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8800" windowHeight="11640" tabRatio="518"/>
  </bookViews>
  <sheets>
    <sheet name="на 31.12.2022" sheetId="1" r:id="rId1"/>
    <sheet name="Лист1" sheetId="2" r:id="rId2"/>
  </sheets>
  <definedNames>
    <definedName name="_xlnm._FilterDatabase" localSheetId="0" hidden="1">'на 31.12.2022'!$A$6:$J$390</definedName>
    <definedName name="Z_0005951B_56A8_4F75_9731_3C8A24CD1AB5_.wvu.FilterData" localSheetId="0" hidden="1">'на 31.12.2022'!$A$6:$J$390</definedName>
    <definedName name="Z_0084E16F_DDA9_4699_9D5A_C5F7B89E6378_.wvu.FilterData" localSheetId="0" hidden="1">'на 31.12.2022'!$A$6:$J$390</definedName>
    <definedName name="Z_008BC0E1_CA24_4B86_A8FA_CB3A2AF4DB6F_.wvu.FilterData" localSheetId="0" hidden="1">'на 31.12.2022'!$A$6:$J$390</definedName>
    <definedName name="Z_00CB886B_451A_494B_A78E_BAA539CB2AE2_.wvu.FilterData" localSheetId="0" hidden="1">'на 31.12.2022'!$A$6:$J$390</definedName>
    <definedName name="Z_00EBC834_CC04_4600_ADF0_5EC4AEDA5595_.wvu.FilterData" localSheetId="0" hidden="1">'на 31.12.2022'!$A$6:$J$390</definedName>
    <definedName name="Z_01613E68_6B78_4CC0_9C3D_60683185C182_.wvu.FilterData" localSheetId="0" hidden="1">'на 31.12.2022'!$A$6:$J$390</definedName>
    <definedName name="Z_01D4DC8C_5FD8_4E22_9898_A6D2EE840F42_.wvu.FilterData" localSheetId="0" hidden="1">'на 31.12.2022'!$A$6:$J$390</definedName>
    <definedName name="Z_02102EEE_2287_4468_A4A7_52D50729EDDD_.wvu.FilterData" localSheetId="0" hidden="1">'на 31.12.2022'!$A$6:$J$390</definedName>
    <definedName name="Z_0217F586_7BE2_4803_B88F_1646729DF76E_.wvu.FilterData" localSheetId="0" hidden="1">'на 31.12.2022'!$A$6:$J$390</definedName>
    <definedName name="Z_021A415B_1955_40BC_AFAE_4CA0EAA943C8_.wvu.FilterData" localSheetId="0" hidden="1">'на 31.12.2022'!$A$6:$J$390</definedName>
    <definedName name="Z_021AD043_A592_41CC_8D70_4A5E3DED823A_.wvu.FilterData" localSheetId="0" hidden="1">'на 31.12.2022'!$A$6:$J$390</definedName>
    <definedName name="Z_02CA0CE5_3727_4238_BAB8_2EB1D6D88032_.wvu.FilterData" localSheetId="0" hidden="1">'на 31.12.2022'!$A$6:$J$390</definedName>
    <definedName name="Z_02D2F435_66DA_468E_987B_F2AECDDD4E3B_.wvu.FilterData" localSheetId="0" hidden="1">'на 31.12.2022'!$A$6:$J$390</definedName>
    <definedName name="Z_032DDD1D_7C32_4E80_928D_C908C764BB01_.wvu.Cols" localSheetId="0" hidden="1">'на 31.12.2022'!$K:$L</definedName>
    <definedName name="Z_032DDD1D_7C32_4E80_928D_C908C764BB01_.wvu.FilterData" localSheetId="0" hidden="1">'на 31.12.2022'!$A$6:$J$390</definedName>
    <definedName name="Z_032DDD1D_7C32_4E80_928D_C908C764BB01_.wvu.PrintArea" localSheetId="0" hidden="1">'на 31.12.2022'!$A$1:$J$169</definedName>
    <definedName name="Z_032DDD1D_7C32_4E80_928D_C908C764BB01_.wvu.PrintTitles" localSheetId="0" hidden="1">'на 31.12.2022'!$4:$7</definedName>
    <definedName name="Z_032DDD1D_7C32_4E80_928D_C908C764BB01_.wvu.Rows" localSheetId="0" hidden="1">'на 31.12.2022'!$158:$158</definedName>
    <definedName name="Z_036F0B1A_A4C3_4ACE_90F0_C92FA4824CCC_.wvu.FilterData" localSheetId="0" hidden="1">'на 31.12.2022'!$A$6:$J$390</definedName>
    <definedName name="Z_03CE4E6D_AA11_4BB9_B07A_EF26A768B26B_.wvu.FilterData" localSheetId="0" hidden="1">'на 31.12.2022'!$A$6:$J$390</definedName>
    <definedName name="Z_040F7A53_882C_426B_A971_3BA4E7F819F6_.wvu.FilterData" localSheetId="0" hidden="1">'на 31.12.2022'!$A$6:$G$122</definedName>
    <definedName name="Z_041557F5_3257_416A_8401_99DEC5D0D1B5_.wvu.FilterData" localSheetId="0" hidden="1">'на 31.12.2022'!$A$6:$J$390</definedName>
    <definedName name="Z_049683C7_96B1_4669_9E7D_B122832354BD_.wvu.FilterData" localSheetId="0" hidden="1">'на 31.12.2022'!$A$6:$J$390</definedName>
    <definedName name="Z_04A44F1D_59BA_46AD_AB8B_867650078049_.wvu.FilterData" localSheetId="0" hidden="1">'на 31.12.2022'!$A$6:$J$390</definedName>
    <definedName name="Z_04FC9684_94C8_402A_A954_8718D8E46D16_.wvu.FilterData" localSheetId="0" hidden="1">'на 31.12.2022'!$A$6:$J$390</definedName>
    <definedName name="Z_05132324_2347_4886_ACC0_B2417CD7A8E0_.wvu.FilterData" localSheetId="0" hidden="1">'на 31.12.2022'!$A$6:$J$390</definedName>
    <definedName name="Z_056CFCF2_1D67_47C0_BE8C_D1F7ABB1120B_.wvu.FilterData" localSheetId="0" hidden="1">'на 31.12.2022'!$A$6:$J$390</definedName>
    <definedName name="Z_05716ABD_418C_4DA4_AC8A_C2D9BFCD057A_.wvu.FilterData" localSheetId="0" hidden="1">'на 31.12.2022'!$A$6:$J$390</definedName>
    <definedName name="Z_05917B93_2768_415F_AFD9_F6B5D0EF275E_.wvu.FilterData" localSheetId="0" hidden="1">'на 31.12.2022'!$A$6:$J$390</definedName>
    <definedName name="Z_05A453BF_F037_4451_82BE_9DA37719BFA5_.wvu.FilterData" localSheetId="0" hidden="1">'на 31.12.2022'!$A$6:$J$390</definedName>
    <definedName name="Z_05C1E2BB_B583_44DD_A8AC_FBF87A053735_.wvu.FilterData" localSheetId="0" hidden="1">'на 31.12.2022'!$A$6:$G$122</definedName>
    <definedName name="Z_05C9DD0B_EBEE_40E7_A642_8B2CDCC810BA_.wvu.FilterData" localSheetId="0" hidden="1">'на 31.12.2022'!$A$6:$G$122</definedName>
    <definedName name="Z_06134871_716F_4992_860F_36C7E07B4EF7_.wvu.FilterData" localSheetId="0" hidden="1">'на 31.12.2022'!$A$6:$J$390</definedName>
    <definedName name="Z_0623BA59_06E0_47C4_A9E0_EFF8949456C2_.wvu.FilterData" localSheetId="0" hidden="1">'на 31.12.2022'!$A$6:$G$122</definedName>
    <definedName name="Z_0644E522_2545_474C_824A_2ED6C2798897_.wvu.FilterData" localSheetId="0" hidden="1">'на 31.12.2022'!$A$6:$J$390</definedName>
    <definedName name="Z_064B2F74_59A6_435C_9504_ED84D272F576_.wvu.FilterData" localSheetId="0" hidden="1">'на 31.12.2022'!$A$6:$J$390</definedName>
    <definedName name="Z_064B5A1E_A42B_4485_93B8_B6DA090B161C_.wvu.FilterData" localSheetId="0" hidden="1">'на 31.12.2022'!$A$6:$J$390</definedName>
    <definedName name="Z_068F4DFA_CDD6_4272_99ED_988D34FA7BC4_.wvu.FilterData" localSheetId="0" hidden="1">'на 31.12.2022'!$A$6:$J$390</definedName>
    <definedName name="Z_06CAE47A_6EDD_4FE2_8E3A_333266247E42_.wvu.FilterData" localSheetId="0" hidden="1">'на 31.12.2022'!$A$6:$J$390</definedName>
    <definedName name="Z_06E8A760_77DE_44B7_B51E_7A5411604938_.wvu.FilterData" localSheetId="0" hidden="1">'на 31.12.2022'!$A$6:$J$390</definedName>
    <definedName name="Z_06ECB70F_782C_4925_AAED_43BDE49D6216_.wvu.FilterData" localSheetId="0" hidden="1">'на 31.12.2022'!$A$6:$J$390</definedName>
    <definedName name="Z_0704F8E6_D2AC_4B4B_8C49_5FF3CC18FB70_.wvu.FilterData" localSheetId="0" hidden="1">'на 31.12.2022'!$A$6:$J$390</definedName>
    <definedName name="Z_071188D9_4773_41E2_8227_482316F94E22_.wvu.FilterData" localSheetId="0" hidden="1">'на 31.12.2022'!$A$6:$J$390</definedName>
    <definedName name="Z_075B2438_128B_4EA2_B711_AEE30618C30D_.wvu.FilterData" localSheetId="0" hidden="1">'на 31.12.2022'!$A$6:$J$390</definedName>
    <definedName name="Z_076157D9_97A7_4D47_8780_D3B408E54324_.wvu.FilterData" localSheetId="0" hidden="1">'на 31.12.2022'!$A$6:$J$390</definedName>
    <definedName name="Z_079216EF_F396_45DE_93AA_DF26C49F532F_.wvu.FilterData" localSheetId="0" hidden="1">'на 31.12.2022'!$A$6:$G$122</definedName>
    <definedName name="Z_0796BB39_B763_4CFE_9C89_197614BDD8D2_.wvu.FilterData" localSheetId="0" hidden="1">'на 31.12.2022'!$A$6:$J$390</definedName>
    <definedName name="Z_07A4B19E_A8E0_4DE7_95D7_C84B888D3FDE_.wvu.FilterData" localSheetId="0" hidden="1">'на 31.12.2022'!$A$6:$J$390</definedName>
    <definedName name="Z_07F35A7A_3C2A_4ACB_A4AC_24896357050C_.wvu.FilterData" localSheetId="0" hidden="1">'на 31.12.2022'!$A$6:$J$390</definedName>
    <definedName name="Z_081D092E_BCFD_434D_99DD_F262EBF81A7D_.wvu.FilterData" localSheetId="0" hidden="1">'на 31.12.2022'!$A$6:$G$122</definedName>
    <definedName name="Z_081D1E71_FAB1_490F_8347_4363E467A6B8_.wvu.FilterData" localSheetId="0" hidden="1">'на 31.12.2022'!$A$6:$J$390</definedName>
    <definedName name="Z_087A5F39_BB99_44E2_988C_BE702BB1218A_.wvu.FilterData" localSheetId="0" hidden="1">'на 31.12.2022'!$A$6:$J$390</definedName>
    <definedName name="Z_087D3E4D_09AE_4948_835E_F42AAF45EC81_.wvu.FilterData" localSheetId="0" hidden="1">'на 31.12.2022'!$A$6:$J$390</definedName>
    <definedName name="Z_090A7C2D_CAE4_4C3E_951C_E39FB2B20255_.wvu.FilterData" localSheetId="0" hidden="1">'на 31.12.2022'!$A$6:$J$390</definedName>
    <definedName name="Z_090B52D0_64AD_49BA_9659_1C2B71248471_.wvu.FilterData" localSheetId="0" hidden="1">'на 31.12.2022'!$A$6:$J$390</definedName>
    <definedName name="Z_091FE98F_2A3F_496F_927E_914C3E410046_.wvu.FilterData" localSheetId="0" hidden="1">'на 31.12.2022'!$A$6:$J$390</definedName>
    <definedName name="Z_094B4134_1EAA_4AE3_8904_2CA55A37A0CD_.wvu.FilterData" localSheetId="0" hidden="1">'на 31.12.2022'!$A$6:$J$390</definedName>
    <definedName name="Z_0956497A_026E_4ED8_A2B8_BEBAC1B93CEA_.wvu.FilterData" localSheetId="0" hidden="1">'на 31.12.2022'!$A$6:$J$390</definedName>
    <definedName name="Z_09665491_2447_4ACE_847B_4452B60F2DF2_.wvu.FilterData" localSheetId="0" hidden="1">'на 31.12.2022'!$A$6:$J$390</definedName>
    <definedName name="Z_09EDEF91_2CA5_4F56_B67B_9D290C461670_.wvu.FilterData" localSheetId="0" hidden="1">'на 31.12.2022'!$A$6:$G$122</definedName>
    <definedName name="Z_09F9F792_37D5_476B_BEEE_67E9106F48F0_.wvu.FilterData" localSheetId="0" hidden="1">'на 31.12.2022'!$A$6:$J$390</definedName>
    <definedName name="Z_0A10B2C2_8811_4514_A02D_EDC7436B6D07_.wvu.FilterData" localSheetId="0" hidden="1">'на 31.12.2022'!$A$6:$J$390</definedName>
    <definedName name="Z_0A3E48A1_21BA_4054_9BE2_191CBE14D49F_.wvu.FilterData" localSheetId="0" hidden="1">'на 31.12.2022'!$A$6:$J$390</definedName>
    <definedName name="Z_0AA70BDA_573F_4BEC_A548_CA5C4475BFE7_.wvu.FilterData" localSheetId="0" hidden="1">'на 31.12.2022'!$A$6:$J$390</definedName>
    <definedName name="Z_0AC3FA68_E0C8_4657_AD81_AF6345EA501C_.wvu.FilterData" localSheetId="0" hidden="1">'на 31.12.2022'!$A$6:$G$122</definedName>
    <definedName name="Z_0AEF6EAE_E674_439C_ACB4_993FFB7F3E0A_.wvu.FilterData" localSheetId="0" hidden="1">'на 31.12.2022'!$A$6:$J$390</definedName>
    <definedName name="Z_0B579593_C56D_4394_91C1_F024BBE56EB1_.wvu.FilterData" localSheetId="0" hidden="1">'на 31.12.2022'!$A$6:$G$122</definedName>
    <definedName name="Z_0B938491_213D_4D28_A387_A6AFD28F0D9C_.wvu.FilterData" localSheetId="0" hidden="1">'на 31.12.2022'!$A$6:$J$390</definedName>
    <definedName name="Z_0BC4F378_D6F5_4B5F_9DB6_20E9B46F136D_.wvu.FilterData" localSheetId="0" hidden="1">'на 31.12.2022'!$A$6:$J$390</definedName>
    <definedName name="Z_0BC55D76_817D_4871_ADFD_780685E85798_.wvu.FilterData" localSheetId="0" hidden="1">'на 31.12.2022'!$A$6:$J$390</definedName>
    <definedName name="Z_0C6B39CB_8BE2_4437_B7EF_2B863FB64A7A_.wvu.FilterData" localSheetId="0" hidden="1">'на 31.12.2022'!$A$6:$G$122</definedName>
    <definedName name="Z_0C80C604_218C_428E_8C68_64D1AFDB22E0_.wvu.FilterData" localSheetId="0" hidden="1">'на 31.12.2022'!$A$6:$J$390</definedName>
    <definedName name="Z_0C81132D_0EFB_424B_A2C0_D694846C9416_.wvu.FilterData" localSheetId="0" hidden="1">'на 31.12.2022'!$A$6:$J$390</definedName>
    <definedName name="Z_0C8C20D3_1DCE_4FE1_95B1_F35D8D398254_.wvu.FilterData" localSheetId="0" hidden="1">'на 31.12.2022'!$A$6:$G$122</definedName>
    <definedName name="Z_0CC48B05_D738_4589_9F69_B44D9887E2C7_.wvu.FilterData" localSheetId="0" hidden="1">'на 31.12.2022'!$A$6:$J$390</definedName>
    <definedName name="Z_0CC9441C_88E9_46D0_951D_A49C84EDA8CE_.wvu.FilterData" localSheetId="0" hidden="1">'на 31.12.2022'!$A$6:$J$390</definedName>
    <definedName name="Z_0CCCFAED_79CE_4449_BC23_D60C794B65C2_.wvu.FilterData" localSheetId="0" hidden="1">'на 31.12.2022'!$A$6:$J$390</definedName>
    <definedName name="Z_0CCCFAED_79CE_4449_BC23_D60C794B65C2_.wvu.PrintArea" localSheetId="0" hidden="1">'на 31.12.2022'!$A$1:$J$169</definedName>
    <definedName name="Z_0CCCFAED_79CE_4449_BC23_D60C794B65C2_.wvu.PrintTitles" localSheetId="0" hidden="1">'на 31.12.2022'!$4:$7</definedName>
    <definedName name="Z_0CF3E93E_60F6_45C8_AD33_C2CE08831546_.wvu.FilterData" localSheetId="0" hidden="1">'на 31.12.2022'!$A$6:$G$122</definedName>
    <definedName name="Z_0D69C398_7947_4D78_B1FE_A2A25AB79E10_.wvu.FilterData" localSheetId="0" hidden="1">'на 31.12.2022'!$A$6:$J$390</definedName>
    <definedName name="Z_0D7F5190_D20E_42FD_AD77_53CB309C7272_.wvu.FilterData" localSheetId="0" hidden="1">'на 31.12.2022'!$A$6:$G$122</definedName>
    <definedName name="Z_0DBB7EB7_A885_4D4A_A4F3_1AB3A0FE5EB1_.wvu.FilterData" localSheetId="0" hidden="1">'на 31.12.2022'!$A$6:$J$390</definedName>
    <definedName name="Z_0E1EE7C4_535F_48D8_9D3B_6BBF2B693A19_.wvu.FilterData" localSheetId="0" hidden="1">'на 31.12.2022'!$A$6:$J$390</definedName>
    <definedName name="Z_0E67843B_6B59_48DA_8F29_8BAD133298E1_.wvu.FilterData" localSheetId="0" hidden="1">'на 31.12.2022'!$A$6:$J$390</definedName>
    <definedName name="Z_0E6786D8_AC3A_48D5_9AD7_4E7485DB6D9C_.wvu.FilterData" localSheetId="0" hidden="1">'на 31.12.2022'!$A$6:$G$122</definedName>
    <definedName name="Z_0E6CC89F_3B93_4F1D_B2EC_717A1F1053E5_.wvu.FilterData" localSheetId="0" hidden="1">'на 31.12.2022'!$A$6:$J$390</definedName>
    <definedName name="Z_0EBA5D20_532C_4466_B173_EB77531A7F20_.wvu.FilterData" localSheetId="0" hidden="1">'на 31.12.2022'!$A$6:$J$390</definedName>
    <definedName name="Z_0EBE1707_975C_4649_91D3_2E9B46A60B44_.wvu.FilterData" localSheetId="0" hidden="1">'на 31.12.2022'!$A$6:$J$390</definedName>
    <definedName name="Z_0F062473_6C06_4BF1_910A_662B1A72B605_.wvu.FilterData" localSheetId="0" hidden="1">'на 31.12.2022'!$A$6:$J$390</definedName>
    <definedName name="Z_0F28A21C_8BE4_46B7_AF17_DEFAA31BFC8A_.wvu.FilterData" localSheetId="0" hidden="1">'на 31.12.2022'!$A$6:$J$390</definedName>
    <definedName name="Z_0FECF66E_A3F4_4FDA_9772_9E33BF2FB660_.wvu.FilterData" localSheetId="0" hidden="1">'на 31.12.2022'!$A$6:$J$390</definedName>
    <definedName name="Z_101FC8DD_6A10_4029_AD34_21DB4CDC5FDB_.wvu.FilterData" localSheetId="0" hidden="1">'на 31.12.2022'!$A$6:$J$390</definedName>
    <definedName name="Z_10265054_777F_4ACD_9E80_3751E622A050_.wvu.FilterData" localSheetId="0" hidden="1">'на 31.12.2022'!$A$6:$J$390</definedName>
    <definedName name="Z_10372EC3_3966_4BDA_9F48_B7D63EE0E174_.wvu.FilterData" localSheetId="0" hidden="1">'на 31.12.2022'!$A$6:$J$390</definedName>
    <definedName name="Z_105D23B5_3830_4B2C_A4D4_FBFBD3BEFB9C_.wvu.FilterData" localSheetId="0" hidden="1">'на 31.12.2022'!$A$6:$G$122</definedName>
    <definedName name="Z_10BB35C8_B108_4263_B85A_266021A6A7DD_.wvu.FilterData" localSheetId="0" hidden="1">'на 31.12.2022'!$A$6:$J$390</definedName>
    <definedName name="Z_110D7079_48E3_40C4_813B_26CCA4E794BF_.wvu.FilterData" localSheetId="0" hidden="1">'на 31.12.2022'!$A$6:$J$390</definedName>
    <definedName name="Z_113A0779_204C_451B_8401_73E507046130_.wvu.FilterData" localSheetId="0" hidden="1">'на 31.12.2022'!$A$6:$J$390</definedName>
    <definedName name="Z_119EECA6_2DA1_40F6_BD98_65D18CFC0359_.wvu.FilterData" localSheetId="0" hidden="1">'на 31.12.2022'!$A$6:$J$390</definedName>
    <definedName name="Z_11B0FA8E_E0BF_44A4_A141_D0892BF4BA78_.wvu.FilterData" localSheetId="0" hidden="1">'на 31.12.2022'!$A$6:$J$390</definedName>
    <definedName name="Z_11DB2F46_E41B_4E33_8BC5_70370AE2E289_.wvu.FilterData" localSheetId="0" hidden="1">'на 31.12.2022'!$A$6:$J$390</definedName>
    <definedName name="Z_11EBBD1F_0821_4763_A781_80F95B559C64_.wvu.FilterData" localSheetId="0" hidden="1">'на 31.12.2022'!$A$6:$J$390</definedName>
    <definedName name="Z_12397037_6208_4B36_BC95_11438284A9DE_.wvu.FilterData" localSheetId="0" hidden="1">'на 31.12.2022'!$A$6:$G$122</definedName>
    <definedName name="Z_125B4190_A94D_4854_BDDA_AFD6D4F98A84_.wvu.FilterData" localSheetId="0" hidden="1">'на 31.12.2022'!$A$6:$J$390</definedName>
    <definedName name="Z_12C2408D_275D_4295_8823_146036CCAF72_.wvu.FilterData" localSheetId="0" hidden="1">'на 31.12.2022'!$A$6:$J$390</definedName>
    <definedName name="Z_130C16AD_E930_4810_BDF0_A6DD3A87B8D5_.wvu.FilterData" localSheetId="0" hidden="1">'на 31.12.2022'!$A$6:$J$390</definedName>
    <definedName name="Z_1315266B_953C_4E7F_B538_74B6DF400647_.wvu.FilterData" localSheetId="0" hidden="1">'на 31.12.2022'!$A$6:$G$122</definedName>
    <definedName name="Z_132984D2_035C_4C6F_8087_28C1188A76E6_.wvu.FilterData" localSheetId="0" hidden="1">'на 31.12.2022'!$A$6:$J$390</definedName>
    <definedName name="Z_13A75724_7658_4A80_9239_F37E0BC75B64_.wvu.FilterData" localSheetId="0" hidden="1">'на 31.12.2022'!$A$6:$J$390</definedName>
    <definedName name="Z_13BE7114_35DF_4699_8779_61985C68F6C3_.wvu.FilterData" localSheetId="0" hidden="1">'на 31.12.2022'!$A$6:$J$390</definedName>
    <definedName name="Z_13BE7114_35DF_4699_8779_61985C68F6C3_.wvu.PrintTitles" localSheetId="0" hidden="1">'на 31.12.2022'!$4:$7</definedName>
    <definedName name="Z_13E7ADA2_058C_4412_9AEA_31547694DD5C_.wvu.FilterData" localSheetId="0" hidden="1">'на 31.12.2022'!$A$6:$G$122</definedName>
    <definedName name="Z_1413B890_05A7_4559_8996_4E4407E7504B_.wvu.FilterData" localSheetId="0" hidden="1">'на 31.12.2022'!$A$6:$J$390</definedName>
    <definedName name="Z_1441516B_CC6A_40BC_80C3_4D12B77EAFC8_.wvu.FilterData" localSheetId="0" hidden="1">'на 31.12.2022'!$A$6:$J$390</definedName>
    <definedName name="Z_1474826F_81A7_45CE_9E32_539008BC6006_.wvu.FilterData" localSheetId="0" hidden="1">'на 31.12.2022'!$A$6:$J$390</definedName>
    <definedName name="Z_148D8FAA_3DC1_4430_9D42_1AFD9B8B331B_.wvu.FilterData" localSheetId="0" hidden="1">'на 31.12.2022'!$A$6:$J$390</definedName>
    <definedName name="Z_14901D06_6751_467D_A640_08BD51FC6A24_.wvu.FilterData" localSheetId="0" hidden="1">'на 31.12.2022'!$A$6:$J$390</definedName>
    <definedName name="Z_1539101F_31E9_4994_A34D_436B2BB1B73C_.wvu.FilterData" localSheetId="0" hidden="1">'на 31.12.2022'!$A$6:$J$390</definedName>
    <definedName name="Z_158130B9_9537_4E7D_AC4C_ED389C9B13A6_.wvu.FilterData" localSheetId="0" hidden="1">'на 31.12.2022'!$A$6:$J$390</definedName>
    <definedName name="Z_15AF9AFF_36E4_41C3_A9EA_A83C0A87FA00_.wvu.FilterData" localSheetId="0" hidden="1">'на 31.12.2022'!$A$6:$J$390</definedName>
    <definedName name="Z_15CD0F04_96A7_4C1A_9686_EA412C619A5C_.wvu.FilterData" localSheetId="0" hidden="1">'на 31.12.2022'!$A$6:$J$390</definedName>
    <definedName name="Z_1611C1BA_C4E2_40AE_8F45_3BEDE164E518_.wvu.FilterData" localSheetId="0" hidden="1">'на 31.12.2022'!$A$6:$J$390</definedName>
    <definedName name="Z_163906CF_EA2A_4440_9702_9CD7830C248A_.wvu.FilterData" localSheetId="0" hidden="1">'на 31.12.2022'!$A$6:$J$390</definedName>
    <definedName name="Z_16533C21_4A9A_450C_8A94_553B88C3A9CF_.wvu.FilterData" localSheetId="0" hidden="1">'на 31.12.2022'!$A$6:$G$122</definedName>
    <definedName name="Z_1682CF4C_6BE2_4E45_A613_382D117E51BF_.wvu.FilterData" localSheetId="0" hidden="1">'на 31.12.2022'!$A$6:$J$390</definedName>
    <definedName name="Z_168FD5D4_D13B_47B9_8E56_61C627E3620F_.wvu.FilterData" localSheetId="0" hidden="1">'на 31.12.2022'!$A$6:$G$122</definedName>
    <definedName name="Z_169B516E_654F_469D_A8A0_69AB59FA498D_.wvu.FilterData" localSheetId="0" hidden="1">'на 31.12.2022'!$A$6:$J$390</definedName>
    <definedName name="Z_176FBEC7_B2AF_4702_A894_382F81F9ECF6_.wvu.FilterData" localSheetId="0" hidden="1">'на 31.12.2022'!$A$6:$G$122</definedName>
    <definedName name="Z_177691EC_944E_4BE9_8C92_DC07F27177A3_.wvu.FilterData" localSheetId="0" hidden="1">'на 31.12.2022'!$A$6:$J$390</definedName>
    <definedName name="Z_17AC66D0_E8BD_44BA_92AB_131AEC3E5A62_.wvu.FilterData" localSheetId="0" hidden="1">'на 31.12.2022'!$A$6:$J$390</definedName>
    <definedName name="Z_17AEC02B_67B1_483A_97D2_C1C6DFD21518_.wvu.FilterData" localSheetId="0" hidden="1">'на 31.12.2022'!$A$6:$J$390</definedName>
    <definedName name="Z_17BA477C_0C1C_4A41_8F0D_A63D84820EE6_.wvu.FilterData" localSheetId="0" hidden="1">'на 31.12.2022'!$A$6:$J$390</definedName>
    <definedName name="Z_17DB7260_EAFC_4D28_A183_E3FC0679E6B9_.wvu.FilterData" localSheetId="0" hidden="1">'на 31.12.2022'!$A$6:$J$390</definedName>
    <definedName name="Z_17EDCFFE_9BB3_4CD0_B5F4_42C50CD4172C_.wvu.FilterData" localSheetId="0" hidden="1">'на 31.12.2022'!$A$6:$J$390</definedName>
    <definedName name="Z_1902C2E4_C521_44EB_B934_0EBD6E871DD8_.wvu.FilterData" localSheetId="0" hidden="1">'на 31.12.2022'!$A$6:$J$390</definedName>
    <definedName name="Z_191D2631_8F19_4FC0_96A1_F397D331A068_.wvu.FilterData" localSheetId="0" hidden="1">'на 31.12.2022'!$A$6:$J$390</definedName>
    <definedName name="Z_1922598D_45C0_4DFB_A9E9_4D22AFD5603E_.wvu.FilterData" localSheetId="0" hidden="1">'на 31.12.2022'!$A$6:$J$390</definedName>
    <definedName name="Z_19497421_00C1_4657_A11B_18FB2BAAE62A_.wvu.FilterData" localSheetId="0" hidden="1">'на 31.12.2022'!$A$6:$J$390</definedName>
    <definedName name="Z_19510E6E_7565_4AC2_BCB4_A345501456B6_.wvu.FilterData" localSheetId="0" hidden="1">'на 31.12.2022'!$A$6:$G$122</definedName>
    <definedName name="Z_196632C6_99FC_4BC5_B189_10CF2045DEC3_.wvu.FilterData" localSheetId="0" hidden="1">'на 31.12.2022'!$A$6:$J$390</definedName>
    <definedName name="Z_197DC433_2311_4239_A28E_8D90CD4AEB73_.wvu.FilterData" localSheetId="0" hidden="1">'на 31.12.2022'!$A$6:$J$390</definedName>
    <definedName name="Z_19944AB6_3B70_4B1C_8696_B2E3AC2ED125_.wvu.FilterData" localSheetId="0" hidden="1">'на 31.12.2022'!$A$6:$J$390</definedName>
    <definedName name="Z_19A4AADC_FDEE_45BB_8FEE_0F5508EFB8E2_.wvu.FilterData" localSheetId="0" hidden="1">'на 31.12.2022'!$A$6:$J$390</definedName>
    <definedName name="Z_19B34FC3_E683_4280_90EE_7791220AE682_.wvu.FilterData" localSheetId="0" hidden="1">'на 31.12.2022'!$A$6:$J$390</definedName>
    <definedName name="Z_19DCCED4_CBF7_4FB7_81CC_89BDBD3B7059_.wvu.FilterData" localSheetId="0" hidden="1">'на 31.12.2022'!$A$6:$J$390</definedName>
    <definedName name="Z_19E5B318_3123_4687_A10B_72F3BDA9A599_.wvu.FilterData" localSheetId="0" hidden="1">'на 31.12.2022'!$A$6:$J$390</definedName>
    <definedName name="Z_1A049C7C_CD0A_4889_B39E_1914732262E3_.wvu.FilterData" localSheetId="0" hidden="1">'на 31.12.2022'!$A$6:$J$390</definedName>
    <definedName name="Z_1A0E2C33_0E3A_41AC_8CDC_1A9C8CD0216A_.wvu.FilterData" localSheetId="0" hidden="1">'на 31.12.2022'!$A$6:$J$390</definedName>
    <definedName name="Z_1A308FD8_4F2E_4C59_AD5E_DF8ECA438CAC_.wvu.FilterData" localSheetId="0" hidden="1">'на 31.12.2022'!$A$6:$J$390</definedName>
    <definedName name="Z_1A4CC36B_D4B3_43D1_9FD1_212107C88FAC_.wvu.FilterData" localSheetId="0" hidden="1">'на 31.12.2022'!$A$6:$J$390</definedName>
    <definedName name="Z_1ADD4354_436F_41C7_AFD6_B73FA2D9BC20_.wvu.FilterData" localSheetId="0" hidden="1">'на 31.12.2022'!$A$6:$J$390</definedName>
    <definedName name="Z_1AEFB227_48D5_4A3C_9D86_179BA9D72048_.wvu.FilterData" localSheetId="0" hidden="1">'на 31.12.2022'!$A$6:$J$390</definedName>
    <definedName name="Z_1AFCAE36_6F52_4F92_B134_D70D6576DA9A_.wvu.FilterData" localSheetId="0" hidden="1">'на 31.12.2022'!$A$6:$J$390</definedName>
    <definedName name="Z_1B413C41_F5DB_4793_803B_D278F6A0BE2C_.wvu.FilterData" localSheetId="0" hidden="1">'на 31.12.2022'!$A$6:$J$390</definedName>
    <definedName name="Z_1B5E2235_6128_483E_AF3A_F84F0D82D8A0_.wvu.FilterData" localSheetId="0" hidden="1">'на 31.12.2022'!$A$6:$J$390</definedName>
    <definedName name="Z_1B80EB95_48AD_46BC_914F_AA2A68F92D1A_.wvu.FilterData" localSheetId="0" hidden="1">'на 31.12.2022'!$A$6:$J$390</definedName>
    <definedName name="Z_1B8C6F5C_EC4F_486C_AF4D_99955B8438D7_.wvu.FilterData" localSheetId="0" hidden="1">'на 31.12.2022'!$A$6:$J$390</definedName>
    <definedName name="Z_1B943BCB_9609_428B_963E_E25F01748D7C_.wvu.FilterData" localSheetId="0" hidden="1">'на 31.12.2022'!$A$6:$J$390</definedName>
    <definedName name="Z_1BA0A829_1467_4894_A294_9BFD1EA8F94D_.wvu.FilterData" localSheetId="0" hidden="1">'на 31.12.2022'!$A$6:$J$390</definedName>
    <definedName name="Z_1BC5AC1B_93B8_44CC_B79C_CB101A6186A9_.wvu.FilterData" localSheetId="0" hidden="1">'на 31.12.2022'!$A$6:$J$390</definedName>
    <definedName name="Z_1C384A54_E3F0_4C1E_862E_6CD9154B364F_.wvu.FilterData" localSheetId="0" hidden="1">'на 31.12.2022'!$A$6:$J$390</definedName>
    <definedName name="Z_1C3DA4EF_3676_4683_84F0_1C41D26FFC16_.wvu.FilterData" localSheetId="0" hidden="1">'на 31.12.2022'!$A$6:$J$390</definedName>
    <definedName name="Z_1C3DF549_BEC3_47F7_8F0B_A96D42597ECF_.wvu.FilterData" localSheetId="0" hidden="1">'на 31.12.2022'!$A$6:$G$122</definedName>
    <definedName name="Z_1C681B2A_8932_44D9_BF50_EA5DBCC10436_.wvu.FilterData" localSheetId="0" hidden="1">'на 31.12.2022'!$A$6:$G$122</definedName>
    <definedName name="Z_1C77266E_9208_404B_B50C_CCD462042A77_.wvu.FilterData" localSheetId="0" hidden="1">'на 31.12.2022'!$A$6:$J$390</definedName>
    <definedName name="Z_1CB0764B_554D_4C09_98DC_8DED9FC27F03_.wvu.FilterData" localSheetId="0" hidden="1">'на 31.12.2022'!$A$6:$J$390</definedName>
    <definedName name="Z_1CB0CE3F_75F2_462B_8FE5_E94B0D7D6C1F_.wvu.FilterData" localSheetId="0" hidden="1">'на 31.12.2022'!$A$6:$J$390</definedName>
    <definedName name="Z_1CB5C523_AFA5_43A8_9C28_9F12CFE5BE65_.wvu.FilterData" localSheetId="0" hidden="1">'на 31.12.2022'!$A$6:$J$390</definedName>
    <definedName name="Z_1CEF9102_6C60_416B_8820_19DA6CA2FF8F_.wvu.FilterData" localSheetId="0" hidden="1">'на 31.12.2022'!$A$6:$J$390</definedName>
    <definedName name="Z_1D040B77_FB9E_4F43_8C00_A08539F57255_.wvu.FilterData" localSheetId="0" hidden="1">'на 31.12.2022'!$A$6:$J$390</definedName>
    <definedName name="Z_1D2C2901_70D8_494F_B885_AA5F7F9A1D2E_.wvu.FilterData" localSheetId="0" hidden="1">'на 31.12.2022'!$A$6:$J$390</definedName>
    <definedName name="Z_1D546444_6D70_47F2_86F2_EDA85896BE29_.wvu.FilterData" localSheetId="0" hidden="1">'на 31.12.2022'!$A$6:$J$390</definedName>
    <definedName name="Z_1D797472_1425_44E0_B821_543CF555289A_.wvu.FilterData" localSheetId="0" hidden="1">'на 31.12.2022'!$A$6:$J$390</definedName>
    <definedName name="Z_1E4258E9_B4B7_4674_9FCE_7F9A7440316E_.wvu.FilterData" localSheetId="0" hidden="1">'на 31.12.2022'!$A$6:$J$390</definedName>
    <definedName name="Z_1E88DC95_DDEB_4EE8_8544_5724B1E6FA94_.wvu.FilterData" localSheetId="0" hidden="1">'на 31.12.2022'!$A$6:$J$390</definedName>
    <definedName name="Z_1EE7332F_E330_40B0_881C_5551B451317F_.wvu.FilterData" localSheetId="0" hidden="1">'на 31.12.2022'!$A$6:$J$390</definedName>
    <definedName name="Z_1F274A4D_4DCC_44CA_A1BD_90B7EE180486_.wvu.FilterData" localSheetId="0" hidden="1">'на 31.12.2022'!$A$6:$G$122</definedName>
    <definedName name="Z_1F6B5B08_FAE9_43CF_A27B_EE7ACD6D4DF6_.wvu.FilterData" localSheetId="0" hidden="1">'на 31.12.2022'!$A$6:$J$390</definedName>
    <definedName name="Z_1F6FF066_5CAF_4FE9_9ABD_85517853573D_.wvu.FilterData" localSheetId="0" hidden="1">'на 31.12.2022'!$A$6:$J$390</definedName>
    <definedName name="Z_1F885BC0_FA2D_45E9_BC66_C7BA68F6529B_.wvu.FilterData" localSheetId="0" hidden="1">'на 31.12.2022'!$A$6:$J$390</definedName>
    <definedName name="Z_1FD02FF0_4DBF_48AF_BE48_54893718170B_.wvu.FilterData" localSheetId="0" hidden="1">'на 31.12.2022'!$A$6:$J$390</definedName>
    <definedName name="Z_1FF678B1_7F2B_4362_81E7_D3C79ED64B95_.wvu.FilterData" localSheetId="0" hidden="1">'на 31.12.2022'!$A$6:$G$122</definedName>
    <definedName name="Z_202A973C_D681_42B4_9905_A37D128193B3_.wvu.FilterData" localSheetId="0" hidden="1">'на 31.12.2022'!$A$6:$J$390</definedName>
    <definedName name="Z_20461DED_BCEE_4284_A6DA_6F07C40C8239_.wvu.FilterData" localSheetId="0" hidden="1">'на 31.12.2022'!$A$6:$J$390</definedName>
    <definedName name="Z_20868A73_50FC_46DD_AF36_45A6EA571BBA_.wvu.FilterData" localSheetId="0" hidden="1">'на 31.12.2022'!$A$6:$J$390</definedName>
    <definedName name="Z_208D30EF_391B_4BD3_903C_6F09934D05DE_.wvu.FilterData" localSheetId="0" hidden="1">'на 31.12.2022'!$A$6:$J$390</definedName>
    <definedName name="Z_20A3EB12_07C5_4317_9D11_7C0131FF1F02_.wvu.FilterData" localSheetId="0" hidden="1">'на 31.12.2022'!$A$6:$J$390</definedName>
    <definedName name="Z_20D9F340_1DE7_44CE_91B2_93932C42B458_.wvu.FilterData" localSheetId="0" hidden="1">'на 31.12.2022'!$A$6:$J$390</definedName>
    <definedName name="Z_20FDC4C3_E5FA_4790_B33E_F477C8BF6B44_.wvu.FilterData" localSheetId="0" hidden="1">'на 31.12.2022'!$A$6:$J$390</definedName>
    <definedName name="Z_213A2745_C693_4286_BE88_9C4A4334D670_.wvu.FilterData" localSheetId="0" hidden="1">'на 31.12.2022'!$A$6:$J$390</definedName>
    <definedName name="Z_215E0AF3_2FB9_4AD2_85EB_5BB3A76EA017_.wvu.FilterData" localSheetId="0" hidden="1">'на 31.12.2022'!$A$6:$J$390</definedName>
    <definedName name="Z_216AEA56_C079_4104_83C7_B22F3C2C4895_.wvu.FilterData" localSheetId="0" hidden="1">'на 31.12.2022'!$A$6:$G$122</definedName>
    <definedName name="Z_2181C7D4_AA52_40AC_A808_5D532F9A4DB9_.wvu.FilterData" localSheetId="0" hidden="1">'на 31.12.2022'!$A$6:$G$122</definedName>
    <definedName name="Z_218F942B_7171_436E_9FD2_B42E8B2BD7B1_.wvu.FilterData" localSheetId="0" hidden="1">'на 31.12.2022'!$A$6:$J$390</definedName>
    <definedName name="Z_2193B65B_22D3_4556_BA96_9236D88F15D1_.wvu.FilterData" localSheetId="0" hidden="1">'на 31.12.2022'!$A$6:$J$390</definedName>
    <definedName name="Z_222CB208_6EE7_4ACF_9056_A80606B8DEAE_.wvu.FilterData" localSheetId="0" hidden="1">'на 31.12.2022'!$A$6:$J$390</definedName>
    <definedName name="Z_226465B0_569A_4409_9E40_A0A83A783F15_.wvu.FilterData" localSheetId="0" hidden="1">'на 31.12.2022'!$A$6:$J$390</definedName>
    <definedName name="Z_22685337_E082_4D7C_A228_0D984F36404C_.wvu.FilterData" localSheetId="0" hidden="1">'на 31.12.2022'!$A$6:$J$390</definedName>
    <definedName name="Z_22A3361C_6866_4206_B8FA_E848438D95B8_.wvu.FilterData" localSheetId="0" hidden="1">'на 31.12.2022'!$A$6:$G$122</definedName>
    <definedName name="Z_22AD9719_C703_4B90_BE69_2DEB5D034A75_.wvu.FilterData" localSheetId="0" hidden="1">'на 31.12.2022'!$A$6:$J$390</definedName>
    <definedName name="Z_230C891B_FF71_49C0_8469_402EB27C1D3D_.wvu.FilterData" localSheetId="0" hidden="1">'на 31.12.2022'!$A$6:$J$390</definedName>
    <definedName name="Z_238BD50B_A9C7_4CA0_9414_E0ED4E4BDEB3_.wvu.FilterData" localSheetId="0" hidden="1">'на 31.12.2022'!$A$6:$J$390</definedName>
    <definedName name="Z_23D71F5A_A534_4F07_942A_44ED3D76C570_.wvu.FilterData" localSheetId="0" hidden="1">'на 31.12.2022'!$A$6:$J$390</definedName>
    <definedName name="Z_23D8BDF0_F68C_428D_99C2_B4353262A495_.wvu.FilterData" localSheetId="0" hidden="1">'на 31.12.2022'!$A$6:$J$390</definedName>
    <definedName name="Z_24648CF3_B608_41C2_86D6_82A173782245_.wvu.FilterData" localSheetId="0" hidden="1">'на 31.12.2022'!$A$6:$J$390</definedName>
    <definedName name="Z_246D425F_E7DE_4F74_93E1_1CA6487BB7AF_.wvu.FilterData" localSheetId="0" hidden="1">'на 31.12.2022'!$A$6:$J$390</definedName>
    <definedName name="Z_2472C2AA_FDFD_47B0_B552_823C294CA4F4_.wvu.FilterData" localSheetId="0" hidden="1">'на 31.12.2022'!$A$6:$J$390</definedName>
    <definedName name="Z_24860D1B_9CB0_4DBB_9F9A_A7B23A9FBD9E_.wvu.FilterData" localSheetId="0" hidden="1">'на 31.12.2022'!$A$6:$J$390</definedName>
    <definedName name="Z_24D1D1DF_90B3_41D1_82E1_05DE887CC58D_.wvu.FilterData" localSheetId="0" hidden="1">'на 31.12.2022'!$A$6:$G$122</definedName>
    <definedName name="Z_24E5C1BC_322C_4FEF_B964_F0DCC04482C1_.wvu.Cols" localSheetId="0" hidden="1">'на 31.12.2022'!#REF!,'на 31.12.2022'!#REF!</definedName>
    <definedName name="Z_24E5C1BC_322C_4FEF_B964_F0DCC04482C1_.wvu.FilterData" localSheetId="0" hidden="1">'на 31.12.2022'!$A$6:$G$122</definedName>
    <definedName name="Z_24E5C1BC_322C_4FEF_B964_F0DCC04482C1_.wvu.Rows" localSheetId="0" hidden="1">'на 31.12.2022'!#REF!</definedName>
    <definedName name="Z_24F59C70_7693_4468_9C06_DF336332E251_.wvu.FilterData" localSheetId="0" hidden="1">'на 31.12.2022'!$A$6:$J$390</definedName>
    <definedName name="Z_2581E391_5642_415F_B769_4174F7791D0D_.wvu.FilterData" localSheetId="0" hidden="1">'на 31.12.2022'!$A$6:$J$390</definedName>
    <definedName name="Z_25997FFA_90F9_4B4A_8C73_3E119DFE9BDB_.wvu.FilterData" localSheetId="0" hidden="1">'на 31.12.2022'!$A$6:$J$390</definedName>
    <definedName name="Z_25DD804F_4FCB_49C0_B290_F226E6C8FC4D_.wvu.FilterData" localSheetId="0" hidden="1">'на 31.12.2022'!$A$6:$J$390</definedName>
    <definedName name="Z_25F305AA_6420_44FE_A658_6597DFDEDA7F_.wvu.FilterData" localSheetId="0" hidden="1">'на 31.12.2022'!$A$6:$J$390</definedName>
    <definedName name="Z_2607CBF0_49A6_438F_9584_3749A387917B_.wvu.FilterData" localSheetId="0" hidden="1">'на 31.12.2022'!$A$6:$J$390</definedName>
    <definedName name="Z_26390C63_E690_4CD6_B911_4F7F9CCE06AD_.wvu.FilterData" localSheetId="0" hidden="1">'на 31.12.2022'!$A$6:$J$390</definedName>
    <definedName name="Z_26429C5E_4C2A_4378_909D_1B44C6D9D535_.wvu.FilterData" localSheetId="0" hidden="1">'на 31.12.2022'!$A$6:$J$390</definedName>
    <definedName name="Z_2647282E_5B25_4148_AAD9_72AB0A3F24C4_.wvu.FilterData" localSheetId="0" hidden="1">'на 31.12.2022'!$A$2:$K$154</definedName>
    <definedName name="Z_2674F797_992F_4CB7_9676_1EDAA9531432_.wvu.FilterData" localSheetId="0" hidden="1">'на 31.12.2022'!$A$6:$J$390</definedName>
    <definedName name="Z_26E7CD7D_71FD_4075_B268_E6444384CE7D_.wvu.FilterData" localSheetId="0" hidden="1">'на 31.12.2022'!$A$6:$G$122</definedName>
    <definedName name="Z_26F9AA84_9112_4237_941D_8FD75C735073_.wvu.FilterData" localSheetId="0" hidden="1">'на 31.12.2022'!$A$6:$J$390</definedName>
    <definedName name="Z_271A6422_0558_45A4_90D0_4FBBFA0C466A_.wvu.FilterData" localSheetId="0" hidden="1">'на 31.12.2022'!$A$6:$J$390</definedName>
    <definedName name="Z_2751B79E_F60F_449F_9B1A_ED01F0EE4A3F_.wvu.FilterData" localSheetId="0" hidden="1">'на 31.12.2022'!$A$6:$J$390</definedName>
    <definedName name="Z_28008BE5_0693_468D_890E_2AE562EDDFCA_.wvu.FilterData" localSheetId="0" hidden="1">'на 31.12.2022'!$A$6:$G$122</definedName>
    <definedName name="Z_282F013D_E5B1_4C17_8727_7949891CEFC8_.wvu.FilterData" localSheetId="0" hidden="1">'на 31.12.2022'!$A$6:$J$390</definedName>
    <definedName name="Z_2837E49C_B710_4529_BF10_CA6B05CFBDFF_.wvu.FilterData" localSheetId="0" hidden="1">'на 31.12.2022'!$A$6:$J$390</definedName>
    <definedName name="Z_28734D07_CFBB_4CA1_9F21_5298C965DE17_.wvu.FilterData" localSheetId="0" hidden="1">'на 31.12.2022'!$A$6:$J$390</definedName>
    <definedName name="Z_28E41E88_388C_4DFB_9AF5_1D40B3E9E104_.wvu.FilterData" localSheetId="0" hidden="1">'на 31.12.2022'!$A$6:$J$390</definedName>
    <definedName name="Z_28E4EEA1_2ECD_4F92_886B_4623628382D4_.wvu.FilterData" localSheetId="0" hidden="1">'на 31.12.2022'!$A$6:$J$390</definedName>
    <definedName name="Z_2932A736_9A81_4C2B_931E_457899534006_.wvu.FilterData" localSheetId="0" hidden="1">'на 31.12.2022'!$A$6:$J$390</definedName>
    <definedName name="Z_29A3856A_3C5E_4E34_952C_3D8CBF4944E0_.wvu.FilterData" localSheetId="0" hidden="1">'на 31.12.2022'!$A$6:$J$390</definedName>
    <definedName name="Z_29A3F31E_AA0E_4520_83F3_6EDE69E47FB4_.wvu.FilterData" localSheetId="0" hidden="1">'на 31.12.2022'!$A$6:$J$390</definedName>
    <definedName name="Z_29D02AC6_6038_4739_B18F_A141A3DD747B_.wvu.FilterData" localSheetId="0" hidden="1">'на 31.12.2022'!$A$6:$J$390</definedName>
    <definedName name="Z_29D1C55E_0AE0_4CA9_A4C9_F358DEE7E9AD_.wvu.FilterData" localSheetId="0" hidden="1">'на 31.12.2022'!$A$6:$J$390</definedName>
    <definedName name="Z_29D71C82_2577_4FF3_9305_7EF7756DC376_.wvu.FilterData" localSheetId="0" hidden="1">'на 31.12.2022'!$A$6:$J$390</definedName>
    <definedName name="Z_29DFBA2C_6E56_4C53_B4C6_BE922958A705_.wvu.FilterData" localSheetId="0" hidden="1">'на 31.12.2022'!$A$6:$J$390</definedName>
    <definedName name="Z_2A075779_EE89_4995_9517_DAD5135FF513_.wvu.FilterData" localSheetId="0" hidden="1">'на 31.12.2022'!$A$6:$J$390</definedName>
    <definedName name="Z_2A1C394E_EC37_4AB7_9E3A_0759931D8CFD_.wvu.FilterData" localSheetId="0" hidden="1">'на 31.12.2022'!$A$6:$J$390</definedName>
    <definedName name="Z_2A567982_7892_4F86_A16D_3A26E4C78607_.wvu.FilterData" localSheetId="0" hidden="1">'на 31.12.2022'!$A$6:$J$390</definedName>
    <definedName name="Z_2A6F2DEB_E43C_4851_BD61_C2D3E4DD465D_.wvu.FilterData" localSheetId="0" hidden="1">'на 31.12.2022'!$A$6:$J$390</definedName>
    <definedName name="Z_2A9D3288_FE38_46DD_A0BD_6FD4437B54BF_.wvu.FilterData" localSheetId="0" hidden="1">'на 31.12.2022'!$A$6:$J$390</definedName>
    <definedName name="Z_2ABFD162_2396_40CA_8AA1_6D6B8B2ADEFC_.wvu.FilterData" localSheetId="0" hidden="1">'на 31.12.2022'!$A$6:$J$390</definedName>
    <definedName name="Z_2B15446F_3D95_4B00_9264_4B677551A413_.wvu.FilterData" localSheetId="0" hidden="1">'на 31.12.2022'!$A$6:$J$390</definedName>
    <definedName name="Z_2B4EF399_1F78_4650_9196_70339D27DB54_.wvu.FilterData" localSheetId="0" hidden="1">'на 31.12.2022'!$A$6:$J$390</definedName>
    <definedName name="Z_2B67E997_66AF_4883_9EE5_9876648FDDE9_.wvu.FilterData" localSheetId="0" hidden="1">'на 31.12.2022'!$A$6:$J$390</definedName>
    <definedName name="Z_2B6BAC9D_8ECF_4B5C_AEA7_CCE1C0524E55_.wvu.FilterData" localSheetId="0" hidden="1">'на 31.12.2022'!$A$6:$J$390</definedName>
    <definedName name="Z_2C029299_5EEC_4151_A9E2_241D31E08692_.wvu.FilterData" localSheetId="0" hidden="1">'на 31.12.2022'!$A$6:$J$390</definedName>
    <definedName name="Z_2C1C75F1_03BE_4DA1_BB06_91161FF1447B_.wvu.FilterData" localSheetId="0" hidden="1">'на 31.12.2022'!$A$6:$J$390</definedName>
    <definedName name="Z_2C43A648_766E_499E_95B2_EA6F7EA791D4_.wvu.FilterData" localSheetId="0" hidden="1">'на 31.12.2022'!$A$6:$J$390</definedName>
    <definedName name="Z_2C47EAD7_6B0B_40AB_9599_0BF3302E35F1_.wvu.FilterData" localSheetId="0" hidden="1">'на 31.12.2022'!$A$6:$G$122</definedName>
    <definedName name="Z_2C83C5CF_2113_4A26_AC8F_B29994F8C20B_.wvu.FilterData" localSheetId="0" hidden="1">'на 31.12.2022'!$A$6:$J$390</definedName>
    <definedName name="Z_2C84172E_586C_4D87_8195_A127AE7FA630_.wvu.FilterData" localSheetId="0" hidden="1">'на 31.12.2022'!$A$6:$J$390</definedName>
    <definedName name="Z_2C9B35C8_0958_4329_B3BA_1B34E888FA9D_.wvu.FilterData" localSheetId="0" hidden="1">'на 31.12.2022'!$A$6:$J$390</definedName>
    <definedName name="Z_2CA13149_FCDD_4675_859E_83B5251A0804_.wvu.FilterData" localSheetId="0" hidden="1">'на 31.12.2022'!$A$6:$J$390</definedName>
    <definedName name="Z_2CD18B03_71F5_4B8A_8C6C_592F5A66335B_.wvu.FilterData" localSheetId="0" hidden="1">'на 31.12.2022'!$A$6:$J$390</definedName>
    <definedName name="Z_2D011736_53B8_48A8_8C2E_71DD995F6546_.wvu.FilterData" localSheetId="0" hidden="1">'на 31.12.2022'!$A$6:$J$390</definedName>
    <definedName name="Z_2D540280_F40F_4530_A32A_1FF2E78E7147_.wvu.FilterData" localSheetId="0" hidden="1">'на 31.12.2022'!$A$6:$J$390</definedName>
    <definedName name="Z_2D918A37_6905_4BEF_BC3A_DA45E968DAC3_.wvu.FilterData" localSheetId="0" hidden="1">'на 31.12.2022'!$A$6:$G$122</definedName>
    <definedName name="Z_2D97755C_B099_4001_9C5F_12A88788A461_.wvu.FilterData" localSheetId="0" hidden="1">'на 31.12.2022'!$A$6:$J$390</definedName>
    <definedName name="Z_2DCF6207_B24B_43F5_B844_6C1E92F9CADA_.wvu.FilterData" localSheetId="0" hidden="1">'на 31.12.2022'!$A$6:$J$390</definedName>
    <definedName name="Z_2DF88C31_E5A0_4DFE_877D_5A31D3992603_.wvu.Rows" localSheetId="0" hidden="1">'на 31.12.2022'!#REF!,'на 31.12.2022'!#REF!,'на 31.12.2022'!#REF!,'на 31.12.2022'!#REF!,'на 31.12.2022'!#REF!,'на 31.12.2022'!#REF!,'на 31.12.2022'!#REF!,'на 31.12.2022'!#REF!,'на 31.12.2022'!#REF!,'на 31.12.2022'!#REF!,'на 31.12.2022'!#REF!</definedName>
    <definedName name="Z_2EAB3EBF_78BA_4558_81F0_5F1DF77A14D3_.wvu.FilterData" localSheetId="0" hidden="1">'на 31.12.2022'!$A$6:$J$390</definedName>
    <definedName name="Z_2F3BAFC5_8792_4BC0_833F_5CB9ACB14A14_.wvu.FilterData" localSheetId="0" hidden="1">'на 31.12.2022'!$A$6:$G$122</definedName>
    <definedName name="Z_2F3DE7DB_1DEA_4A0C_88EC_B05C9EEC768F_.wvu.FilterData" localSheetId="0" hidden="1">'на 31.12.2022'!$A$6:$J$390</definedName>
    <definedName name="Z_2F6EDC09_23D3_4C07_9EAF_76DD4D3B3A18_.wvu.FilterData" localSheetId="0" hidden="1">'на 31.12.2022'!$A$6:$J$390</definedName>
    <definedName name="Z_2F72C4E3_E946_4870_A59B_C47D17A3E8B0_.wvu.FilterData" localSheetId="0" hidden="1">'на 31.12.2022'!$A$6:$J$390</definedName>
    <definedName name="Z_2F7AC811_CA37_46E3_866E_6E10DF43054A_.wvu.FilterData" localSheetId="0" hidden="1">'на 31.12.2022'!$A$6:$J$390</definedName>
    <definedName name="Z_2FAB8F10_5F5A_4B70_9158_E79B14A6565A_.wvu.FilterData" localSheetId="0" hidden="1">'на 31.12.2022'!$A$6:$J$390</definedName>
    <definedName name="Z_300D3722_BC5B_4EFC_A306_CB3461E96075_.wvu.FilterData" localSheetId="0" hidden="1">'на 31.12.2022'!$A$6:$J$390</definedName>
    <definedName name="Z_3023B4E6_3B5A_4EE2_B0CD_0EB8476E923A_.wvu.FilterData" localSheetId="0" hidden="1">'на 31.12.2022'!$A$6:$J$390</definedName>
    <definedName name="Z_30325303_BF31_42D5_AC1B_F6902B32CA33_.wvu.FilterData" localSheetId="0" hidden="1">'на 31.12.2022'!$A$6:$J$390</definedName>
    <definedName name="Z_304A3C28_C66E_433A_8796_E18A689B54D1_.wvu.FilterData" localSheetId="0" hidden="1">'на 31.12.2022'!$A$6:$J$390</definedName>
    <definedName name="Z_308AF0B3_EE19_4841_BBC0_915C9A7203E9_.wvu.FilterData" localSheetId="0" hidden="1">'на 31.12.2022'!$A$6:$J$390</definedName>
    <definedName name="Z_30F94082_E7C8_4DE7_AE26_19B3A4317363_.wvu.FilterData" localSheetId="0" hidden="1">'на 31.12.2022'!$A$6:$J$390</definedName>
    <definedName name="Z_315B3829_E75D_48BB_A407_88A96C0D6A4B_.wvu.FilterData" localSheetId="0" hidden="1">'на 31.12.2022'!$A$6:$J$390</definedName>
    <definedName name="Z_3169E1B8_6971_4325_933B_3FDE2BEB6DA0_.wvu.FilterData" localSheetId="0" hidden="1">'на 31.12.2022'!$A$6:$J$390</definedName>
    <definedName name="Z_316B9C14_7546_49E5_A384_4190EC7682DE_.wvu.FilterData" localSheetId="0" hidden="1">'на 31.12.2022'!$A$6:$J$390</definedName>
    <definedName name="Z_31985263_3556_4B71_A26F_62706F49B320_.wvu.FilterData" localSheetId="0" hidden="1">'на 31.12.2022'!$A$6:$G$122</definedName>
    <definedName name="Z_31AA5726_A0DC_4045_94FA_9EFB6200CDD3_.wvu.FilterData" localSheetId="0" hidden="1">'на 31.12.2022'!$A$6:$J$390</definedName>
    <definedName name="Z_31C5283F_7633_4B8A_ADD5_7EB245AE899F_.wvu.FilterData" localSheetId="0" hidden="1">'на 31.12.2022'!$A$6:$J$390</definedName>
    <definedName name="Z_31E849A6_B4EF_45EE_ADBC_BDC56906C3E6_.wvu.FilterData" localSheetId="0" hidden="1">'на 31.12.2022'!$A$6:$J$390</definedName>
    <definedName name="Z_31EABA3C_DD8D_46BF_85B1_09527EF8E816_.wvu.FilterData" localSheetId="0" hidden="1">'на 31.12.2022'!$A$6:$G$122</definedName>
    <definedName name="Z_320B1B6B_1198_44A6_8D72_260589D02390_.wvu.FilterData" localSheetId="0" hidden="1">'на 31.12.2022'!$A$6:$J$390</definedName>
    <definedName name="Z_32155998_B9E5_40FE_B2BB_A9BF49319547_.wvu.FilterData" localSheetId="0" hidden="1">'на 31.12.2022'!$A$6:$J$390</definedName>
    <definedName name="Z_325F1FA7_CEC2_4E5D_9CD5_9D28BC83DEC9_.wvu.FilterData" localSheetId="0" hidden="1">'на 31.12.2022'!$A$6:$J$390</definedName>
    <definedName name="Z_327D3863_28FE_46AD_A301_334172CA68F9_.wvu.FilterData" localSheetId="0" hidden="1">'на 31.12.2022'!$A$6:$J$390</definedName>
    <definedName name="Z_328B1FBD_B9E0_4F8C_AA1F_438ED0F19823_.wvu.FilterData" localSheetId="0" hidden="1">'на 31.12.2022'!$A$6:$J$390</definedName>
    <definedName name="Z_32F81156_0F3B_49A8_B56D_9A01AA7C97FE_.wvu.FilterData" localSheetId="0" hidden="1">'на 31.12.2022'!$A$6:$J$390</definedName>
    <definedName name="Z_33081AFE_875F_4448_8DBB_C2288E582829_.wvu.FilterData" localSheetId="0" hidden="1">'на 31.12.2022'!$A$6:$J$390</definedName>
    <definedName name="Z_33725023_9491_4856_AC32_391D3DCA1E13_.wvu.FilterData" localSheetId="0" hidden="1">'на 31.12.2022'!$A$6:$J$390</definedName>
    <definedName name="Z_33995DBE_E7D5_4BC5_96C4_CB599185238D_.wvu.FilterData" localSheetId="0" hidden="1">'на 31.12.2022'!$A$6:$J$390</definedName>
    <definedName name="Z_33B1A243_1D43_46E3_9A6F_5452EA17ECBD_.wvu.FilterData" localSheetId="0" hidden="1">'на 31.12.2022'!$A$6:$J$390</definedName>
    <definedName name="Z_33F06620_89E2_4BA8_BAB0_6A7070FEBD8A_.wvu.FilterData" localSheetId="0" hidden="1">'на 31.12.2022'!$A$6:$J$390</definedName>
    <definedName name="Z_341157D5_6FE2_4CCE_98C5_3D5F2A4B115C_.wvu.FilterData" localSheetId="0" hidden="1">'на 31.12.2022'!$A$6:$J$390</definedName>
    <definedName name="Z_344509AE_957F_4C43_90DB_055457F491A3_.wvu.FilterData" localSheetId="0" hidden="1">'на 31.12.2022'!$A$6:$J$390</definedName>
    <definedName name="Z_34587A22_A707_48EC_A6D8_8CA0D443CB5A_.wvu.FilterData" localSheetId="0" hidden="1">'на 31.12.2022'!$A$6:$J$390</definedName>
    <definedName name="Z_349EEACA_C7A1_441E_BFE3_096E57329F7C_.wvu.FilterData" localSheetId="0" hidden="1">'на 31.12.2022'!$A$6:$J$390</definedName>
    <definedName name="Z_34E97F8E_B808_4C29_AFA8_24160BA8B576_.wvu.FilterData" localSheetId="0" hidden="1">'на 31.12.2022'!$A$6:$G$122</definedName>
    <definedName name="Z_354643EC_374D_4252_A3BA_624B9338CCF6_.wvu.FilterData" localSheetId="0" hidden="1">'на 31.12.2022'!$A$6:$J$390</definedName>
    <definedName name="Z_356902C5_CBA1_407E_849C_39B6CAAFCD34_.wvu.FilterData" localSheetId="0" hidden="1">'на 31.12.2022'!$A$6:$J$390</definedName>
    <definedName name="Z_356FBDD5_3775_4781_9E0A_901095CE6157_.wvu.FilterData" localSheetId="0" hidden="1">'на 31.12.2022'!$A$6:$J$390</definedName>
    <definedName name="Z_3590FAD8_1A2F_459F_8B35_A95652F8329D_.wvu.FilterData" localSheetId="0" hidden="1">'на 31.12.2022'!$A$6:$J$390</definedName>
    <definedName name="Z_3597F15D_13FB_47E4_B2D7_0713796F1B32_.wvu.FilterData" localSheetId="0" hidden="1">'на 31.12.2022'!$A$6:$G$122</definedName>
    <definedName name="Z_35A82584_BCCD_413D_BF58_739C849379E3_.wvu.FilterData" localSheetId="0" hidden="1">'на 31.12.2022'!$A$6:$J$390</definedName>
    <definedName name="Z_35ACC04C_1574_41FF_A750_E4D141D78D72_.wvu.FilterData" localSheetId="0" hidden="1">'на 31.12.2022'!$A$6:$J$390</definedName>
    <definedName name="Z_35E8C880_405D_4881_A9CF_938A555EC19A_.wvu.FilterData" localSheetId="0" hidden="1">'на 31.12.2022'!$A$6:$J$390</definedName>
    <definedName name="Z_3611D4B3_6578_4507_971B_09764C0B1D01_.wvu.FilterData" localSheetId="0" hidden="1">'на 31.12.2022'!$A$6:$J$390</definedName>
    <definedName name="Z_36279478_DEDD_46A7_8B6D_9500CB65A35C_.wvu.FilterData" localSheetId="0" hidden="1">'на 31.12.2022'!$A$6:$G$122</definedName>
    <definedName name="Z_36282042_958F_4D98_9515_9E9271F26AA2_.wvu.FilterData" localSheetId="0" hidden="1">'на 31.12.2022'!$A$6:$G$122</definedName>
    <definedName name="Z_36483E9A_03E9_431F_B24B_73C77EA6547E_.wvu.FilterData" localSheetId="0" hidden="1">'на 31.12.2022'!$A$6:$J$390</definedName>
    <definedName name="Z_368728BB_F981_4DE3_8F4E_C77C2580C6B3_.wvu.FilterData" localSheetId="0" hidden="1">'на 31.12.2022'!$A$6:$J$390</definedName>
    <definedName name="Z_36AEB3FF_FCBC_4E21_8EFE_F20781816ED3_.wvu.FilterData" localSheetId="0" hidden="1">'на 31.12.2022'!$A$6:$G$122</definedName>
    <definedName name="Z_371CA4AD_891B_4B1D_9403_45AB26546607_.wvu.FilterData" localSheetId="0" hidden="1">'на 31.12.2022'!$A$6:$J$390</definedName>
    <definedName name="Z_373EC55C_3C90_4A55_BE2A_2CFBF157C08C_.wvu.FilterData" localSheetId="0" hidden="1">'на 31.12.2022'!$A$6:$J$390</definedName>
    <definedName name="Z_375FD1ED_0F0C_4C78_AE3D_1D583BC74E47_.wvu.FilterData" localSheetId="0" hidden="1">'на 31.12.2022'!$A$6:$J$390</definedName>
    <definedName name="Z_3780FC5F_184E_406C_B40E_6BE29406408E_.wvu.FilterData" localSheetId="0" hidden="1">'на 31.12.2022'!$A$6:$J$390</definedName>
    <definedName name="Z_3789C719_2C4D_4FFB_B9EF_5AA095975824_.wvu.FilterData" localSheetId="0" hidden="1">'на 31.12.2022'!$A$6:$J$390</definedName>
    <definedName name="Z_37AEFC82_93AA_4F05_AD8E_A5FE6E06BD4E_.wvu.FilterData" localSheetId="0" hidden="1">'на 31.12.2022'!$A$6:$J$390</definedName>
    <definedName name="Z_37F8CE32_8CE8_4D95_9C0E_63112E6EFFE9_.wvu.Cols" localSheetId="0" hidden="1">'на 31.12.2022'!#REF!</definedName>
    <definedName name="Z_37F8CE32_8CE8_4D95_9C0E_63112E6EFFE9_.wvu.FilterData" localSheetId="0" hidden="1">'на 31.12.2022'!$A$6:$G$122</definedName>
    <definedName name="Z_37F8CE32_8CE8_4D95_9C0E_63112E6EFFE9_.wvu.PrintArea" localSheetId="0" hidden="1">'на 31.12.2022'!$A$1:$J$122</definedName>
    <definedName name="Z_37F8CE32_8CE8_4D95_9C0E_63112E6EFFE9_.wvu.PrintTitles" localSheetId="0" hidden="1">'на 31.12.2022'!$4:$7</definedName>
    <definedName name="Z_37F8CE32_8CE8_4D95_9C0E_63112E6EFFE9_.wvu.Rows" localSheetId="0" hidden="1">'на 31.12.2022'!#REF!,'на 31.12.2022'!#REF!,'на 31.12.2022'!#REF!,'на 31.12.2022'!#REF!,'на 31.12.2022'!#REF!,'на 31.12.2022'!#REF!,'на 31.12.2022'!#REF!,'на 31.12.2022'!#REF!,'на 31.12.2022'!#REF!,'на 31.12.2022'!#REF!,'на 31.12.2022'!#REF!,'на 31.12.2022'!#REF!,'на 31.12.2022'!#REF!,'на 31.12.2022'!#REF!,'на 31.12.2022'!#REF!,'на 31.12.2022'!#REF!,'на 31.12.2022'!#REF!</definedName>
    <definedName name="Z_383A3B24_205B_41E1_8B64_11A60EE728F3_.wvu.FilterData" localSheetId="0" hidden="1">'на 31.12.2022'!$A$6:$J$390</definedName>
    <definedName name="Z_386EE007_6994_4AA6_8824_D461BF01F1EA_.wvu.FilterData" localSheetId="0" hidden="1">'на 31.12.2022'!$A$6:$J$390</definedName>
    <definedName name="Z_39134081_BD7F_40A8_9CC5_F690B7A14ED5_.wvu.FilterData" localSheetId="0" hidden="1">'на 31.12.2022'!$A$6:$J$390</definedName>
    <definedName name="Z_392972AF_6A30_4DF9_9CE7_A04365BB269E_.wvu.FilterData" localSheetId="0" hidden="1">'на 31.12.2022'!$A$6:$J$390</definedName>
    <definedName name="Z_39344C49_E45E_47F3_AF8F_5BE86F62CCD4_.wvu.FilterData" localSheetId="0" hidden="1">'на 31.12.2022'!$A$6:$J$390</definedName>
    <definedName name="Z_394FB935_0201_44F8_9182_26C511D48F51_.wvu.FilterData" localSheetId="0" hidden="1">'на 31.12.2022'!$A$6:$J$390</definedName>
    <definedName name="Z_39897EE2_53F6_432A_9A7F_7DBB2FBB08E4_.wvu.FilterData" localSheetId="0" hidden="1">'на 31.12.2022'!$A$6:$J$390</definedName>
    <definedName name="Z_39BDB0EB_9BA4_409E_B505_137EC009426F_.wvu.FilterData" localSheetId="0" hidden="1">'на 31.12.2022'!$A$6:$J$390</definedName>
    <definedName name="Z_39C96D4E_1C4D_4F18_8517_A4E3C24B1712_.wvu.FilterData" localSheetId="0" hidden="1">'на 31.12.2022'!$A$6:$J$390</definedName>
    <definedName name="Z_3A08D49D_7322_4FD5_90D4_F8436B9BCFE3_.wvu.FilterData" localSheetId="0" hidden="1">'на 31.12.2022'!$A$6:$J$390</definedName>
    <definedName name="Z_3A152827_EFCD_4FCD_A4F0_81C604FF3F88_.wvu.FilterData" localSheetId="0" hidden="1">'на 31.12.2022'!$A$6:$J$390</definedName>
    <definedName name="Z_3A256711_BA3B_4092_AB4C_FF72970EBAB2_.wvu.FilterData" localSheetId="0" hidden="1">'на 31.12.2022'!$A$6:$J$390</definedName>
    <definedName name="Z_3A3C36BB_10E7_4C1E_B0B9_7B6ED7A3EB3A_.wvu.FilterData" localSheetId="0" hidden="1">'на 31.12.2022'!$A$6:$J$390</definedName>
    <definedName name="Z_3A3DB971_386F_40FA_8DD4_4A74AFE3B4C9_.wvu.FilterData" localSheetId="0" hidden="1">'на 31.12.2022'!$A$6:$J$390</definedName>
    <definedName name="Z_3A5F0832_8C54_433C_B5D6_6C764EF17CEE_.wvu.FilterData" localSheetId="0" hidden="1">'на 31.12.2022'!$A$6:$J$390</definedName>
    <definedName name="Z_3AAEA08B_779A_471D_BFA0_0D98BF9A4FAD_.wvu.FilterData" localSheetId="0" hidden="1">'на 31.12.2022'!$A$6:$G$122</definedName>
    <definedName name="Z_3ABBA6B1_F69F_4AC7_8A6D_97A73D7030DF_.wvu.FilterData" localSheetId="0" hidden="1">'на 31.12.2022'!$A$6:$J$390</definedName>
    <definedName name="Z_3B9A8A09_51D3_4E7C_A285_7AC18DD1651A_.wvu.FilterData" localSheetId="0" hidden="1">'на 31.12.2022'!$A$6:$J$390</definedName>
    <definedName name="Z_3BA8851C_D45C_4CAD_BDD3_B93B3145A21A_.wvu.FilterData" localSheetId="0" hidden="1">'на 31.12.2022'!$A$6:$J$390</definedName>
    <definedName name="Z_3C004614_208B_4204_B653_20D136601D2F_.wvu.FilterData" localSheetId="0" hidden="1">'на 31.12.2022'!$A$6:$J$390</definedName>
    <definedName name="Z_3C62C2D0_C27D_4A54_8798_05FBD22117F1_.wvu.FilterData" localSheetId="0" hidden="1">'на 31.12.2022'!$A$6:$J$390</definedName>
    <definedName name="Z_3C664174_3E98_4762_A560_3810A313981F_.wvu.FilterData" localSheetId="0" hidden="1">'на 31.12.2022'!$A$6:$J$390</definedName>
    <definedName name="Z_3C9F72CF_10C2_48CF_BBB6_A2B9A1393F37_.wvu.FilterData" localSheetId="0" hidden="1">'на 31.12.2022'!$A$6:$G$122</definedName>
    <definedName name="Z_3CBCA6B7_5D7C_44A4_844A_26E2A61FDE86_.wvu.FilterData" localSheetId="0" hidden="1">'на 31.12.2022'!$A$6:$J$390</definedName>
    <definedName name="Z_3CC3F56B_5227_4063_976C_33B40B3D891B_.wvu.FilterData" localSheetId="0" hidden="1">'на 31.12.2022'!$A$6:$J$390</definedName>
    <definedName name="Z_3CF21478_8215_40A8_AB1C_1DD94538FB83_.wvu.FilterData" localSheetId="0" hidden="1">'на 31.12.2022'!$A$6:$J$390</definedName>
    <definedName name="Z_3CF5067B_C0BF_4885_AAB9_F758BBB164A0_.wvu.FilterData" localSheetId="0" hidden="1">'на 31.12.2022'!$A$6:$J$390</definedName>
    <definedName name="Z_3D1280C8_646B_4BB2_862F_8A8207220C6A_.wvu.FilterData" localSheetId="0" hidden="1">'на 31.12.2022'!$A$6:$G$122</definedName>
    <definedName name="Z_3D12D47D_2661_467F_878A_C80F625F0D27_.wvu.FilterData" localSheetId="0" hidden="1">'на 31.12.2022'!$A$6:$J$390</definedName>
    <definedName name="Z_3D221415_9606_4173_A756_975B19400305_.wvu.FilterData" localSheetId="0" hidden="1">'на 31.12.2022'!$A$6:$J$390</definedName>
    <definedName name="Z_3D4245D9_9AB3_43FE_97D0_205A6EA7E6E4_.wvu.FilterData" localSheetId="0" hidden="1">'на 31.12.2022'!$A$6:$J$390</definedName>
    <definedName name="Z_3D5A28D4_CB7B_405C_9FFF_EB22C14AB77F_.wvu.FilterData" localSheetId="0" hidden="1">'на 31.12.2022'!$A$6:$J$390</definedName>
    <definedName name="Z_3D6E136A_63AE_4912_A965_BD438229D989_.wvu.FilterData" localSheetId="0" hidden="1">'на 31.12.2022'!$A$6:$J$390</definedName>
    <definedName name="Z_3D767291_F26D_442B_900B_2A17CA4A2D3C_.wvu.FilterData" localSheetId="0" hidden="1">'на 31.12.2022'!$A$6:$J$390</definedName>
    <definedName name="Z_3D7C94FC_EDDE_4058_8FD5_8212AF68182B_.wvu.FilterData" localSheetId="0" hidden="1">'на 31.12.2022'!$A$6:$J$390</definedName>
    <definedName name="Z_3DB4F6FC_CE58_4083_A6ED_88DCB901BB99_.wvu.FilterData" localSheetId="0" hidden="1">'на 31.12.2022'!$A$6:$G$122</definedName>
    <definedName name="Z_3E14FD86_95B1_4D0E_A8F6_A4FFDE0E3FF0_.wvu.FilterData" localSheetId="0" hidden="1">'на 31.12.2022'!$A$6:$J$390</definedName>
    <definedName name="Z_3E7BBA27_FCB5_4D66_864C_8656009B9E88_.wvu.FilterData" localSheetId="0" hidden="1">'на 31.12.2022'!$A$2:$K$154</definedName>
    <definedName name="Z_3EC1E16A_0CEC_4EE9_952B_0BB3AAB74416_.wvu.FilterData" localSheetId="0" hidden="1">'на 31.12.2022'!$A$6:$J$390</definedName>
    <definedName name="Z_3EEA7E1A_5F2B_4408_A34C_1F0223B5B245_.wvu.FilterData" localSheetId="0" hidden="1">'на 31.12.2022'!$A$6:$J$390</definedName>
    <definedName name="Z_3EF89CE4_40A8_4B16_B6F2_96EC7FE30589_.wvu.FilterData" localSheetId="0" hidden="1">'на 31.12.2022'!$A$6:$J$390</definedName>
    <definedName name="Z_3F0F098D_D998_48FD_BB26_7A5537CB4DC9_.wvu.FilterData" localSheetId="0" hidden="1">'на 31.12.2022'!$A$6:$J$390</definedName>
    <definedName name="Z_3F4B50A3_77F4_4415_B0BF_C7AAD2F22592_.wvu.FilterData" localSheetId="0" hidden="1">'на 31.12.2022'!$A$6:$J$390</definedName>
    <definedName name="Z_3F4E18FA_E0CE_43C2_A7F4_5CAE036892ED_.wvu.FilterData" localSheetId="0" hidden="1">'на 31.12.2022'!$A$6:$J$390</definedName>
    <definedName name="Z_3F7954D6_04C1_4B23_AE36_0FF9609A2280_.wvu.FilterData" localSheetId="0" hidden="1">'на 31.12.2022'!$A$6:$J$390</definedName>
    <definedName name="Z_3F839701_87D5_496C_AD9C_2B5AE5742513_.wvu.FilterData" localSheetId="0" hidden="1">'на 31.12.2022'!$A$6:$J$390</definedName>
    <definedName name="Z_3FE8ACF3_2097_4BA9_8230_2DBD30F09632_.wvu.FilterData" localSheetId="0" hidden="1">'на 31.12.2022'!$A$6:$J$390</definedName>
    <definedName name="Z_3FEA0B99_83A0_4934_91F1_66BC8E596ABB_.wvu.FilterData" localSheetId="0" hidden="1">'на 31.12.2022'!$A$6:$J$390</definedName>
    <definedName name="Z_3FEDCFF8_5450_469D_9A9E_38AB8819A083_.wvu.FilterData" localSheetId="0" hidden="1">'на 31.12.2022'!$A$6:$J$390</definedName>
    <definedName name="Z_4010A466_8EF3_4DC9_9FBC_042519271959_.wvu.FilterData" localSheetId="0" hidden="1">'на 31.12.2022'!$A$6:$J$390</definedName>
    <definedName name="Z_402DFE3F_A5E1_41E8_BB4F_E3062FAE22D8_.wvu.FilterData" localSheetId="0" hidden="1">'на 31.12.2022'!$A$6:$J$390</definedName>
    <definedName name="Z_402F317C_5579_45B0_BB74_EACFE896EBBA_.wvu.FilterData" localSheetId="0" hidden="1">'на 31.12.2022'!$A$6:$J$390</definedName>
    <definedName name="Z_403313B7_B74E_4D03_8AB9_B2A52A5BA330_.wvu.FilterData" localSheetId="0" hidden="1">'на 31.12.2022'!$A$6:$G$122</definedName>
    <definedName name="Z_4055661A_C391_44E3_B71B_DF824D593415_.wvu.FilterData" localSheetId="0" hidden="1">'на 31.12.2022'!$A$6:$G$122</definedName>
    <definedName name="Z_40B8C048_862D_4DCB_9F91_8183ECD065E2_.wvu.FilterData" localSheetId="0" hidden="1">'на 31.12.2022'!$A$6:$J$390</definedName>
    <definedName name="Z_4102256A_B8EA_4260_93B3_E17EB54C607E_.wvu.FilterData" localSheetId="0" hidden="1">'на 31.12.2022'!$A$6:$J$390</definedName>
    <definedName name="Z_4130F198_7585_448E_AEB6_2D49F7E298D6_.wvu.FilterData" localSheetId="0" hidden="1">'на 31.12.2022'!$A$6:$J$390</definedName>
    <definedName name="Z_413E8ADC_60FE_4AEB_A365_51405ED7DAEF_.wvu.FilterData" localSheetId="0" hidden="1">'на 31.12.2022'!$A$6:$J$390</definedName>
    <definedName name="Z_415B8653_FE9C_472E_85AE_9CFA9B00FD5E_.wvu.FilterData" localSheetId="0" hidden="1">'на 31.12.2022'!$A$6:$G$122</definedName>
    <definedName name="Z_418F9F46_9018_4AFC_A504_8CA60A905B83_.wvu.FilterData" localSheetId="0" hidden="1">'на 31.12.2022'!$A$6:$J$390</definedName>
    <definedName name="Z_41A2847A_411A_4D8D_8669_7A8FD6A7F9E8_.wvu.FilterData" localSheetId="0" hidden="1">'на 31.12.2022'!$A$6:$J$390</definedName>
    <definedName name="Z_41C6EAF5_F389_4A73_A5DF_3E2ABACB9DC1_.wvu.FilterData" localSheetId="0" hidden="1">'на 31.12.2022'!$A$6:$J$390</definedName>
    <definedName name="Z_420BFDE3_F640_49B9_A800_9C108FF5DCFE_.wvu.FilterData" localSheetId="0" hidden="1">'на 31.12.2022'!$A$6:$J$390</definedName>
    <definedName name="Z_422AF1DB_ADD9_4056_90D1_EF57FA0619FA_.wvu.FilterData" localSheetId="0" hidden="1">'на 31.12.2022'!$A$6:$J$390</definedName>
    <definedName name="Z_423AE2BD_6FE7_4E39_8400_BD8A00496896_.wvu.FilterData" localSheetId="0" hidden="1">'на 31.12.2022'!$A$6:$J$390</definedName>
    <definedName name="Z_42714258_A098_4563_9784_2B816EA3049D_.wvu.FilterData" localSheetId="0" hidden="1">'на 31.12.2022'!$A$6:$J$390</definedName>
    <definedName name="Z_42BF13A9_20A4_4030_912B_F63923E11DBF_.wvu.FilterData" localSheetId="0" hidden="1">'на 31.12.2022'!$A$6:$J$390</definedName>
    <definedName name="Z_432FB227_46D3_4B4C_9FB5_E0D855FA8E5C_.wvu.FilterData" localSheetId="0" hidden="1">'на 31.12.2022'!$A$6:$J$390</definedName>
    <definedName name="Z_4388DD05_A74C_4C1C_A344_6EEDB2F4B1B0_.wvu.FilterData" localSheetId="0" hidden="1">'на 31.12.2022'!$A$6:$G$122</definedName>
    <definedName name="Z_43AA75B7_7B20_4F8F_84A9_CCA8EDA56931_.wvu.FilterData" localSheetId="0" hidden="1">'на 31.12.2022'!$A$6:$J$390</definedName>
    <definedName name="Z_43B76E5B_B27A_44DE_9D52_DC260E10D781_.wvu.FilterData" localSheetId="0" hidden="1">'на 31.12.2022'!$A$6:$J$390</definedName>
    <definedName name="Z_43F7D742_5383_4CCE_A058_3A12F3676DF6_.wvu.FilterData" localSheetId="0" hidden="1">'на 31.12.2022'!$A$6:$J$390</definedName>
    <definedName name="Z_445590C0_7350_4A17_AB85_F8DCF9494ECC_.wvu.FilterData" localSheetId="0" hidden="1">'на 31.12.2022'!$A$6:$G$122</definedName>
    <definedName name="Z_44589822_61B7_4709_8592_9353A3518931_.wvu.FilterData" localSheetId="0" hidden="1">'на 31.12.2022'!$A$6:$J$390</definedName>
    <definedName name="Z_446CFCBB_5B6F_49F1_AA1F_C15DDFF709FB_.wvu.FilterData" localSheetId="0" hidden="1">'на 31.12.2022'!$A$6:$J$390</definedName>
    <definedName name="Z_448249C8_AE56_4244_9A71_332B9BB563B1_.wvu.FilterData" localSheetId="0" hidden="1">'на 31.12.2022'!$A$6:$J$390</definedName>
    <definedName name="Z_4500807F_0E0F_40C0_A6A6_F5F607F7BCF2_.wvu.FilterData" localSheetId="0" hidden="1">'на 31.12.2022'!$A$6:$J$390</definedName>
    <definedName name="Z_4518508D_B738_485B_8F09_2B48028E59D4_.wvu.FilterData" localSheetId="0" hidden="1">'на 31.12.2022'!$A$6:$J$390</definedName>
    <definedName name="Z_45394FC2_181E_425F_9DFF_B16FB4463D36_.wvu.FilterData" localSheetId="0" hidden="1">'на 31.12.2022'!$A$6:$J$390</definedName>
    <definedName name="Z_45D27932_FD3D_46DE_B431_4E5606457D7F_.wvu.FilterData" localSheetId="0" hidden="1">'на 31.12.2022'!$A$6:$G$122</definedName>
    <definedName name="Z_45D7DC6D_F10E_4AED_AA57_74B50269F199_.wvu.FilterData" localSheetId="0" hidden="1">'на 31.12.2022'!$A$6:$J$390</definedName>
    <definedName name="Z_45D8F79C_BFDA_41F8_B50B_701EE9A84324_.wvu.FilterData" localSheetId="0" hidden="1">'на 31.12.2022'!$A$6:$J$390</definedName>
    <definedName name="Z_45DE1976_7F07_4EB4_8A9C_FB72D060BEFA_.wvu.FilterData" localSheetId="0" hidden="1">'на 31.12.2022'!$A$6:$J$390</definedName>
    <definedName name="Z_45DE1976_7F07_4EB4_8A9C_FB72D060BEFA_.wvu.PrintArea" localSheetId="0" hidden="1">'на 31.12.2022'!$A$1:$J$154</definedName>
    <definedName name="Z_45DE1976_7F07_4EB4_8A9C_FB72D060BEFA_.wvu.PrintTitles" localSheetId="0" hidden="1">'на 31.12.2022'!$4:$7</definedName>
    <definedName name="Z_46319EFC_E8F9_4AB4_B651_003555D87CD5_.wvu.FilterData" localSheetId="0" hidden="1">'на 31.12.2022'!$A$6:$J$390</definedName>
    <definedName name="Z_463A6E53_B01C_47C1_A90D_6BF2068600E6_.wvu.FilterData" localSheetId="0" hidden="1">'на 31.12.2022'!$A$6:$J$390</definedName>
    <definedName name="Z_463F3E4B_81D6_4261_A251_5FB4227E67B1_.wvu.FilterData" localSheetId="0" hidden="1">'на 31.12.2022'!$A$6:$J$390</definedName>
    <definedName name="Z_46446891_83DA_47D6_9103_49EBCEB6D93B_.wvu.FilterData" localSheetId="0" hidden="1">'на 31.12.2022'!$A$6:$J$390</definedName>
    <definedName name="Z_4646AC6A_1AED_414D_9F5A_8C20F4393FAC_.wvu.FilterData" localSheetId="0" hidden="1">'на 31.12.2022'!$A$6:$J$390</definedName>
    <definedName name="Z_464A6675_A54C_47A6_87B3_7B4DF2961434_.wvu.FilterData" localSheetId="0" hidden="1">'на 31.12.2022'!$A$6:$J$390</definedName>
    <definedName name="Z_46710F25_253B_4E24_937C_29641ECA4F50_.wvu.FilterData" localSheetId="0" hidden="1">'на 31.12.2022'!$A$6:$J$390</definedName>
    <definedName name="Z_46C945EC_D27D_4A60_A8D5_1F9A1B89FB2C_.wvu.FilterData" localSheetId="0" hidden="1">'на 31.12.2022'!$A$6:$J$390</definedName>
    <definedName name="Z_46EDADFA_EC35_46D3_9137_2B694BF910BA_.wvu.FilterData" localSheetId="0" hidden="1">'на 31.12.2022'!$A$6:$J$390</definedName>
    <definedName name="Z_471D790A_FD21_4FA1_B912_154469415B33_.wvu.FilterData" localSheetId="0" hidden="1">'на 31.12.2022'!$A$6:$J$390</definedName>
    <definedName name="Z_4726D0B5_6007_40BF_A8EC_B141A003DE7E_.wvu.FilterData" localSheetId="0" hidden="1">'на 31.12.2022'!$A$6:$J$390</definedName>
    <definedName name="Z_474B57ED_4959_4C17_9ED5_42840CC1EF1F_.wvu.FilterData" localSheetId="0" hidden="1">'на 31.12.2022'!$A$6:$J$390</definedName>
    <definedName name="Z_4765959C_9F0B_44DF_B00A_10C6BB8CF204_.wvu.FilterData" localSheetId="0" hidden="1">'на 31.12.2022'!$A$6:$J$390</definedName>
    <definedName name="Z_476DBA6E_91D1_4913_8987_DE65424E41FC_.wvu.FilterData" localSheetId="0" hidden="1">'на 31.12.2022'!$A$6:$J$390</definedName>
    <definedName name="Z_477D6B5D_325A_45EE_9C5E_7F9C11D6E1EF_.wvu.FilterData" localSheetId="0" hidden="1">'на 31.12.2022'!$A$6:$J$390</definedName>
    <definedName name="Z_47A8A680_8C4D_4709_925D_1B1D9945DCD8_.wvu.FilterData" localSheetId="0" hidden="1">'на 31.12.2022'!$A$6:$J$390</definedName>
    <definedName name="Z_47BCB1EA_366A_4F56_B866_A7D2D6FB6413_.wvu.FilterData" localSheetId="0" hidden="1">'на 31.12.2022'!$A$6:$J$390</definedName>
    <definedName name="Z_47CE02E9_7BC4_47FC_9B44_1B5CC8466C98_.wvu.FilterData" localSheetId="0" hidden="1">'на 31.12.2022'!$A$6:$J$390</definedName>
    <definedName name="Z_47D766B6_F2A9_49CF_8C2A_8E9B4273AF86_.wvu.FilterData" localSheetId="0" hidden="1">'на 31.12.2022'!$A$6:$J$390</definedName>
    <definedName name="Z_47DE35B6_B347_4C65_8E49_C2008CA773EB_.wvu.FilterData" localSheetId="0" hidden="1">'на 31.12.2022'!$A$6:$G$122</definedName>
    <definedName name="Z_47E54F1A_929E_4350_846F_D427E0D466DD_.wvu.FilterData" localSheetId="0" hidden="1">'на 31.12.2022'!$A$6:$J$390</definedName>
    <definedName name="Z_485A205E_B278_4716_86C0_CC980D613050_.wvu.FilterData" localSheetId="0" hidden="1">'на 31.12.2022'!$A$6:$J$390</definedName>
    <definedName name="Z_486156AC_4370_4C02_BA8A_CB9B49D1A8EC_.wvu.FilterData" localSheetId="0" hidden="1">'на 31.12.2022'!$A$6:$J$390</definedName>
    <definedName name="Z_4861CA5D_AAF5_4F79_B1FC_28136A948C67_.wvu.FilterData" localSheetId="0" hidden="1">'на 31.12.2022'!$A$6:$J$390</definedName>
    <definedName name="Z_48C26F2B_4E28_4AC9_8343_04294D0560ED_.wvu.FilterData" localSheetId="0" hidden="1">'на 31.12.2022'!$A$6:$J$390</definedName>
    <definedName name="Z_48DA5D36_0C58_49EA_8441_4706633948A7_.wvu.FilterData" localSheetId="0" hidden="1">'на 31.12.2022'!$A$6:$J$390</definedName>
    <definedName name="Z_490A2F1C_31D3_46A4_90C2_4FE00A2A3110_.wvu.FilterData" localSheetId="0" hidden="1">'на 31.12.2022'!$A$6:$J$390</definedName>
    <definedName name="Z_491582A8_7C90_4B4B_B7C3_31600183C83A_.wvu.FilterData" localSheetId="0" hidden="1">'на 31.12.2022'!$A$6:$J$390</definedName>
    <definedName name="Z_491B9ECD_9A04_4974_988C_053596828378_.wvu.FilterData" localSheetId="0" hidden="1">'на 31.12.2022'!$A$6:$J$390</definedName>
    <definedName name="Z_494248FA_238D_478D_A4F9_307A931FFEE2_.wvu.FilterData" localSheetId="0" hidden="1">'на 31.12.2022'!$A$6:$J$390</definedName>
    <definedName name="Z_495CB41C_9D74_45FB_9A3C_30411D304A3A_.wvu.FilterData" localSheetId="0" hidden="1">'на 31.12.2022'!$A$6:$J$390</definedName>
    <definedName name="Z_49A00D62_0F99_4653_9E2B_7E81DC142BB9_.wvu.FilterData" localSheetId="0" hidden="1">'на 31.12.2022'!$A$6:$J$390</definedName>
    <definedName name="Z_49ACF293_ABE7_4698_9210_5F958A0FA9E4_.wvu.FilterData" localSheetId="0" hidden="1">'на 31.12.2022'!$A$6:$J$390</definedName>
    <definedName name="Z_49C611FC_45AE_4771_A9EB_23CB8A805F14_.wvu.FilterData" localSheetId="0" hidden="1">'на 31.12.2022'!$A$6:$J$390</definedName>
    <definedName name="Z_49C7329D_3247_4713_BC9A_64F0EE2B0B3C_.wvu.FilterData" localSheetId="0" hidden="1">'на 31.12.2022'!$A$6:$J$390</definedName>
    <definedName name="Z_49E10B09_97E3_41C9_892E_7D9C5DFF5740_.wvu.FilterData" localSheetId="0" hidden="1">'на 31.12.2022'!$A$6:$J$390</definedName>
    <definedName name="Z_49F2D403_965E_4EAD_9917_761D5083F09E_.wvu.FilterData" localSheetId="0" hidden="1">'на 31.12.2022'!$A$6:$J$390</definedName>
    <definedName name="Z_4A659025_264B_4535_9CC0_B58EAC1CFB45_.wvu.FilterData" localSheetId="0" hidden="1">'на 31.12.2022'!$A$6:$J$390</definedName>
    <definedName name="Z_4A89A224_FA7C_4B74_B4DF_6C8852478280_.wvu.FilterData" localSheetId="0" hidden="1">'на 31.12.2022'!$A$6:$J$390</definedName>
    <definedName name="Z_4A8D74AF_6B6C_4239_9EC3_301119213646_.wvu.FilterData" localSheetId="0" hidden="1">'на 31.12.2022'!$A$6:$J$390</definedName>
    <definedName name="Z_4ACD5078_5B81_4758_B0EF_CE5F66AB6D3F_.wvu.FilterData" localSheetId="0" hidden="1">'на 31.12.2022'!$A$6:$J$390</definedName>
    <definedName name="Z_4AE5B387_4075_4E02_9E75_0FE7CAD9107A_.wvu.FilterData" localSheetId="0" hidden="1">'на 31.12.2022'!$A$6:$J$390</definedName>
    <definedName name="Z_4AE61192_90D6_4C2B_9424_00320246C826_.wvu.FilterData" localSheetId="0" hidden="1">'на 31.12.2022'!$A$6:$J$390</definedName>
    <definedName name="Z_4AF0FF7E_D940_4246_AB71_AC8FEDA2EF24_.wvu.FilterData" localSheetId="0" hidden="1">'на 31.12.2022'!$A$6:$J$390</definedName>
    <definedName name="Z_4B20F78A_DF0A_42A3_912F_886F8C470D6F_.wvu.FilterData" localSheetId="0" hidden="1">'на 31.12.2022'!$A$6:$J$390</definedName>
    <definedName name="Z_4B8100D5_9B41_4D1D_BD47_2CC7A425BCB9_.wvu.FilterData" localSheetId="0" hidden="1">'на 31.12.2022'!$A$6:$J$390</definedName>
    <definedName name="Z_4BB7905C_0E11_42F1_848D_90186131796A_.wvu.FilterData" localSheetId="0" hidden="1">'на 31.12.2022'!$A$6:$G$122</definedName>
    <definedName name="Z_4BCA28C5_7E3A_40C8_A15F_462662F852B7_.wvu.FilterData" localSheetId="0" hidden="1">'на 31.12.2022'!$A$6:$J$390</definedName>
    <definedName name="Z_4BE15B2D_077F_41A8_A21C_AB77D19D57D3_.wvu.FilterData" localSheetId="0" hidden="1">'на 31.12.2022'!$A$6:$J$390</definedName>
    <definedName name="Z_4C1FE39D_945F_4F14_94DF_F69B283DCD9F_.wvu.FilterData" localSheetId="0" hidden="1">'на 31.12.2022'!$A$6:$G$122</definedName>
    <definedName name="Z_4C806A26_5E5B_481D_998D_4FC8D58C66DD_.wvu.FilterData" localSheetId="0" hidden="1">'на 31.12.2022'!$A$6:$J$390</definedName>
    <definedName name="Z_4C8FE8DC_A013_4BDA_A182_49DE5A00ABD2_.wvu.FilterData" localSheetId="0" hidden="1">'на 31.12.2022'!$A$6:$J$390</definedName>
    <definedName name="Z_4C99A172_787E_4AA6_A4A2_6DD4177EA173_.wvu.FilterData" localSheetId="0" hidden="1">'на 31.12.2022'!$A$6:$J$390</definedName>
    <definedName name="Z_4CA010EE_9FB5_4C7E_A14E_34EFE4C7E4F1_.wvu.FilterData" localSheetId="0" hidden="1">'на 31.12.2022'!$A$6:$J$390</definedName>
    <definedName name="Z_4CEB490B_58FB_4CA0_AAF2_63178FECD849_.wvu.FilterData" localSheetId="0" hidden="1">'на 31.12.2022'!$A$6:$J$390</definedName>
    <definedName name="Z_4D26FCEB_1550_49EE_9AE5_F3BFD84C41FA_.wvu.FilterData" localSheetId="0" hidden="1">'на 31.12.2022'!$A$6:$J$390</definedName>
    <definedName name="Z_4D344B94_CB26_47C6_B6A8_48BF280293C1_.wvu.FilterData" localSheetId="0" hidden="1">'на 31.12.2022'!$A$6:$J$390</definedName>
    <definedName name="Z_4DBA5214_E42E_4E7C_B43C_190A2BF79ACC_.wvu.FilterData" localSheetId="0" hidden="1">'на 31.12.2022'!$A$6:$J$390</definedName>
    <definedName name="Z_4DC355BB_27E7_48C3_8843_13682156D4CC_.wvu.FilterData" localSheetId="0" hidden="1">'на 31.12.2022'!$A$6:$J$390</definedName>
    <definedName name="Z_4DC9D79A_8761_4284_BFE5_DFE7738AB4F8_.wvu.FilterData" localSheetId="0" hidden="1">'на 31.12.2022'!$A$6:$J$390</definedName>
    <definedName name="Z_4DE9F46A_98FE_4BB0_9B8D_B98B77744784_.wvu.FilterData" localSheetId="0" hidden="1">'на 31.12.2022'!$A$6:$J$390</definedName>
    <definedName name="Z_4DF21929_63B0_45D6_9063_EE3D75E46DF0_.wvu.FilterData" localSheetId="0" hidden="1">'на 31.12.2022'!$A$6:$J$390</definedName>
    <definedName name="Z_4E70B456_53A6_4A9B_B0D8_E54D21A50BAA_.wvu.FilterData" localSheetId="0" hidden="1">'на 31.12.2022'!$A$6:$J$390</definedName>
    <definedName name="Z_4EB9A2EB_6EC6_4AFE_AFFA_537868B4F130_.wvu.FilterData" localSheetId="0" hidden="1">'на 31.12.2022'!$A$6:$J$390</definedName>
    <definedName name="Z_4EF3C623_C372_46C1_AA60_4AC85C37C9F2_.wvu.FilterData" localSheetId="0" hidden="1">'на 31.12.2022'!$A$6:$J$390</definedName>
    <definedName name="Z_4F08029A_B8F0_4DA4_87B0_16FDC76C4FA3_.wvu.FilterData" localSheetId="0" hidden="1">'на 31.12.2022'!$A$6:$J$390</definedName>
    <definedName name="Z_4F4F3D49_5D0A_42E0_916A_69EDE30FA23F_.wvu.FilterData" localSheetId="0" hidden="1">'на 31.12.2022'!$A$6:$J$390</definedName>
    <definedName name="Z_4F60C1E8_FD12_4EB9_B1EF_504D376D6016_.wvu.FilterData" localSheetId="0" hidden="1">'на 31.12.2022'!$A$6:$J$390</definedName>
    <definedName name="Z_4F722BF5_E65A_4740_B031_AC282DA34AF0_.wvu.FilterData" localSheetId="0" hidden="1">'на 31.12.2022'!$A$6:$J$390</definedName>
    <definedName name="Z_4FA4A69A_6589_44A8_8710_9041295BCBA3_.wvu.FilterData" localSheetId="0" hidden="1">'на 31.12.2022'!$A$6:$J$390</definedName>
    <definedName name="Z_4FAD2EF3_287F_4A3E_B27D_BB990D450B84_.wvu.FilterData" localSheetId="0" hidden="1">'на 31.12.2022'!$A$6:$J$390</definedName>
    <definedName name="Z_4FE18469_4F1B_4C4F_94F8_2337C288BBDA_.wvu.FilterData" localSheetId="0" hidden="1">'на 31.12.2022'!$A$6:$J$390</definedName>
    <definedName name="Z_5039ACE2_215B_49F3_AC23_F5E171EB2E04_.wvu.FilterData" localSheetId="0" hidden="1">'на 31.12.2022'!$A$6:$J$390</definedName>
    <definedName name="Z_504FE81F_4D3A_4ABA_AB98_0F0721A53EC1_.wvu.FilterData" localSheetId="0" hidden="1">'на 31.12.2022'!$A$6:$J$390</definedName>
    <definedName name="Z_50C47821_D4D0_4482_B67B_271683C3EE7C_.wvu.FilterData" localSheetId="0" hidden="1">'на 31.12.2022'!$A$6:$J$390</definedName>
    <definedName name="Z_50C7EE06_D3E5_466A_B02E_784815AC69C9_.wvu.FilterData" localSheetId="0" hidden="1">'на 31.12.2022'!$A$6:$J$390</definedName>
    <definedName name="Z_50F270BE_8CE5_4CA8_ACB0_0FE221C0502F_.wvu.FilterData" localSheetId="0" hidden="1">'на 31.12.2022'!$A$6:$J$390</definedName>
    <definedName name="Z_5118907D_F812_419B_BA38_C5D1A4D7AA9B_.wvu.FilterData" localSheetId="0" hidden="1">'на 31.12.2022'!$A$6:$J$390</definedName>
    <definedName name="Z_512708F0_FC6D_4404_BE68_DA23201791B7_.wvu.FilterData" localSheetId="0" hidden="1">'на 31.12.2022'!$A$6:$J$390</definedName>
    <definedName name="Z_512CD8D7_CD2F_47E7_B2C6_AE531D4C59BD_.wvu.FilterData" localSheetId="0" hidden="1">'на 31.12.2022'!$A$6:$J$390</definedName>
    <definedName name="Z_5142EBC1_4E86_41C1_8307_B66D4A0F24F0_.wvu.FilterData" localSheetId="0" hidden="1">'на 31.12.2022'!$A$6:$J$390</definedName>
    <definedName name="Z_51637613_0EB8_43CA_A073_E9BDD29429FF_.wvu.FilterData" localSheetId="0" hidden="1">'на 31.12.2022'!$A$6:$J$390</definedName>
    <definedName name="Z_5187EEFA_9E94_424B_9E98_435FA8598600_.wvu.FilterData" localSheetId="0" hidden="1">'на 31.12.2022'!$A$6:$J$390</definedName>
    <definedName name="Z_51BD5A76_12FD_4D74_BB88_134070337907_.wvu.FilterData" localSheetId="0" hidden="1">'на 31.12.2022'!$A$6:$J$390</definedName>
    <definedName name="Z_52051764_04EA_49FE_BED8_A5A087B594C8_.wvu.FilterData" localSheetId="0" hidden="1">'на 31.12.2022'!$A$6:$J$390</definedName>
    <definedName name="Z_5211D146_D07B_4B5D_8712_916865134037_.wvu.FilterData" localSheetId="0" hidden="1">'на 31.12.2022'!$A$6:$J$390</definedName>
    <definedName name="Z_52306391_FBA4_4117_8AD3_6946E8898C18_.wvu.FilterData" localSheetId="0" hidden="1">'на 31.12.2022'!$A$6:$J$390</definedName>
    <definedName name="Z_5253E1E1_F351_4BC1_B2DF_DE6F6B57B558_.wvu.FilterData" localSheetId="0" hidden="1">'на 31.12.2022'!$A$6:$J$390</definedName>
    <definedName name="Z_529A9D10_2BB0_46A7_944D_8ECDFA0395B8_.wvu.FilterData" localSheetId="0" hidden="1">'на 31.12.2022'!$A$6:$J$390</definedName>
    <definedName name="Z_52ACD1DE_5C8C_419B_897D_A938C2151D22_.wvu.FilterData" localSheetId="0" hidden="1">'на 31.12.2022'!$A$6:$J$390</definedName>
    <definedName name="Z_52C40832_4D48_45A4_B802_95C62DCB5A61_.wvu.FilterData" localSheetId="0" hidden="1">'на 31.12.2022'!$A$6:$G$122</definedName>
    <definedName name="Z_52F5BC9C_3CB5_4DD9_B732_2722A80051BB_.wvu.FilterData" localSheetId="0" hidden="1">'на 31.12.2022'!$A$6:$J$390</definedName>
    <definedName name="Z_53011515_95F3_4C88_88B6_C1D6475FC303_.wvu.FilterData" localSheetId="0" hidden="1">'на 31.12.2022'!$A$6:$J$390</definedName>
    <definedName name="Z_53198BA4_54AC_4165_B938_C4A1A748FFED_.wvu.FilterData" localSheetId="0" hidden="1">'на 31.12.2022'!$A$6:$J$390</definedName>
    <definedName name="Z_533612EA_605D_4AFD_803D_3C6F4E3E0B07_.wvu.FilterData" localSheetId="0" hidden="1">'на 31.12.2022'!$A$6:$J$390</definedName>
    <definedName name="Z_539CB3DF_9B66_4BE7_9074_8CE0405EB8A6_.wvu.Cols" localSheetId="0" hidden="1">'на 31.12.2022'!#REF!,'на 31.12.2022'!#REF!</definedName>
    <definedName name="Z_539CB3DF_9B66_4BE7_9074_8CE0405EB8A6_.wvu.FilterData" localSheetId="0" hidden="1">'на 31.12.2022'!$A$6:$J$390</definedName>
    <definedName name="Z_539CB3DF_9B66_4BE7_9074_8CE0405EB8A6_.wvu.PrintArea" localSheetId="0" hidden="1">'на 31.12.2022'!$A$1:$J$150</definedName>
    <definedName name="Z_539CB3DF_9B66_4BE7_9074_8CE0405EB8A6_.wvu.PrintTitles" localSheetId="0" hidden="1">'на 31.12.2022'!$4:$7</definedName>
    <definedName name="Z_543FDC9E_DC95_4C7A_84E4_76AA766A82EF_.wvu.FilterData" localSheetId="0" hidden="1">'на 31.12.2022'!$A$6:$J$390</definedName>
    <definedName name="Z_546EB4B2_C544_4B3E_891A_93D68659ED96_.wvu.FilterData" localSheetId="0" hidden="1">'на 31.12.2022'!$A$6:$J$390</definedName>
    <definedName name="Z_54703B32_BADE_4A70_9C97_888CD74744A0_.wvu.FilterData" localSheetId="0" hidden="1">'на 31.12.2022'!$A$6:$J$390</definedName>
    <definedName name="Z_54998E4E_243D_4810_826F_6D61E2FD7B80_.wvu.FilterData" localSheetId="0" hidden="1">'на 31.12.2022'!$A$6:$J$390</definedName>
    <definedName name="Z_54BA7F95_777A_45AD_95C4_BDBF7D83E6C8_.wvu.FilterData" localSheetId="0" hidden="1">'на 31.12.2022'!$A$6:$J$390</definedName>
    <definedName name="Z_54CFAFB5_5819_4D51_833E_B65C9A025E20_.wvu.FilterData" localSheetId="0" hidden="1">'на 31.12.2022'!$A$6:$J$390</definedName>
    <definedName name="Z_55266A36_B6A9_42E1_8467_17D14F12BABD_.wvu.FilterData" localSheetId="0" hidden="1">'на 31.12.2022'!$A$6:$G$122</definedName>
    <definedName name="Z_552D5A2F_F398_4185_857D_A43E934E7BB7_.wvu.FilterData" localSheetId="0" hidden="1">'на 31.12.2022'!$A$6:$J$390</definedName>
    <definedName name="Z_55839524_8F04_4259_8691_71E7FD7B6883_.wvu.FilterData" localSheetId="0" hidden="1">'на 31.12.2022'!$A$6:$J$390</definedName>
    <definedName name="Z_55CB7F74_6D00_407D_AA88_E64A0FF010E6_.wvu.FilterData" localSheetId="0" hidden="1">'на 31.12.2022'!$A$6:$J$390</definedName>
    <definedName name="Z_55F24CBB_212F_42F4_BB98_92561BDA95C3_.wvu.FilterData" localSheetId="0" hidden="1">'на 31.12.2022'!$A$6:$J$390</definedName>
    <definedName name="Z_564F82E8_8306_4799_B1F9_06B1FD1FB16E_.wvu.FilterData" localSheetId="0" hidden="1">'на 31.12.2022'!$A$2:$K$154</definedName>
    <definedName name="Z_565A1A16_6A4F_4794_B3C1_1808DC7E86C0_.wvu.FilterData" localSheetId="0" hidden="1">'на 31.12.2022'!$A$6:$G$122</definedName>
    <definedName name="Z_568C3823_FEE7_49C8_B4CF_3D48541DA65C_.wvu.FilterData" localSheetId="0" hidden="1">'на 31.12.2022'!$A$6:$G$122</definedName>
    <definedName name="Z_5696C387_34DF_4BED_BB60_2D85436D9DA8_.wvu.FilterData" localSheetId="0" hidden="1">'на 31.12.2022'!$A$6:$J$390</definedName>
    <definedName name="Z_56C18D87_C587_43F7_9147_D7827AADF66D_.wvu.FilterData" localSheetId="0" hidden="1">'на 31.12.2022'!$A$6:$G$122</definedName>
    <definedName name="Z_5729DC83_8713_4B21_9D2C_8A74D021747E_.wvu.FilterData" localSheetId="0" hidden="1">'на 31.12.2022'!$A$6:$G$122</definedName>
    <definedName name="Z_5730431A_42FA_4886_8F76_DA9C1179F65B_.wvu.FilterData" localSheetId="0" hidden="1">'на 31.12.2022'!$A$6:$J$390</definedName>
    <definedName name="Z_58270B81_2C5A_44D4_84D8_B29B6BA03243_.wvu.FilterData" localSheetId="0" hidden="1">'на 31.12.2022'!$A$6:$G$122</definedName>
    <definedName name="Z_5834E280_FA37_4F43_B5D8_B8D5A97A4524_.wvu.FilterData" localSheetId="0" hidden="1">'на 31.12.2022'!$A$6:$J$390</definedName>
    <definedName name="Z_58A2BFA9_7803_4AA8_99E8_85AF5847A611_.wvu.FilterData" localSheetId="0" hidden="1">'на 31.12.2022'!$A$6:$J$390</definedName>
    <definedName name="Z_58BFA8D4_CF88_4C84_B35F_981C21093C49_.wvu.FilterData" localSheetId="0" hidden="1">'на 31.12.2022'!$A$6:$J$390</definedName>
    <definedName name="Z_58C74091_8FAD_4093_9E52_EDA54F81A62E_.wvu.FilterData" localSheetId="0" hidden="1">'на 31.12.2022'!$A$6:$J$390</definedName>
    <definedName name="Z_58CE8401_55FD_4A64_AF35_0E6A771F42CD_.wvu.FilterData" localSheetId="0" hidden="1">'на 31.12.2022'!$A$6:$J$390</definedName>
    <definedName name="Z_58EAD7A7_C312_4E53_9D90_6DB268F00AAE_.wvu.FilterData" localSheetId="0" hidden="1">'на 31.12.2022'!$A$6:$J$390</definedName>
    <definedName name="Z_58EFAC3E_6DAA_4E10_964A_6BC23ECA3B99_.wvu.FilterData" localSheetId="0" hidden="1">'на 31.12.2022'!$A$6:$J$390</definedName>
    <definedName name="Z_5903C2CD_4F35_483D_B91D_3C09DC402413_.wvu.FilterData" localSheetId="0" hidden="1">'на 31.12.2022'!$A$6:$J$390</definedName>
    <definedName name="Z_59074C03_1A19_4344_8FE1_916D5A98CD29_.wvu.FilterData" localSheetId="0" hidden="1">'на 31.12.2022'!$A$6:$J$390</definedName>
    <definedName name="Z_593FC661_D3C9_4D5B_9F7F_4FD8BB281A5E_.wvu.FilterData" localSheetId="0" hidden="1">'на 31.12.2022'!$A$6:$J$390</definedName>
    <definedName name="Z_594E41CA_61EE_4A2D_B628_8692F751FB80_.wvu.FilterData" localSheetId="0" hidden="1">'на 31.12.2022'!$A$6:$J$390</definedName>
    <definedName name="Z_59942D46_CDA3_4A1E_845F_265C136BD749_.wvu.FilterData" localSheetId="0" hidden="1">'на 31.12.2022'!$A$6:$J$390</definedName>
    <definedName name="Z_5996ED13_8652_498D_8DEE_2CE867E1D6DA_.wvu.FilterData" localSheetId="0" hidden="1">'на 31.12.2022'!$A$6:$J$390</definedName>
    <definedName name="Z_59A15C04_4482_47BA_AAA2_857A77FCCD7B_.wvu.FilterData" localSheetId="0" hidden="1">'на 31.12.2022'!$A$6:$J$390</definedName>
    <definedName name="Z_59CCB0AC_39EE_4AC7_9307_7FE7718BECEC_.wvu.FilterData" localSheetId="0" hidden="1">'на 31.12.2022'!$A$6:$J$390</definedName>
    <definedName name="Z_59F91900_CAE9_4608_97BE_FBC0993C389F_.wvu.FilterData" localSheetId="0" hidden="1">'на 31.12.2022'!$A$6:$G$122</definedName>
    <definedName name="Z_5A0826D2_48E8_4049_87EB_8011A792B32A_.wvu.FilterData" localSheetId="0" hidden="1">'на 31.12.2022'!$A$6:$J$390</definedName>
    <definedName name="Z_5A1E401B_9CBB_4720_B34E_C1F970D8C1A4_.wvu.FilterData" localSheetId="0" hidden="1">'на 31.12.2022'!$A$6:$J$390</definedName>
    <definedName name="Z_5A5FF966_0E10_4BF8_B40F_C8478F0D995D_.wvu.FilterData" localSheetId="0" hidden="1">'на 31.12.2022'!$A$6:$J$390</definedName>
    <definedName name="Z_5AC843E8_BE7D_4B69_82E5_622B40389D76_.wvu.FilterData" localSheetId="0" hidden="1">'на 31.12.2022'!$A$6:$J$390</definedName>
    <definedName name="Z_5AED1EEB_F2BD_4EA8_B85A_ECC7CA9EB0BB_.wvu.FilterData" localSheetId="0" hidden="1">'на 31.12.2022'!$A$6:$J$390</definedName>
    <definedName name="Z_5B1A6EA8_24E2_45A1_ACEF_A535BCC31BBF_.wvu.FilterData" localSheetId="0" hidden="1">'на 31.12.2022'!$A$6:$J$390</definedName>
    <definedName name="Z_5B201F9D_0EC3_499C_A33C_1C4C3BFDAC63_.wvu.FilterData" localSheetId="0" hidden="1">'на 31.12.2022'!$A$6:$J$390</definedName>
    <definedName name="Z_5B530939_3820_4F41_B6AF_D342046937E2_.wvu.FilterData" localSheetId="0" hidden="1">'на 31.12.2022'!$A$6:$J$390</definedName>
    <definedName name="Z_5B621C2E_0EE1_488C_9DA4_F5609F15B54C_.wvu.FilterData" localSheetId="0" hidden="1">'на 31.12.2022'!$A$6:$J$390</definedName>
    <definedName name="Z_5B6D98E6_8929_4747_9889_173EDC254AC0_.wvu.FilterData" localSheetId="0" hidden="1">'на 31.12.2022'!$A$6:$J$390</definedName>
    <definedName name="Z_5B8F35C7_BACE_46B7_A289_D37993E37EE6_.wvu.FilterData" localSheetId="0" hidden="1">'на 31.12.2022'!$A$6:$J$390</definedName>
    <definedName name="Z_5BB994C0_0A73_4A06_8B55_4EFD3E0DBF0D_.wvu.FilterData" localSheetId="0" hidden="1">'на 31.12.2022'!$A$6:$J$390</definedName>
    <definedName name="Z_5BD6B32C_AA9C_477B_9D18_4933499B50B8_.wvu.FilterData" localSheetId="0" hidden="1">'на 31.12.2022'!$A$6:$J$390</definedName>
    <definedName name="Z_5C13A1A0_C535_4639_90BE_9B5D72B8AEDB_.wvu.FilterData" localSheetId="0" hidden="1">'на 31.12.2022'!$A$6:$G$122</definedName>
    <definedName name="Z_5C1EB056_6EEF_4598_848E_E932B26747D9_.wvu.FilterData" localSheetId="0" hidden="1">'на 31.12.2022'!$A$6:$J$390</definedName>
    <definedName name="Z_5C253E80_F3BD_4FE4_AB93_2FEE92134E33_.wvu.FilterData" localSheetId="0" hidden="1">'на 31.12.2022'!$A$6:$J$390</definedName>
    <definedName name="Z_5C519772_2A20_4B5B_841B_37C4DE3DF25F_.wvu.FilterData" localSheetId="0" hidden="1">'на 31.12.2022'!$A$6:$J$390</definedName>
    <definedName name="Z_5CD246D0_1B61_4A0E_94C1_5A06A3BBBCDE_.wvu.FilterData" localSheetId="0" hidden="1">'на 31.12.2022'!$A$6:$J$390</definedName>
    <definedName name="Z_5CDE7466_9008_4EE8_8F19_E26D937B15F6_.wvu.FilterData" localSheetId="0" hidden="1">'на 31.12.2022'!$A$6:$G$122</definedName>
    <definedName name="Z_5CF8FCD5_D471_4326_AE16_46A73366B8A0_.wvu.FilterData" localSheetId="0" hidden="1">'на 31.12.2022'!$A$6:$J$390</definedName>
    <definedName name="Z_5D02AC07_9DDA_4DED_8BC0_7F56C2780A3D_.wvu.FilterData" localSheetId="0" hidden="1">'на 31.12.2022'!$A$6:$J$390</definedName>
    <definedName name="Z_5D0C536E_5C8E_491C_A9DB_A2B27E25CEE3_.wvu.FilterData" localSheetId="0" hidden="1">'на 31.12.2022'!$A$6:$J$390</definedName>
    <definedName name="Z_5D1A8E24_0858_4B4C_9A88_78819F5A1F0E_.wvu.FilterData" localSheetId="0" hidden="1">'на 31.12.2022'!$A$6:$J$390</definedName>
    <definedName name="Z_5D493D37_85DF_4A0D_9E57_094C52290F45_.wvu.FilterData" localSheetId="0" hidden="1">'на 31.12.2022'!$A$6:$J$390</definedName>
    <definedName name="Z_5D6E508A_AC9C_480D_B018_D5F113D0C16C_.wvu.FilterData" localSheetId="0" hidden="1">'на 31.12.2022'!$A$6:$J$390</definedName>
    <definedName name="Z_5DA1F30B_C28D_4542_91B8_59775937AB4F_.wvu.FilterData" localSheetId="0" hidden="1">'на 31.12.2022'!$A$6:$J$390</definedName>
    <definedName name="Z_5DFBF4F8_E8CB_45B8_AEBD_E22AE27F7511_.wvu.FilterData" localSheetId="0" hidden="1">'на 31.12.2022'!$A$6:$J$390</definedName>
    <definedName name="Z_5E0BE2D3_6F94_4578_AD75_83964D519586_.wvu.FilterData" localSheetId="0" hidden="1">'на 31.12.2022'!$A$6:$J$390</definedName>
    <definedName name="Z_5E8319AA_70BE_4A15_908D_5BB7BC61D3F7_.wvu.FilterData" localSheetId="0" hidden="1">'на 31.12.2022'!$A$6:$J$390</definedName>
    <definedName name="Z_5EB104F4_627D_44E7_960F_6C67063C7D09_.wvu.FilterData" localSheetId="0" hidden="1">'на 31.12.2022'!$A$6:$J$390</definedName>
    <definedName name="Z_5EB1B5BB_79BE_4318_9140_3FA31802D519_.wvu.FilterData" localSheetId="0" hidden="1">'на 31.12.2022'!$A$6:$J$390</definedName>
    <definedName name="Z_5EB1B5BB_79BE_4318_9140_3FA31802D519_.wvu.PrintArea" localSheetId="0" hidden="1">'на 31.12.2022'!$A$1:$J$150</definedName>
    <definedName name="Z_5EB1B5BB_79BE_4318_9140_3FA31802D519_.wvu.PrintTitles" localSheetId="0" hidden="1">'на 31.12.2022'!$4:$7</definedName>
    <definedName name="Z_5F7F93D2_80EF_4EEE_9C9D_12AB30DD80D3_.wvu.FilterData" localSheetId="0" hidden="1">'на 31.12.2022'!$A$6:$J$390</definedName>
    <definedName name="Z_5FB953A5_71FF_4056_AF98_C9D06FF0EDF3_.wvu.Cols" localSheetId="0" hidden="1">'на 31.12.2022'!#REF!,'на 31.12.2022'!#REF!</definedName>
    <definedName name="Z_5FB953A5_71FF_4056_AF98_C9D06FF0EDF3_.wvu.FilterData" localSheetId="0" hidden="1">'на 31.12.2022'!$A$6:$J$390</definedName>
    <definedName name="Z_5FB953A5_71FF_4056_AF98_C9D06FF0EDF3_.wvu.PrintArea" localSheetId="0" hidden="1">'на 31.12.2022'!$A$1:$J$150</definedName>
    <definedName name="Z_5FB953A5_71FF_4056_AF98_C9D06FF0EDF3_.wvu.PrintTitles" localSheetId="0" hidden="1">'на 31.12.2022'!$4:$7</definedName>
    <definedName name="Z_6011A554_E1A4_465F_9A01_E0469A86D44D_.wvu.FilterData" localSheetId="0" hidden="1">'на 31.12.2022'!$A$6:$J$390</definedName>
    <definedName name="Z_60155C64_695E_458C_BBFE_B89C53118803_.wvu.FilterData" localSheetId="0" hidden="1">'на 31.12.2022'!$A$6:$J$390</definedName>
    <definedName name="Z_60657231_C99E_4191_A90E_C546FB588843_.wvu.FilterData" localSheetId="0" hidden="1">'на 31.12.2022'!$A$6:$G$122</definedName>
    <definedName name="Z_60669095_D958_429D_B74A_692F0AF6A5BF_.wvu.FilterData" localSheetId="0" hidden="1">'на 31.12.2022'!$A$6:$J$390</definedName>
    <definedName name="Z_6068C3FF_17AA_48A5_A88B_2523CBAC39AE_.wvu.FilterData" localSheetId="0" hidden="1">'на 31.12.2022'!$A$6:$J$390</definedName>
    <definedName name="Z_6068C3FF_17AA_48A5_A88B_2523CBAC39AE_.wvu.PrintArea" localSheetId="0" hidden="1">'на 31.12.2022'!$A$1:$J$169</definedName>
    <definedName name="Z_6068C3FF_17AA_48A5_A88B_2523CBAC39AE_.wvu.PrintTitles" localSheetId="0" hidden="1">'на 31.12.2022'!$4:$7</definedName>
    <definedName name="Z_6085EE75_36B7_47B2_BC4C_6C003E6E451C_.wvu.FilterData" localSheetId="0" hidden="1">'на 31.12.2022'!$A$6:$J$390</definedName>
    <definedName name="Z_6096DF59_5639_431F_ACAA_6E74367471D4_.wvu.FilterData" localSheetId="0" hidden="1">'на 31.12.2022'!$A$6:$J$390</definedName>
    <definedName name="Z_60B33E92_3815_4061_91AA_8E38B8895054_.wvu.FilterData" localSheetId="0" hidden="1">'на 31.12.2022'!$A$6:$G$122</definedName>
    <definedName name="Z_615C7B91_FF13_4408_A2AA_52DA69643ED1_.wvu.FilterData" localSheetId="0" hidden="1">'на 31.12.2022'!$A$6:$J$390</definedName>
    <definedName name="Z_61D3C2BE_E5C3_4670_8A8C_5EA015D7BE13_.wvu.FilterData" localSheetId="0" hidden="1">'на 31.12.2022'!$A$6:$J$390</definedName>
    <definedName name="Z_61F39988_DD75_4570_9455_AB31CCAFEE4C_.wvu.FilterData" localSheetId="0" hidden="1">'на 31.12.2022'!$A$6:$J$390</definedName>
    <definedName name="Z_61FEE2C2_8D13_4755_8517_9B75B80FA4B1_.wvu.FilterData" localSheetId="0" hidden="1">'на 31.12.2022'!$A$6:$J$390</definedName>
    <definedName name="Z_6246324E_D224_4FAC_8C67_F9370E7D77EB_.wvu.FilterData" localSheetId="0" hidden="1">'на 31.12.2022'!$A$6:$J$390</definedName>
    <definedName name="Z_624EA417_1537_4932_82E6_067428E23D73_.wvu.FilterData" localSheetId="0" hidden="1">'на 31.12.2022'!$A$6:$J$390</definedName>
    <definedName name="Z_62534477_13C5_437C_87A9_3525FC60CE4D_.wvu.FilterData" localSheetId="0" hidden="1">'на 31.12.2022'!$A$6:$J$390</definedName>
    <definedName name="Z_62691467_BD46_47AE_A6DF_52CBD0D9817B_.wvu.FilterData" localSheetId="0" hidden="1">'на 31.12.2022'!$A$6:$G$122</definedName>
    <definedName name="Z_62A8387D_B08A_477D_ADE5_71912984F458_.wvu.FilterData" localSheetId="0" hidden="1">'на 31.12.2022'!$A$6:$J$390</definedName>
    <definedName name="Z_62AE6103_E87D_480F_B5E4_8DBCD8F5A21D_.wvu.FilterData" localSheetId="0" hidden="1">'на 31.12.2022'!$A$6:$J$390</definedName>
    <definedName name="Z_62BB10A5_EF28_4942_80EF_BF25E16F79EB_.wvu.FilterData" localSheetId="0" hidden="1">'на 31.12.2022'!$A$6:$J$390</definedName>
    <definedName name="Z_62C4D5B7_88F6_4885_99F7_CBFA0AACC2D9_.wvu.FilterData" localSheetId="0" hidden="1">'на 31.12.2022'!$A$6:$J$390</definedName>
    <definedName name="Z_62E7809F_D5DF_4BC1_AEFF_718779E2F7F6_.wvu.FilterData" localSheetId="0" hidden="1">'на 31.12.2022'!$A$6:$J$390</definedName>
    <definedName name="Z_62F28655_B8A8_45AE_A142_E93FF8C032BD_.wvu.FilterData" localSheetId="0" hidden="1">'на 31.12.2022'!$A$6:$J$390</definedName>
    <definedName name="Z_62F2B5AA_C3D1_4669_A4A0_184285923B8F_.wvu.FilterData" localSheetId="0" hidden="1">'на 31.12.2022'!$A$6:$J$390</definedName>
    <definedName name="Z_63162BBE_DEA3_4E9D_88C6_50A1C19A4306_.wvu.FilterData" localSheetId="0" hidden="1">'на 31.12.2022'!$A$6:$J$390</definedName>
    <definedName name="Z_63436FDB_9A91_4157_840D_70107C085942_.wvu.FilterData" localSheetId="0" hidden="1">'на 31.12.2022'!$A$6:$J$390</definedName>
    <definedName name="Z_636DA917_E508_45C7_B31A_50C91F940D46_.wvu.FilterData" localSheetId="0" hidden="1">'на 31.12.2022'!$A$6:$J$390</definedName>
    <definedName name="Z_63720CAA_47FE_4977_B082_29E1534276C7_.wvu.FilterData" localSheetId="0" hidden="1">'на 31.12.2022'!$A$6:$J$390</definedName>
    <definedName name="Z_6388A221_DD71_4215_8F6D_83C36FBE9B4C_.wvu.FilterData" localSheetId="0" hidden="1">'на 31.12.2022'!$A$6:$J$390</definedName>
    <definedName name="Z_638AAAE8_8FF2_44D0_A160_BB2A9AEB5B72_.wvu.FilterData" localSheetId="0" hidden="1">'на 31.12.2022'!$A$6:$G$122</definedName>
    <definedName name="Z_63D45DC6_0D62_438A_9069_0A4378090381_.wvu.FilterData" localSheetId="0" hidden="1">'на 31.12.2022'!$A$6:$G$122</definedName>
    <definedName name="Z_643AF594_D948_4DA9_8B49_70D4487A1DD9_.wvu.FilterData" localSheetId="0" hidden="1">'на 31.12.2022'!$A$6:$J$390</definedName>
    <definedName name="Z_647EE6A0_6C8D_4FBF_BCF1_907D60975A5A_.wvu.FilterData" localSheetId="0" hidden="1">'на 31.12.2022'!$A$6:$J$390</definedName>
    <definedName name="Z_648AB040_BD0E_49A1_BA40_87D3D9C0BA55_.wvu.FilterData" localSheetId="0" hidden="1">'на 31.12.2022'!$A$6:$J$390</definedName>
    <definedName name="Z_649E5CE3_4976_49D9_83DA_4E57FFC714BF_.wvu.Cols" localSheetId="0" hidden="1">'на 31.12.2022'!#REF!</definedName>
    <definedName name="Z_649E5CE3_4976_49D9_83DA_4E57FFC714BF_.wvu.FilterData" localSheetId="0" hidden="1">'на 31.12.2022'!$A$6:$J$390</definedName>
    <definedName name="Z_649E5CE3_4976_49D9_83DA_4E57FFC714BF_.wvu.PrintArea" localSheetId="0" hidden="1">'на 31.12.2022'!$A$1:$J$154</definedName>
    <definedName name="Z_649E5CE3_4976_49D9_83DA_4E57FFC714BF_.wvu.PrintTitles" localSheetId="0" hidden="1">'на 31.12.2022'!$4:$7</definedName>
    <definedName name="Z_64BFC62D_1786_4B13_8955_A52F4618EE47_.wvu.FilterData" localSheetId="0" hidden="1">'на 31.12.2022'!$A$6:$J$390</definedName>
    <definedName name="Z_64C01F03_E840_4B6E_960F_5E13E0981676_.wvu.FilterData" localSheetId="0" hidden="1">'на 31.12.2022'!$A$6:$J$390</definedName>
    <definedName name="Z_64F95B01_C57E_429C_BB6C_B031B0DD1DF2_.wvu.FilterData" localSheetId="0" hidden="1">'на 31.12.2022'!$A$6:$J$390</definedName>
    <definedName name="Z_657583BD_474B_4EFE_A5D6_97F78CABE532_.wvu.FilterData" localSheetId="0" hidden="1">'на 31.12.2022'!$A$6:$J$390</definedName>
    <definedName name="Z_65B946BB_865B_45DA_A19D_A1AC6082DF5C_.wvu.FilterData" localSheetId="0" hidden="1">'на 31.12.2022'!$A$6:$J$390</definedName>
    <definedName name="Z_65D3F071_3287_4A77_B6B1_5DF1F6C04BB3_.wvu.FilterData" localSheetId="0" hidden="1">'на 31.12.2022'!$A$6:$J$390</definedName>
    <definedName name="Z_65E46399_26A7_441E_AB5B_054868B51F98_.wvu.FilterData" localSheetId="0" hidden="1">'на 31.12.2022'!$A$6:$J$390</definedName>
    <definedName name="Z_65F8B16B_220F_4FC8_86A4_6BDB56CB5C59_.wvu.FilterData" localSheetId="0" hidden="1">'на 31.12.2022'!$A$2:$K$154</definedName>
    <definedName name="Z_6654CD2E_14AE_4299_8801_306919BA9D32_.wvu.FilterData" localSheetId="0" hidden="1">'на 31.12.2022'!$A$6:$J$390</definedName>
    <definedName name="Z_66550ABE_0FE4_4071_B1FA_6163FA599414_.wvu.FilterData" localSheetId="0" hidden="1">'на 31.12.2022'!$A$6:$J$390</definedName>
    <definedName name="Z_6656F77C_55F8_4E1C_A222_2E884838D2F2_.wvu.FilterData" localSheetId="0" hidden="1">'на 31.12.2022'!$A$6:$J$390</definedName>
    <definedName name="Z_667B535C_31EB_4690_B9D0_A1691F287780_.wvu.FilterData" localSheetId="0" hidden="1">'на 31.12.2022'!$A$6:$J$390</definedName>
    <definedName name="Z_6685478C_9BCA_4591_AD70_C668CD426557_.wvu.FilterData" localSheetId="0" hidden="1">'на 31.12.2022'!$A$6:$J$390</definedName>
    <definedName name="Z_66EE8E68_84F1_44B5_B60B_7ED67214A421_.wvu.FilterData" localSheetId="0" hidden="1">'на 31.12.2022'!$A$6:$J$390</definedName>
    <definedName name="Z_67970FA2_DD68_4DC8_BABA_91BB584BBE5B_.wvu.FilterData" localSheetId="0" hidden="1">'на 31.12.2022'!$A$6:$J$390</definedName>
    <definedName name="Z_67971AFA_5010_43AA_8964_CEDCE49B3348_.wvu.FilterData" localSheetId="0" hidden="1">'на 31.12.2022'!$A$6:$J$390</definedName>
    <definedName name="Z_67A1158E_8E10_4053_B044_B8AB7C784C01_.wvu.FilterData" localSheetId="0" hidden="1">'на 31.12.2022'!$A$6:$J$390</definedName>
    <definedName name="Z_67ADFAE6_A9AF_44D7_8539_93CD0F6B7849_.wvu.Cols" localSheetId="0" hidden="1">'на 31.12.2022'!$H:$H,'на 31.12.2022'!$K:$K</definedName>
    <definedName name="Z_67ADFAE6_A9AF_44D7_8539_93CD0F6B7849_.wvu.FilterData" localSheetId="0" hidden="1">'на 31.12.2022'!$A$6:$J$390</definedName>
    <definedName name="Z_67ADFAE6_A9AF_44D7_8539_93CD0F6B7849_.wvu.PrintArea" localSheetId="0" hidden="1">'на 31.12.2022'!$A$1:$J$189</definedName>
    <definedName name="Z_67ADFAE6_A9AF_44D7_8539_93CD0F6B7849_.wvu.PrintTitles" localSheetId="0" hidden="1">'на 31.12.2022'!$4:$7</definedName>
    <definedName name="Z_67CEEC89_8901_4825_883E_9C288CEBA3F4_.wvu.FilterData" localSheetId="0" hidden="1">'на 31.12.2022'!$A$6:$J$390</definedName>
    <definedName name="Z_68543727_5837_47F3_A17E_A06AE03143F0_.wvu.FilterData" localSheetId="0" hidden="1">'на 31.12.2022'!$A$6:$J$390</definedName>
    <definedName name="Z_68683A58_471B_4FCB_952E_C9B39BF5837F_.wvu.FilterData" localSheetId="0" hidden="1">'на 31.12.2022'!$A$6:$J$390</definedName>
    <definedName name="Z_6901CD30_42B7_4EC1_AF54_8AB710BFE495_.wvu.FilterData" localSheetId="0" hidden="1">'на 31.12.2022'!$A$6:$J$390</definedName>
    <definedName name="Z_69321B6F_CF2A_4DAB_82CF_8CAAD629F257_.wvu.FilterData" localSheetId="0" hidden="1">'на 31.12.2022'!$A$6:$J$390</definedName>
    <definedName name="Z_6960C5FC_23BB_416E_91A4_54843C57A92C_.wvu.FilterData" localSheetId="0" hidden="1">'на 31.12.2022'!$A$6:$J$390</definedName>
    <definedName name="Z_69DD4B2E_3C55_417C_8672_F19525836BE6_.wvu.FilterData" localSheetId="0" hidden="1">'на 31.12.2022'!$A$6:$J$390</definedName>
    <definedName name="Z_6A19F32A_B160_4483_91DD_03217B777DF3_.wvu.FilterData" localSheetId="0" hidden="1">'на 31.12.2022'!$A$6:$J$390</definedName>
    <definedName name="Z_6A3BD144_0140_4ADD_AD88_B274AA069B37_.wvu.FilterData" localSheetId="0" hidden="1">'на 31.12.2022'!$A$6:$J$390</definedName>
    <definedName name="Z_6A402979_51E9_4CAD_9C33_EBFCF826C549_.wvu.FilterData" localSheetId="0" hidden="1">'на 31.12.2022'!$A$6:$J$390</definedName>
    <definedName name="Z_6AE09898_DB20_4B56_B25D_C756C4A5A0A2_.wvu.FilterData" localSheetId="0" hidden="1">'на 31.12.2022'!$A$6:$J$390</definedName>
    <definedName name="Z_6B30174D_06F6_400C_8FE4_A489A229C982_.wvu.FilterData" localSheetId="0" hidden="1">'на 31.12.2022'!$A$6:$J$390</definedName>
    <definedName name="Z_6B9F1A4E_485B_421D_A44C_0AAE5901E28D_.wvu.FilterData" localSheetId="0" hidden="1">'на 31.12.2022'!$A$6:$J$390</definedName>
    <definedName name="Z_6BE4E62B_4F97_4F96_9638_8ADCE8F932B1_.wvu.FilterData" localSheetId="0" hidden="1">'на 31.12.2022'!$A$6:$G$122</definedName>
    <definedName name="Z_6BE735CC_AF2E_4F67_B22D_A8AB001D3353_.wvu.FilterData" localSheetId="0" hidden="1">'на 31.12.2022'!$A$6:$G$122</definedName>
    <definedName name="Z_6C574B3A_CBDC_4063_B039_06E2BE768645_.wvu.FilterData" localSheetId="0" hidden="1">'на 31.12.2022'!$A$6:$J$390</definedName>
    <definedName name="Z_6CF84B0C_144A_4CF4_A34E_B9147B738037_.wvu.FilterData" localSheetId="0" hidden="1">'на 31.12.2022'!$A$6:$G$122</definedName>
    <definedName name="Z_6D0240A6_9769_4874_8800_2DD838F2A024_.wvu.FilterData" localSheetId="0" hidden="1">'на 31.12.2022'!$A$6:$J$390</definedName>
    <definedName name="Z_6D091BF8_3118_4C66_BFCF_A396B92963B0_.wvu.FilterData" localSheetId="0" hidden="1">'на 31.12.2022'!$A$6:$J$390</definedName>
    <definedName name="Z_6D1C64E5_A594_47DE_BE16_E18FABE58137_.wvu.FilterData" localSheetId="0" hidden="1">'на 31.12.2022'!$A$6:$J$390</definedName>
    <definedName name="Z_6D692D1F_2186_4B62_878B_AABF13F25116_.wvu.FilterData" localSheetId="0" hidden="1">'на 31.12.2022'!$A$6:$J$390</definedName>
    <definedName name="Z_6D7CFBF1_75D3_41F3_8694_AE4E45FE6F72_.wvu.FilterData" localSheetId="0" hidden="1">'на 31.12.2022'!$A$6:$J$390</definedName>
    <definedName name="Z_6DC5357A_CB08_43BF_90C5_44CA067A2BB4_.wvu.FilterData" localSheetId="0" hidden="1">'на 31.12.2022'!$A$6:$J$390</definedName>
    <definedName name="Z_6DD7E52C_7D15_44E4_BBFC_23C9C45F086C_.wvu.FilterData" localSheetId="0" hidden="1">'на 31.12.2022'!$A$6:$J$390</definedName>
    <definedName name="Z_6E1926CF_4906_4A55_811C_617ED8BB98BA_.wvu.FilterData" localSheetId="0" hidden="1">'на 31.12.2022'!$A$6:$J$390</definedName>
    <definedName name="Z_6E2D6686_B9FD_4BBA_8CD4_95C6386F5509_.wvu.FilterData" localSheetId="0" hidden="1">'на 31.12.2022'!$A$6:$G$122</definedName>
    <definedName name="Z_6E39427C_2468_4284_9D5A_D61995F8C16F_.wvu.FilterData" localSheetId="0" hidden="1">'на 31.12.2022'!$A$6:$J$390</definedName>
    <definedName name="Z_6E4A7295_8CE0_4D28_ABEF_D38EBAE7C204_.wvu.FilterData" localSheetId="0" hidden="1">'на 31.12.2022'!$A$6:$J$390</definedName>
    <definedName name="Z_6E4A7295_8CE0_4D28_ABEF_D38EBAE7C204_.wvu.PrintArea" localSheetId="0" hidden="1">'на 31.12.2022'!$A$1:$J$189</definedName>
    <definedName name="Z_6E4A7295_8CE0_4D28_ABEF_D38EBAE7C204_.wvu.PrintTitles" localSheetId="0" hidden="1">'на 31.12.2022'!$4:$7</definedName>
    <definedName name="Z_6E825DA6_B9DB_42A8_A522_056892337545_.wvu.FilterData" localSheetId="0" hidden="1">'на 31.12.2022'!$A$6:$J$390</definedName>
    <definedName name="Z_6EA02701_3F2F_435F_9474_BDBC1DC4D24C_.wvu.FilterData" localSheetId="0" hidden="1">'на 31.12.2022'!$A$6:$J$390</definedName>
    <definedName name="Z_6EC28D39_E7D9_4144_8AA6_2F0CD84ED7A9_.wvu.FilterData" localSheetId="0" hidden="1">'на 31.12.2022'!$A$6:$J$390</definedName>
    <definedName name="Z_6ECBF068_1C02_4E6C_B4E6_EB2B6EC464BD_.wvu.FilterData" localSheetId="0" hidden="1">'на 31.12.2022'!$A$6:$J$390</definedName>
    <definedName name="Z_6EE8F867_7A0E_491A_B66A_B24E4C46B22A_.wvu.FilterData" localSheetId="0" hidden="1">'на 31.12.2022'!$A$6:$J$390</definedName>
    <definedName name="Z_6F1223ED_6D7E_4BDC_97BD_57C6B16DF50B_.wvu.FilterData" localSheetId="0" hidden="1">'на 31.12.2022'!$A$6:$J$390</definedName>
    <definedName name="Z_6F188E27_E72B_48C9_888E_3A4AAF082D5A_.wvu.FilterData" localSheetId="0" hidden="1">'на 31.12.2022'!$A$6:$J$390</definedName>
    <definedName name="Z_6F5A12C8_A074_4C40_BB8E_7EC26830E12E_.wvu.FilterData" localSheetId="0" hidden="1">'на 31.12.2022'!$A$6:$J$390</definedName>
    <definedName name="Z_6F60BF81_D1A9_4E04_93E7_3EE7124B8D23_.wvu.FilterData" localSheetId="0" hidden="1">'на 31.12.2022'!$A$6:$G$122</definedName>
    <definedName name="Z_6F8C9DEA_7228_4560_86D0_D8FE4FBC9B95_.wvu.FilterData" localSheetId="0" hidden="1">'на 31.12.2022'!$A$6:$J$390</definedName>
    <definedName name="Z_6FA95ECB_A72C_44B0_B29D_BED71D2AC5FA_.wvu.FilterData" localSheetId="0" hidden="1">'на 31.12.2022'!$A$6:$J$390</definedName>
    <definedName name="Z_6FC51FBE_9907_47C6_90D2_77583F097BE8_.wvu.FilterData" localSheetId="0" hidden="1">'на 31.12.2022'!$A$6:$J$390</definedName>
    <definedName name="Z_701E5EC3_E633_4389_A70E_4DD82E713CE4_.wvu.FilterData" localSheetId="0" hidden="1">'на 31.12.2022'!$A$6:$J$390</definedName>
    <definedName name="Z_7020B498_0752_4EA3_AECF_0DCB82870F8A_.wvu.FilterData" localSheetId="0" hidden="1">'на 31.12.2022'!$A$6:$J$390</definedName>
    <definedName name="Z_70563E19_BB5A_4FAB_8E42_6308F4D97788_.wvu.FilterData" localSheetId="0" hidden="1">'на 31.12.2022'!$A$6:$J$390</definedName>
    <definedName name="Z_70567FCD_AD22_4F19_9380_E5332B152F74_.wvu.FilterData" localSheetId="0" hidden="1">'на 31.12.2022'!$A$6:$J$390</definedName>
    <definedName name="Z_705B9265_FB16_46D2_8816_8AF84D72C023_.wvu.FilterData" localSheetId="0" hidden="1">'на 31.12.2022'!$A$6:$J$390</definedName>
    <definedName name="Z_706D67E7_3361_40B2_829D_8844AB8060E2_.wvu.FilterData" localSheetId="0" hidden="1">'на 31.12.2022'!$A$6:$G$122</definedName>
    <definedName name="Z_70E4543C_ADDB_4019_BDB2_F36D27861FA5_.wvu.FilterData" localSheetId="0" hidden="1">'на 31.12.2022'!$A$6:$J$390</definedName>
    <definedName name="Z_70F1B7E8_7988_4C81_9922_ABE1AE06A197_.wvu.FilterData" localSheetId="0" hidden="1">'на 31.12.2022'!$A$6:$J$390</definedName>
    <definedName name="Z_71392A7E_0652_42FB_9A5C_35A0D8CFF7F9_.wvu.FilterData" localSheetId="0" hidden="1">'на 31.12.2022'!$A$6:$J$390</definedName>
    <definedName name="Z_71C5E18D_A5D5_4D7F_80AC_09808577A853_.wvu.FilterData" localSheetId="0" hidden="1">'на 31.12.2022'!$A$6:$J$390</definedName>
    <definedName name="Z_72172EC9_47D4_4DE1_B525_60932B8BEA09_.wvu.FilterData" localSheetId="0" hidden="1">'на 31.12.2022'!$A$6:$J$390</definedName>
    <definedName name="Z_7246383F_5A7C_4469_ABE5_F3DE99D7B98C_.wvu.FilterData" localSheetId="0" hidden="1">'на 31.12.2022'!$A$6:$G$122</definedName>
    <definedName name="Z_727CF329_C3C3_4900_8882_0105D9B87052_.wvu.FilterData" localSheetId="0" hidden="1">'на 31.12.2022'!$A$6:$J$390</definedName>
    <definedName name="Z_728B417D_5E48_46CF_86FE_9C0FFD136F19_.wvu.FilterData" localSheetId="0" hidden="1">'на 31.12.2022'!$A$6:$J$390</definedName>
    <definedName name="Z_72971C39_5C91_4008_BD77_2DC24FDFDCB6_.wvu.FilterData" localSheetId="0" hidden="1">'на 31.12.2022'!$A$6:$J$390</definedName>
    <definedName name="Z_72BCCF18_7B1D_4731_977C_FF5C187A4C82_.wvu.FilterData" localSheetId="0" hidden="1">'на 31.12.2022'!$A$6:$J$390</definedName>
    <definedName name="Z_72C0943B_A5D5_4B80_AD54_166C5CDC74DE_.wvu.FilterData" localSheetId="0" hidden="1">'на 31.12.2022'!$A$2:$K$154</definedName>
    <definedName name="Z_72C0943B_A5D5_4B80_AD54_166C5CDC74DE_.wvu.PrintArea" localSheetId="0" hidden="1">'на 31.12.2022'!$A$1:$J$169</definedName>
    <definedName name="Z_72C0943B_A5D5_4B80_AD54_166C5CDC74DE_.wvu.PrintTitles" localSheetId="0" hidden="1">'на 31.12.2022'!$4:$7</definedName>
    <definedName name="Z_72CB31D4_C50A_4612_82B9_0E11FB5FE8EC_.wvu.FilterData" localSheetId="0" hidden="1">'на 31.12.2022'!$A$6:$J$390</definedName>
    <definedName name="Z_72DFFB58_5D13_43A4_BC47_BF1FDC630FF5_.wvu.FilterData" localSheetId="0" hidden="1">'на 31.12.2022'!$A$6:$J$390</definedName>
    <definedName name="Z_731D7D17_2CAD_4E49_B21B_35284930A024_.wvu.FilterData" localSheetId="0" hidden="1">'на 31.12.2022'!$A$6:$J$390</definedName>
    <definedName name="Z_7323520E_A194_436C_87C5_C72FEEBCF56F_.wvu.FilterData" localSheetId="0" hidden="1">'на 31.12.2022'!$A$6:$J$390</definedName>
    <definedName name="Z_73398870_7DE2_47AF_9E16_000A1BECF575_.wvu.FilterData" localSheetId="0" hidden="1">'на 31.12.2022'!$A$6:$J$390</definedName>
    <definedName name="Z_7351B774_7780_442A_903E_647131A150ED_.wvu.FilterData" localSheetId="0" hidden="1">'на 31.12.2022'!$A$6:$J$390</definedName>
    <definedName name="Z_7376FA42_13A1_4710_BABC_A35C9B40426F_.wvu.FilterData" localSheetId="0" hidden="1">'на 31.12.2022'!$A$6:$J$390</definedName>
    <definedName name="Z_7380FAB7_2847_422E_AA69_8A148FB82E5E_.wvu.FilterData" localSheetId="0" hidden="1">'на 31.12.2022'!$A$6:$J$390</definedName>
    <definedName name="Z_738A713F_AA01_44C0_AB1E_132F6B9C9BBC_.wvu.FilterData" localSheetId="0" hidden="1">'на 31.12.2022'!$A$6:$J$390</definedName>
    <definedName name="Z_738B00F3_F508_40C5_8ED8_17DDADA23817_.wvu.FilterData" localSheetId="0" hidden="1">'на 31.12.2022'!$A$6:$J$390</definedName>
    <definedName name="Z_73AF40CE_E82A_4A09_83D3_6960BF7CE17B_.wvu.FilterData" localSheetId="0" hidden="1">'на 31.12.2022'!$A$6:$J$390</definedName>
    <definedName name="Z_73CDEAEF_F5D2_4C7D_B3AC_27D3687E8E82_.wvu.FilterData" localSheetId="0" hidden="1">'на 31.12.2022'!$A$6:$J$390</definedName>
    <definedName name="Z_73DD0BF4_420B_48CB_9B9B_8A8636EFB6F5_.wvu.FilterData" localSheetId="0" hidden="1">'на 31.12.2022'!$A$6:$J$390</definedName>
    <definedName name="Z_73E6F369_0D34_44B9_8013_93F273F9FA95_.wvu.FilterData" localSheetId="0" hidden="1">'на 31.12.2022'!$A$6:$J$390</definedName>
    <definedName name="Z_73F0ED6E_160B_4C9C_BBF8_1211D4059F28_.wvu.FilterData" localSheetId="0" hidden="1">'на 31.12.2022'!$A$6:$J$390</definedName>
    <definedName name="Z_741C3AAD_37E5_4231_B8F1_6F6ABAB5BA70_.wvu.FilterData" localSheetId="0" hidden="1">'на 31.12.2022'!$A$2:$K$154</definedName>
    <definedName name="Z_742C8CE1_B323_4B6C_901C_E2B713ADDB04_.wvu.FilterData" localSheetId="0" hidden="1">'на 31.12.2022'!$A$6:$G$122</definedName>
    <definedName name="Z_74382D64_11E6_474B_9C9A_9483422A29B4_.wvu.FilterData" localSheetId="0" hidden="1">'на 31.12.2022'!$A$6:$J$390</definedName>
    <definedName name="Z_743EA156_0B10_4843_8270_9B97F02A1482_.wvu.FilterData" localSheetId="0" hidden="1">'на 31.12.2022'!$A$6:$J$390</definedName>
    <definedName name="Z_74577229_A8F0_4BE1_8538_5F8DFEC5ADD3_.wvu.FilterData" localSheetId="0" hidden="1">'на 31.12.2022'!$A$6:$J$390</definedName>
    <definedName name="Z_747D690A_945F_42A8_9E10_CD07610AAC61_.wvu.FilterData" localSheetId="0" hidden="1">'на 31.12.2022'!$A$6:$J$390</definedName>
    <definedName name="Z_748F9DE0_4D4D_45B7_B0A6_8E38A8FAC9E9_.wvu.FilterData" localSheetId="0" hidden="1">'на 31.12.2022'!$A$6:$J$390</definedName>
    <definedName name="Z_74C2EF73_3DEA_44E7_9843_F28C5BABE517_.wvu.FilterData" localSheetId="0" hidden="1">'на 31.12.2022'!$A$6:$J$390</definedName>
    <definedName name="Z_74C40A01_5AB3_47F6_9386_8391501B6E85_.wvu.FilterData" localSheetId="0" hidden="1">'на 31.12.2022'!$A$6:$J$390</definedName>
    <definedName name="Z_74E76C1B_437A_4F95_A676_022F5E1C8D67_.wvu.FilterData" localSheetId="0" hidden="1">'на 31.12.2022'!$A$6:$J$390</definedName>
    <definedName name="Z_74F25527_9FBE_45D8_B38D_2B215FE8DD1E_.wvu.FilterData" localSheetId="0" hidden="1">'на 31.12.2022'!$A$6:$J$390</definedName>
    <definedName name="Z_75043654_F444_4A16_B62E_39173149E589_.wvu.FilterData" localSheetId="0" hidden="1">'на 31.12.2022'!$A$6:$J$390</definedName>
    <definedName name="Z_7589330A_AF6B_42EC_BFB0_F2E82557DC52_.wvu.FilterData" localSheetId="0" hidden="1">'на 31.12.2022'!$A$6:$J$390</definedName>
    <definedName name="Z_75D14FF6_AD92_418D_9E28_B55E8DCF34B6_.wvu.FilterData" localSheetId="0" hidden="1">'на 31.12.2022'!$A$6:$J$390</definedName>
    <definedName name="Z_7612882B_C464_47F9_9F8B_7ACF00652094_.wvu.FilterData" localSheetId="0" hidden="1">'на 31.12.2022'!$A$6:$J$390</definedName>
    <definedName name="Z_762066AC_D656_4392_845D_8C6157B76764_.wvu.FilterData" localSheetId="0" hidden="1">'на 31.12.2022'!$A$6:$G$122</definedName>
    <definedName name="Z_762BAAE6_54C6_46DA_804D_66EF7BBB3D53_.wvu.FilterData" localSheetId="0" hidden="1">'на 31.12.2022'!$A$6:$J$390</definedName>
    <definedName name="Z_7654DBDC_86A8_4903_B5DC_30516E94F2C0_.wvu.FilterData" localSheetId="0" hidden="1">'на 31.12.2022'!$A$6:$J$390</definedName>
    <definedName name="Z_76FF979B_02AF_41B5_8997_14E73E4CFCD1_.wvu.FilterData" localSheetId="0" hidden="1">'на 31.12.2022'!$A$6:$J$390</definedName>
    <definedName name="Z_77081AB2_288F_4D22_9FAD_2429DAF1E510_.wvu.FilterData" localSheetId="0" hidden="1">'на 31.12.2022'!$A$6:$J$390</definedName>
    <definedName name="Z_7732915B_3E66_4107_A49B_68BF378A577A_.wvu.FilterData" localSheetId="0" hidden="1">'на 31.12.2022'!$A$6:$J$390</definedName>
    <definedName name="Z_773BA840_2C40_4655_A85B_36BB113E2671_.wvu.FilterData" localSheetId="0" hidden="1">'на 31.12.2022'!$A$6:$J$390</definedName>
    <definedName name="Z_777611BF_FE54_48A9_A8A8_0C82A3AE3A94_.wvu.FilterData" localSheetId="0" hidden="1">'на 31.12.2022'!$A$6:$J$390</definedName>
    <definedName name="Z_77793BBB_3CE3_4F10_8146_67E6617782D6_.wvu.FilterData" localSheetId="0" hidden="1">'на 31.12.2022'!$A$6:$J$390</definedName>
    <definedName name="Z_77A63986_14B1_4EEB_AC38_D386E2710F21_.wvu.FilterData" localSheetId="0" hidden="1">'на 31.12.2022'!$A$6:$J$390</definedName>
    <definedName name="Z_784E79C4_44EE_4A5F_B5EE_E1C5DC2A73F5_.wvu.FilterData" localSheetId="0" hidden="1">'на 31.12.2022'!$A$6:$J$390</definedName>
    <definedName name="Z_78A64231_D3EC_469E_ACF6_EC92F17797B6_.wvu.FilterData" localSheetId="0" hidden="1">'на 31.12.2022'!$A$6:$J$390</definedName>
    <definedName name="Z_78BF5E7C_23BE_4A72_A533_FF7D5D687366_.wvu.FilterData" localSheetId="0" hidden="1">'на 31.12.2022'!$A$6:$J$390</definedName>
    <definedName name="Z_793C7B2D_7F2B_48EC_8A47_D2709381137D_.wvu.FilterData" localSheetId="0" hidden="1">'на 31.12.2022'!$A$6:$J$390</definedName>
    <definedName name="Z_799DB00F_141C_483B_A462_359C05A36D93_.wvu.FilterData" localSheetId="0" hidden="1">'на 31.12.2022'!$A$6:$G$122</definedName>
    <definedName name="Z_79BCD73E_CB12_458D_A030_0E22063CF7CB_.wvu.FilterData" localSheetId="0" hidden="1">'на 31.12.2022'!$A$6:$J$390</definedName>
    <definedName name="Z_79E1EFBF_E68B_429F_938B_71E87E8D08B0_.wvu.FilterData" localSheetId="0" hidden="1">'на 31.12.2022'!$A$6:$J$390</definedName>
    <definedName name="Z_79E4D554_5B2C_41A7_B934_B430838AA03E_.wvu.FilterData" localSheetId="0" hidden="1">'на 31.12.2022'!$A$6:$J$390</definedName>
    <definedName name="Z_7A01CF94_90AE_4821_93EE_D3FE8D12D8D5_.wvu.FilterData" localSheetId="0" hidden="1">'на 31.12.2022'!$A$6:$J$390</definedName>
    <definedName name="Z_7A053618_D6F1_44D8_9706_BF53C1F4510B_.wvu.FilterData" localSheetId="0" hidden="1">'на 31.12.2022'!$A$6:$J$390</definedName>
    <definedName name="Z_7A09065A_45D5_4C53_B9DD_121DF6719D64_.wvu.FilterData" localSheetId="0" hidden="1">'на 31.12.2022'!$A$6:$G$122</definedName>
    <definedName name="Z_7A1923BB_1353_4D11_A1E6_A6997E46258F_.wvu.FilterData" localSheetId="0" hidden="1">'на 31.12.2022'!$A$6:$J$390</definedName>
    <definedName name="Z_7A581F71_E82E_4B42_ADFE_CBB110352CF0_.wvu.FilterData" localSheetId="0" hidden="1">'на 31.12.2022'!$A$6:$J$390</definedName>
    <definedName name="Z_7A71A7FF_8800_4D00_AEC1_1B599D526CDE_.wvu.FilterData" localSheetId="0" hidden="1">'на 31.12.2022'!$A$6:$J$390</definedName>
    <definedName name="Z_7AE14342_BF53_4FA2_8C85_1038D8BA9596_.wvu.FilterData" localSheetId="0" hidden="1">'на 31.12.2022'!$A$6:$G$122</definedName>
    <definedName name="Z_7B245AB0_C2AF_4822_BFC4_2399F85856C1_.wvu.Cols" localSheetId="0" hidden="1">'на 31.12.2022'!#REF!,'на 31.12.2022'!#REF!</definedName>
    <definedName name="Z_7B245AB0_C2AF_4822_BFC4_2399F85856C1_.wvu.FilterData" localSheetId="0" hidden="1">'на 31.12.2022'!$A$6:$J$390</definedName>
    <definedName name="Z_7B245AB0_C2AF_4822_BFC4_2399F85856C1_.wvu.PrintArea" localSheetId="0" hidden="1">'на 31.12.2022'!$A$1:$J$150</definedName>
    <definedName name="Z_7B245AB0_C2AF_4822_BFC4_2399F85856C1_.wvu.PrintTitles" localSheetId="0" hidden="1">'на 31.12.2022'!$4:$7</definedName>
    <definedName name="Z_7B77AEA7_9EB0_430F_94C7_6393A69B0369_.wvu.FilterData" localSheetId="0" hidden="1">'на 31.12.2022'!$A$6:$J$390</definedName>
    <definedName name="Z_7B8C93E6_79ED_458F_BC1A_D66C91E9667A_.wvu.FilterData" localSheetId="0" hidden="1">'на 31.12.2022'!$A$6:$J$390</definedName>
    <definedName name="Z_7BA445E6_50A0_4F67_81F2_B2945A5BFD3F_.wvu.FilterData" localSheetId="0" hidden="1">'на 31.12.2022'!$A$6:$J$390</definedName>
    <definedName name="Z_7BC27702_AD83_4B6E_860E_D694439F877D_.wvu.FilterData" localSheetId="0" hidden="1">'на 31.12.2022'!$A$6:$G$122</definedName>
    <definedName name="Z_7BFDFC40_4470_49AC_BDB3_8C8ED1EAF41E_.wvu.FilterData" localSheetId="0" hidden="1">'на 31.12.2022'!$A$6:$J$390</definedName>
    <definedName name="Z_7C23B52F_243B_4908_ACCE_2C6A732F4CE2_.wvu.FilterData" localSheetId="0" hidden="1">'на 31.12.2022'!$A$6:$J$390</definedName>
    <definedName name="Z_7C5735B6_B983_4E14_B7E4_71C183F79239_.wvu.FilterData" localSheetId="0" hidden="1">'на 31.12.2022'!$A$6:$J$390</definedName>
    <definedName name="Z_7C66AA40_D32F_4A0A_BA98_46DA39F18786_.wvu.FilterData" localSheetId="0" hidden="1">'на 31.12.2022'!$A$6:$J$390</definedName>
    <definedName name="Z_7C8419B0_E00C_499C_9768_6CFB756221D1_.wvu.FilterData" localSheetId="0" hidden="1">'на 31.12.2022'!$A$6:$J$390</definedName>
    <definedName name="Z_7CB2D520_A8A5_4D6C_BE39_64C505DBAE2C_.wvu.FilterData" localSheetId="0" hidden="1">'на 31.12.2022'!$A$6:$J$390</definedName>
    <definedName name="Z_7CB9D1CB_80BA_40B4_9A94_7ED38A1B10BF_.wvu.FilterData" localSheetId="0" hidden="1">'на 31.12.2022'!$A$6:$J$390</definedName>
    <definedName name="Z_7CDE2F56_3345_434D_8F5F_94498BC5B07B_.wvu.FilterData" localSheetId="0" hidden="1">'на 31.12.2022'!$A$6:$J$390</definedName>
    <definedName name="Z_7D3CF40D_731A_458F_92D4_5239AC179A47_.wvu.FilterData" localSheetId="0" hidden="1">'на 31.12.2022'!$A$6:$J$390</definedName>
    <definedName name="Z_7D6D3F29_170C_4CEB_BDC6_C81A37A07D8F_.wvu.FilterData" localSheetId="0" hidden="1">'на 31.12.2022'!$A$6:$J$390</definedName>
    <definedName name="Z_7D748AFA_A668_4029_AD67_E233DAE0B748_.wvu.FilterData" localSheetId="0" hidden="1">'на 31.12.2022'!$A$6:$J$390</definedName>
    <definedName name="Z_7DB24378_D193_4D04_9739_831C8625EEAE_.wvu.FilterData" localSheetId="0" hidden="1">'на 31.12.2022'!$A$6:$J$54</definedName>
    <definedName name="Z_7DE2C6BB_5F23_4345_9D0D_B5B4BA992A74_.wvu.FilterData" localSheetId="0" hidden="1">'на 31.12.2022'!$A$6:$J$390</definedName>
    <definedName name="Z_7DFE2B7A_ACEF_497F_B139_F9E22F379E18_.wvu.FilterData" localSheetId="0" hidden="1">'на 31.12.2022'!$A$6:$J$390</definedName>
    <definedName name="Z_7E10B4A2_86C5_49FE_B735_A2A4A6EBA352_.wvu.FilterData" localSheetId="0" hidden="1">'на 31.12.2022'!$A$6:$J$390</definedName>
    <definedName name="Z_7E41D471_4B47_4595_A7B4_753A6E90F9BF_.wvu.FilterData" localSheetId="0" hidden="1">'на 31.12.2022'!$A$6:$J$390</definedName>
    <definedName name="Z_7E77AE50_A8E9_48E1_BD6F_0651484E1DB4_.wvu.FilterData" localSheetId="0" hidden="1">'на 31.12.2022'!$A$6:$J$390</definedName>
    <definedName name="Z_7EA33A1B_0947_4DD9_ACB5_FE84B029B96C_.wvu.FilterData" localSheetId="0" hidden="1">'на 31.12.2022'!$A$6:$J$390</definedName>
    <definedName name="Z_7EB0C89C_BD1D_4369_9CCB_D9B1515F02AC_.wvu.FilterData" localSheetId="0" hidden="1">'на 31.12.2022'!$A$6:$J$390</definedName>
    <definedName name="Z_7F79FC75_D934_40C5_84FF_BE0E9C0151D8_.wvu.FilterData" localSheetId="0" hidden="1">'на 31.12.2022'!$A$6:$J$390</definedName>
    <definedName name="Z_7F9808CD_1A55_4443_A3C7_BBA47A3832FB_.wvu.FilterData" localSheetId="0" hidden="1">'на 31.12.2022'!$A$6:$J$390</definedName>
    <definedName name="Z_7FAB2639_04E0_45D8_979F_A22915CB5D6A_.wvu.FilterData" localSheetId="0" hidden="1">'на 31.12.2022'!$A$6:$J$390</definedName>
    <definedName name="Z_8007FFF7_F225_4D07_B648_0021B9FE9E8A_.wvu.FilterData" localSheetId="0" hidden="1">'на 31.12.2022'!$A$6:$J$390</definedName>
    <definedName name="Z_80140D8B_E635_4A57_8CFB_A0D49EB42D6A_.wvu.FilterData" localSheetId="0" hidden="1">'на 31.12.2022'!$A$6:$J$390</definedName>
    <definedName name="Z_80307539_85B9_42F7_843F_FB5E710F02B5_.wvu.FilterData" localSheetId="0" hidden="1">'на 31.12.2022'!$A$6:$J$390</definedName>
    <definedName name="Z_8031C64D_1C21_4159_B071_D2328195B6C4_.wvu.FilterData" localSheetId="0" hidden="1">'на 31.12.2022'!$A$6:$J$390</definedName>
    <definedName name="Z_807C3495_048C_4C24_9913_AF8B17425184_.wvu.FilterData" localSheetId="0" hidden="1">'на 31.12.2022'!$A$6:$J$390</definedName>
    <definedName name="Z_807C45F3_0915_4303_8AB6_6E0CA1A5B954_.wvu.FilterData" localSheetId="0" hidden="1">'на 31.12.2022'!$A$6:$J$390</definedName>
    <definedName name="Z_809CBE63_EFA1_40BC_B984_D28BD2C7F7DA_.wvu.FilterData" localSheetId="0" hidden="1">'на 31.12.2022'!$A$6:$J$390</definedName>
    <definedName name="Z_80D84490_9B2F_4196_9FDE_6B9221814592_.wvu.FilterData" localSheetId="0" hidden="1">'на 31.12.2022'!$A$6:$J$390</definedName>
    <definedName name="Z_80F2D401_111D_4C5B_B2EC_DF62A2772A25_.wvu.FilterData" localSheetId="0" hidden="1">'на 31.12.2022'!$A$6:$J$390</definedName>
    <definedName name="Z_81403331_C5EB_4760_B273_D3D9C8D43951_.wvu.FilterData" localSheetId="0" hidden="1">'на 31.12.2022'!$A$6:$G$122</definedName>
    <definedName name="Z_81464A3D_E94D_433F_B49C_031C68059E3A_.wvu.FilterData" localSheetId="0" hidden="1">'на 31.12.2022'!$A$6:$J$390</definedName>
    <definedName name="Z_81649847_CB5B_4966_A3DA_C8770A46509B_.wvu.FilterData" localSheetId="0" hidden="1">'на 31.12.2022'!$A$6:$J$390</definedName>
    <definedName name="Z_81BE03B7_DE2F_4E82_8496_CAF917D1CC3F_.wvu.FilterData" localSheetId="0" hidden="1">'на 31.12.2022'!$A$6:$J$390</definedName>
    <definedName name="Z_81C1D31C_6972_4B74_93B3_8074EA9760E1_.wvu.FilterData" localSheetId="0" hidden="1">'на 31.12.2022'!$A$6:$J$390</definedName>
    <definedName name="Z_8220CA38_66F1_4F9F_A7AE_CF3DF89B0B66_.wvu.FilterData" localSheetId="0" hidden="1">'на 31.12.2022'!$A$6:$J$390</definedName>
    <definedName name="Z_82433C03_7393_4541_B48C_1484FFDE1115_.wvu.FilterData" localSheetId="0" hidden="1">'на 31.12.2022'!$A$6:$J$390</definedName>
    <definedName name="Z_82583E5A_4D2C_4789_8593_8F88E30F22AC_.wvu.FilterData" localSheetId="0" hidden="1">'на 31.12.2022'!$A$6:$J$390</definedName>
    <definedName name="Z_8280D1E0_5055_49CD_A383_D6B2F2EBD512_.wvu.FilterData" localSheetId="0" hidden="1">'на 31.12.2022'!$A$6:$G$122</definedName>
    <definedName name="Z_82826E6C_8680_42C1_B9B0_00129694C4D7_.wvu.FilterData" localSheetId="0" hidden="1">'на 31.12.2022'!$A$6:$J$390</definedName>
    <definedName name="Z_829F5F3F_AACC_4AF4_A7EF_0FD75747C358_.wvu.FilterData" localSheetId="0" hidden="1">'на 31.12.2022'!$A$6:$J$390</definedName>
    <definedName name="Z_82CC31B7_77AB_43DF_B3BC_0F4EB8916EE1_.wvu.FilterData" localSheetId="0" hidden="1">'на 31.12.2022'!$A$6:$J$390</definedName>
    <definedName name="Z_82EF6439_1F2C_48B0_83F0_00AD9D43623A_.wvu.FilterData" localSheetId="0" hidden="1">'на 31.12.2022'!$A$6:$J$390</definedName>
    <definedName name="Z_837CB072_6E08_4E25_BA42_E40F22681EBE_.wvu.FilterData" localSheetId="0" hidden="1">'на 31.12.2022'!$A$6:$J$390</definedName>
    <definedName name="Z_837CFD4A_C906_4267_9AF6_CD5874FBB89E_.wvu.FilterData" localSheetId="0" hidden="1">'на 31.12.2022'!$A$6:$J$390</definedName>
    <definedName name="Z_83894FAF_831A_4268_8B2F_EACBEA69E5F1_.wvu.FilterData" localSheetId="0" hidden="1">'на 31.12.2022'!$A$6:$J$390</definedName>
    <definedName name="Z_83CA38E9_6EC6_4754_9C04_D7C7EB8EFC5C_.wvu.FilterData" localSheetId="0" hidden="1">'на 31.12.2022'!$A$6:$J$390</definedName>
    <definedName name="Z_83F46F50_E256_4105_BE09_075B932BE5E0_.wvu.FilterData" localSheetId="0" hidden="1">'на 31.12.2022'!$A$6:$J$390</definedName>
    <definedName name="Z_840133FA_9546_4ED0_AA3E_E87F8F80931F_.wvu.FilterData" localSheetId="0" hidden="1">'на 31.12.2022'!$A$6:$J$390</definedName>
    <definedName name="Z_8407F1E6_9EC7_461D_8D1B_94A2C00F9BA6_.wvu.FilterData" localSheetId="0" hidden="1">'на 31.12.2022'!$A$6:$J$390</definedName>
    <definedName name="Z_8462E4B7_FF49_4401_9CB1_027D70C3D86B_.wvu.FilterData" localSheetId="0" hidden="1">'на 31.12.2022'!$A$6:$G$122</definedName>
    <definedName name="Z_8510A75A_1B7B_4213_9385_C347600B51A5_.wvu.FilterData" localSheetId="0" hidden="1">'на 31.12.2022'!$A$6:$J$390</definedName>
    <definedName name="Z_8518C130_335F_4917_99A5_712FA6AC79A6_.wvu.FilterData" localSheetId="0" hidden="1">'на 31.12.2022'!$A$6:$J$390</definedName>
    <definedName name="Z_8518EF96_21CF_4CEA_B17C_8AA8E48B82CF_.wvu.FilterData" localSheetId="0" hidden="1">'на 31.12.2022'!$A$6:$J$390</definedName>
    <definedName name="Z_85336449_1C25_4AF7_89BA_281D7385CDF9_.wvu.FilterData" localSheetId="0" hidden="1">'на 31.12.2022'!$A$6:$J$390</definedName>
    <definedName name="Z_854869E6_403B_4AAF_97C4_1B9DF9CBBAC5_.wvu.FilterData" localSheetId="0" hidden="1">'на 31.12.2022'!$A$6:$J$390</definedName>
    <definedName name="Z_85610BEE_6BD4_4AC9_9284_0AD9E6A15466_.wvu.FilterData" localSheetId="0" hidden="1">'на 31.12.2022'!$A$6:$J$390</definedName>
    <definedName name="Z_85621B9F_ABEF_4928_B406_5F6003CD3FC1_.wvu.FilterData" localSheetId="0" hidden="1">'на 31.12.2022'!$A$6:$J$390</definedName>
    <definedName name="Z_856E1644_43B0_4A35_AD05_C3FB0553F633_.wvu.FilterData" localSheetId="0" hidden="1">'на 31.12.2022'!$A$6:$J$390</definedName>
    <definedName name="Z_85941411_C589_4588_ABE6_705DAC8DCC3D_.wvu.FilterData" localSheetId="0" hidden="1">'на 31.12.2022'!$A$6:$J$390</definedName>
    <definedName name="Z_85EC44C9_3155_42D3_A129_8E0E8C37A7B0_.wvu.FilterData" localSheetId="0" hidden="1">'на 31.12.2022'!$A$6:$J$390</definedName>
    <definedName name="Z_8608FEAB_BF57_4E40_9AFB_AA087E242421_.wvu.FilterData" localSheetId="0" hidden="1">'на 31.12.2022'!$A$6:$J$390</definedName>
    <definedName name="Z_86380820_D310_4FD1_8486_5EE03CF82BCB_.wvu.FilterData" localSheetId="0" hidden="1">'на 31.12.2022'!$A$6:$J$390</definedName>
    <definedName name="Z_8649CC96_F63A_4F83_8C89_AA8F47AC05F3_.wvu.FilterData" localSheetId="0" hidden="1">'на 31.12.2022'!$A$6:$G$122</definedName>
    <definedName name="Z_865E39A3_4E09_45FF_A763_447E1E4F2C56_.wvu.FilterData" localSheetId="0" hidden="1">'на 31.12.2022'!$A$6:$J$390</definedName>
    <definedName name="Z_866666B3_A778_4059_8EF6_136684A0F698_.wvu.FilterData" localSheetId="0" hidden="1">'на 31.12.2022'!$A$6:$J$390</definedName>
    <definedName name="Z_868403B4_F60C_4700_B312_EDA79B4B2FC0_.wvu.FilterData" localSheetId="0" hidden="1">'на 31.12.2022'!$A$6:$J$390</definedName>
    <definedName name="Z_86B1DA6D_5F87_43CC_BA9C_CBCD8D78E2B9_.wvu.FilterData" localSheetId="0" hidden="1">'на 31.12.2022'!$A$6:$J$390</definedName>
    <definedName name="Z_86C740F9_7AAF_42EB_851B_65E9F3C95B52_.wvu.FilterData" localSheetId="0" hidden="1">'на 31.12.2022'!$A$6:$J$390</definedName>
    <definedName name="Z_86CC94E8_5CF9_415A_9BBB_07A93C317E62_.wvu.FilterData" localSheetId="0" hidden="1">'на 31.12.2022'!$A$6:$J$390</definedName>
    <definedName name="Z_870396E2_E941_41E9_B45F_A64A4C8701AA_.wvu.FilterData" localSheetId="0" hidden="1">'на 31.12.2022'!$A$6:$J$390</definedName>
    <definedName name="Z_871DCBA4_4473_4C58_85F8_F17781E7BAB8_.wvu.FilterData" localSheetId="0" hidden="1">'на 31.12.2022'!$A$6:$J$390</definedName>
    <definedName name="Z_8751552B_87B3_495B_8801_0AAD8C553C17_.wvu.FilterData" localSheetId="0" hidden="1">'на 31.12.2022'!$A$6:$J$390</definedName>
    <definedName name="Z_875C4B3B_006D_4A89_B446_90FA1A313F21_.wvu.FilterData" localSheetId="0" hidden="1">'на 31.12.2022'!$A$6:$J$390</definedName>
    <definedName name="Z_87649189_6B2A_4AEA_B73C_432C7D94B9DF_.wvu.FilterData" localSheetId="0" hidden="1">'на 31.12.2022'!$A$6:$J$390</definedName>
    <definedName name="Z_8789C1A0_51C5_46EF_B1F1_B319BE008AC1_.wvu.FilterData" localSheetId="0" hidden="1">'на 31.12.2022'!$A$6:$J$390</definedName>
    <definedName name="Z_87AE545F_036F_4E8B_9D04_AE59AB8BAC14_.wvu.FilterData" localSheetId="0" hidden="1">'на 31.12.2022'!$A$6:$G$122</definedName>
    <definedName name="Z_87D86486_B5EF_4463_9350_9D1E042A42DF_.wvu.FilterData" localSheetId="0" hidden="1">'на 31.12.2022'!$A$6:$J$390</definedName>
    <definedName name="Z_882AE0C6_2439_44EF_9DFE_625D71A6FEB9_.wvu.FilterData" localSheetId="0" hidden="1">'на 31.12.2022'!$A$6:$J$390</definedName>
    <definedName name="Z_883D51B0_0A2B_40BD_A4BD_D3780EBDA8D9_.wvu.FilterData" localSheetId="0" hidden="1">'на 31.12.2022'!$A$6:$J$390</definedName>
    <definedName name="Z_88624676_384B_4AFA_AF83_2B82AD5D3D98_.wvu.FilterData" localSheetId="0" hidden="1">'на 31.12.2022'!$A$6:$J$390</definedName>
    <definedName name="Z_8878B53B_0E8A_4A11_8A26_C2AC9BB8A4A9_.wvu.FilterData" localSheetId="0" hidden="1">'на 31.12.2022'!$A$6:$G$122</definedName>
    <definedName name="Z_888B8943_9277_42CB_A862_699801009D7B_.wvu.FilterData" localSheetId="0" hidden="1">'на 31.12.2022'!$A$6:$J$390</definedName>
    <definedName name="Z_88A0F5C8_F1C4_4816_99C8_59CB44BCE491_.wvu.FilterData" localSheetId="0" hidden="1">'на 31.12.2022'!$A$6:$J$390</definedName>
    <definedName name="Z_893C2773_315C_4E37_8B64_9EE805C92E03_.wvu.FilterData" localSheetId="0" hidden="1">'на 31.12.2022'!$A$6:$J$390</definedName>
    <definedName name="Z_893FA4D1_A90D_4C00_9051_4D40650C669D_.wvu.FilterData" localSheetId="0" hidden="1">'на 31.12.2022'!$A$6:$J$390</definedName>
    <definedName name="Z_895608B2_F053_445E_BD6A_E885E9D4FE51_.wvu.FilterData" localSheetId="0" hidden="1">'на 31.12.2022'!$A$6:$J$390</definedName>
    <definedName name="Z_898FFEFC_C4FC_44BB_BE63_00FC13DD2042_.wvu.FilterData" localSheetId="0" hidden="1">'на 31.12.2022'!$A$6:$J$390</definedName>
    <definedName name="Z_89B7EB11_B431_495B_8717_0FB1D7038D4D_.wvu.FilterData" localSheetId="0" hidden="1">'на 31.12.2022'!$A$6:$J$390</definedName>
    <definedName name="Z_89C6A5BF_E8A5_4A6F_A481_15B2F7A6D4E2_.wvu.FilterData" localSheetId="0" hidden="1">'на 31.12.2022'!$A$6:$J$390</definedName>
    <definedName name="Z_89F2DB1B_0F19_4230_A501_8A6666788E86_.wvu.FilterData" localSheetId="0" hidden="1">'на 31.12.2022'!$A$6:$J$390</definedName>
    <definedName name="Z_8A41FBA1_BA6E_427F_A553_A9C3E8212455_.wvu.FilterData" localSheetId="0" hidden="1">'на 31.12.2022'!$A$6:$J$390</definedName>
    <definedName name="Z_8A4ABF0A_262D_4454_86FE_CA0ADCDF3E94_.wvu.FilterData" localSheetId="0" hidden="1">'на 31.12.2022'!$A$6:$J$390</definedName>
    <definedName name="Z_8A83BB05_A099_45A6_BCD6_AC705E61E0E9_.wvu.FilterData" localSheetId="0" hidden="1">'на 31.12.2022'!$A$6:$J$390</definedName>
    <definedName name="Z_8AEDF337_2CA8_4768_B777_87BA785EB7CF_.wvu.FilterData" localSheetId="0" hidden="1">'на 31.12.2022'!$A$6:$J$390</definedName>
    <definedName name="Z_8B038B35_C81C_4F87_B7FE_FC546863AAA3_.wvu.FilterData" localSheetId="0" hidden="1">'на 31.12.2022'!$A$6:$J$390</definedName>
    <definedName name="Z_8B7BC899_0D53_4882_95BB_EC54986F093C_.wvu.FilterData" localSheetId="0" hidden="1">'на 31.12.2022'!$A$6:$J$390</definedName>
    <definedName name="Z_8BA7C340_DD6D_4BDE_939B_41C98A02B423_.wvu.FilterData" localSheetId="0" hidden="1">'на 31.12.2022'!$A$6:$J$390</definedName>
    <definedName name="Z_8BB118EA_41BC_4E46_8EA1_4268AA5B6DB1_.wvu.FilterData" localSheetId="0" hidden="1">'на 31.12.2022'!$A$6:$J$390</definedName>
    <definedName name="Z_8C04CD6E_A1CC_4EF8_8DD5_B859F52073A0_.wvu.FilterData" localSheetId="0" hidden="1">'на 31.12.2022'!$A$6:$J$390</definedName>
    <definedName name="Z_8C654415_86D2_479D_A511_8A4B3774E375_.wvu.FilterData" localSheetId="0" hidden="1">'на 31.12.2022'!$A$6:$G$122</definedName>
    <definedName name="Z_8CAD663B_CD5E_4846_B4FD_69BCB6D1EB12_.wvu.FilterData" localSheetId="0" hidden="1">'на 31.12.2022'!$A$6:$G$122</definedName>
    <definedName name="Z_8CB267BE_E783_4914_8FFF_50D79F1D75CF_.wvu.FilterData" localSheetId="0" hidden="1">'на 31.12.2022'!$A$6:$G$122</definedName>
    <definedName name="Z_8D0153EB_A3EC_4213_A12B_74D6D827770F_.wvu.FilterData" localSheetId="0" hidden="1">'на 31.12.2022'!$A$6:$J$390</definedName>
    <definedName name="Z_8D165CA5_5C34_4274_A8CC_4FBD8A8EE6D4_.wvu.FilterData" localSheetId="0" hidden="1">'на 31.12.2022'!$A$6:$J$390</definedName>
    <definedName name="Z_8D7BE686_9FAF_4C26_8FD5_5395E55E0797_.wvu.FilterData" localSheetId="0" hidden="1">'на 31.12.2022'!$A$6:$G$122</definedName>
    <definedName name="Z_8D7C2311_E9FE_48F6_9665_BB17829B147C_.wvu.FilterData" localSheetId="0" hidden="1">'на 31.12.2022'!$A$6:$J$390</definedName>
    <definedName name="Z_8D83F5BC_9DC1_4DEE_9656_D0F89A0C1332_.wvu.FilterData" localSheetId="0" hidden="1">'на 31.12.2022'!$A$6:$J$390</definedName>
    <definedName name="Z_8D8D2F4C_3B7E_4C1F_A367_4BA418733E1A_.wvu.FilterData" localSheetId="0" hidden="1">'на 31.12.2022'!$A$6:$G$122</definedName>
    <definedName name="Z_8DDC8341_BA1A_40C0_A52A_76C24F0B5E7E_.wvu.FilterData" localSheetId="0" hidden="1">'на 31.12.2022'!$A$6:$J$390</definedName>
    <definedName name="Z_8DFDD887_4859_4275_91A7_634544543F21_.wvu.FilterData" localSheetId="0" hidden="1">'на 31.12.2022'!$A$6:$J$390</definedName>
    <definedName name="Z_8E24E498_16C5_4763_BA45_4106C3DB8EF3_.wvu.FilterData" localSheetId="0" hidden="1">'на 31.12.2022'!$A$6:$J$390</definedName>
    <definedName name="Z_8E62A2BE_7CE7_496E_AC79_F133ABDC98BF_.wvu.FilterData" localSheetId="0" hidden="1">'на 31.12.2022'!$A$6:$G$122</definedName>
    <definedName name="Z_8E9F6F00_AE74_405E_A586_56EFCF2E0935_.wvu.FilterData" localSheetId="0" hidden="1">'на 31.12.2022'!$A$6:$J$390</definedName>
    <definedName name="Z_8EEA3962_BA4C_439A_A251_8CA09A99457C_.wvu.FilterData" localSheetId="0" hidden="1">'на 31.12.2022'!$A$6:$J$390</definedName>
    <definedName name="Z_8EEB3EFB_2D0D_474D_A904_853356F13984_.wvu.FilterData" localSheetId="0" hidden="1">'на 31.12.2022'!$A$6:$J$390</definedName>
    <definedName name="Z_8F2A8A22_72A2_4B00_8248_255CA52D5828_.wvu.FilterData" localSheetId="0" hidden="1">'на 31.12.2022'!$A$6:$J$390</definedName>
    <definedName name="Z_8F2C6946_96AE_437C_B49F_554BFA809A0E_.wvu.FilterData" localSheetId="0" hidden="1">'на 31.12.2022'!$A$6:$J$390</definedName>
    <definedName name="Z_8F77D1FA_0A19_42EE_8A6C_A8B882128C49_.wvu.FilterData" localSheetId="0" hidden="1">'на 31.12.2022'!$A$6:$J$390</definedName>
    <definedName name="Z_8FD78121_CB71_4872_A652_D9C18464D3A6_.wvu.FilterData" localSheetId="0" hidden="1">'на 31.12.2022'!$A$6:$J$390</definedName>
    <definedName name="Z_8FF9DCA5_6AD6_43DC_B4C2_6F2C2BD54E25_.wvu.FilterData" localSheetId="0" hidden="1">'на 31.12.2022'!$A$6:$J$390</definedName>
    <definedName name="Z_90067115_7038_486C_B585_B48F5820801A_.wvu.FilterData" localSheetId="0" hidden="1">'на 31.12.2022'!$A$6:$J$390</definedName>
    <definedName name="Z_9044C5A5_1D21_4DB7_B551_B82CFEBFBFBE_.wvu.FilterData" localSheetId="0" hidden="1">'на 31.12.2022'!$A$6:$J$390</definedName>
    <definedName name="Z_9089CAE7_C9D5_4B44_BF40_622C1D4BEC1A_.wvu.FilterData" localSheetId="0" hidden="1">'на 31.12.2022'!$A$6:$J$390</definedName>
    <definedName name="Z_90B62036_E8E2_47F2_BA67_9490969E5E89_.wvu.FilterData" localSheetId="0" hidden="1">'на 31.12.2022'!$A$6:$J$390</definedName>
    <definedName name="Z_91103F08_EE62_4F95_B47C_65D13A7070C8_.wvu.FilterData" localSheetId="0" hidden="1">'на 31.12.2022'!$A$6:$J$390</definedName>
    <definedName name="Z_91482E4A_EB85_41D6_AA9F_21521D0F577E_.wvu.FilterData" localSheetId="0" hidden="1">'на 31.12.2022'!$A$6:$J$390</definedName>
    <definedName name="Z_918A6906_EEB1_41A5_B5B8_D49624FA7E5D_.wvu.FilterData" localSheetId="0" hidden="1">'на 31.12.2022'!$A$6:$J$390</definedName>
    <definedName name="Z_91A44DD7_EFA1_45BC_BF8A_C6EBAED142C3_.wvu.FilterData" localSheetId="0" hidden="1">'на 31.12.2022'!$A$6:$J$390</definedName>
    <definedName name="Z_91E3A4F6_DD5F_4801_8A73_43FA173EA59A_.wvu.FilterData" localSheetId="0" hidden="1">'на 31.12.2022'!$A$6:$J$390</definedName>
    <definedName name="Z_91E5436E_0024_42B4_98F4_04A24F8B99A9_.wvu.FilterData" localSheetId="0" hidden="1">'на 31.12.2022'!$A$6:$J$390</definedName>
    <definedName name="Z_91E66982_B953_4C54_8AD4_16330160AA89_.wvu.FilterData" localSheetId="0" hidden="1">'на 31.12.2022'!$A$6:$J$390</definedName>
    <definedName name="Z_920A2071_C71B_4F9A_9162_3A507E3571B7_.wvu.FilterData" localSheetId="0" hidden="1">'на 31.12.2022'!$A$6:$J$390</definedName>
    <definedName name="Z_920FBB9C_08EB_4E34_86D0_F557F6CFABB8_.wvu.FilterData" localSheetId="0" hidden="1">'на 31.12.2022'!$A$6:$J$390</definedName>
    <definedName name="Z_926731AA_9A88_47C5_8058_DA6BC91B3B99_.wvu.FilterData" localSheetId="0" hidden="1">'на 31.12.2022'!$A$6:$J$390</definedName>
    <definedName name="Z_92A69ACC_08E1_4049_9A4E_909BE09E8D3F_.wvu.FilterData" localSheetId="0" hidden="1">'на 31.12.2022'!$A$6:$J$390</definedName>
    <definedName name="Z_92A7494D_B642_4D2E_8A98_FA3ADD190BCE_.wvu.FilterData" localSheetId="0" hidden="1">'на 31.12.2022'!$A$6:$J$390</definedName>
    <definedName name="Z_92A89EF4_8A4E_4790_B0CC_01892B6039EB_.wvu.FilterData" localSheetId="0" hidden="1">'на 31.12.2022'!$A$6:$J$390</definedName>
    <definedName name="Z_92B14807_1A18_49A7_BCF6_3D45DEFE0E47_.wvu.FilterData" localSheetId="0" hidden="1">'на 31.12.2022'!$A$6:$J$390</definedName>
    <definedName name="Z_92E38377_38CC_496E_BBD8_5394F7550FE3_.wvu.FilterData" localSheetId="0" hidden="1">'на 31.12.2022'!$A$6:$J$390</definedName>
    <definedName name="Z_93030161_EBD2_4C55_BB01_67290B2149A7_.wvu.FilterData" localSheetId="0" hidden="1">'на 31.12.2022'!$A$6:$J$390</definedName>
    <definedName name="Z_932BE495_A32C_47B0_BF0E_874E476F72D8_.wvu.FilterData" localSheetId="0" hidden="1">'на 31.12.2022'!$A$6:$J$390</definedName>
    <definedName name="Z_933DA2FC_B112_40A2_BE08_E6EA824C0E7F_.wvu.FilterData" localSheetId="0" hidden="1">'на 31.12.2022'!$A$6:$J$390</definedName>
    <definedName name="Z_935DFEC4_8817_4BB5_A846_9674D5A05EE9_.wvu.FilterData" localSheetId="0" hidden="1">'на 31.12.2022'!$A$6:$G$122</definedName>
    <definedName name="Z_9383D20C_4E67_4617_BFD5_46F20FC7CFD1_.wvu.FilterData" localSheetId="0" hidden="1">'на 31.12.2022'!$A$6:$J$390</definedName>
    <definedName name="Z_938F43B0_CEED_4632_948B_C835F76DFE4A_.wvu.FilterData" localSheetId="0" hidden="1">'на 31.12.2022'!$A$6:$J$390</definedName>
    <definedName name="Z_93997AAE_3E78_48E8_AE0E_38B78085663A_.wvu.FilterData" localSheetId="0" hidden="1">'на 31.12.2022'!$A$6:$J$390</definedName>
    <definedName name="Z_93BF033D_2036_4742_AB68_242DB5BA821E_.wvu.FilterData" localSheetId="0" hidden="1">'на 31.12.2022'!$A$6:$J$390</definedName>
    <definedName name="Z_94262A3D_D7A5_4964_AED4_F20AF2A2ECE3_.wvu.FilterData" localSheetId="0" hidden="1">'на 31.12.2022'!$A$6:$J$390</definedName>
    <definedName name="Z_944D1186_FA84_48E6_9A44_19022D55084A_.wvu.FilterData" localSheetId="0" hidden="1">'на 31.12.2022'!$A$6:$J$390</definedName>
    <definedName name="Z_94851B80_49A7_4207_A790_443843F85060_.wvu.FilterData" localSheetId="0" hidden="1">'на 31.12.2022'!$A$6:$J$390</definedName>
    <definedName name="Z_949A7D0E_EBB0_4939_AB12_3F79A0A0ED4F_.wvu.FilterData" localSheetId="0" hidden="1">'на 31.12.2022'!$A$6:$J$390</definedName>
    <definedName name="Z_94B7C2B3_DC8A_4452_BC25_88DB8E474127_.wvu.FilterData" localSheetId="0" hidden="1">'на 31.12.2022'!$A$6:$J$390</definedName>
    <definedName name="Z_94E3B816_367C_44F4_94FC_13D42F694C13_.wvu.FilterData" localSheetId="0" hidden="1">'на 31.12.2022'!$A$6:$J$390</definedName>
    <definedName name="Z_94EA4FF3_9C66_4E05_B605_F34B86071F69_.wvu.FilterData" localSheetId="0" hidden="1">'на 31.12.2022'!$A$6:$J$390</definedName>
    <definedName name="Z_950C870F_3AF0_4B80_9D18_1687A05DE5A8_.wvu.FilterData" localSheetId="0" hidden="1">'на 31.12.2022'!$A$6:$J$390</definedName>
    <definedName name="Z_9567BAA3_C404_4ADC_8B8B_933A1A5CE7B8_.wvu.FilterData" localSheetId="0" hidden="1">'на 31.12.2022'!$A$6:$J$390</definedName>
    <definedName name="Z_95B26847_5719_44C4_809A_1AA433F7B4DC_.wvu.FilterData" localSheetId="0" hidden="1">'на 31.12.2022'!$A$6:$J$390</definedName>
    <definedName name="Z_95B5A563_A81C_425C_AC80_18232E0FA0F2_.wvu.FilterData" localSheetId="0" hidden="1">'на 31.12.2022'!$A$6:$G$122</definedName>
    <definedName name="Z_95DCDA71_E71C_4701_B168_34A55CC7547D_.wvu.FilterData" localSheetId="0" hidden="1">'на 31.12.2022'!$A$6:$J$390</definedName>
    <definedName name="Z_95E04D27_058D_4765_8CB6_B789CC5A15B9_.wvu.FilterData" localSheetId="0" hidden="1">'на 31.12.2022'!$A$6:$J$390</definedName>
    <definedName name="Z_96167660_EA8B_4F7D_87A1_785E97B459B3_.wvu.FilterData" localSheetId="0" hidden="1">'на 31.12.2022'!$A$6:$G$122</definedName>
    <definedName name="Z_96879477_4713_4ABC_982A_7EB1C07B4DED_.wvu.FilterData" localSheetId="0" hidden="1">'на 31.12.2022'!$A$6:$G$122</definedName>
    <definedName name="Z_969E164A_AA47_4A3D_AECC_F3C5A8BBA40A_.wvu.FilterData" localSheetId="0" hidden="1">'на 31.12.2022'!$A$6:$J$390</definedName>
    <definedName name="Z_96C46F49_6CFA_47C5_9713_424D77847057_.wvu.FilterData" localSheetId="0" hidden="1">'на 31.12.2022'!$A$6:$J$390</definedName>
    <definedName name="Z_9780079B_2369_4362_9878_DE63286783A8_.wvu.FilterData" localSheetId="0" hidden="1">'на 31.12.2022'!$A$6:$J$390</definedName>
    <definedName name="Z_9789C022_BEB5_4A51_89C2_B2D27533BB96_.wvu.FilterData" localSheetId="0" hidden="1">'на 31.12.2022'!$A$6:$J$390</definedName>
    <definedName name="Z_97AF5CDA_9057_4A36_BC76_223B85F59585_.wvu.FilterData" localSheetId="0" hidden="1">'на 31.12.2022'!$A$6:$J$390</definedName>
    <definedName name="Z_97B55429_A18E_43B5_9AF8_FE73FCDE4BBB_.wvu.FilterData" localSheetId="0" hidden="1">'на 31.12.2022'!$A$6:$J$390</definedName>
    <definedName name="Z_97D68CA5_AD8F_44B6_A9B3_0D8C837D550D_.wvu.FilterData" localSheetId="0" hidden="1">'на 31.12.2022'!$A$6:$J$390</definedName>
    <definedName name="Z_97E2C09C_6040_4BDA_B6A0_AF60F993AC48_.wvu.FilterData" localSheetId="0" hidden="1">'на 31.12.2022'!$A$6:$J$390</definedName>
    <definedName name="Z_97F74FDF_2C27_4D85_A3A7_1EF51A8A2DFF_.wvu.FilterData" localSheetId="0" hidden="1">'на 31.12.2022'!$A$6:$G$122</definedName>
    <definedName name="Z_98129A51_88E5_4251_86B3_4C65031C53AB_.wvu.FilterData" localSheetId="0" hidden="1">'на 31.12.2022'!$A$6:$J$390</definedName>
    <definedName name="Z_98620FAB_A12D_44CF_95E4_17A962FCE777_.wvu.FilterData" localSheetId="0" hidden="1">'на 31.12.2022'!$A$6:$J$390</definedName>
    <definedName name="Z_987C1B6D_28A7_49CB_BBF0_6C3FFB9FC1C5_.wvu.FilterData" localSheetId="0" hidden="1">'на 31.12.2022'!$A$6:$J$390</definedName>
    <definedName name="Z_98AE7DDA_90CE_4E15_AD8D_6630EEDB042C_.wvu.FilterData" localSheetId="0" hidden="1">'на 31.12.2022'!$A$6:$J$390</definedName>
    <definedName name="Z_98BF881C_EB9C_4397_B787_F3FB50ED2890_.wvu.FilterData" localSheetId="0" hidden="1">'на 31.12.2022'!$A$6:$J$390</definedName>
    <definedName name="Z_98C1F731_7785_46EC_93E7_63FBC0B5FDAF_.wvu.FilterData" localSheetId="0" hidden="1">'на 31.12.2022'!$A$6:$J$390</definedName>
    <definedName name="Z_98E168F2_55D9_4CA5_BFC7_4762AF11FD48_.wvu.FilterData" localSheetId="0" hidden="1">'на 31.12.2022'!$A$6:$J$390</definedName>
    <definedName name="Z_998B8119_4FF3_4A16_838D_539C6AE34D55_.wvu.Cols" localSheetId="0" hidden="1">'на 31.12.2022'!#REF!,'на 31.12.2022'!#REF!</definedName>
    <definedName name="Z_998B8119_4FF3_4A16_838D_539C6AE34D55_.wvu.FilterData" localSheetId="0" hidden="1">'на 31.12.2022'!$A$6:$J$390</definedName>
    <definedName name="Z_998B8119_4FF3_4A16_838D_539C6AE34D55_.wvu.PrintArea" localSheetId="0" hidden="1">'на 31.12.2022'!$A$1:$J$150</definedName>
    <definedName name="Z_998B8119_4FF3_4A16_838D_539C6AE34D55_.wvu.PrintTitles" localSheetId="0" hidden="1">'на 31.12.2022'!$4:$7</definedName>
    <definedName name="Z_998B8119_4FF3_4A16_838D_539C6AE34D55_.wvu.Rows" localSheetId="0" hidden="1">'на 31.12.2022'!#REF!</definedName>
    <definedName name="Z_99950613_28E7_4EC2_B918_559A2757B0A9_.wvu.FilterData" localSheetId="0" hidden="1">'на 31.12.2022'!$A$6:$J$390</definedName>
    <definedName name="Z_99950613_28E7_4EC2_B918_559A2757B0A9_.wvu.PrintArea" localSheetId="0" hidden="1">'на 31.12.2022'!$A$1:$J$154</definedName>
    <definedName name="Z_99950613_28E7_4EC2_B918_559A2757B0A9_.wvu.PrintTitles" localSheetId="0" hidden="1">'на 31.12.2022'!$4:$7</definedName>
    <definedName name="Z_99A00621_53DB_4FBF_8383_336AC7B2FEE0_.wvu.FilterData" localSheetId="0" hidden="1">'на 31.12.2022'!$A$6:$J$390</definedName>
    <definedName name="Z_99CF054E_AEDB_4A51_B68B_4F633DBED6E4_.wvu.FilterData" localSheetId="0" hidden="1">'на 31.12.2022'!$A$6:$J$390</definedName>
    <definedName name="Z_9A28E7E9_55CD_40D9_9E29_E07B8DD3C238_.wvu.FilterData" localSheetId="0" hidden="1">'на 31.12.2022'!$A$6:$J$390</definedName>
    <definedName name="Z_9A6418C5_C15B_4481_8C01_E36546203821_.wvu.FilterData" localSheetId="0" hidden="1">'на 31.12.2022'!$A$6:$J$390</definedName>
    <definedName name="Z_9A769443_7DFA_43D5_AB26_6F2EEF53DAF1_.wvu.FilterData" localSheetId="0" hidden="1">'на 31.12.2022'!$A$6:$G$122</definedName>
    <definedName name="Z_9A867A2D_A50A_44FA_836D_C92580FE5490_.wvu.FilterData" localSheetId="0" hidden="1">'на 31.12.2022'!$A$6:$J$390</definedName>
    <definedName name="Z_9A8805C9_3F9C_4C37_94BC_61EEF8D2C885_.wvu.FilterData" localSheetId="0" hidden="1">'на 31.12.2022'!$A$6:$J$390</definedName>
    <definedName name="Z_9A8CADCF_85D0_4D32_80F2_6CE3DE83CA66_.wvu.FilterData" localSheetId="0" hidden="1">'на 31.12.2022'!$A$6:$J$390</definedName>
    <definedName name="Z_9AC9A08D_DDA5_4930_8B8C_0142EF44B186_.wvu.FilterData" localSheetId="0" hidden="1">'на 31.12.2022'!$A$6:$J$390</definedName>
    <definedName name="Z_9B640DD4_FBFD_444A_B4D5_4A34ED79B9BC_.wvu.FilterData" localSheetId="0" hidden="1">'на 31.12.2022'!$A$6:$J$390</definedName>
    <definedName name="Z_9B77C18C_32C0_4A8F_8326_B1F3EFEE1CFC_.wvu.FilterData" localSheetId="0" hidden="1">'на 31.12.2022'!$A$6:$J$390</definedName>
    <definedName name="Z_9C310551_EC8B_4B87_B5AF_39FC532C6FE3_.wvu.FilterData" localSheetId="0" hidden="1">'на 31.12.2022'!$A$6:$G$122</definedName>
    <definedName name="Z_9C38FBC7_6E93_40A5_BD30_7720FC92D0D4_.wvu.FilterData" localSheetId="0" hidden="1">'на 31.12.2022'!$A$6:$J$390</definedName>
    <definedName name="Z_9C9C6403_3B1D_44F0_9126_C822E2C48F50_.wvu.FilterData" localSheetId="0" hidden="1">'на 31.12.2022'!$A$6:$J$390</definedName>
    <definedName name="Z_9CB26755_9CF3_42C9_A567_6FF9CCE0F397_.wvu.FilterData" localSheetId="0" hidden="1">'на 31.12.2022'!$A$6:$J$390</definedName>
    <definedName name="Z_9CE1F91A_5326_41A6_9CA7_C24ACCBE2F48_.wvu.FilterData" localSheetId="0" hidden="1">'на 31.12.2022'!$A$6:$J$390</definedName>
    <definedName name="Z_9D24C81C_5B18_4B40_BF88_7236C9CAE366_.wvu.FilterData" localSheetId="0" hidden="1">'на 31.12.2022'!$A$6:$G$122</definedName>
    <definedName name="Z_9D55B27A_A816_4639_ABA2_B3C9D0F32D66_.wvu.FilterData" localSheetId="0" hidden="1">'на 31.12.2022'!$A$6:$J$390</definedName>
    <definedName name="Z_9D77AE3D_336F_4B9F_99DD_F44674E52509_.wvu.FilterData" localSheetId="0" hidden="1">'на 31.12.2022'!$A$6:$J$390</definedName>
    <definedName name="Z_9DB67999_45BF_4538_9CF8_C9958A6A7967_.wvu.FilterData" localSheetId="0" hidden="1">'на 31.12.2022'!$A$6:$J$390</definedName>
    <definedName name="Z_9DE7839B_6B77_48C9_B008_4D6E417DD85D_.wvu.FilterData" localSheetId="0" hidden="1">'на 31.12.2022'!$A$6:$J$390</definedName>
    <definedName name="Z_9E1D944D_E62F_4660_B928_F956F86CCB3D_.wvu.FilterData" localSheetId="0" hidden="1">'на 31.12.2022'!$A$6:$J$390</definedName>
    <definedName name="Z_9E500623_C422_42E9_B57D_FB9A70C3BF5A_.wvu.FilterData" localSheetId="0" hidden="1">'на 31.12.2022'!$A$6:$J$390</definedName>
    <definedName name="Z_9E720D93_31F0_4636_BA00_6CE6F83F3651_.wvu.FilterData" localSheetId="0" hidden="1">'на 31.12.2022'!$A$6:$J$390</definedName>
    <definedName name="Z_9E7BD09E_D434_4E3C_9FAA_2900F6037295_.wvu.FilterData" localSheetId="0" hidden="1">'на 31.12.2022'!$A$6:$J$390</definedName>
    <definedName name="Z_9E8CC397_2783_4F20_ACB5_A8A817E7F0D5_.wvu.FilterData" localSheetId="0" hidden="1">'на 31.12.2022'!$A$6:$J$390</definedName>
    <definedName name="Z_9E943B7D_D4C7_443F_BC4C_8AB90546D8A5_.wvu.Cols" localSheetId="0" hidden="1">'на 31.12.2022'!#REF!,'на 31.12.2022'!#REF!</definedName>
    <definedName name="Z_9E943B7D_D4C7_443F_BC4C_8AB90546D8A5_.wvu.FilterData" localSheetId="0" hidden="1">'на 31.12.2022'!$A$2:$J$54</definedName>
    <definedName name="Z_9E943B7D_D4C7_443F_BC4C_8AB90546D8A5_.wvu.PrintTitles" localSheetId="0" hidden="1">'на 31.12.2022'!$4:$7</definedName>
    <definedName name="Z_9E943B7D_D4C7_443F_BC4C_8AB90546D8A5_.wvu.Rows" localSheetId="0" hidden="1">'на 31.12.2022'!#REF!,'на 31.12.2022'!#REF!,'на 31.12.2022'!#REF!,'на 31.12.2022'!#REF!,'на 31.12.2022'!#REF!,'на 31.12.2022'!#REF!,'на 31.12.2022'!#REF!,'на 31.12.2022'!#REF!,'на 31.12.2022'!#REF!,'на 31.12.2022'!#REF!,'на 31.12.2022'!#REF!,'на 31.12.2022'!#REF!,'на 31.12.2022'!#REF!,'на 31.12.2022'!#REF!,'на 31.12.2022'!#REF!,'на 31.12.2022'!#REF!,'на 31.12.2022'!#REF!,'на 31.12.2022'!#REF!,'на 31.12.2022'!#REF!,'на 31.12.2022'!#REF!</definedName>
    <definedName name="Z_9EC99D85_9CBB_4D41_A0AC_5A782960B43C_.wvu.FilterData" localSheetId="0" hidden="1">'на 31.12.2022'!$A$6:$G$122</definedName>
    <definedName name="Z_9EE9225B_6C4B_479E_B8A3_AD0EB35235F9_.wvu.FilterData" localSheetId="0" hidden="1">'на 31.12.2022'!$A$6:$J$390</definedName>
    <definedName name="Z_9EF1F674_DED2_480F_93CF_3F8820F0B495_.wvu.FilterData" localSheetId="0" hidden="1">'на 31.12.2022'!$A$6:$J$390</definedName>
    <definedName name="Z_9F177CB5_F892_437A_B507_320EC4F3826D_.wvu.FilterData" localSheetId="0" hidden="1">'на 31.12.2022'!$A$6:$J$390</definedName>
    <definedName name="Z_9F469FEB_94D1_4BA9_BDF6_0A94C53541EA_.wvu.FilterData" localSheetId="0" hidden="1">'на 31.12.2022'!$A$6:$J$390</definedName>
    <definedName name="Z_9FA29541_62F4_4CED_BF33_19F6BA57578F_.wvu.Cols" localSheetId="0" hidden="1">'на 31.12.2022'!#REF!,'на 31.12.2022'!#REF!</definedName>
    <definedName name="Z_9FA29541_62F4_4CED_BF33_19F6BA57578F_.wvu.FilterData" localSheetId="0" hidden="1">'на 31.12.2022'!$A$6:$J$390</definedName>
    <definedName name="Z_9FA29541_62F4_4CED_BF33_19F6BA57578F_.wvu.PrintArea" localSheetId="0" hidden="1">'на 31.12.2022'!$A$1:$J$150</definedName>
    <definedName name="Z_9FA29541_62F4_4CED_BF33_19F6BA57578F_.wvu.PrintTitles" localSheetId="0" hidden="1">'на 31.12.2022'!$4:$7</definedName>
    <definedName name="Z_9FDAEEB9_7434_4701_B9D3_AEFADA35D37B_.wvu.FilterData" localSheetId="0" hidden="1">'на 31.12.2022'!$A$6:$J$390</definedName>
    <definedName name="Z_A03C4C06_B945_48DE_83E2_706D18377BFA_.wvu.FilterData" localSheetId="0" hidden="1">'на 31.12.2022'!$A$6:$J$390</definedName>
    <definedName name="Z_A0441A70_4C93_4AA0_AF04_3A7C9239CEF3_.wvu.FilterData" localSheetId="0" hidden="1">'на 31.12.2022'!$A$6:$J$390</definedName>
    <definedName name="Z_A0705A92_5C48_4D34_8BC4_2ECE0700F6B7_.wvu.FilterData" localSheetId="0" hidden="1">'на 31.12.2022'!$A$6:$J$390</definedName>
    <definedName name="Z_A076AA26_B89C_401B_BFC1_DBB6CC9D6D95_.wvu.FilterData" localSheetId="0" hidden="1">'на 31.12.2022'!$A$6:$J$390</definedName>
    <definedName name="Z_A08B7B60_BE09_484D_B75E_15D9DE206B17_.wvu.FilterData" localSheetId="0" hidden="1">'на 31.12.2022'!$A$6:$J$390</definedName>
    <definedName name="Z_A093B42E_9A89_466E_B0C4_02A954963F74_.wvu.FilterData" localSheetId="0" hidden="1">'на 31.12.2022'!$A$6:$J$390</definedName>
    <definedName name="Z_A0963EEC_5578_46DF_B7B0_2B9F8CADC5B9_.wvu.FilterData" localSheetId="0" hidden="1">'на 31.12.2022'!$A$6:$J$390</definedName>
    <definedName name="Z_A0A3CD9B_2436_40D7_91DB_589A95FBBF00_.wvu.FilterData" localSheetId="0" hidden="1">'на 31.12.2022'!$A$6:$J$390</definedName>
    <definedName name="Z_A0A3CD9B_2436_40D7_91DB_589A95FBBF00_.wvu.PrintArea" localSheetId="0" hidden="1">'на 31.12.2022'!$A$1:$J$169</definedName>
    <definedName name="Z_A0A3CD9B_2436_40D7_91DB_589A95FBBF00_.wvu.PrintTitles" localSheetId="0" hidden="1">'на 31.12.2022'!$4:$7</definedName>
    <definedName name="Z_A0B88556_74B6_47DD_919E_F05FE459C0D2_.wvu.FilterData" localSheetId="0" hidden="1">'на 31.12.2022'!$A$6:$J$390</definedName>
    <definedName name="Z_A0EB0A04_1124_498B_8C4B_C1E25B53C1A8_.wvu.FilterData" localSheetId="0" hidden="1">'на 31.12.2022'!$A$6:$G$122</definedName>
    <definedName name="Z_A0F76A4B_6862_4C98_8A93_2EBAEE1B6BB0_.wvu.FilterData" localSheetId="0" hidden="1">'на 31.12.2022'!$A$6:$J$390</definedName>
    <definedName name="Z_A113B19A_DB2C_4585_AED7_B7EF9F05E57E_.wvu.FilterData" localSheetId="0" hidden="1">'на 31.12.2022'!$A$6:$J$390</definedName>
    <definedName name="Z_A1252AD3_62A9_4B5D_B0FA_98A0DCCDEFC0_.wvu.FilterData" localSheetId="0" hidden="1">'на 31.12.2022'!$A$6:$J$390</definedName>
    <definedName name="Z_A16EB437_3CC8_4E6F_BBBC_69B23743E827_.wvu.FilterData" localSheetId="0" hidden="1">'на 31.12.2022'!$A$6:$J$390</definedName>
    <definedName name="Z_A1D433E9_C75F_4412_BF40_B52D987155DD_.wvu.FilterData" localSheetId="0" hidden="1">'на 31.12.2022'!$A$6:$J$390</definedName>
    <definedName name="Z_A1F73EBC_FDF3_4E2E_ACF3_35A0CE17D52C_.wvu.FilterData" localSheetId="0" hidden="1">'на 31.12.2022'!$A$6:$J$390</definedName>
    <definedName name="Z_A21CB1BD_5236_485F_8FCB_D43C0EB079B8_.wvu.FilterData" localSheetId="0" hidden="1">'на 31.12.2022'!$A$6:$J$390</definedName>
    <definedName name="Z_A225041E_2049_4360_86DF_BCB01700CF90_.wvu.FilterData" localSheetId="0" hidden="1">'на 31.12.2022'!$A$6:$J$390</definedName>
    <definedName name="Z_A248318D_C9F8_4612_8459_D14731DC6963_.wvu.FilterData" localSheetId="0" hidden="1">'на 31.12.2022'!$A$6:$J$390</definedName>
    <definedName name="Z_A2611F3A_C06C_4662_B39E_6F08BA7C9B14_.wvu.FilterData" localSheetId="0" hidden="1">'на 31.12.2022'!$A$6:$G$122</definedName>
    <definedName name="Z_A28DA500_33FC_4913_B21A_3E2D7ED7A130_.wvu.FilterData" localSheetId="0" hidden="1">'на 31.12.2022'!$A$6:$G$122</definedName>
    <definedName name="Z_A2B173B6_EB47_4348_B136_C634F187CB74_.wvu.FilterData" localSheetId="0" hidden="1">'на 31.12.2022'!$A$6:$J$390</definedName>
    <definedName name="Z_A2BDC41C_6F33_4977_A969_265583EA1DEB_.wvu.FilterData" localSheetId="0" hidden="1">'на 31.12.2022'!$A$6:$J$390</definedName>
    <definedName name="Z_A365AD38_6222_4E65_BEB6_89DCDB1BCE61_.wvu.FilterData" localSheetId="0" hidden="1">'на 31.12.2022'!$A$6:$J$390</definedName>
    <definedName name="Z_A37CB508_4B3B_4626_B2D4_41A961FED620_.wvu.FilterData" localSheetId="0" hidden="1">'на 31.12.2022'!$A$6:$J$390</definedName>
    <definedName name="Z_A38250FB_559C_49CE_918A_6673F9586B86_.wvu.FilterData" localSheetId="0" hidden="1">'на 31.12.2022'!$A$6:$J$390</definedName>
    <definedName name="Z_A391AB68_6222_42F3_A168_367FA3181E91_.wvu.FilterData" localSheetId="0" hidden="1">'на 31.12.2022'!$A$6:$J$390</definedName>
    <definedName name="Z_A39216F6_836A_4A0E_8157_1E585AABFB26_.wvu.FilterData" localSheetId="0" hidden="1">'на 31.12.2022'!$A$6:$J$390</definedName>
    <definedName name="Z_A3A455A0_D439_4DB6_9552_34013CFCFF6F_.wvu.FilterData" localSheetId="0" hidden="1">'на 31.12.2022'!$A$6:$J$390</definedName>
    <definedName name="Z_A4038450_F939_433F_B492_B7F5559BE7C1_.wvu.FilterData" localSheetId="0" hidden="1">'на 31.12.2022'!$A$6:$J$390</definedName>
    <definedName name="Z_A417CB3E_529C_4BEC_A3E1_79EB9F85AD3C_.wvu.FilterData" localSheetId="0" hidden="1">'на 31.12.2022'!$A$6:$J$390</definedName>
    <definedName name="Z_A43F854D_D5F8_4D22_A3A2_377329C9E300_.wvu.FilterData" localSheetId="0" hidden="1">'на 31.12.2022'!$A$6:$J$390</definedName>
    <definedName name="Z_A4792F67_EEB9_4250_9290_18288DB02B72_.wvu.FilterData" localSheetId="0" hidden="1">'на 31.12.2022'!$A$6:$J$390</definedName>
    <definedName name="Z_A493CE42_CB3C_4296_B6F9_DECBE584245E_.wvu.FilterData" localSheetId="0" hidden="1">'на 31.12.2022'!$A$6:$J$390</definedName>
    <definedName name="Z_A5169FE8_9D26_44E6_A6EA_F78B40E1DE01_.wvu.FilterData" localSheetId="0" hidden="1">'на 31.12.2022'!$A$6:$J$390</definedName>
    <definedName name="Z_A545B35E_D99D_4094_9EF0_1F003BB186C8_.wvu.FilterData" localSheetId="0" hidden="1">'на 31.12.2022'!$A$6:$J$390</definedName>
    <definedName name="Z_A57C42F9_18B1_4AA0_97AE_4F8F0C3D5B4A_.wvu.FilterData" localSheetId="0" hidden="1">'на 31.12.2022'!$A$6:$J$390</definedName>
    <definedName name="Z_A58EC50F_4C51_4CEE_AAEE_87B66F6A25CE_.wvu.FilterData" localSheetId="0" hidden="1">'на 31.12.2022'!$A$6:$J$390</definedName>
    <definedName name="Z_A62258B9_7768_4C4F_AFFC_537782E81CFF_.wvu.FilterData" localSheetId="0" hidden="1">'на 31.12.2022'!$A$6:$G$122</definedName>
    <definedName name="Z_A65D4FF6_26A1_47FE_AF98_41E05002FB1E_.wvu.FilterData" localSheetId="0" hidden="1">'на 31.12.2022'!$A$6:$G$122</definedName>
    <definedName name="Z_A6816A2A_A381_4629_A196_A2D2CBED046E_.wvu.FilterData" localSheetId="0" hidden="1">'на 31.12.2022'!$A$6:$J$390</definedName>
    <definedName name="Z_A6B98527_7CBF_4E4D_BDEA_9334A3EB779F_.wvu.Cols" localSheetId="0" hidden="1">'на 31.12.2022'!#REF!,'на 31.12.2022'!#REF!,'на 31.12.2022'!$K:$BL</definedName>
    <definedName name="Z_A6B98527_7CBF_4E4D_BDEA_9334A3EB779F_.wvu.FilterData" localSheetId="0" hidden="1">'на 31.12.2022'!$A$6:$J$390</definedName>
    <definedName name="Z_A6B98527_7CBF_4E4D_BDEA_9334A3EB779F_.wvu.PrintArea" localSheetId="0" hidden="1">'на 31.12.2022'!$A$1:$BL$150</definedName>
    <definedName name="Z_A6B98527_7CBF_4E4D_BDEA_9334A3EB779F_.wvu.PrintTitles" localSheetId="0" hidden="1">'на 31.12.2022'!$4:$6</definedName>
    <definedName name="Z_A7B62B7C_6EFC_4716_B74F_8853D571B406_.wvu.FilterData" localSheetId="0" hidden="1">'на 31.12.2022'!$A$6:$J$390</definedName>
    <definedName name="Z_A80309A3_DC3C_4005_B42B_D4917A972961_.wvu.FilterData" localSheetId="0" hidden="1">'на 31.12.2022'!$A$6:$J$390</definedName>
    <definedName name="Z_A81341D8_4D7F_4AD7_ABE0_062658F5CA1B_.wvu.FilterData" localSheetId="0" hidden="1">'на 31.12.2022'!$A$6:$J$390</definedName>
    <definedName name="Z_A8612BC9_FCBF_471D_AC5E_53EED994AF30_.wvu.FilterData" localSheetId="0" hidden="1">'на 31.12.2022'!$A$6:$J$390</definedName>
    <definedName name="Z_A8E0CC39_8EAD_413A_A819_29B04F9DB631_.wvu.FilterData" localSheetId="0" hidden="1">'на 31.12.2022'!$A$6:$J$390</definedName>
    <definedName name="Z_A8EFE8CB_4B40_4A53_8B7A_29439E2B50D7_.wvu.FilterData" localSheetId="0" hidden="1">'на 31.12.2022'!$A$6:$J$390</definedName>
    <definedName name="Z_A98C96B5_CE3A_4FF9_B3E5_0DBB66ADC5BB_.wvu.FilterData" localSheetId="0" hidden="1">'на 31.12.2022'!$A$6:$G$122</definedName>
    <definedName name="Z_A9BB2943_E4B1_4809_A926_69F8C50E1CF2_.wvu.FilterData" localSheetId="0" hidden="1">'на 31.12.2022'!$A$6:$J$390</definedName>
    <definedName name="Z_AA2D48D6_A520_472C_A13E_9C86E59954B7_.wvu.FilterData" localSheetId="0" hidden="1">'на 31.12.2022'!$A$6:$J$390</definedName>
    <definedName name="Z_AA4C7BF5_07E0_4095_B165_D2AF600190FA_.wvu.FilterData" localSheetId="0" hidden="1">'на 31.12.2022'!$A$6:$G$122</definedName>
    <definedName name="Z_AAC4B5AB_1913_4D9C_A1FF_BD9345E009EB_.wvu.FilterData" localSheetId="0" hidden="1">'на 31.12.2022'!$A$6:$G$122</definedName>
    <definedName name="Z_AB20AEF7_931C_411F_91E6_F461408B5AE6_.wvu.FilterData" localSheetId="0" hidden="1">'на 31.12.2022'!$A$6:$J$390</definedName>
    <definedName name="Z_AB6F92E9_DF9D_4C91_986B_A24ACE20A074_.wvu.FilterData" localSheetId="0" hidden="1">'на 31.12.2022'!$A$6:$J$390</definedName>
    <definedName name="Z_ABA75302_0F6D_4886_9D81_1818E8870CAA_.wvu.FilterData" localSheetId="0" hidden="1">'на 31.12.2022'!$A$2:$K$154</definedName>
    <definedName name="Z_ABAF42E6_6CD6_46B1_A0C6_0099C207BC1C_.wvu.FilterData" localSheetId="0" hidden="1">'на 31.12.2022'!$A$6:$J$390</definedName>
    <definedName name="Z_ABF07E15_3FB5_46FA_8B18_72FA32E3F1DA_.wvu.FilterData" localSheetId="0" hidden="1">'на 31.12.2022'!$A$6:$J$390</definedName>
    <definedName name="Z_ACFE2E5A_B4BC_4793_B103_05F97C227772_.wvu.FilterData" localSheetId="0" hidden="1">'на 31.12.2022'!$A$6:$J$390</definedName>
    <definedName name="Z_AD079EA2_4E18_46EE_8E20_0C7923C917D2_.wvu.FilterData" localSheetId="0" hidden="1">'на 31.12.2022'!$A$6:$J$390</definedName>
    <definedName name="Z_AD5FD28B_B163_4E28_9CF1_4D777A9C7F23_.wvu.FilterData" localSheetId="0" hidden="1">'на 31.12.2022'!$A$6:$J$390</definedName>
    <definedName name="Z_ADA9DB4F_5BB1_4224_8DA9_14C27A67B61C_.wvu.FilterData" localSheetId="0" hidden="1">'на 31.12.2022'!$A$6:$J$390</definedName>
    <definedName name="Z_ADC06DD5_2562_4295_B45A_51E89DBBD368_.wvu.FilterData" localSheetId="0" hidden="1">'на 31.12.2022'!$A$6:$J$390</definedName>
    <definedName name="Z_ADC07B81_DE66_492B_BBA5_997218302AD2_.wvu.FilterData" localSheetId="0" hidden="1">'на 31.12.2022'!$A$6:$J$390</definedName>
    <definedName name="Z_ADE318A0_9CB5_431A_AF2B_D561B19631D9_.wvu.FilterData" localSheetId="0" hidden="1">'на 31.12.2022'!$A$6:$J$390</definedName>
    <definedName name="Z_ADEB3242_7660_4E37_BB66_F38B3721740A_.wvu.FilterData" localSheetId="0" hidden="1">'на 31.12.2022'!$A$6:$J$390</definedName>
    <definedName name="Z_ADF53E9B_9172_4E3F_AC45_4FF59160C1DB_.wvu.FilterData" localSheetId="0" hidden="1">'на 31.12.2022'!$A$6:$J$390</definedName>
    <definedName name="Z_AE756036_9884_4A27_BC3D_80FA79A1443A_.wvu.FilterData" localSheetId="0" hidden="1">'на 31.12.2022'!$A$6:$J$390</definedName>
    <definedName name="Z_AE89DEB9_6F33_4C9D_9819_9D883A7AB3DB_.wvu.FilterData" localSheetId="0" hidden="1">'на 31.12.2022'!$A$6:$J$390</definedName>
    <definedName name="Z_AEB68FDB_733B_4E71_B527_DB78F63BA639_.wvu.FilterData" localSheetId="0" hidden="1">'на 31.12.2022'!$A$6:$J$390</definedName>
    <definedName name="Z_AED2ABF5_9707_4CFB_B8F8_DA241FA03270_.wvu.FilterData" localSheetId="0" hidden="1">'на 31.12.2022'!$A$6:$J$390</definedName>
    <definedName name="Z_AF01D870_77CB_46A2_A95B_3A27FF42EAA8_.wvu.FilterData" localSheetId="0" hidden="1">'на 31.12.2022'!$A$6:$G$122</definedName>
    <definedName name="Z_AF1AEFF5_9892_4FCB_BD3E_6CF1CEE1B71B_.wvu.FilterData" localSheetId="0" hidden="1">'на 31.12.2022'!$A$6:$J$390</definedName>
    <definedName name="Z_AF4D94A7_871B_4DAF_A524_EFBD1A653B6B_.wvu.FilterData" localSheetId="0" hidden="1">'на 31.12.2022'!$A$6:$J$390</definedName>
    <definedName name="Z_AF52B61E_FDEA_47EA_AEB5_644F9593AA6A_.wvu.FilterData" localSheetId="0" hidden="1">'на 31.12.2022'!$A$6:$J$390</definedName>
    <definedName name="Z_AF578863_5150_4761_94CC_531A4DF22DCE_.wvu.FilterData" localSheetId="0" hidden="1">'на 31.12.2022'!$A$6:$J$390</definedName>
    <definedName name="Z_AF5A4C14_51B2_4FAB_A1D5_7A115E23761D_.wvu.FilterData" localSheetId="0" hidden="1">'на 31.12.2022'!$A$6:$J$390</definedName>
    <definedName name="Z_AF672D94_5191_4C99_85DB_150D3B5D15E5_.wvu.FilterData" localSheetId="0" hidden="1">'на 31.12.2022'!$A$6:$J$390</definedName>
    <definedName name="Z_AF8A10EB_12F8_42BB_A217_4D3CF9334ECF_.wvu.FilterData" localSheetId="0" hidden="1">'на 31.12.2022'!$A$6:$J$390</definedName>
    <definedName name="Z_AFA81EB9_2671_4E2A_8E75_7C4A62B9444A_.wvu.FilterData" localSheetId="0" hidden="1">'на 31.12.2022'!$A$6:$J$390</definedName>
    <definedName name="Z_AFABF6AA_2F6E_48B0_98F8_213EA30990B1_.wvu.FilterData" localSheetId="0" hidden="1">'на 31.12.2022'!$A$6:$J$390</definedName>
    <definedName name="Z_AFC26506_1EE1_430F_B247_3257CE41958A_.wvu.FilterData" localSheetId="0" hidden="1">'на 31.12.2022'!$A$6:$J$390</definedName>
    <definedName name="Z_B00B4D71_156E_4DD9_93CC_1F392CBA035F_.wvu.FilterData" localSheetId="0" hidden="1">'на 31.12.2022'!$A$6:$J$390</definedName>
    <definedName name="Z_B0A09DA5_3296_4211_80A1_7074015CC8EE_.wvu.FilterData" localSheetId="0" hidden="1">'на 31.12.2022'!$A$6:$J$390</definedName>
    <definedName name="Z_B0B61858_D248_4F0B_95EB_A53482FBF19B_.wvu.FilterData" localSheetId="0" hidden="1">'на 31.12.2022'!$A$6:$J$390</definedName>
    <definedName name="Z_B0BB7BD4_E507_4D19_A9BF_6595068A89B5_.wvu.FilterData" localSheetId="0" hidden="1">'на 31.12.2022'!$A$6:$J$390</definedName>
    <definedName name="Z_B0E0BA3C_DE22_4F32_91F8_7EFC47C05F3D_.wvu.FilterData" localSheetId="0" hidden="1">'на 31.12.2022'!$A$6:$J$390</definedName>
    <definedName name="Z_B1092B1A_E83D_4B5A_8305_1FA97EA37480_.wvu.FilterData" localSheetId="0" hidden="1">'на 31.12.2022'!$A$6:$J$390</definedName>
    <definedName name="Z_B116361E_7ED4_4599_8694_C495BD23B202_.wvu.FilterData" localSheetId="0" hidden="1">'на 31.12.2022'!$A$6:$J$390</definedName>
    <definedName name="Z_B128763D_80F0_47B0_A951_7CE59556729E_.wvu.Cols" localSheetId="0" hidden="1">'на 31.12.2022'!$K:$K</definedName>
    <definedName name="Z_B128763D_80F0_47B0_A951_7CE59556729E_.wvu.FilterData" localSheetId="0" hidden="1">'на 31.12.2022'!$A$6:$J$390</definedName>
    <definedName name="Z_B128763D_80F0_47B0_A951_7CE59556729E_.wvu.PrintArea" localSheetId="0" hidden="1">'на 31.12.2022'!$A$1:$J$189</definedName>
    <definedName name="Z_B128763D_80F0_47B0_A951_7CE59556729E_.wvu.PrintTitles" localSheetId="0" hidden="1">'на 31.12.2022'!$4:$7</definedName>
    <definedName name="Z_B1378FA2_C7F2_4FA5_BEB6_CCDDC18D3830_.wvu.FilterData" localSheetId="0" hidden="1">'на 31.12.2022'!$A$6:$J$390</definedName>
    <definedName name="Z_B180D137_9F25_4AD4_9057_37928F1867A8_.wvu.FilterData" localSheetId="0" hidden="1">'на 31.12.2022'!$A$6:$G$122</definedName>
    <definedName name="Z_B1FA2CF0_321B_4787_93E8_EB6D5C78D6B5_.wvu.FilterData" localSheetId="0" hidden="1">'на 31.12.2022'!$A$6:$J$390</definedName>
    <definedName name="Z_B246A3A0_6AE0_4610_AE7A_F7490C26DBCA_.wvu.FilterData" localSheetId="0" hidden="1">'на 31.12.2022'!$A$6:$J$390</definedName>
    <definedName name="Z_B29CC05F_A051_4D5E_AA04_7123811DC381_.wvu.FilterData" localSheetId="0" hidden="1">'на 31.12.2022'!$A$6:$J$390</definedName>
    <definedName name="Z_B2C2530A_B98E_4F24_AE19_86FE9357633B_.wvu.FilterData" localSheetId="0" hidden="1">'на 31.12.2022'!$A$6:$J$390</definedName>
    <definedName name="Z_B2D38EAC_E767_43A7_B7A2_621639FE347D_.wvu.FilterData" localSheetId="0" hidden="1">'на 31.12.2022'!$A$6:$G$122</definedName>
    <definedName name="Z_B2E9D1B9_C3FE_4F75_89F4_46F3E34C24E4_.wvu.FilterData" localSheetId="0" hidden="1">'на 31.12.2022'!$A$6:$J$390</definedName>
    <definedName name="Z_B2EB250A_4100_4D3B_871E_E2B7295D9402_.wvu.FilterData" localSheetId="0" hidden="1">'на 31.12.2022'!$A$6:$J$390</definedName>
    <definedName name="Z_B30FEF93_CDBE_4AC5_9298_7B65E13C3F79_.wvu.FilterData" localSheetId="0" hidden="1">'на 31.12.2022'!$A$6:$J$390</definedName>
    <definedName name="Z_B3114865_FFF9_40B7_B9E6_C3642102DCF9_.wvu.FilterData" localSheetId="0" hidden="1">'на 31.12.2022'!$A$6:$J$390</definedName>
    <definedName name="Z_B3339176_D3D0_4D7A_8AAB_C0B71F942A93_.wvu.FilterData" localSheetId="0" hidden="1">'на 31.12.2022'!$A$6:$G$122</definedName>
    <definedName name="Z_B341E668_5BE1_4910_987D_E649B8EFA420_.wvu.FilterData" localSheetId="0" hidden="1">'на 31.12.2022'!$A$6:$J$390</definedName>
    <definedName name="Z_B350A9CC_C225_45B2_AEE1_E6A61C6949F5_.wvu.FilterData" localSheetId="0" hidden="1">'на 31.12.2022'!$A$6:$J$390</definedName>
    <definedName name="Z_B3600A72_2219_4522_9D71_3438906DADEB_.wvu.FilterData" localSheetId="0" hidden="1">'на 31.12.2022'!$A$6:$J$390</definedName>
    <definedName name="Z_B3655F0F_A78B_43E5_BFD5_814C66A7690F_.wvu.FilterData" localSheetId="0" hidden="1">'на 31.12.2022'!$A$6:$J$390</definedName>
    <definedName name="Z_B45FAC42_679D_43AB_B511_9E5492CAC2DB_.wvu.FilterData" localSheetId="0" hidden="1">'на 31.12.2022'!$A$6:$G$122</definedName>
    <definedName name="Z_B4664012_8EB1_41B8_9463_1B5D10BC7A8B_.wvu.FilterData" localSheetId="0" hidden="1">'на 31.12.2022'!$A$6:$J$390</definedName>
    <definedName name="Z_B47A0A9E_665F_4B62_A9A6_650B391D5D49_.wvu.FilterData" localSheetId="0" hidden="1">'на 31.12.2022'!$A$6:$J$390</definedName>
    <definedName name="Z_B499C08D_A2E7_417F_A9B7_BFCE2B66534F_.wvu.FilterData" localSheetId="0" hidden="1">'на 31.12.2022'!$A$6:$J$390</definedName>
    <definedName name="Z_B4E448FF_1059_48E0_93CC_976057024FF4_.wvu.FilterData" localSheetId="0" hidden="1">'на 31.12.2022'!$A$6:$J$390</definedName>
    <definedName name="Z_B509A51A_98E0_4D86_A1E4_A5AB9AE9E52F_.wvu.FilterData" localSheetId="0" hidden="1">'на 31.12.2022'!$A$6:$J$390</definedName>
    <definedName name="Z_B537FA65_2A89_48F5_A855_62E73EDF1095_.wvu.FilterData" localSheetId="0" hidden="1">'на 31.12.2022'!$A$6:$J$390</definedName>
    <definedName name="Z_B543C7D0_E350_4DA4_A835_ADCB64A4D66D_.wvu.FilterData" localSheetId="0" hidden="1">'на 31.12.2022'!$A$6:$J$390</definedName>
    <definedName name="Z_B5533D56_E1AE_4DE7_8436_EF9CA55A4943_.wvu.FilterData" localSheetId="0" hidden="1">'на 31.12.2022'!$A$6:$J$390</definedName>
    <definedName name="Z_B56BEF44_39DC_4F5B_A5E5_157C237832AF_.wvu.FilterData" localSheetId="0" hidden="1">'на 31.12.2022'!$A$6:$G$122</definedName>
    <definedName name="Z_B575149D_1AE3_4570_9C6E_DBCC60810C82_.wvu.FilterData" localSheetId="0" hidden="1">'на 31.12.2022'!$A$6:$J$390</definedName>
    <definedName name="Z_B5A6FE62_B66C_45B1_AF17_B7686B0B3A3F_.wvu.FilterData" localSheetId="0" hidden="1">'на 31.12.2022'!$A$6:$J$390</definedName>
    <definedName name="Z_B603D180_E09A_4B9C_810F_9423EBA4A0EA_.wvu.FilterData" localSheetId="0" hidden="1">'на 31.12.2022'!$A$6:$J$390</definedName>
    <definedName name="Z_B6077AD6_25A6_43DC_B95C_4B7FBCD7CC01_.wvu.FilterData" localSheetId="0" hidden="1">'на 31.12.2022'!$A$6:$J$390</definedName>
    <definedName name="Z_B612E446_4A36_4FFA_9AC9_A646BBECE898_.wvu.FilterData" localSheetId="0" hidden="1">'на 31.12.2022'!$A$6:$J$390</definedName>
    <definedName name="Z_B666AFF1_6658_457A_A768_4BF1349F009A_.wvu.FilterData" localSheetId="0" hidden="1">'на 31.12.2022'!$A$6:$J$390</definedName>
    <definedName name="Z_B6905262_5697_4A34_A943_B6A051B86476_.wvu.FilterData" localSheetId="0" hidden="1">'на 31.12.2022'!$A$6:$J$390</definedName>
    <definedName name="Z_B698776A_6A96_445D_9813_F5440DD90495_.wvu.FilterData" localSheetId="0" hidden="1">'на 31.12.2022'!$A$6:$J$390</definedName>
    <definedName name="Z_B6BED520_C499_423E_A642_B3FCFF90AED9_.wvu.FilterData" localSheetId="0" hidden="1">'на 31.12.2022'!$A$6:$J$390</definedName>
    <definedName name="Z_B6D72401_10F2_4D08_9A2D_EC1E2043D946_.wvu.FilterData" localSheetId="0" hidden="1">'на 31.12.2022'!$A$6:$J$390</definedName>
    <definedName name="Z_B6F11AB1_40C8_4880_BE42_1C35664CF325_.wvu.FilterData" localSheetId="0" hidden="1">'на 31.12.2022'!$A$6:$J$390</definedName>
    <definedName name="Z_B703C2AF_25A1_4BCF_8C69_FAD8EF9300BB_.wvu.FilterData" localSheetId="0" hidden="1">'на 31.12.2022'!$A$6:$J$390</definedName>
    <definedName name="Z_B736B334_F8CF_4A1D_A747_B2B8CF3F3731_.wvu.FilterData" localSheetId="0" hidden="1">'на 31.12.2022'!$A$6:$J$390</definedName>
    <definedName name="Z_B7A22467_168B_475A_AC6B_F744F4990F6A_.wvu.FilterData" localSheetId="0" hidden="1">'на 31.12.2022'!$A$6:$J$390</definedName>
    <definedName name="Z_B7A4DC29_6CA3_48BD_BD2B_5EA61D250392_.wvu.FilterData" localSheetId="0" hidden="1">'на 31.12.2022'!$A$6:$G$122</definedName>
    <definedName name="Z_B7AA87B6_FA60_4A3A_B9B3_E470B82E05DB_.wvu.FilterData" localSheetId="0" hidden="1">'на 31.12.2022'!$A$6:$J$390</definedName>
    <definedName name="Z_B7C9BFF2_E3A7_46F0_810B_695A2A781BB5_.wvu.FilterData" localSheetId="0" hidden="1">'на 31.12.2022'!$A$6:$J$390</definedName>
    <definedName name="Z_B7D9DE91_6329_4AB9_BB45_131E306E53B9_.wvu.FilterData" localSheetId="0" hidden="1">'на 31.12.2022'!$A$6:$J$390</definedName>
    <definedName name="Z_B7F67755_3086_43A6_86E7_370F80E61BD0_.wvu.FilterData" localSheetId="0" hidden="1">'на 31.12.2022'!$A$6:$G$122</definedName>
    <definedName name="Z_B8283716_285A_45D5_8283_DCA7A3C9CFC7_.wvu.FilterData" localSheetId="0" hidden="1">'на 31.12.2022'!$A$6:$J$390</definedName>
    <definedName name="Z_B858041A_E0C9_4C5A_A736_A0DA4684B712_.wvu.FilterData" localSheetId="0" hidden="1">'на 31.12.2022'!$A$6:$J$390</definedName>
    <definedName name="Z_B88DEA47_DC50_452B_A428_57311C34DA8D_.wvu.FilterData" localSheetId="0" hidden="1">'на 31.12.2022'!$A$6:$J$390</definedName>
    <definedName name="Z_B898A439_2A40_408A_B02D_FB1508A09127_.wvu.FilterData" localSheetId="0" hidden="1">'на 31.12.2022'!$A$6:$J$390</definedName>
    <definedName name="Z_B8A45854_EBFF_49DF_A473_1D4385A7C5CE_.wvu.FilterData" localSheetId="0" hidden="1">'на 31.12.2022'!$A$6:$J$390</definedName>
    <definedName name="Z_B8EDA240_D337_4165_927F_4408D011F4B1_.wvu.FilterData" localSheetId="0" hidden="1">'на 31.12.2022'!$A$6:$J$390</definedName>
    <definedName name="Z_B908EE8E_4AFB_4152_A270_8C591D48DDA3_.wvu.FilterData" localSheetId="0" hidden="1">'на 31.12.2022'!$A$6:$J$390</definedName>
    <definedName name="Z_B91BEDAF_4032_4CF8_A105_EDDE5D66D815_.wvu.FilterData" localSheetId="0" hidden="1">'на 31.12.2022'!$A$6:$J$390</definedName>
    <definedName name="Z_B94999B0_3597_431C_9F36_97A338C842BB_.wvu.FilterData" localSheetId="0" hidden="1">'на 31.12.2022'!$A$6:$J$390</definedName>
    <definedName name="Z_B95E14EF_521C_4FC0_A5B5_C501D6B5DE94_.wvu.FilterData" localSheetId="0" hidden="1">'на 31.12.2022'!$A$6:$J$390</definedName>
    <definedName name="Z_B9A29D57_1D84_4BB4_A72C_EF14D2D8DD4E_.wvu.FilterData" localSheetId="0" hidden="1">'на 31.12.2022'!$A$6:$J$390</definedName>
    <definedName name="Z_B9E4A290_7C7B_4FC4_B3B5_77FC903959FC_.wvu.FilterData" localSheetId="0" hidden="1">'на 31.12.2022'!$A$6:$J$390</definedName>
    <definedName name="Z_B9FDB936_DEDC_405B_AC55_3262523808BE_.wvu.FilterData" localSheetId="0" hidden="1">'на 31.12.2022'!$A$6:$J$390</definedName>
    <definedName name="Z_BA24097B_2D5B_4D80_B593_A087A6D3938E_.wvu.FilterData" localSheetId="0" hidden="1">'на 31.12.2022'!$A$6:$J$390</definedName>
    <definedName name="Z_BA3AFA30_F6D5_4493_984A_74229D7E647F_.wvu.FilterData" localSheetId="0" hidden="1">'на 31.12.2022'!$A$6:$J$390</definedName>
    <definedName name="Z_BAB4825B_2E54_4A6C_A72D_1F8E7B4FEFFB_.wvu.FilterData" localSheetId="0" hidden="1">'на 31.12.2022'!$A$6:$J$390</definedName>
    <definedName name="Z_BAB496C7_F068_462D_B45E_C1CA5D288ECB_.wvu.FilterData" localSheetId="0" hidden="1">'на 31.12.2022'!$A$6:$J$390</definedName>
    <definedName name="Z_BAE7952F_BC73_41FD_A14D_A9A85DFDEF2F_.wvu.FilterData" localSheetId="0" hidden="1">'на 31.12.2022'!$A$6:$J$390</definedName>
    <definedName name="Z_BAFB3A8F_5ACD_4C4A_A33C_831C754D88C0_.wvu.FilterData" localSheetId="0" hidden="1">'на 31.12.2022'!$A$6:$J$390</definedName>
    <definedName name="Z_BB12E75B_C0CD_4F27_B16D_E901B605B487_.wvu.FilterData" localSheetId="0" hidden="1">'на 31.12.2022'!$A$6:$J$390</definedName>
    <definedName name="Z_BB313732_48CA_4CE5_BCEB_2B8FBF05A4EA_.wvu.FilterData" localSheetId="0" hidden="1">'на 31.12.2022'!$A$6:$J$390</definedName>
    <definedName name="Z_BB73C391_AF2C_4D70_9E8E_42AEE02936FB_.wvu.FilterData" localSheetId="0" hidden="1">'на 31.12.2022'!$A$6:$J$390</definedName>
    <definedName name="Z_BB8AF508_3D02_4D84_A6EB_5A5E5B195A63_.wvu.FilterData" localSheetId="0" hidden="1">'на 31.12.2022'!$A$6:$J$390</definedName>
    <definedName name="Z_BB985D69_17DC_480D_BAE6_22326FC5DE8D_.wvu.FilterData" localSheetId="0" hidden="1">'на 31.12.2022'!$A$6:$J$390</definedName>
    <definedName name="Z_BBED0997_5705_4C3C_95F1_5444E893BE19_.wvu.FilterData" localSheetId="0" hidden="1">'на 31.12.2022'!$A$6:$J$390</definedName>
    <definedName name="Z_BC09D690_D177_4FC8_AE1F_8F0F0D5C6ECD_.wvu.FilterData" localSheetId="0" hidden="1">'на 31.12.2022'!$A$6:$J$390</definedName>
    <definedName name="Z_BC202F3F_4E55_462F_AFE4_24E3BB6517B3_.wvu.FilterData" localSheetId="0" hidden="1">'на 31.12.2022'!$A$6:$J$390</definedName>
    <definedName name="Z_BC6910FC_42F8_457B_8F8D_9BC0111CE283_.wvu.FilterData" localSheetId="0" hidden="1">'на 31.12.2022'!$A$6:$J$390</definedName>
    <definedName name="Z_BC6F809F_AC47_40B9_89F0_DED73C273CA2_.wvu.FilterData" localSheetId="0" hidden="1">'на 31.12.2022'!$A$6:$J$390</definedName>
    <definedName name="Z_BCCA418B_2550_49EF_B18C_E7FF7FD4F70E_.wvu.FilterData" localSheetId="0" hidden="1">'на 31.12.2022'!$A$6:$J$390</definedName>
    <definedName name="Z_BCD07E9A_8689_4B9C_BA91_8604AE8338A3_.wvu.FilterData" localSheetId="0" hidden="1">'на 31.12.2022'!$A$6:$J$390</definedName>
    <definedName name="Z_BCF65237_BF57_4D05_AF7D_B308B711FA15_.wvu.FilterData" localSheetId="0" hidden="1">'на 31.12.2022'!$A$6:$J$390</definedName>
    <definedName name="Z_BD08DE99_B722_4C7F_897B_080446202D0F_.wvu.FilterData" localSheetId="0" hidden="1">'на 31.12.2022'!$A$6:$J$390</definedName>
    <definedName name="Z_BD1EB88E_B1FC_4A13_8F57_33CB71A9430D_.wvu.FilterData" localSheetId="0" hidden="1">'на 31.12.2022'!$A$6:$J$390</definedName>
    <definedName name="Z_BD43FB27_5C5A_40CF_A333_A059BA765D4E_.wvu.FilterData" localSheetId="0" hidden="1">'на 31.12.2022'!$A$6:$J$390</definedName>
    <definedName name="Z_BD690439_1CC5_4E37_A0E9_1B65A930CD21_.wvu.FilterData" localSheetId="0" hidden="1">'на 31.12.2022'!$A$6:$J$390</definedName>
    <definedName name="Z_BD707806_8F10_492F_81AE_A7900A187828_.wvu.FilterData" localSheetId="0" hidden="1">'на 31.12.2022'!$A$2:$K$154</definedName>
    <definedName name="Z_BD7FE344_F8E6_400C_ABEF_EF258B623A43_.wvu.FilterData" localSheetId="0" hidden="1">'на 31.12.2022'!$A$6:$J$390</definedName>
    <definedName name="Z_BD822A95_4AA3_4CF6_94E8_04D2B9283308_.wvu.FilterData" localSheetId="0" hidden="1">'на 31.12.2022'!$A$6:$J$390</definedName>
    <definedName name="Z_BDCE2A62_8651_410B_9F91_324570D5D309_.wvu.FilterData" localSheetId="0" hidden="1">'на 31.12.2022'!$A$6:$J$390</definedName>
    <definedName name="Z_BDD573CF_BFE0_4002_B5F7_E438A5DAD635_.wvu.FilterData" localSheetId="0" hidden="1">'на 31.12.2022'!$A$6:$J$390</definedName>
    <definedName name="Z_BE34DAD4_4A0A_4E88_B75B_FC1355A3DB9B_.wvu.FilterData" localSheetId="0" hidden="1">'на 31.12.2022'!$A$6:$J$390</definedName>
    <definedName name="Z_BE3F7214_4B0C_40FA_B4F7_B0F38416BCEF_.wvu.FilterData" localSheetId="0" hidden="1">'на 31.12.2022'!$A$6:$J$390</definedName>
    <definedName name="Z_BE41C01B_5C79_4BA0_8F6F_0E99B8B69C13_.wvu.FilterData" localSheetId="0" hidden="1">'на 31.12.2022'!$A$6:$J$390</definedName>
    <definedName name="Z_BE442298_736F_47F5_9592_76FFCCDA59DB_.wvu.FilterData" localSheetId="0" hidden="1">'на 31.12.2022'!$A$6:$G$122</definedName>
    <definedName name="Z_BE493141_BDA3_49D9_A030_4FFD7C06A521_.wvu.FilterData" localSheetId="0" hidden="1">'на 31.12.2022'!$A$6:$J$390</definedName>
    <definedName name="Z_BE6B1708_951F_4834_B0E1_EB03AAA7B777_.wvu.FilterData" localSheetId="0" hidden="1">'на 31.12.2022'!$A$6:$J$390</definedName>
    <definedName name="Z_BE77BE25_FFF1_48BF_88EC_954BC4604232_.wvu.FilterData" localSheetId="0" hidden="1">'на 31.12.2022'!$A$6:$J$390</definedName>
    <definedName name="Z_BE842559_6B14_41AC_A92A_4E50A6CE8B79_.wvu.FilterData" localSheetId="0" hidden="1">'на 31.12.2022'!$A$6:$J$390</definedName>
    <definedName name="Z_BE97AC31_BFEB_4520_BC44_68B0C987C70A_.wvu.FilterData" localSheetId="0" hidden="1">'на 31.12.2022'!$A$6:$J$390</definedName>
    <definedName name="Z_BEA0FDBA_BB07_4C19_8BBD_5E57EE395C09_.wvu.FilterData" localSheetId="0" hidden="1">'на 31.12.2022'!$A$6:$J$390</definedName>
    <definedName name="Z_BEA0FDBA_BB07_4C19_8BBD_5E57EE395C09_.wvu.PrintArea" localSheetId="0" hidden="1">'на 31.12.2022'!$A$1:$J$189</definedName>
    <definedName name="Z_BEA0FDBA_BB07_4C19_8BBD_5E57EE395C09_.wvu.PrintTitles" localSheetId="0" hidden="1">'на 31.12.2022'!$4:$7</definedName>
    <definedName name="Z_BEA0FDBA_BB07_4C19_8BBD_5E57EE395C09_.wvu.Rows" localSheetId="0" hidden="1">'на 31.12.2022'!$6:$6</definedName>
    <definedName name="Z_BF22223F_B516_45E8_9C4B_DD4CB4CE2C48_.wvu.FilterData" localSheetId="0" hidden="1">'на 31.12.2022'!$A$6:$J$390</definedName>
    <definedName name="Z_BF637C80_8201_4090_9CCD_1BDD42F55943_.wvu.FilterData" localSheetId="0" hidden="1">'на 31.12.2022'!$A$6:$J$390</definedName>
    <definedName name="Z_BF65F093_304D_44F0_BF26_E5F8F9093CF5_.wvu.FilterData" localSheetId="0" hidden="1">'на 31.12.2022'!$A$6:$J$54</definedName>
    <definedName name="Z_C02D2AC3_00AB_4B4C_8299_349FC338B994_.wvu.FilterData" localSheetId="0" hidden="1">'на 31.12.2022'!$A$6:$J$390</definedName>
    <definedName name="Z_C06B54EB_7783_4454_98A9_667EC52BEC0B_.wvu.FilterData" localSheetId="0" hidden="1">'на 31.12.2022'!$A$6:$J$390</definedName>
    <definedName name="Z_C06BB675_61CE_4295_98F9_52A9287C7451_.wvu.FilterData" localSheetId="0" hidden="1">'на 31.12.2022'!$A$6:$J$390</definedName>
    <definedName name="Z_C0E14968_138D_48A2_9D67_80D62DD131B4_.wvu.FilterData" localSheetId="0" hidden="1">'на 31.12.2022'!$A$6:$J$390</definedName>
    <definedName name="Z_C0ED18A2_48B4_4C82_979B_4B80DB79BC08_.wvu.FilterData" localSheetId="0" hidden="1">'на 31.12.2022'!$A$6:$J$390</definedName>
    <definedName name="Z_C106F923_AD55_472E_86A3_2C4C13F084E8_.wvu.FilterData" localSheetId="0" hidden="1">'на 31.12.2022'!$A$6:$J$390</definedName>
    <definedName name="Z_C140C6EF_B272_4886_8555_3A3DB8A6C4A0_.wvu.FilterData" localSheetId="0" hidden="1">'на 31.12.2022'!$A$6:$J$390</definedName>
    <definedName name="Z_C14C28B9_3A8B_4F55_AC1E_B6D3DA6398D5_.wvu.FilterData" localSheetId="0" hidden="1">'на 31.12.2022'!$A$6:$J$390</definedName>
    <definedName name="Z_C26898B8_2A24_453B_9B20_504D56309465_.wvu.FilterData" localSheetId="0" hidden="1">'на 31.12.2022'!$A$6:$J$390</definedName>
    <definedName name="Z_C276A679_E43E_444B_B0E9_B307A301A03A_.wvu.FilterData" localSheetId="0" hidden="1">'на 31.12.2022'!$A$6:$J$390</definedName>
    <definedName name="Z_C27BA0A8_746D_45AD_B889_823A6BAE07E3_.wvu.FilterData" localSheetId="0" hidden="1">'на 31.12.2022'!$A$6:$J$390</definedName>
    <definedName name="Z_C2CB459F_7FD6_4B1B_96BE_4FB4C3354701_.wvu.FilterData" localSheetId="0" hidden="1">'на 31.12.2022'!$A$6:$J$390</definedName>
    <definedName name="Z_C2E7FF11_4F7B_4EA9_AD45_A8385AC4BC24_.wvu.FilterData" localSheetId="0" hidden="1">'на 31.12.2022'!$A$6:$G$122</definedName>
    <definedName name="Z_C2EFA1FD_449D_47F2_B7E9_2EBC23C15369_.wvu.FilterData" localSheetId="0" hidden="1">'на 31.12.2022'!$A$6:$J$390</definedName>
    <definedName name="Z_C35C56D1_B129_4866_84BA_2C2957BC8254_.wvu.FilterData" localSheetId="0" hidden="1">'на 31.12.2022'!$A$6:$J$390</definedName>
    <definedName name="Z_C3D34B5D_6799_4BD9_87E7_BF5B8221D94B_.wvu.FilterData" localSheetId="0" hidden="1">'на 31.12.2022'!$A$6:$J$390</definedName>
    <definedName name="Z_C3E7B974_7E68_49C9_8A66_DEBBC3D71CB8_.wvu.FilterData" localSheetId="0" hidden="1">'на 31.12.2022'!$A$6:$G$122</definedName>
    <definedName name="Z_C3E97E4D_03A9_422E_8E65_116E90E7DE0A_.wvu.FilterData" localSheetId="0" hidden="1">'на 31.12.2022'!$A$6:$J$390</definedName>
    <definedName name="Z_C3F3D860_2F1A_4C32_B400_B583CD37FF65_.wvu.FilterData" localSheetId="0" hidden="1">'на 31.12.2022'!$A$6:$J$390</definedName>
    <definedName name="Z_C41AC6AA_1915_4D86_9A0C_F50D2748B7D5_.wvu.FilterData" localSheetId="0" hidden="1">'на 31.12.2022'!$A$6:$J$390</definedName>
    <definedName name="Z_C4456EF4_CF59_4991_B229_6153353D7E80_.wvu.FilterData" localSheetId="0" hidden="1">'на 31.12.2022'!$A$6:$J$390</definedName>
    <definedName name="Z_C46A80BC_35BE_4308_9B99_85AB4A130AD8_.wvu.FilterData" localSheetId="0" hidden="1">'на 31.12.2022'!$A$6:$J$390</definedName>
    <definedName name="Z_C47D5376_4107_461D_B353_0F0CCA5A27B8_.wvu.FilterData" localSheetId="0" hidden="1">'на 31.12.2022'!$A$6:$G$122</definedName>
    <definedName name="Z_C4A81194_E272_4927_9E06_D47C43E50753_.wvu.FilterData" localSheetId="0" hidden="1">'на 31.12.2022'!$A$6:$J$390</definedName>
    <definedName name="Z_C4E388F3_F33E_45AF_8E75_3BD450853C20_.wvu.FilterData" localSheetId="0" hidden="1">'на 31.12.2022'!$A$6:$J$390</definedName>
    <definedName name="Z_C55D9313_9108_41CA_AD0E_FE2F7292C638_.wvu.FilterData" localSheetId="0" hidden="1">'на 31.12.2022'!$A$6:$G$122</definedName>
    <definedName name="Z_C5742C05_5023_4D3B_BBAB_679EC7F61467_.wvu.FilterData" localSheetId="0" hidden="1">'на 31.12.2022'!$A$6:$J$390</definedName>
    <definedName name="Z_C5A38A18_427F_40C3_A14B_55DA8E81FB09_.wvu.FilterData" localSheetId="0" hidden="1">'на 31.12.2022'!$A$6:$J$390</definedName>
    <definedName name="Z_C5D84F85_3611_4C2A_903D_ECFF3A3DA3D9_.wvu.FilterData" localSheetId="0" hidden="1">'на 31.12.2022'!$A$6:$G$122</definedName>
    <definedName name="Z_C636DE0B_BC5D_45AA_89BD_B628CA1FE119_.wvu.FilterData" localSheetId="0" hidden="1">'на 31.12.2022'!$A$6:$J$390</definedName>
    <definedName name="Z_C64B304D_8D18_4BBF_B3F7_BCB025A35D1F_.wvu.FilterData" localSheetId="0" hidden="1">'на 31.12.2022'!$A$6:$J$390</definedName>
    <definedName name="Z_C70C85CF_5ADB_4631_87C7_BA23E9BE3196_.wvu.FilterData" localSheetId="0" hidden="1">'на 31.12.2022'!$A$6:$J$390</definedName>
    <definedName name="Z_C70E2433_F0E2_43A6_B551_F2BC2A19BB67_.wvu.FilterData" localSheetId="0" hidden="1">'на 31.12.2022'!$A$6:$J$390</definedName>
    <definedName name="Z_C724E918_D9E1_49FD_BF22_DDB90B7F8E3F_.wvu.FilterData" localSheetId="0" hidden="1">'на 31.12.2022'!$A$6:$J$390</definedName>
    <definedName name="Z_C74598AC_1D4B_466D_8455_294C1A2E69BB_.wvu.FilterData" localSheetId="0" hidden="1">'на 31.12.2022'!$A$6:$G$122</definedName>
    <definedName name="Z_C745CD1F_9AA3_43D8_A7DA_ABDAF8508B62_.wvu.FilterData" localSheetId="0" hidden="1">'на 31.12.2022'!$A$6:$J$390</definedName>
    <definedName name="Z_C7753AEA_8589_448F_8097_BFDEC475C7EB_.wvu.FilterData" localSheetId="0" hidden="1">'на 31.12.2022'!$A$6:$J$390</definedName>
    <definedName name="Z_C77795A2_6414_4CC8_AA0C_59805D660811_.wvu.FilterData" localSheetId="0" hidden="1">'на 31.12.2022'!$A$6:$J$390</definedName>
    <definedName name="Z_C79A79F7_9412_4E32_AED8_B3E5CEF3BF05_.wvu.FilterData" localSheetId="0" hidden="1">'на 31.12.2022'!$A$6:$J$390</definedName>
    <definedName name="Z_C7B45388_19BF_40B6_BABC_45E74244A2D0_.wvu.FilterData" localSheetId="0" hidden="1">'на 31.12.2022'!$A$6:$J$390</definedName>
    <definedName name="Z_C7BE5FDB_BA5F_4FAB_A0AE_25AE932FDC80_.wvu.FilterData" localSheetId="0" hidden="1">'на 31.12.2022'!$A$6:$J$390</definedName>
    <definedName name="Z_C7C4513B_A5A7_400E_B605_47E97C94E5D3_.wvu.FilterData" localSheetId="0" hidden="1">'на 31.12.2022'!$A$6:$J$390</definedName>
    <definedName name="Z_C7C64E17_05B7_45D2_8C2E_DC9F64D44430_.wvu.FilterData" localSheetId="0" hidden="1">'на 31.12.2022'!$A$6:$J$390</definedName>
    <definedName name="Z_C7DB809B_EB90_4CA8_929B_8A5AA3E83B84_.wvu.FilterData" localSheetId="0" hidden="1">'на 31.12.2022'!$A$6:$J$390</definedName>
    <definedName name="Z_C7E20E3E_9EFC_468B_B8E7_8CC7B0A619FB_.wvu.FilterData" localSheetId="0" hidden="1">'на 31.12.2022'!$A$6:$J$390</definedName>
    <definedName name="Z_C84F2BDE_C59B_4946_9050_3D804EB14464_.wvu.FilterData" localSheetId="0" hidden="1">'на 31.12.2022'!$A$6:$J$390</definedName>
    <definedName name="Z_C8544891_FA2D_4348_8F5A_3864908C96CE_.wvu.FilterData" localSheetId="0" hidden="1">'на 31.12.2022'!$A$6:$J$390</definedName>
    <definedName name="Z_C8579552_11B1_4140_9659_E1DA02EF9DD1_.wvu.FilterData" localSheetId="0" hidden="1">'на 31.12.2022'!$A$6:$J$390</definedName>
    <definedName name="Z_C8B7C7CD_D009_4B76_94B5_71B66354E25C_.wvu.FilterData" localSheetId="0" hidden="1">'на 31.12.2022'!$A$6:$J$390</definedName>
    <definedName name="Z_C8C7D91A_0101_429D_A7C4_25C2A366909A_.wvu.Cols" localSheetId="0" hidden="1">'на 31.12.2022'!#REF!,'на 31.12.2022'!#REF!</definedName>
    <definedName name="Z_C8C7D91A_0101_429D_A7C4_25C2A366909A_.wvu.FilterData" localSheetId="0" hidden="1">'на 31.12.2022'!$A$6:$J$54</definedName>
    <definedName name="Z_C8C7D91A_0101_429D_A7C4_25C2A366909A_.wvu.Rows" localSheetId="0" hidden="1">'на 31.12.2022'!#REF!,'на 31.12.2022'!#REF!,'на 31.12.2022'!#REF!,'на 31.12.2022'!#REF!,'на 31.12.2022'!#REF!,'на 31.12.2022'!#REF!,'на 31.12.2022'!#REF!,'на 31.12.2022'!#REF!,'на 31.12.2022'!#REF!,'на 31.12.2022'!#REF!</definedName>
    <definedName name="Z_C9081176_529C_43E8_8E20_8AC24E7C2D35_.wvu.FilterData" localSheetId="0" hidden="1">'на 31.12.2022'!$A$6:$J$390</definedName>
    <definedName name="Z_C92DFED3_0457_4ADD_A0DC_DCDA692FFBED_.wvu.FilterData" localSheetId="0" hidden="1">'на 31.12.2022'!$A$6:$J$390</definedName>
    <definedName name="Z_C9339390_6849_4952_8898_4133E1235E89_.wvu.FilterData" localSheetId="0" hidden="1">'на 31.12.2022'!$A$6:$J$390</definedName>
    <definedName name="Z_C94FB5D5_E515_4327_B4DC_AC3D7C1A6363_.wvu.FilterData" localSheetId="0" hidden="1">'на 31.12.2022'!$A$6:$J$390</definedName>
    <definedName name="Z_C97ACF3E_ACD3_4C9D_94FA_EA6F3D46505E_.wvu.FilterData" localSheetId="0" hidden="1">'на 31.12.2022'!$A$6:$J$390</definedName>
    <definedName name="Z_C98B4A4E_FC1F_45B3_ABB0_7DC9BD4B8057_.wvu.FilterData" localSheetId="0" hidden="1">'на 31.12.2022'!$A$6:$G$122</definedName>
    <definedName name="Z_C9A5AE8B_0A38_4D54_B36F_AFD2A577F3EF_.wvu.FilterData" localSheetId="0" hidden="1">'на 31.12.2022'!$A$6:$J$390</definedName>
    <definedName name="Z_CA384592_0CFD_4322_A4EB_34EC04693944_.wvu.Cols" localSheetId="0" hidden="1">'на 31.12.2022'!$K:$L</definedName>
    <definedName name="Z_CA384592_0CFD_4322_A4EB_34EC04693944_.wvu.FilterData" localSheetId="0" hidden="1">'на 31.12.2022'!$A$6:$J$390</definedName>
    <definedName name="Z_CA384592_0CFD_4322_A4EB_34EC04693944_.wvu.PrintArea" localSheetId="0" hidden="1">'на 31.12.2022'!$A$1:$J$189</definedName>
    <definedName name="Z_CA384592_0CFD_4322_A4EB_34EC04693944_.wvu.PrintTitles" localSheetId="0" hidden="1">'на 31.12.2022'!$4:$7</definedName>
    <definedName name="Z_CAABA8F8_73A9_4D5F_A949_7D5636830179_.wvu.FilterData" localSheetId="0" hidden="1">'на 31.12.2022'!$A$6:$J$390</definedName>
    <definedName name="Z_CAAD7F8A_A328_4C0A_9ECF_2AD83A08D699_.wvu.FilterData" localSheetId="0" hidden="1">'на 31.12.2022'!$A$6:$G$122</definedName>
    <definedName name="Z_CAD9F437_DBA2_473E_89A1_5D290B5F4D79_.wvu.FilterData" localSheetId="0" hidden="1">'на 31.12.2022'!$A$6:$J$390</definedName>
    <definedName name="Z_CAE1EF29_84DD_42EF_A91C_E76631231200_.wvu.FilterData" localSheetId="0" hidden="1">'на 31.12.2022'!$A$6:$J$390</definedName>
    <definedName name="Z_CB1A56DC_A135_41E6_8A02_AE4E518C879F_.wvu.FilterData" localSheetId="0" hidden="1">'на 31.12.2022'!$A$6:$J$390</definedName>
    <definedName name="Z_CB226949_BC9D_4E15_A3B1_A4219F35EADA_.wvu.FilterData" localSheetId="0" hidden="1">'на 31.12.2022'!$A$6:$J$390</definedName>
    <definedName name="Z_CB37E750_1F35_4C0A_B3BA_F688CA9C8186_.wvu.FilterData" localSheetId="0" hidden="1">'на 31.12.2022'!$A$6:$J$390</definedName>
    <definedName name="Z_CB4880DD_CE83_4DFC_BBA7_70687256D5A4_.wvu.FilterData" localSheetId="0" hidden="1">'на 31.12.2022'!$A$6:$G$122</definedName>
    <definedName name="Z_CBAD3A37_9B6D_4168_874F_D4718FB51A47_.wvu.FilterData" localSheetId="0" hidden="1">'на 31.12.2022'!$A$6:$J$390</definedName>
    <definedName name="Z_CBDBA949_FA00_4560_8001_BD00E63FCCA4_.wvu.FilterData" localSheetId="0" hidden="1">'на 31.12.2022'!$A$6:$J$390</definedName>
    <definedName name="Z_CBE0F0AD_DD6D_4940_A07E_F4A48D085109_.wvu.FilterData" localSheetId="0" hidden="1">'на 31.12.2022'!$A$6:$J$390</definedName>
    <definedName name="Z_CBF12BD1_A071_4448_8003_32E74F40E3E3_.wvu.FilterData" localSheetId="0" hidden="1">'на 31.12.2022'!$A$6:$G$122</definedName>
    <definedName name="Z_CBF9D894_3FD2_4B68_BAC8_643DB23851C0_.wvu.FilterData" localSheetId="0" hidden="1">'на 31.12.2022'!$A$6:$G$122</definedName>
    <definedName name="Z_CBF9D894_3FD2_4B68_BAC8_643DB23851C0_.wvu.Rows" localSheetId="0" hidden="1">'на 31.12.2022'!#REF!,'на 31.12.2022'!#REF!,'на 31.12.2022'!#REF!,'на 31.12.2022'!#REF!</definedName>
    <definedName name="Z_CC587DEB_9509_4023_8387_E851CBD74FC0_.wvu.FilterData" localSheetId="0" hidden="1">'на 31.12.2022'!$A$6:$J$390</definedName>
    <definedName name="Z_CC9C1A2B_D964_43D1_BBEF_3567C7A91A18_.wvu.FilterData" localSheetId="0" hidden="1">'на 31.12.2022'!$A$6:$J$390</definedName>
    <definedName name="Z_CC9F638E_E8B5_407B_8857_D20E36B82A0F_.wvu.FilterData" localSheetId="0" hidden="1">'на 31.12.2022'!$A$6:$J$390</definedName>
    <definedName name="Z_CCC17219_B1A3_4C6B_B903_0E4550432FD0_.wvu.FilterData" localSheetId="0" hidden="1">'на 31.12.2022'!$A$6:$G$122</definedName>
    <definedName name="Z_CCF533A2_322B_40E2_88B2_065E6D1D35B4_.wvu.Cols" localSheetId="0" hidden="1">'на 31.12.2022'!$K:$K</definedName>
    <definedName name="Z_CCF533A2_322B_40E2_88B2_065E6D1D35B4_.wvu.FilterData" localSheetId="0" hidden="1">'на 31.12.2022'!$A$6:$J$390</definedName>
    <definedName name="Z_CCF533A2_322B_40E2_88B2_065E6D1D35B4_.wvu.PrintArea" localSheetId="0" hidden="1">'на 31.12.2022'!$A$1:$J$189</definedName>
    <definedName name="Z_CCF533A2_322B_40E2_88B2_065E6D1D35B4_.wvu.PrintTitles" localSheetId="0" hidden="1">'на 31.12.2022'!$4:$7</definedName>
    <definedName name="Z_CD10AFE5_EACD_43E3_B0AD_1FCFF7EEADC3_.wvu.FilterData" localSheetId="0" hidden="1">'на 31.12.2022'!$A$6:$J$390</definedName>
    <definedName name="Z_CD2C38B9_D20D_4251_9439_E16060EF09ED_.wvu.FilterData" localSheetId="0" hidden="1">'на 31.12.2022'!$A$6:$J$390</definedName>
    <definedName name="Z_CD353AFF_30DB_4B1F_902B_14469CDE256D_.wvu.FilterData" localSheetId="0" hidden="1">'на 31.12.2022'!$A$6:$J$390</definedName>
    <definedName name="Z_CDA662CC_A711_4D7D_9917_AA4BA786A065_.wvu.FilterData" localSheetId="0" hidden="1">'на 31.12.2022'!$A$6:$J$390</definedName>
    <definedName name="Z_CDA81109_B9FA_4C44_9EAE_FFD9110E5B0F_.wvu.FilterData" localSheetId="0" hidden="1">'на 31.12.2022'!$A$6:$J$390</definedName>
    <definedName name="Z_CDABDA6A_CEAA_4779_9390_A07E787E5F1B_.wvu.FilterData" localSheetId="0" hidden="1">'на 31.12.2022'!$A$6:$J$390</definedName>
    <definedName name="Z_CDBBEB40_4DC8_4F8A_B0B0_EE0E987A2098_.wvu.FilterData" localSheetId="0" hidden="1">'на 31.12.2022'!$A$6:$J$390</definedName>
    <definedName name="Z_CDFBC319_A453_4828_B4DA_A1FF8333C207_.wvu.FilterData" localSheetId="0" hidden="1">'на 31.12.2022'!$A$6:$J$390</definedName>
    <definedName name="Z_CEC4EA1B_6EE5_46AB_8BC9_D519CD29FCE7_.wvu.FilterData" localSheetId="0" hidden="1">'на 31.12.2022'!$A$6:$J$390</definedName>
    <definedName name="Z_CEE6A066_6E90_4119_ABD3_7CE50D319A06_.wvu.FilterData" localSheetId="0" hidden="1">'на 31.12.2022'!$A$6:$J$390</definedName>
    <definedName name="Z_CEF22FD3_C3E9_4C31_B864_568CAC74A486_.wvu.FilterData" localSheetId="0" hidden="1">'на 31.12.2022'!$A$6:$J$390</definedName>
    <definedName name="Z_CF48F23D_BCBE_4761_98DC_307CD6AE082C_.wvu.FilterData" localSheetId="0" hidden="1">'на 31.12.2022'!$A$6:$J$390</definedName>
    <definedName name="Z_CF5548A0_D31B_45AF_A34B_8CF892F36DC9_.wvu.FilterData" localSheetId="0" hidden="1">'на 31.12.2022'!$A$6:$J$390</definedName>
    <definedName name="Z_CFA268BD_7CEF_488F_ADF6_EE6E6545D4E9_.wvu.FilterData" localSheetId="0" hidden="1">'на 31.12.2022'!$A$6:$J$390</definedName>
    <definedName name="Z_CFD4738E_B083_4FAC_854E_5AD6FDFF75E3_.wvu.FilterData" localSheetId="0" hidden="1">'на 31.12.2022'!$A$6:$J$390</definedName>
    <definedName name="Z_CFEB7053_3C1D_451D_9A86_5940DFCF964A_.wvu.FilterData" localSheetId="0" hidden="1">'на 31.12.2022'!$A$6:$J$390</definedName>
    <definedName name="Z_CFFE4FD5_C502_46E6_9242_DE2A2DE0F752_.wvu.FilterData" localSheetId="0" hidden="1">'на 31.12.2022'!$A$6:$J$390</definedName>
    <definedName name="Z_D009EED6_F095_4499_91EE_715923CD95F9_.wvu.FilterData" localSheetId="0" hidden="1">'на 31.12.2022'!$A$6:$J$390</definedName>
    <definedName name="Z_D088BB09_739C_4156_9E2D_A5F262C808E3_.wvu.FilterData" localSheetId="0" hidden="1">'на 31.12.2022'!$A$6:$J$390</definedName>
    <definedName name="Z_D12FB289_46DF_4053_A8F8_F4B545D52036_.wvu.FilterData" localSheetId="0" hidden="1">'на 31.12.2022'!$A$6:$J$390</definedName>
    <definedName name="Z_D165341F_496A_48CE_829A_555B16787041_.wvu.FilterData" localSheetId="0" hidden="1">'на 31.12.2022'!$A$6:$J$390</definedName>
    <definedName name="Z_D20DFCFE_63F9_4265_B37B_4F36C46DF159_.wvu.Cols" localSheetId="0" hidden="1">'на 31.12.2022'!#REF!,'на 31.12.2022'!#REF!</definedName>
    <definedName name="Z_D20DFCFE_63F9_4265_B37B_4F36C46DF159_.wvu.FilterData" localSheetId="0" hidden="1">'на 31.12.2022'!$A$6:$J$390</definedName>
    <definedName name="Z_D20DFCFE_63F9_4265_B37B_4F36C46DF159_.wvu.PrintArea" localSheetId="0" hidden="1">'на 31.12.2022'!$A$1:$J$150</definedName>
    <definedName name="Z_D20DFCFE_63F9_4265_B37B_4F36C46DF159_.wvu.PrintTitles" localSheetId="0" hidden="1">'на 31.12.2022'!$4:$7</definedName>
    <definedName name="Z_D20DFCFE_63F9_4265_B37B_4F36C46DF159_.wvu.Rows" localSheetId="0" hidden="1">'на 31.12.2022'!#REF!,'на 31.12.2022'!#REF!,'на 31.12.2022'!#REF!,'на 31.12.2022'!#REF!,'на 31.12.2022'!#REF!</definedName>
    <definedName name="Z_D2343C8A_EC5E_420B_BF4C_045E4BD1EEF2_.wvu.FilterData" localSheetId="0" hidden="1">'на 31.12.2022'!$A$6:$J$390</definedName>
    <definedName name="Z_D2422493_0DF6_4923_AFF9_1CE532FC9E0E_.wvu.FilterData" localSheetId="0" hidden="1">'на 31.12.2022'!$A$6:$J$390</definedName>
    <definedName name="Z_D26EAC32_42CC_46AF_8D27_8094727B2B8E_.wvu.FilterData" localSheetId="0" hidden="1">'на 31.12.2022'!$A$6:$J$390</definedName>
    <definedName name="Z_D286DC47_88D4_4B88_8422_D4AFC7D084CA_.wvu.FilterData" localSheetId="0" hidden="1">'на 31.12.2022'!$A$6:$J$390</definedName>
    <definedName name="Z_D298563F_7459_410D_A6E1_6B1CDFA6DAA7_.wvu.FilterData" localSheetId="0" hidden="1">'на 31.12.2022'!$A$6:$J$390</definedName>
    <definedName name="Z_D2CDC970_AFE4_4856_AE2C_2B5F33E42B72_.wvu.FilterData" localSheetId="0" hidden="1">'на 31.12.2022'!$A$6:$J$390</definedName>
    <definedName name="Z_D2D627FD_8F1D_4B0C_A4A1_1A515A2831A8_.wvu.FilterData" localSheetId="0" hidden="1">'на 31.12.2022'!$A$6:$J$390</definedName>
    <definedName name="Z_D3101EAC_D021_4B46_A488_D139B2B446BA_.wvu.FilterData" localSheetId="0" hidden="1">'на 31.12.2022'!$A$6:$J$390</definedName>
    <definedName name="Z_D3370F73_E82D_4F37_BD2F_A5658E7229F1_.wvu.FilterData" localSheetId="0" hidden="1">'на 31.12.2022'!$A$6:$J$390</definedName>
    <definedName name="Z_D338E279_E660_40CE_B7B9_D983E953520E_.wvu.FilterData" localSheetId="0" hidden="1">'на 31.12.2022'!$A$6:$J$390</definedName>
    <definedName name="Z_D343F548_3DE6_4716_9B8B_0FF1DF1B1DE3_.wvu.FilterData" localSheetId="0" hidden="1">'на 31.12.2022'!$A$6:$G$122</definedName>
    <definedName name="Z_D34B1B8D_3252_443A_801D_32105359DB02_.wvu.FilterData" localSheetId="0" hidden="1">'на 31.12.2022'!$A$6:$J$390</definedName>
    <definedName name="Z_D3607008_88A4_4735_BF9B_0D60A732D98C_.wvu.FilterData" localSheetId="0" hidden="1">'на 31.12.2022'!$A$6:$J$390</definedName>
    <definedName name="Z_D37028C2_D478_4FDC_B9A5_A1B5FA072303_.wvu.FilterData" localSheetId="0" hidden="1">'на 31.12.2022'!$A$6:$J$390</definedName>
    <definedName name="Z_D3C3EFC2_493C_4B9B_BC16_8147B08F8F65_.wvu.FilterData" localSheetId="0" hidden="1">'на 31.12.2022'!$A$6:$G$122</definedName>
    <definedName name="Z_D3D848E7_EB88_4E73_985E_C45B9AE68145_.wvu.FilterData" localSheetId="0" hidden="1">'на 31.12.2022'!$A$6:$J$390</definedName>
    <definedName name="Z_D3E86F4B_12A8_47CC_AEBE_74534991E315_.wvu.FilterData" localSheetId="0" hidden="1">'на 31.12.2022'!$A$6:$J$390</definedName>
    <definedName name="Z_D3F31BC4_4CDA_431B_BA5F_ADE76A923760_.wvu.FilterData" localSheetId="0" hidden="1">'на 31.12.2022'!$A$6:$G$122</definedName>
    <definedName name="Z_D41FF341_5913_4A9E_9CE5_B058CA00C0C7_.wvu.FilterData" localSheetId="0" hidden="1">'на 31.12.2022'!$A$6:$J$390</definedName>
    <definedName name="Z_D45ABB34_16CC_462D_8459_2034D47F465D_.wvu.FilterData" localSheetId="0" hidden="1">'на 31.12.2022'!$A$6:$G$122</definedName>
    <definedName name="Z_D479007E_A9E8_4307_A3E8_18A2BB5C55F2_.wvu.FilterData" localSheetId="0" hidden="1">'на 31.12.2022'!$A$6:$J$390</definedName>
    <definedName name="Z_D489BEDD_3BCD_49DF_9648_48FD6162F1E7_.wvu.FilterData" localSheetId="0" hidden="1">'на 31.12.2022'!$A$6:$J$390</definedName>
    <definedName name="Z_D48CEF89_B01B_4E1D_92B4_235EA4A40F11_.wvu.FilterData" localSheetId="0" hidden="1">'на 31.12.2022'!$A$6:$J$390</definedName>
    <definedName name="Z_D4970A81_9F63_471F_9226_DA2E8C61A4F3_.wvu.FilterData" localSheetId="0" hidden="1">'на 31.12.2022'!$A$6:$J$390</definedName>
    <definedName name="Z_D4A9C046_5C85_4757_BCF2_677E0F804162_.wvu.FilterData" localSheetId="0" hidden="1">'на 31.12.2022'!$A$6:$J$390</definedName>
    <definedName name="Z_D4B24D18_8D1D_47A1_AE9B_21E3F9EF98EE_.wvu.FilterData" localSheetId="0" hidden="1">'на 31.12.2022'!$A$6:$J$390</definedName>
    <definedName name="Z_D4C26987_0F4D_4A17_91A3_C1C154DC81B2_.wvu.FilterData" localSheetId="0" hidden="1">'на 31.12.2022'!$A$6:$J$390</definedName>
    <definedName name="Z_D4D3E883_F6A4_4364_94CA_00BA6BEEBB0B_.wvu.FilterData" localSheetId="0" hidden="1">'на 31.12.2022'!$A$6:$J$390</definedName>
    <definedName name="Z_D4E20E73_FD07_4BE4_B8FA_FE6B214643C4_.wvu.FilterData" localSheetId="0" hidden="1">'на 31.12.2022'!$A$6:$J$390</definedName>
    <definedName name="Z_D4F3FACF_5393_45D0_B074_953541E8F448_.wvu.FilterData" localSheetId="0" hidden="1">'на 31.12.2022'!$A$6:$J$390</definedName>
    <definedName name="Z_D50A6792_49FE_4C67_B11B_814FAEB0FCE7_.wvu.FilterData" localSheetId="0" hidden="1">'на 31.12.2022'!$A$58:$L$169</definedName>
    <definedName name="Z_D5317C3A_3EDA_404B_818D_EAF558810951_.wvu.FilterData" localSheetId="0" hidden="1">'на 31.12.2022'!$A$6:$G$122</definedName>
    <definedName name="Z_D537FB3B_712D_486A_BA32_4F73BEB2AA19_.wvu.FilterData" localSheetId="0" hidden="1">'на 31.12.2022'!$A$6:$G$122</definedName>
    <definedName name="Z_D595C49D_97EF_4321_8A15_252EDBF162F5_.wvu.FilterData" localSheetId="0" hidden="1">'на 31.12.2022'!$A$6:$J$390</definedName>
    <definedName name="Z_D6730C21_0555_4F4D_B589_9DE5CFF9C442_.wvu.FilterData" localSheetId="0" hidden="1">'на 31.12.2022'!$A$6:$G$122</definedName>
    <definedName name="Z_D692A203_B3F4_405F_AE1A_37385B86A714_.wvu.FilterData" localSheetId="0" hidden="1">'на 31.12.2022'!$A$6:$J$390</definedName>
    <definedName name="Z_D6951B8D_C924_42BE_94FD_4448E3ECC0B8_.wvu.FilterData" localSheetId="0" hidden="1">'на 31.12.2022'!$A$6:$J$390</definedName>
    <definedName name="Z_D6D7FE80_F340_4943_9CA8_381604446690_.wvu.FilterData" localSheetId="0" hidden="1">'на 31.12.2022'!$A$6:$J$390</definedName>
    <definedName name="Z_D6DCCFB1_AECE_4B01_8CD5_826305DF0368_.wvu.FilterData" localSheetId="0" hidden="1">'на 31.12.2022'!$A$6:$J$390</definedName>
    <definedName name="Z_D7104B72_13BA_47A2_BD7D_6C7C814EB74F_.wvu.FilterData" localSheetId="0" hidden="1">'на 31.12.2022'!$A$6:$J$390</definedName>
    <definedName name="Z_D74587C8_09B2_428F_ACC0_4DEF87F264B1_.wvu.FilterData" localSheetId="0" hidden="1">'на 31.12.2022'!$A$6:$J$390</definedName>
    <definedName name="Z_D7BC8E82_4392_4806_9DAE_D94253790B9C_.wvu.Cols" localSheetId="0" hidden="1">'на 31.12.2022'!#REF!,'на 31.12.2022'!#REF!,'на 31.12.2022'!$K:$BL</definedName>
    <definedName name="Z_D7BC8E82_4392_4806_9DAE_D94253790B9C_.wvu.FilterData" localSheetId="0" hidden="1">'на 31.12.2022'!$A$6:$J$390</definedName>
    <definedName name="Z_D7BC8E82_4392_4806_9DAE_D94253790B9C_.wvu.PrintArea" localSheetId="0" hidden="1">'на 31.12.2022'!$A$1:$BL$150</definedName>
    <definedName name="Z_D7BC8E82_4392_4806_9DAE_D94253790B9C_.wvu.PrintTitles" localSheetId="0" hidden="1">'на 31.12.2022'!$4:$6</definedName>
    <definedName name="Z_D7DA24ED_ABB7_4D6E_ACD6_4B88F5184AF8_.wvu.FilterData" localSheetId="0" hidden="1">'на 31.12.2022'!$A$6:$J$390</definedName>
    <definedName name="Z_D833D7AB_47E6_40D8_9470_377894FAA832_.wvu.FilterData" localSheetId="0" hidden="1">'на 31.12.2022'!$A$6:$J$390</definedName>
    <definedName name="Z_D8418465_ECB6_40A4_8538_9D6D02B4E5CE_.wvu.FilterData" localSheetId="0" hidden="1">'на 31.12.2022'!$A$6:$G$122</definedName>
    <definedName name="Z_D84FBB24_1F53_4A51_B9A3_672EE24CBBBB_.wvu.FilterData" localSheetId="0" hidden="1">'на 31.12.2022'!$A$6:$J$390</definedName>
    <definedName name="Z_D8836A46_4276_4875_86A1_BB0E2B53006C_.wvu.FilterData" localSheetId="0" hidden="1">'на 31.12.2022'!$A$6:$G$122</definedName>
    <definedName name="Z_D8EBE17E_7A1A_4392_901C_A4C8DD4BAF28_.wvu.FilterData" localSheetId="0" hidden="1">'на 31.12.2022'!$A$6:$G$122</definedName>
    <definedName name="Z_D917D9C8_DA24_43F6_B702_2D065DC4F3EA_.wvu.FilterData" localSheetId="0" hidden="1">'на 31.12.2022'!$A$6:$J$390</definedName>
    <definedName name="Z_D921BCFE_106A_48C3_8051_F877509D5A90_.wvu.FilterData" localSheetId="0" hidden="1">'на 31.12.2022'!$A$6:$J$390</definedName>
    <definedName name="Z_D92F9CFF_9FAE_4E3D_BBF1_EE8196B93BD2_.wvu.FilterData" localSheetId="0" hidden="1">'на 31.12.2022'!$A$6:$J$390</definedName>
    <definedName name="Z_D930048B_C8C6_498D_B7FD_C4CFAF447C25_.wvu.FilterData" localSheetId="0" hidden="1">'на 31.12.2022'!$A$6:$J$390</definedName>
    <definedName name="Z_D93C7415_B321_4E66_84AD_0490D011FDE7_.wvu.FilterData" localSheetId="0" hidden="1">'на 31.12.2022'!$A$6:$J$390</definedName>
    <definedName name="Z_D952F92C_16FA_49C0_ACE1_EEFE2012130A_.wvu.FilterData" localSheetId="0" hidden="1">'на 31.12.2022'!$A$6:$J$390</definedName>
    <definedName name="Z_D954D534_B88D_4A21_85D6_C0757B597D1E_.wvu.FilterData" localSheetId="0" hidden="1">'на 31.12.2022'!$A$6:$J$390</definedName>
    <definedName name="Z_D95852A1_B0FC_4AC5_B62B_5CCBE05B0D15_.wvu.FilterData" localSheetId="0" hidden="1">'на 31.12.2022'!$A$6:$J$390</definedName>
    <definedName name="Z_D959BDE9_080D_4FE3_8F84_52318978F935_.wvu.FilterData" localSheetId="0" hidden="1">'на 31.12.2022'!$A$6:$J$390</definedName>
    <definedName name="Z_D96C5F28_8F2E_4023_A4FB_71338C504BAF_.wvu.FilterData" localSheetId="0" hidden="1">'на 31.12.2022'!$A$6:$J$390</definedName>
    <definedName name="Z_D97BC9A1_860C_45CB_8FAD_B69CEE39193C_.wvu.FilterData" localSheetId="0" hidden="1">'на 31.12.2022'!$A$6:$G$122</definedName>
    <definedName name="Z_D97CD673_38FB_48B6_8FB8_0FF7F5746325_.wvu.FilterData" localSheetId="0" hidden="1">'на 31.12.2022'!$A$6:$J$390</definedName>
    <definedName name="Z_D981844C_3450_4227_997A_DB8016618FC0_.wvu.FilterData" localSheetId="0" hidden="1">'на 31.12.2022'!$A$6:$J$390</definedName>
    <definedName name="Z_D9AF22AD_2CFF_429C_97B7_A1AC24238F0C_.wvu.FilterData" localSheetId="0" hidden="1">'на 31.12.2022'!$A$6:$J$390</definedName>
    <definedName name="Z_D9BE1914_12CD_46B6_A06D_482DCEB4B94D_.wvu.FilterData" localSheetId="0" hidden="1">'на 31.12.2022'!$A$6:$J$390</definedName>
    <definedName name="Z_D9CDE186_872E_4C54_B635_3E59E4427F7B_.wvu.FilterData" localSheetId="0" hidden="1">'на 31.12.2022'!$A$6:$J$390</definedName>
    <definedName name="Z_D9E7CF58_1888_4559_99D1_C71D21E76828_.wvu.FilterData" localSheetId="0" hidden="1">'на 31.12.2022'!$A$6:$J$390</definedName>
    <definedName name="Z_DA04871A_E98F_478F_8DEE_CEDDC817015E_.wvu.FilterData" localSheetId="0" hidden="1">'на 31.12.2022'!$A$6:$J$390</definedName>
    <definedName name="Z_DA244080_1388_426A_A939_BCE866427DCE_.wvu.FilterData" localSheetId="0" hidden="1">'на 31.12.2022'!$A$6:$J$390</definedName>
    <definedName name="Z_DA3033F1_502F_4BCA_B468_CBA3E20E7254_.wvu.FilterData" localSheetId="0" hidden="1">'на 31.12.2022'!$A$6:$J$390</definedName>
    <definedName name="Z_DA5DFA2D_C1AA_42F5_8828_D1905F1C9BD0_.wvu.FilterData" localSheetId="0" hidden="1">'на 31.12.2022'!$A$6:$J$390</definedName>
    <definedName name="Z_DAB9487C_F291_4A20_8CE8_A04CF6419B39_.wvu.FilterData" localSheetId="0" hidden="1">'на 31.12.2022'!$A$6:$J$390</definedName>
    <definedName name="Z_DAC9AAEB_9A63_4C22_9074_CCD144369BE1_.wvu.FilterData" localSheetId="0" hidden="1">'на 31.12.2022'!$A$6:$J$390</definedName>
    <definedName name="Z_DB4CD970_DAC7_4460_9807_E3F3942A23F7_.wvu.FilterData" localSheetId="0" hidden="1">'на 31.12.2022'!$A$6:$J$390</definedName>
    <definedName name="Z_DB55315D_56C8_4F2C_9317_AA25AA5EAC9E_.wvu.FilterData" localSheetId="0" hidden="1">'на 31.12.2022'!$A$6:$J$390</definedName>
    <definedName name="Z_DBB88EE7_5C30_443C_A427_07BA2C7C58DA_.wvu.FilterData" localSheetId="0" hidden="1">'на 31.12.2022'!$A$6:$J$390</definedName>
    <definedName name="Z_DBF40914_927D_466F_8B6B_F333D1AFC9B0_.wvu.FilterData" localSheetId="0" hidden="1">'на 31.12.2022'!$A$6:$J$390</definedName>
    <definedName name="Z_DC127C2E_BBD3_4DEE_A744_92CF395FAD9E_.wvu.FilterData" localSheetId="0" hidden="1">'на 31.12.2022'!$A$6:$J$390</definedName>
    <definedName name="Z_DC263B7F_7E05_4E66_AE9F_05D6DDE635B1_.wvu.FilterData" localSheetId="0" hidden="1">'на 31.12.2022'!$A$6:$G$122</definedName>
    <definedName name="Z_DC796824_ECED_4590_A3E8_8D5A3534C637_.wvu.FilterData" localSheetId="0" hidden="1">'на 31.12.2022'!$A$6:$G$122</definedName>
    <definedName name="Z_DCC1B134_1BA2_418E_B1D0_0938D8743370_.wvu.FilterData" localSheetId="0" hidden="1">'на 31.12.2022'!$A$6:$G$122</definedName>
    <definedName name="Z_DCC98630_5CE8_4EB8_B53F_29063CBFDB7B_.wvu.FilterData" localSheetId="0" hidden="1">'на 31.12.2022'!$A$6:$J$390</definedName>
    <definedName name="Z_DCD43F69_17CB_4C08_94B1_4237BF1E81A1_.wvu.FilterData" localSheetId="0" hidden="1">'на 31.12.2022'!$A$6:$J$390</definedName>
    <definedName name="Z_DCF0AAEF_DCCD_45D0_96BB_43A3455DEADB_.wvu.FilterData" localSheetId="0" hidden="1">'на 31.12.2022'!$A$6:$J$390</definedName>
    <definedName name="Z_DD479BCC_48E3_497E_81BC_9A58CD7AC8EF_.wvu.FilterData" localSheetId="0" hidden="1">'на 31.12.2022'!$A$6:$J$390</definedName>
    <definedName name="Z_DDA68DE5_EF86_4A52_97CD_589088C5FE7A_.wvu.FilterData" localSheetId="0" hidden="1">'на 31.12.2022'!$A$6:$G$122</definedName>
    <definedName name="Z_DDD629B0_D970_428C_8173_198FE4EAFFBB_.wvu.FilterData" localSheetId="0" hidden="1">'на 31.12.2022'!$A$6:$J$390</definedName>
    <definedName name="Z_DE210091_3D77_4964_B6B2_443A728CBE9E_.wvu.FilterData" localSheetId="0" hidden="1">'на 31.12.2022'!$A$6:$J$390</definedName>
    <definedName name="Z_DE2C3999_6F3E_4D24_86CF_8803BF5FAA48_.wvu.FilterData" localSheetId="0" hidden="1">'на 31.12.2022'!$A$6:$J$54</definedName>
    <definedName name="Z_DE2E2642_EA3C_4580_B74F_14EA76039C78_.wvu.FilterData" localSheetId="0" hidden="1">'на 31.12.2022'!$A$6:$J$390</definedName>
    <definedName name="Z_DEA6EDB2_F27D_4C8F_B061_FD80BEC5543F_.wvu.FilterData" localSheetId="0" hidden="1">'на 31.12.2022'!$A$6:$G$122</definedName>
    <definedName name="Z_DEC0916C_F395_445D_ABBE_41FCE4F7A20B_.wvu.FilterData" localSheetId="0" hidden="1">'на 31.12.2022'!$A$6:$J$390</definedName>
    <definedName name="Z_DECE3245_1BE4_4A3F_B644_E8DE80612C1E_.wvu.FilterData" localSheetId="0" hidden="1">'на 31.12.2022'!$A$6:$J$390</definedName>
    <definedName name="Z_DF05D3F1_839D_4ABD_B109_8DDDEA6E4554_.wvu.FilterData" localSheetId="0" hidden="1">'на 31.12.2022'!$A$6:$J$390</definedName>
    <definedName name="Z_DF6B7D46_D8DB_447A_83A4_53EE18358CF2_.wvu.FilterData" localSheetId="0" hidden="1">'на 31.12.2022'!$A$6:$J$390</definedName>
    <definedName name="Z_DFB08918_D5A4_4224_AEA5_63620C0D53DD_.wvu.FilterData" localSheetId="0" hidden="1">'на 31.12.2022'!$A$6:$J$390</definedName>
    <definedName name="Z_DFFC57A9_AC13_44A1_9304_B04C6A69A49C_.wvu.FilterData" localSheetId="0" hidden="1">'на 31.12.2022'!$A$6:$J$390</definedName>
    <definedName name="Z_E0178566_B0D6_4A04_941F_723DE4642B4A_.wvu.FilterData" localSheetId="0" hidden="1">'на 31.12.2022'!$A$6:$J$390</definedName>
    <definedName name="Z_E0259160_9D69_4D25_AF0F_0EC01BAB2D6E_.wvu.FilterData" localSheetId="0" hidden="1">'на 31.12.2022'!$A$6:$J$390</definedName>
    <definedName name="Z_E0415026_A3A4_4408_93D6_8180A1256A98_.wvu.FilterData" localSheetId="0" hidden="1">'на 31.12.2022'!$A$6:$J$390</definedName>
    <definedName name="Z_E06FEE19_D4C1_4288_ADA7_5CB65BBBB4B6_.wvu.FilterData" localSheetId="0" hidden="1">'на 31.12.2022'!$A$6:$J$390</definedName>
    <definedName name="Z_E08AFE05_9FC9_4440_8CA6_890648C8FE48_.wvu.FilterData" localSheetId="0" hidden="1">'на 31.12.2022'!$A$6:$J$390</definedName>
    <definedName name="Z_E0B34E03_0754_4713_9A98_5ACEE69C9E71_.wvu.FilterData" localSheetId="0" hidden="1">'на 31.12.2022'!$A$6:$G$122</definedName>
    <definedName name="Z_E0EB272F_1699_4229_8D78_92367A8712AB_.wvu.FilterData" localSheetId="0" hidden="1">'на 31.12.2022'!$A$6:$J$390</definedName>
    <definedName name="Z_E1581052_A723_4DE8_9979_FA35E981F8B3_.wvu.FilterData" localSheetId="0" hidden="1">'на 31.12.2022'!$A$6:$J$390</definedName>
    <definedName name="Z_E189E240_5BD5_4C39_9F82_FF5A433FDB2D_.wvu.FilterData" localSheetId="0" hidden="1">'на 31.12.2022'!$A$6:$J$390</definedName>
    <definedName name="Z_E1BA3DBF_A98B_478A_B5DD_05754C89A32D_.wvu.FilterData" localSheetId="0" hidden="1">'на 31.12.2022'!$A$6:$J$390</definedName>
    <definedName name="Z_E1E7843B_3EC3_4FFF_9B1C_53E7DE6A4004_.wvu.FilterData" localSheetId="0" hidden="1">'на 31.12.2022'!$A$6:$G$122</definedName>
    <definedName name="Z_E25FE844_1AD8_4E16_B2DB_9033A702F13A_.wvu.FilterData" localSheetId="0" hidden="1">'на 31.12.2022'!$A$6:$G$122</definedName>
    <definedName name="Z_E2861A4E_263A_4BE6_9223_2DA352B0AD2D_.wvu.FilterData" localSheetId="0" hidden="1">'на 31.12.2022'!$A$6:$G$122</definedName>
    <definedName name="Z_E2FB76DF_1C94_4620_8087_FEE12FDAA3D2_.wvu.FilterData" localSheetId="0" hidden="1">'на 31.12.2022'!$A$6:$G$122</definedName>
    <definedName name="Z_E32A8700_E851_4315_A889_932E30063272_.wvu.FilterData" localSheetId="0" hidden="1">'на 31.12.2022'!$A$6:$J$390</definedName>
    <definedName name="Z_E3725577_5F2B_4F48_8481_8EAB51FE2F30_.wvu.FilterData" localSheetId="0" hidden="1">'на 31.12.2022'!$A$6:$J$390</definedName>
    <definedName name="Z_E39490FA_BEC0_404A_A45F_35965667BCBC_.wvu.FilterData" localSheetId="0" hidden="1">'на 31.12.2022'!$A$6:$J$390</definedName>
    <definedName name="Z_E3C6ECC1_0F12_435D_9B36_B23F6133337F_.wvu.FilterData" localSheetId="0" hidden="1">'на 31.12.2022'!$A$6:$G$122</definedName>
    <definedName name="Z_E3FB0B12_0C6E_4BBD_B35C_2F8B1D76B1EB_.wvu.FilterData" localSheetId="0" hidden="1">'на 31.12.2022'!$A$6:$J$390</definedName>
    <definedName name="Z_E41459EA_F056_44F0_B971_CA485B38C4A7_.wvu.FilterData" localSheetId="0" hidden="1">'на 31.12.2022'!$A$6:$J$390</definedName>
    <definedName name="Z_E437F2F2_3B79_49F0_9901_D31498A163D7_.wvu.FilterData" localSheetId="0" hidden="1">'на 31.12.2022'!$A$6:$J$390</definedName>
    <definedName name="Z_E43D4848_1A7E_4044_9203_B68E2E9AAE7C_.wvu.FilterData" localSheetId="0" hidden="1">'на 31.12.2022'!$A$6:$J$390</definedName>
    <definedName name="Z_E4BC7956_6419_4844_8010_327F93A58743_.wvu.FilterData" localSheetId="0" hidden="1">'на 31.12.2022'!$A$6:$J$390</definedName>
    <definedName name="Z_E531BAEE_E556_4AEF_B35B_C675BD99939C_.wvu.FilterData" localSheetId="0" hidden="1">'на 31.12.2022'!$A$6:$J$390</definedName>
    <definedName name="Z_E563A17B_3B3B_4B28_89D6_A5FC82DB33C2_.wvu.FilterData" localSheetId="0" hidden="1">'на 31.12.2022'!$A$6:$J$390</definedName>
    <definedName name="Z_E595EE4B_3BD8_4B57_9722_7D807AF05B12_.wvu.FilterData" localSheetId="0" hidden="1">'на 31.12.2022'!$A$6:$J$390</definedName>
    <definedName name="Z_E5DA1B9B_62F2_4CE6_9A2F_0A446D4275B1_.wvu.FilterData" localSheetId="0" hidden="1">'на 31.12.2022'!$A$6:$J$390</definedName>
    <definedName name="Z_E5EC7523_F88D_4AD4_9A8D_84C16AB7BFC1_.wvu.FilterData" localSheetId="0" hidden="1">'на 31.12.2022'!$A$6:$J$390</definedName>
    <definedName name="Z_E62E0FFE_7555_4927_BA87_96C72751599B_.wvu.FilterData" localSheetId="0" hidden="1">'на 31.12.2022'!$A$6:$J$390</definedName>
    <definedName name="Z_E64668E0_9086_4748_A397_C9C52293A8D6_.wvu.FilterData" localSheetId="0" hidden="1">'на 31.12.2022'!$A$6:$J$390</definedName>
    <definedName name="Z_E6B0F607_AC37_4539_B427_EA5DBDA71490_.wvu.FilterData" localSheetId="0" hidden="1">'на 31.12.2022'!$A$6:$J$390</definedName>
    <definedName name="Z_E6BEB68E_1813_43FA_83CB_AD563380E01C_.wvu.FilterData" localSheetId="0" hidden="1">'на 31.12.2022'!$A$6:$J$390</definedName>
    <definedName name="Z_E6F2229B_648C_45EB_AFDD_48E1933E9057_.wvu.FilterData" localSheetId="0" hidden="1">'на 31.12.2022'!$A$6:$J$390</definedName>
    <definedName name="Z_E7901072_44B2_4803_8DC7_3679CCBA4C9B_.wvu.FilterData" localSheetId="0" hidden="1">'на 31.12.2022'!$A$6:$J$390</definedName>
    <definedName name="Z_E79A0EA5_52A1_4025_997A_295E408CC35E_.wvu.FilterData" localSheetId="0" hidden="1">'на 31.12.2022'!$A$6:$J$390</definedName>
    <definedName name="Z_E79ABD49_719F_4887_A43D_3DE66BF8AD95_.wvu.FilterData" localSheetId="0" hidden="1">'на 31.12.2022'!$A$6:$J$390</definedName>
    <definedName name="Z_E7E34260_E3FF_494E_BB4E_1D372EA1276B_.wvu.FilterData" localSheetId="0" hidden="1">'на 31.12.2022'!$A$6:$J$390</definedName>
    <definedName name="Z_E818C85D_F563_4BCC_9747_0856B0207D9A_.wvu.FilterData" localSheetId="0" hidden="1">'на 31.12.2022'!$A$6:$J$390</definedName>
    <definedName name="Z_E82792CF_B779_4AD9_9A8F_1460484FCA49_.wvu.FilterData" localSheetId="0" hidden="1">'на 31.12.2022'!$A$6:$J$390</definedName>
    <definedName name="Z_E82C4687_5D5F_44E1_B3CD_248A8B745A35_.wvu.FilterData" localSheetId="0" hidden="1">'на 31.12.2022'!$A$6:$J$390</definedName>
    <definedName name="Z_E83E9BD8_85E8_4A58_A0B6_0F6FAEE0DDFB_.wvu.FilterData" localSheetId="0" hidden="1">'на 31.12.2022'!$A$6:$J$390</definedName>
    <definedName name="Z_E85A9955_A3DD_46D7_A4A3_9B67A0E2B00C_.wvu.FilterData" localSheetId="0" hidden="1">'на 31.12.2022'!$A$6:$J$390</definedName>
    <definedName name="Z_E85CF805_B7EC_4B8E_BF6B_2D35F453C813_.wvu.FilterData" localSheetId="0" hidden="1">'на 31.12.2022'!$A$6:$J$390</definedName>
    <definedName name="Z_E8619C4F_9D0C_40CF_8636_CF30BDB53D78_.wvu.FilterData" localSheetId="0" hidden="1">'на 31.12.2022'!$A$6:$J$390</definedName>
    <definedName name="Z_E86B59AB_8419_4B63_BADC_4C4DB9795CAA_.wvu.FilterData" localSheetId="0" hidden="1">'на 31.12.2022'!$A$6:$J$390</definedName>
    <definedName name="Z_E87F17F9_955F_4F0C_8155_B5A522DA71CF_.wvu.FilterData" localSheetId="0" hidden="1">'на 31.12.2022'!$A$6:$J$390</definedName>
    <definedName name="Z_E88E1D11_18C0_4724_9D4F_2C85DDF57564_.wvu.FilterData" localSheetId="0" hidden="1">'на 31.12.2022'!$A$6:$G$122</definedName>
    <definedName name="Z_E8A10C98_7FB3_4F53_A0BF_0783995E971D_.wvu.FilterData" localSheetId="0" hidden="1">'на 31.12.2022'!$A$6:$J$390</definedName>
    <definedName name="Z_E8E447B7_386A_4449_A267_EA8A8ED2E9DF_.wvu.FilterData" localSheetId="0" hidden="1">'на 31.12.2022'!$A$6:$J$390</definedName>
    <definedName name="Z_E922E6D4_162D_4B22_BA5C_1C9F4400B93D_.wvu.FilterData" localSheetId="0" hidden="1">'на 31.12.2022'!$A$6:$J$390</definedName>
    <definedName name="Z_E930EB23_A485_413D_ABCB_FAB92C52AAA4_.wvu.FilterData" localSheetId="0" hidden="1">'на 31.12.2022'!$A$6:$J$390</definedName>
    <definedName name="Z_E952215A_EF2B_4724_A091_1F77A330F7A6_.wvu.FilterData" localSheetId="0" hidden="1">'на 31.12.2022'!$A$6:$J$390</definedName>
    <definedName name="Z_E9A4F66F_BB40_4C19_8750_6E61AF1D74A1_.wvu.FilterData" localSheetId="0" hidden="1">'на 31.12.2022'!$A$6:$J$390</definedName>
    <definedName name="Z_EA16B1A6_A575_4BB9_B51E_98E088646246_.wvu.FilterData" localSheetId="0" hidden="1">'на 31.12.2022'!$A$6:$J$390</definedName>
    <definedName name="Z_EA234825_5817_4C50_AC45_83D70F061045_.wvu.FilterData" localSheetId="0" hidden="1">'на 31.12.2022'!$A$6:$J$390</definedName>
    <definedName name="Z_EA23A076_D755_4015_9B84_BEFD1DB876FC_.wvu.FilterData" localSheetId="0" hidden="1">'на 31.12.2022'!$A$6:$J$390</definedName>
    <definedName name="Z_EA26BD39_D295_43F0_9554_645E38E73803_.wvu.FilterData" localSheetId="0" hidden="1">'на 31.12.2022'!$A$6:$J$390</definedName>
    <definedName name="Z_EA769D6D_3269_481D_9974_BC10C6C55FF6_.wvu.FilterData" localSheetId="0" hidden="1">'на 31.12.2022'!$A$6:$G$122</definedName>
    <definedName name="Z_EA7BB06C_40E6_4375_9BE4_353C118D0D8A_.wvu.FilterData" localSheetId="0" hidden="1">'на 31.12.2022'!$A$6:$J$390</definedName>
    <definedName name="Z_EAEC0497_D454_492F_A78A_948CBC8B7349_.wvu.FilterData" localSheetId="0" hidden="1">'на 31.12.2022'!$A$6:$J$390</definedName>
    <definedName name="Z_EB2D8BE6_72BC_4D23_BEC7_DBF109493B0C_.wvu.FilterData" localSheetId="0" hidden="1">'на 31.12.2022'!$A$6:$J$390</definedName>
    <definedName name="Z_EBCDBD63_50FE_4D52_B280_2A723FA77236_.wvu.FilterData" localSheetId="0" hidden="1">'на 31.12.2022'!$A$6:$G$122</definedName>
    <definedName name="Z_EBE6EB5A_28BA_42FD_8E13_84A84E5CEFFA_.wvu.FilterData" localSheetId="0" hidden="1">'на 31.12.2022'!$A$6:$J$390</definedName>
    <definedName name="Z_EC6B58CC_C695_4EAF_B026_DA7CE6279D7A_.wvu.FilterData" localSheetId="0" hidden="1">'на 31.12.2022'!$A$6:$J$390</definedName>
    <definedName name="Z_EC741CE0_C720_481D_9CFE_596247B0CF36_.wvu.FilterData" localSheetId="0" hidden="1">'на 31.12.2022'!$A$6:$J$390</definedName>
    <definedName name="Z_EC7DFC56_670B_4634_9C36_1A0E9779A8AB_.wvu.FilterData" localSheetId="0" hidden="1">'на 31.12.2022'!$A$6:$J$390</definedName>
    <definedName name="Z_EC7EDFF4_8717_443E_A482_A625A9C4247F_.wvu.FilterData" localSheetId="0" hidden="1">'на 31.12.2022'!$A$6:$J$390</definedName>
    <definedName name="Z_EC900011_F272_4D76_BA18_A39600700B39_.wvu.FilterData" localSheetId="0" hidden="1">'на 31.12.2022'!$A$6:$J$390</definedName>
    <definedName name="Z_EC9C440E_29D9_4209_81C9_08FA39A99B70_.wvu.FilterData" localSheetId="0" hidden="1">'на 31.12.2022'!$A$6:$J$390</definedName>
    <definedName name="Z_ECDACD81_C235_4983_A4F4_DD0DF415537B_.wvu.FilterData" localSheetId="0" hidden="1">'на 31.12.2022'!$A$6:$J$390</definedName>
    <definedName name="Z_ECDB9DF1_6EBE_4872_A4EA_C132DB4F17D1_.wvu.FilterData" localSheetId="0" hidden="1">'на 31.12.2022'!$A$6:$J$390</definedName>
    <definedName name="Z_ED062811_EB69_48A4_A670_1ACDB0B62102_.wvu.FilterData" localSheetId="0" hidden="1">'на 31.12.2022'!$A$6:$J$390</definedName>
    <definedName name="Z_ED3CA1AD_27FA_49EB_91E7_60AB4F0D9C59_.wvu.FilterData" localSheetId="0" hidden="1">'на 31.12.2022'!$A$6:$J$390</definedName>
    <definedName name="Z_ED5F05CF_0821_469C_A3FE_35B2692E3A2E_.wvu.FilterData" localSheetId="0" hidden="1">'на 31.12.2022'!$A$6:$J$390</definedName>
    <definedName name="Z_ED74FBD3_DF35_4798_8C2A_7ADA46D140AA_.wvu.FilterData" localSheetId="0" hidden="1">'на 31.12.2022'!$A$6:$G$122</definedName>
    <definedName name="Z_EE680255_75A1_4DDB_913F_4A1F3421B50B_.wvu.FilterData" localSheetId="0" hidden="1">'на 31.12.2022'!$A$6:$J$390</definedName>
    <definedName name="Z_EEA670F4_FD70_410C_B154_2B68A58088BB_.wvu.FilterData" localSheetId="0" hidden="1">'на 31.12.2022'!$A$6:$J$390</definedName>
    <definedName name="Z_EED7532F_3F8E_4159_866F_A5A51397E489_.wvu.FilterData" localSheetId="0" hidden="1">'на 31.12.2022'!$A$6:$J$390</definedName>
    <definedName name="Z_EEDEE6DA_8279_4F84_B5A2_4D9FC4BBFC9B_.wvu.FilterData" localSheetId="0" hidden="1">'на 31.12.2022'!$A$6:$J$390</definedName>
    <definedName name="Z_EF1610FE_843B_4864_9DAD_05F697DD47DC_.wvu.FilterData" localSheetId="0" hidden="1">'на 31.12.2022'!$A$6:$J$390</definedName>
    <definedName name="Z_EFFADE78_6F23_4B5D_AE74_3E82BA29B398_.wvu.FilterData" localSheetId="0" hidden="1">'на 31.12.2022'!$A$6:$G$122</definedName>
    <definedName name="Z_F05EFB87_3BE7_41AF_8465_1EA73F5E8818_.wvu.FilterData" localSheetId="0" hidden="1">'на 31.12.2022'!$A$6:$J$390</definedName>
    <definedName name="Z_F0EB967D_F079_4FD4_AD5F_5BA84E405B49_.wvu.FilterData" localSheetId="0" hidden="1">'на 31.12.2022'!$A$6:$J$390</definedName>
    <definedName name="Z_F1034BFA_1A69_4FC2_AF03_194D1772ED46_.wvu.FilterData" localSheetId="0" hidden="1">'на 31.12.2022'!$A$6:$J$390</definedName>
    <definedName name="Z_F103F4AF_E8E2_4F3E_A9FD_DB934D8E8A41_.wvu.FilterData" localSheetId="0" hidden="1">'на 31.12.2022'!$A$6:$J$390</definedName>
    <definedName name="Z_F140A98E_30AA_4FD0_8B93_08F8951EDE5E_.wvu.FilterData" localSheetId="0" hidden="1">'на 31.12.2022'!$A$6:$G$122</definedName>
    <definedName name="Z_F1D58EA3_233E_4B2C_907F_20FB7B32BCEB_.wvu.FilterData" localSheetId="0" hidden="1">'на 31.12.2022'!$A$6:$J$390</definedName>
    <definedName name="Z_F1FF83CB_C105_4045_8D1C_1656D8BA7B97_.wvu.FilterData" localSheetId="0" hidden="1">'на 31.12.2022'!$A$6:$J$390</definedName>
    <definedName name="Z_F2110B0B_AAE7_42F0_B553_C360E9249AD4_.wvu.Cols" localSheetId="0" hidden="1">'на 31.12.2022'!#REF!,'на 31.12.2022'!#REF!,'на 31.12.2022'!$K:$BL</definedName>
    <definedName name="Z_F2110B0B_AAE7_42F0_B553_C360E9249AD4_.wvu.FilterData" localSheetId="0" hidden="1">'на 31.12.2022'!$A$6:$J$390</definedName>
    <definedName name="Z_F2110B0B_AAE7_42F0_B553_C360E9249AD4_.wvu.PrintArea" localSheetId="0" hidden="1">'на 31.12.2022'!$A$1:$BL$150</definedName>
    <definedName name="Z_F2110B0B_AAE7_42F0_B553_C360E9249AD4_.wvu.PrintTitles" localSheetId="0" hidden="1">'на 31.12.2022'!$4:$6</definedName>
    <definedName name="Z_F2297F69_EEB2_47F1_B378_3E0399CA26A1_.wvu.FilterData" localSheetId="0" hidden="1">'на 31.12.2022'!$A$6:$J$390</definedName>
    <definedName name="Z_F24FF7CE_BEE9_4D69_9CC9_1D573409219A_.wvu.FilterData" localSheetId="0" hidden="1">'на 31.12.2022'!$A$6:$J$390</definedName>
    <definedName name="Z_F278667C_3752_4E5E_BBEE_5A1D429FAB93_.wvu.FilterData" localSheetId="0" hidden="1">'на 31.12.2022'!$A$6:$J$390</definedName>
    <definedName name="Z_F2B210B3_A608_46A5_94E1_E525F8F6A2C4_.wvu.FilterData" localSheetId="0" hidden="1">'на 31.12.2022'!$A$6:$J$390</definedName>
    <definedName name="Z_F304AA00_B14E_4276_98BB_A5E040C2BE83_.wvu.FilterData" localSheetId="0" hidden="1">'на 31.12.2022'!$A$6:$J$390</definedName>
    <definedName name="Z_F30FADD4_07E9_4B4F_B53A_86E542EF0570_.wvu.FilterData" localSheetId="0" hidden="1">'на 31.12.2022'!$A$6:$J$390</definedName>
    <definedName name="Z_F31E06D7_BB46_4306_AC80_7D867336978C_.wvu.FilterData" localSheetId="0" hidden="1">'на 31.12.2022'!$A$6:$J$390</definedName>
    <definedName name="Z_F338BCFF_FE37_4512_82DE_8C10862CD583_.wvu.FilterData" localSheetId="0" hidden="1">'на 31.12.2022'!$A$6:$J$390</definedName>
    <definedName name="Z_F33B77A9_71E4_4F9B_8072_7CFC39B3FC50_.wvu.FilterData" localSheetId="0" hidden="1">'на 31.12.2022'!$A$6:$J$390</definedName>
    <definedName name="Z_F34EC6B1_390D_4B75_852C_F8775ACC3B29_.wvu.FilterData" localSheetId="0" hidden="1">'на 31.12.2022'!$A$6:$J$390</definedName>
    <definedName name="Z_F3E148B1_ED1B_4330_84E7_EFC4722C807A_.wvu.FilterData" localSheetId="0" hidden="1">'на 31.12.2022'!$A$6:$J$390</definedName>
    <definedName name="Z_F3EB4276_07ED_4C3D_8305_EFD9881E26ED_.wvu.FilterData" localSheetId="0" hidden="1">'на 31.12.2022'!$A$6:$J$390</definedName>
    <definedName name="Z_F3F1BB49_52AF_48BB_95BC_060170851629_.wvu.FilterData" localSheetId="0" hidden="1">'на 31.12.2022'!$A$6:$J$390</definedName>
    <definedName name="Z_F413BB5D_EA53_42FB_84EF_A630DFA6E3CE_.wvu.FilterData" localSheetId="0" hidden="1">'на 31.12.2022'!$A$6:$J$390</definedName>
    <definedName name="Z_F424C8EB_1FD1_4B7C_BB16_C87F07FB1A66_.wvu.FilterData" localSheetId="0" hidden="1">'на 31.12.2022'!$A$6:$J$390</definedName>
    <definedName name="Z_F48552A9_1F3B_415E_B25A_3A35D2E6EB46_.wvu.FilterData" localSheetId="0" hidden="1">'на 31.12.2022'!$A$6:$J$390</definedName>
    <definedName name="Z_F4B370BE_A7CE_4BF8_A9D2_E5262584ECE2_.wvu.FilterData" localSheetId="0" hidden="1">'на 31.12.2022'!$A$6:$J$390</definedName>
    <definedName name="Z_F4D51502_0CCD_4E1C_8387_D94D30666E39_.wvu.FilterData" localSheetId="0" hidden="1">'на 31.12.2022'!$A$6:$J$390</definedName>
    <definedName name="Z_F52002B9_A233_461F_9C02_2195A969869E_.wvu.FilterData" localSheetId="0" hidden="1">'на 31.12.2022'!$A$6:$J$390</definedName>
    <definedName name="Z_F58680BA_6ED5_407F_B9AE_851D451E01EE_.wvu.FilterData" localSheetId="0" hidden="1">'на 31.12.2022'!$A$6:$J$390</definedName>
    <definedName name="Z_F5904F57_BE1E_4C1A_B9F2_3334C6090028_.wvu.FilterData" localSheetId="0" hidden="1">'на 31.12.2022'!$A$6:$J$390</definedName>
    <definedName name="Z_F5A92536_7ADF_4574_9094_4E9E2907828D_.wvu.FilterData" localSheetId="0" hidden="1">'на 31.12.2022'!$A$6:$J$390</definedName>
    <definedName name="Z_F5E5B384_11B7_4F24_ADF6_08A6C35ADF77_.wvu.FilterData" localSheetId="0" hidden="1">'на 31.12.2022'!$A$6:$J$390</definedName>
    <definedName name="Z_F5F50589_1DF0_4A91_A5AE_A081904AF6B0_.wvu.FilterData" localSheetId="0" hidden="1">'на 31.12.2022'!$A$6:$J$390</definedName>
    <definedName name="Z_F66AFAC6_2D91_47B3_B144_43AE4E90F02F_.wvu.FilterData" localSheetId="0" hidden="1">'на 31.12.2022'!$A$6:$J$390</definedName>
    <definedName name="Z_F675BEC0_5D51_42CD_8359_31DF2F226166_.wvu.FilterData" localSheetId="0" hidden="1">'на 31.12.2022'!$A$6:$J$390</definedName>
    <definedName name="Z_F6921BC4_E0E6_4AEF_829D_3CF79503065A_.wvu.FilterData" localSheetId="0" hidden="1">'на 31.12.2022'!$A$6:$J$390</definedName>
    <definedName name="Z_F6F4D1CA_4991_462D_A51D_FD0D91822706_.wvu.FilterData" localSheetId="0" hidden="1">'на 31.12.2022'!$A$6:$J$390</definedName>
    <definedName name="Z_F731E429_1EEA_443F_A17D_E6EB986E228C_.wvu.FilterData" localSheetId="0" hidden="1">'на 31.12.2022'!$A$6:$J$390</definedName>
    <definedName name="Z_F7E84A2A_268F_49A2_9175_3ADFDAD9A1AF_.wvu.FilterData" localSheetId="0" hidden="1">'на 31.12.2022'!$A$6:$J$390</definedName>
    <definedName name="Z_F7FC106B_79FE_40D3_AA43_206A7284AC4B_.wvu.FilterData" localSheetId="0" hidden="1">'на 31.12.2022'!$A$6:$J$390</definedName>
    <definedName name="Z_F800C951_7E3C_42D6_B362_3CDF78E7F025_.wvu.FilterData" localSheetId="0" hidden="1">'на 31.12.2022'!$A$6:$J$390</definedName>
    <definedName name="Z_F8B0DEDC_32C7_4D2C_9923_D4A5441ED454_.wvu.FilterData" localSheetId="0" hidden="1">'на 31.12.2022'!$A$6:$J$390</definedName>
    <definedName name="Z_F8CD48ED_A67F_492E_A417_09D352E93E12_.wvu.FilterData" localSheetId="0" hidden="1">'на 31.12.2022'!$A$6:$G$122</definedName>
    <definedName name="Z_F8E02295_4C4F_4DE1_ACF5_8151BB17EB6E_.wvu.FilterData" localSheetId="0" hidden="1">'на 31.12.2022'!$A$6:$J$390</definedName>
    <definedName name="Z_F8E4304E_2CC4_4F73_A08A_BA6FE8EB77EF_.wvu.FilterData" localSheetId="0" hidden="1">'на 31.12.2022'!$A$6:$J$390</definedName>
    <definedName name="Z_F9AF50D2_05C8_4D13_9F15_43FAA7F1CB7A_.wvu.FilterData" localSheetId="0" hidden="1">'на 31.12.2022'!$A$6:$J$390</definedName>
    <definedName name="Z_F9B9A5C0_E391_4CCC_95EA_AF425221E5C4_.wvu.FilterData" localSheetId="0" hidden="1">'на 31.12.2022'!$A$6:$J$390</definedName>
    <definedName name="Z_F9F96D65_7E5D_4EDB_B47B_CD800EE8793F_.wvu.FilterData" localSheetId="0" hidden="1">'на 31.12.2022'!$A$6:$G$122</definedName>
    <definedName name="Z_FA0158D7_5D42_4521_AFCC_0FD96CFB6680_.wvu.FilterData" localSheetId="0" hidden="1">'на 31.12.2022'!$A$6:$J$390</definedName>
    <definedName name="Z_FA263ADC_F7F9_4F21_8D0A_B162CFE58321_.wvu.FilterData" localSheetId="0" hidden="1">'на 31.12.2022'!$A$6:$J$390</definedName>
    <definedName name="Z_FA270880_5E39_4EAA_BE02_BDB906770A67_.wvu.FilterData" localSheetId="0" hidden="1">'на 31.12.2022'!$A$6:$J$390</definedName>
    <definedName name="Z_FA47CA05_CCF1_4EDC_AAF6_26967695B1D8_.wvu.FilterData" localSheetId="0" hidden="1">'на 31.12.2022'!$A$6:$J$390</definedName>
    <definedName name="Z_FA687933_7694_4C0F_8982_34C11239740C_.wvu.FilterData" localSheetId="0" hidden="1">'на 31.12.2022'!$A$6:$J$390</definedName>
    <definedName name="Z_FA9FECB8_BA16_47CC_97A5_FF0276B7BA2A_.wvu.FilterData" localSheetId="0" hidden="1">'на 31.12.2022'!$A$6:$J$390</definedName>
    <definedName name="Z_FADBBBF4_A5FD_47EA_87AF_F3DC2DF00CA8_.wvu.FilterData" localSheetId="0" hidden="1">'на 31.12.2022'!$A$6:$J$390</definedName>
    <definedName name="Z_FAEA1540_FB92_4A7F_8E18_381E2C6FAF74_.wvu.FilterData" localSheetId="0" hidden="1">'на 31.12.2022'!$A$6:$G$122</definedName>
    <definedName name="Z_FB229BDB_3A6C_4BB8_B8E6_A67636835C83_.wvu.FilterData" localSheetId="0" hidden="1">'на 31.12.2022'!$A$6:$J$390</definedName>
    <definedName name="Z_FB2B2898_07E8_4F64_9660_A5CFE0C3B2A1_.wvu.FilterData" localSheetId="0" hidden="1">'на 31.12.2022'!$A$6:$J$390</definedName>
    <definedName name="Z_FB2BF477_D0B5_422C_B79D_FDEC3D26BD5E_.wvu.FilterData" localSheetId="0" hidden="1">'на 31.12.2022'!$A$6:$J$390</definedName>
    <definedName name="Z_FB35B37B_2F7F_4D23_B40F_380D683C704C_.wvu.FilterData" localSheetId="0" hidden="1">'на 31.12.2022'!$A$6:$J$390</definedName>
    <definedName name="Z_FB36674F_EA77_4276_ADC4_92BDAF28A2CB_.wvu.FilterData" localSheetId="0" hidden="1">'на 31.12.2022'!$A$6:$J$390</definedName>
    <definedName name="Z_FB4C9D56_2EDB_4CD4_9DFE_7C214EA770EC_.wvu.FilterData" localSheetId="0" hidden="1">'на 31.12.2022'!$A$6:$J$390</definedName>
    <definedName name="Z_FB950159_36A0_4459_8C0C_3AA3A2B4DEC9_.wvu.FilterData" localSheetId="0" hidden="1">'на 31.12.2022'!$A$6:$J$390</definedName>
    <definedName name="Z_FBE2EB42_7C8D_40DA_8BFA_706BF49FCFDE_.wvu.FilterData" localSheetId="0" hidden="1">'на 31.12.2022'!$A$6:$J$390</definedName>
    <definedName name="Z_FBEEEF36_B47B_4551_8D8A_904E9E1222D4_.wvu.FilterData" localSheetId="0" hidden="1">'на 31.12.2022'!$A$6:$G$122</definedName>
    <definedName name="Z_FBFEC7B7_C5D0_44F3_87E7_66C52A67E842_.wvu.FilterData" localSheetId="0" hidden="1">'на 31.12.2022'!$A$6:$J$390</definedName>
    <definedName name="Z_FC3CE0E0_62AD_4DFE_9E6D_61D173C71E73_.wvu.FilterData" localSheetId="0" hidden="1">'на 31.12.2022'!$A$6:$J$390</definedName>
    <definedName name="Z_FC4C3009_E36C_43FD_8BFB_98FFC232780E_.wvu.FilterData" localSheetId="0" hidden="1">'на 31.12.2022'!$A$6:$J$390</definedName>
    <definedName name="Z_FC5D3D29_E6B6_4724_B01C_EFC5C58D36F7_.wvu.FilterData" localSheetId="0" hidden="1">'на 31.12.2022'!$A$6:$J$390</definedName>
    <definedName name="Z_FC5FC493_AFA8_41A4_87B0_C433EF48A58A_.wvu.FilterData" localSheetId="0" hidden="1">'на 31.12.2022'!$A$6:$J$390</definedName>
    <definedName name="Z_FC8DF947_D902_4089_91EA_22D68229174F_.wvu.FilterData" localSheetId="0" hidden="1">'на 31.12.2022'!$A$6:$J$390</definedName>
    <definedName name="Z_FC921717_EFFF_4C5F_AE15_5DB48A6B2DDC_.wvu.FilterData" localSheetId="0" hidden="1">'на 31.12.2022'!$A$6:$J$390</definedName>
    <definedName name="Z_FCC3AE73_E537_4FEF_8316_D2033D529D47_.wvu.FilterData" localSheetId="0" hidden="1">'на 31.12.2022'!$A$6:$J$390</definedName>
    <definedName name="Z_FCD2D329_BC48_4BD8_AD6B_3D3925E3177E_.wvu.FilterData" localSheetId="0" hidden="1">'на 31.12.2022'!$A$6:$J$390</definedName>
    <definedName name="Z_FCEF895C_BC27_4CBA_8452_0C5644B8223D_.wvu.FilterData" localSheetId="0" hidden="1">'на 31.12.2022'!$A$6:$J$390</definedName>
    <definedName name="Z_FCFEE462_86B3_4D22_A291_C53135F468F2_.wvu.FilterData" localSheetId="0" hidden="1">'на 31.12.2022'!$A$6:$J$390</definedName>
    <definedName name="Z_FD01F790_1BBF_4238_916B_FA56833C331E_.wvu.FilterData" localSheetId="0" hidden="1">'на 31.12.2022'!$A$6:$J$390</definedName>
    <definedName name="Z_FD0E1B66_1ED2_4768_AEAA_4813773FCD1B_.wvu.FilterData" localSheetId="0" hidden="1">'на 31.12.2022'!$A$6:$G$122</definedName>
    <definedName name="Z_FD3BE8C9_37F8_4B3C_B2C7_E77CF8E04BFB_.wvu.FilterData" localSheetId="0" hidden="1">'на 31.12.2022'!$A$6:$J$390</definedName>
    <definedName name="Z_FD3D5015_A741_475F_84D8_C8E06D2029C4_.wvu.FilterData" localSheetId="0" hidden="1">'на 31.12.2022'!$A$6:$J$390</definedName>
    <definedName name="Z_FD4802F9_333E_4B85_AA53_8A6A2CF89072_.wvu.FilterData" localSheetId="0" hidden="1">'на 31.12.2022'!$A$6:$J$390</definedName>
    <definedName name="Z_FD5CEF9A_4499_4018_A32D_B5C5AF11D935_.wvu.FilterData" localSheetId="0" hidden="1">'на 31.12.2022'!$A$6:$J$390</definedName>
    <definedName name="Z_FD5EDEE5_A3CE_4C43_835A_373611C65308_.wvu.FilterData" localSheetId="0" hidden="1">'на 31.12.2022'!$A$6:$J$390</definedName>
    <definedName name="Z_FD66CF31_1A62_4649_ABF8_67009C9EEFA8_.wvu.FilterData" localSheetId="0" hidden="1">'на 31.12.2022'!$A$6:$J$390</definedName>
    <definedName name="Z_FDDB310B_7AE0_49CB_BE16_F49E6EF78E5F_.wvu.FilterData" localSheetId="0" hidden="1">'на 31.12.2022'!$A$6:$J$390</definedName>
    <definedName name="Z_FDE37E7A_0D62_48F6_B80B_D6356ECC791B_.wvu.FilterData" localSheetId="0" hidden="1">'на 31.12.2022'!$A$6:$J$390</definedName>
    <definedName name="Z_FDE6536E_3A56_4D69_A159_5DB77FF6A4B2_.wvu.FilterData" localSheetId="0" hidden="1">'на 31.12.2022'!$A$6:$J$390</definedName>
    <definedName name="Z_FDFA00AD_EA6D_4937_80B9_640D5FB985EF_.wvu.FilterData" localSheetId="0" hidden="1">'на 31.12.2022'!$A$6:$J$390</definedName>
    <definedName name="Z_FE9D531A_F987_4486_AC6F_37568587E0CC_.wvu.FilterData" localSheetId="0" hidden="1">'на 31.12.2022'!$A$6:$J$390</definedName>
    <definedName name="Z_FEE18FC2_E5D2_4C59_B7D0_FDF82F2008D4_.wvu.FilterData" localSheetId="0" hidden="1">'на 31.12.2022'!$A$6:$J$390</definedName>
    <definedName name="Z_FEF0FD9C_0AF1_4157_A391_071CD507BEBA_.wvu.FilterData" localSheetId="0" hidden="1">'на 31.12.2022'!$A$6:$J$390</definedName>
    <definedName name="Z_FEFFCD5F_F237_4316_B50A_6C71D0FF3363_.wvu.FilterData" localSheetId="0" hidden="1">'на 31.12.2022'!$A$6:$J$390</definedName>
    <definedName name="Z_FF2B641B_674B_4DA5_A6F8_82831EC9F946_.wvu.FilterData" localSheetId="0" hidden="1">'на 31.12.2022'!$A$6:$J$390</definedName>
    <definedName name="Z_FF7CC20D_CA9E_46D2_A113_9EB09E8A7DF6_.wvu.FilterData" localSheetId="0" hidden="1">'на 31.12.2022'!$A$6:$G$122</definedName>
    <definedName name="Z_FF7F531F_28CE_4C28_BA81_DE242DB82E03_.wvu.FilterData" localSheetId="0" hidden="1">'на 31.12.2022'!$A$6:$J$390</definedName>
    <definedName name="Z_FF9CAECB_501B_462B_B812_A3333DD17EEE_.wvu.FilterData" localSheetId="0" hidden="1">'на 31.12.2022'!$A$6:$J$390</definedName>
    <definedName name="Z_FF9EFDBE_F5FD_432E_96BA_C22D4E9B91D4_.wvu.FilterData" localSheetId="0" hidden="1">'на 31.12.2022'!$A$6:$J$390</definedName>
    <definedName name="Z_FFBF84C0_8EC1_41E5_A130_1EB26E22D86E_.wvu.FilterData" localSheetId="0" hidden="1">'на 31.12.2022'!$A$6:$J$390</definedName>
    <definedName name="Z_FFE6C3F9_C13E_4E13_8F64_B3AD0BCC69D2_.wvu.FilterData" localSheetId="0" hidden="1">'на 31.12.2022'!$A$6:$J$390</definedName>
    <definedName name="Z_FFFC89F4_6CC5_4464_8EC3_BC7659708B14_.wvu.FilterData" localSheetId="0" hidden="1">'на 31.12.2022'!$A$6:$J$390</definedName>
    <definedName name="_xlnm.Print_Titles" localSheetId="0">'на 31.12.2022'!$4:$7</definedName>
    <definedName name="_xlnm.Print_Area" localSheetId="0">'на 31.12.2022'!$A$1:$J$189</definedName>
  </definedNames>
  <calcPr calcId="144525" fullPrecision="0"/>
  <customWorkbookViews>
    <customWorkbookView name="Крыжановская Анна Александровна - Личное представление" guid="{3EEA7E1A-5F2B-4408-A34C-1F0223B5B245}" mergeInterval="0" personalView="1" maximized="1" xWindow="-8" yWindow="-8" windowWidth="1936" windowHeight="1056" tabRatio="518" activeSheetId="1"/>
    <customWorkbookView name="Маганёва Екатерина Николаевна - Личное представление" guid="{CA384592-0CFD-4322-A4EB-34EC04693944}" mergeInterval="0" personalView="1" maximized="1" xWindow="-8" yWindow="-8" windowWidth="1936" windowHeight="1056" tabRatio="522" activeSheetId="1"/>
    <customWorkbookView name="Хрусталёва Елена Анатольевна - Личное представление" guid="{032DDD1D-7C32-4E80-928D-C908C764BB01}" mergeInterval="0" personalView="1" maximized="1" xWindow="-8" yWindow="-8" windowWidth="1936" windowHeight="1056" tabRatio="522"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4"/>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916" windowHeight="815" tabRatio="522" activeSheetId="1"/>
    <customWorkbookView name="Астахова Анна Владимировна - Личное представление" guid="{13BE7114-35DF-4699-8779-61985C68F6C3}" mergeInterval="0" personalView="1" maximized="1" showSheetTabs="0" xWindow="-8" yWindow="-8" windowWidth="1936" windowHeight="1056" tabRatio="440" activeSheetId="1" showComments="commIndAndComment"/>
    <customWorkbookView name="Рогожина Ольга Сергеевна - Личное представление" guid="{BEA0FDBA-BB07-4C19-8BBD-5E57EE395C09}" mergeInterval="0" personalView="1" maximized="1" windowWidth="1916" windowHeight="855" tabRatio="522" activeSheetId="1"/>
    <customWorkbookView name="Чернова Светлана Викторовна - Личное представление" guid="{B128763D-80F0-47B0-A951-7CE59556729E}" mergeInterval="0" personalView="1" maximized="1" xWindow="-8" yWindow="-8" windowWidth="1936" windowHeight="1056"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Залецкая Ольга Генадьевна - Личное представление" guid="{6E4A7295-8CE0-4D28-ABEF-D38EBAE7C204}" mergeInterval="0" personalView="1" maximized="1" xWindow="-8" yWindow="-8" windowWidth="1936" windowHeight="1056" tabRatio="522"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s>
  <fileRecoveryPr autoRecover="0"/>
</workbook>
</file>

<file path=xl/calcChain.xml><?xml version="1.0" encoding="utf-8"?>
<calcChain xmlns="http://schemas.openxmlformats.org/spreadsheetml/2006/main">
  <c r="I20" i="1" l="1"/>
  <c r="I19" i="1"/>
  <c r="I184" i="1"/>
  <c r="I183" i="1"/>
  <c r="I181" i="1"/>
  <c r="I180" i="1"/>
  <c r="I179" i="1"/>
  <c r="I178" i="1"/>
  <c r="I177" i="1"/>
  <c r="I175" i="1"/>
  <c r="I174" i="1"/>
  <c r="I173" i="1"/>
  <c r="I172" i="1"/>
  <c r="I171" i="1"/>
  <c r="I169" i="1"/>
  <c r="I168" i="1"/>
  <c r="I167" i="1"/>
  <c r="I166" i="1"/>
  <c r="I165" i="1"/>
  <c r="I163" i="1"/>
  <c r="I162" i="1"/>
  <c r="I161" i="1"/>
  <c r="I160" i="1"/>
  <c r="I159" i="1"/>
  <c r="I158" i="1"/>
  <c r="I157" i="1"/>
  <c r="I155" i="1"/>
  <c r="I154" i="1"/>
  <c r="I153" i="1"/>
  <c r="I152" i="1"/>
  <c r="I151" i="1"/>
  <c r="I149" i="1"/>
  <c r="I148" i="1"/>
  <c r="I147" i="1"/>
  <c r="I146" i="1"/>
  <c r="I145" i="1"/>
  <c r="I143" i="1"/>
  <c r="I142" i="1"/>
  <c r="I141" i="1"/>
  <c r="I140" i="1"/>
  <c r="I139" i="1"/>
  <c r="I137" i="1"/>
  <c r="I136" i="1"/>
  <c r="I135" i="1"/>
  <c r="I134" i="1"/>
  <c r="I133" i="1"/>
  <c r="I131" i="1"/>
  <c r="I130" i="1"/>
  <c r="I129" i="1"/>
  <c r="I128" i="1"/>
  <c r="I127" i="1"/>
  <c r="I126" i="1"/>
  <c r="I125" i="1"/>
  <c r="I124" i="1"/>
  <c r="I122" i="1"/>
  <c r="I121" i="1"/>
  <c r="I120" i="1"/>
  <c r="I119" i="1"/>
  <c r="I118" i="1"/>
  <c r="I116" i="1"/>
  <c r="I115" i="1"/>
  <c r="I114" i="1"/>
  <c r="I113" i="1"/>
  <c r="I112" i="1"/>
  <c r="I110" i="1"/>
  <c r="I109" i="1"/>
  <c r="I108" i="1"/>
  <c r="I107" i="1"/>
  <c r="I106" i="1"/>
  <c r="I98" i="1"/>
  <c r="I97" i="1"/>
  <c r="I96" i="1"/>
  <c r="I95" i="1"/>
  <c r="I94" i="1"/>
  <c r="I92" i="1"/>
  <c r="I91" i="1"/>
  <c r="I90" i="1"/>
  <c r="I89" i="1"/>
  <c r="I88" i="1"/>
  <c r="I80" i="1"/>
  <c r="I79" i="1"/>
  <c r="I78" i="1"/>
  <c r="I77" i="1"/>
  <c r="I76" i="1"/>
  <c r="I57" i="1"/>
  <c r="I56" i="1"/>
  <c r="I54" i="1"/>
  <c r="I53" i="1"/>
  <c r="I52" i="1"/>
  <c r="I51" i="1"/>
  <c r="I50" i="1"/>
  <c r="I48" i="1"/>
  <c r="I47" i="1"/>
  <c r="I46" i="1"/>
  <c r="I45" i="1"/>
  <c r="I44" i="1"/>
  <c r="I42" i="1"/>
  <c r="I41" i="1"/>
  <c r="I40" i="1"/>
  <c r="I39" i="1"/>
  <c r="I38" i="1"/>
  <c r="I37" i="1"/>
  <c r="I35" i="1"/>
  <c r="I34" i="1"/>
  <c r="I33" i="1"/>
  <c r="I32" i="1"/>
  <c r="I31" i="1"/>
  <c r="I29" i="1"/>
  <c r="I28" i="1"/>
  <c r="I27" i="1"/>
  <c r="I26" i="1"/>
  <c r="I25" i="1"/>
  <c r="I24" i="1"/>
  <c r="I22" i="1"/>
  <c r="I21" i="1"/>
  <c r="I18" i="1"/>
  <c r="I14" i="1" s="1"/>
  <c r="H19" i="1"/>
  <c r="F96" i="1"/>
  <c r="D96" i="1"/>
  <c r="C96" i="1"/>
  <c r="E97" i="1"/>
  <c r="F97" i="1"/>
  <c r="D97" i="1"/>
  <c r="C97" i="1"/>
  <c r="G97" i="1" s="1"/>
  <c r="F78" i="1"/>
  <c r="D78" i="1"/>
  <c r="C78" i="1"/>
  <c r="F77" i="1"/>
  <c r="D77" i="1"/>
  <c r="C77" i="1"/>
  <c r="H95" i="1"/>
  <c r="H96" i="1"/>
  <c r="F108" i="1"/>
  <c r="D108" i="1"/>
  <c r="C108" i="1"/>
  <c r="F107" i="1"/>
  <c r="D107" i="1"/>
  <c r="C107" i="1"/>
  <c r="D118" i="1"/>
  <c r="F118" i="1"/>
  <c r="C118" i="1"/>
  <c r="H90" i="1"/>
  <c r="H89" i="1"/>
  <c r="H20" i="1" l="1"/>
  <c r="K15" i="1" l="1"/>
  <c r="H45" i="1" l="1"/>
  <c r="H152" i="1" l="1"/>
  <c r="H151" i="1"/>
  <c r="H26" i="1" l="1"/>
  <c r="H160" i="1" l="1"/>
  <c r="H147" i="1" l="1"/>
  <c r="H146" i="1"/>
  <c r="H128" i="1" l="1"/>
  <c r="H127" i="1"/>
  <c r="H51" i="1" l="1"/>
  <c r="H135" i="1" l="1"/>
  <c r="H134" i="1"/>
  <c r="H159" i="1"/>
  <c r="C95" i="1" l="1"/>
  <c r="H43" i="1" l="1"/>
  <c r="D135" i="1"/>
  <c r="D20" i="1" l="1"/>
  <c r="F182" i="1" l="1"/>
  <c r="G184" i="1"/>
  <c r="G182" i="1" s="1"/>
  <c r="H106" i="1" l="1"/>
  <c r="H83" i="1"/>
  <c r="H179" i="1" l="1"/>
  <c r="H178" i="1"/>
  <c r="H40" i="1"/>
  <c r="H39" i="1"/>
  <c r="H145" i="1"/>
  <c r="H172" i="1"/>
  <c r="C84" i="1" l="1"/>
  <c r="C105" i="1"/>
  <c r="G179" i="1" l="1"/>
  <c r="D179" i="1"/>
  <c r="E179" i="1" s="1"/>
  <c r="D147" i="1"/>
  <c r="D128" i="1"/>
  <c r="H184" i="1"/>
  <c r="H182" i="1" s="1"/>
  <c r="E184" i="1"/>
  <c r="P187" i="1" l="1"/>
  <c r="K187" i="1"/>
  <c r="I186" i="1"/>
  <c r="P186" i="1" s="1"/>
  <c r="E186" i="1"/>
  <c r="I185" i="1"/>
  <c r="P185" i="1" s="1"/>
  <c r="K184" i="1"/>
  <c r="P183" i="1"/>
  <c r="D182" i="1"/>
  <c r="C182" i="1"/>
  <c r="I182" i="1" s="1"/>
  <c r="K182" i="1" l="1"/>
  <c r="E182" i="1"/>
  <c r="K186" i="1"/>
  <c r="P184" i="1"/>
  <c r="K185" i="1"/>
  <c r="P182" i="1"/>
  <c r="K183" i="1"/>
  <c r="F13" i="1" l="1"/>
  <c r="K124" i="1" l="1"/>
  <c r="E119" i="1" l="1"/>
  <c r="G119" i="1"/>
  <c r="C71" i="1"/>
  <c r="H140" i="1"/>
  <c r="H33" i="1" l="1"/>
  <c r="H32" i="1"/>
  <c r="H31" i="1"/>
  <c r="H167" i="1"/>
  <c r="H166" i="1"/>
  <c r="H165" i="1"/>
  <c r="F164" i="1"/>
  <c r="D164" i="1"/>
  <c r="H180" i="1"/>
  <c r="G178" i="1"/>
  <c r="E178" i="1"/>
  <c r="F176" i="1"/>
  <c r="D176" i="1"/>
  <c r="C176" i="1"/>
  <c r="F36" i="1"/>
  <c r="D36" i="1"/>
  <c r="F30" i="1"/>
  <c r="D30" i="1"/>
  <c r="I176" i="1" l="1"/>
  <c r="G176" i="1"/>
  <c r="H30" i="1"/>
  <c r="E176" i="1"/>
  <c r="H176" i="1"/>
  <c r="H174" i="1"/>
  <c r="H173" i="1"/>
  <c r="G172" i="1"/>
  <c r="E172" i="1"/>
  <c r="F170" i="1"/>
  <c r="D170" i="1"/>
  <c r="C170" i="1"/>
  <c r="I170" i="1" l="1"/>
  <c r="G170" i="1"/>
  <c r="H170" i="1"/>
  <c r="E170" i="1"/>
  <c r="K26" i="1" l="1"/>
  <c r="K16" i="1"/>
  <c r="K17" i="1"/>
  <c r="K22" i="1"/>
  <c r="K24" i="1"/>
  <c r="K25" i="1"/>
  <c r="K27" i="1"/>
  <c r="K28" i="1"/>
  <c r="K29" i="1"/>
  <c r="K38" i="1"/>
  <c r="K42" i="1"/>
  <c r="K44" i="1"/>
  <c r="K45" i="1"/>
  <c r="K46" i="1"/>
  <c r="K47" i="1"/>
  <c r="K48" i="1"/>
  <c r="K50" i="1"/>
  <c r="K52" i="1"/>
  <c r="K53" i="1"/>
  <c r="K54" i="1"/>
  <c r="K56" i="1"/>
  <c r="K57" i="1"/>
  <c r="K76" i="1"/>
  <c r="K79" i="1"/>
  <c r="K80" i="1"/>
  <c r="K109" i="1"/>
  <c r="K110" i="1"/>
  <c r="K112" i="1"/>
  <c r="K114" i="1"/>
  <c r="K115" i="1"/>
  <c r="K116" i="1"/>
  <c r="K121" i="1"/>
  <c r="K122" i="1"/>
  <c r="K125" i="1"/>
  <c r="K143" i="1"/>
  <c r="K148" i="1"/>
  <c r="K149" i="1"/>
  <c r="K154" i="1"/>
  <c r="K157" i="1"/>
  <c r="K158" i="1"/>
  <c r="K165" i="1"/>
  <c r="K169" i="1"/>
  <c r="H23" i="1" l="1"/>
  <c r="H103" i="1" l="1"/>
  <c r="H104" i="1"/>
  <c r="F101" i="1"/>
  <c r="F102" i="1"/>
  <c r="F103" i="1"/>
  <c r="F104" i="1"/>
  <c r="F100" i="1"/>
  <c r="D101" i="1"/>
  <c r="D102" i="1"/>
  <c r="D103" i="1"/>
  <c r="D104" i="1"/>
  <c r="D100" i="1"/>
  <c r="C101" i="1"/>
  <c r="C102" i="1"/>
  <c r="C103" i="1"/>
  <c r="I103" i="1" s="1"/>
  <c r="C104" i="1"/>
  <c r="I104" i="1" s="1"/>
  <c r="I102" i="1" l="1"/>
  <c r="I101" i="1"/>
  <c r="K103" i="1"/>
  <c r="K19" i="1"/>
  <c r="K18" i="1"/>
  <c r="K104" i="1"/>
  <c r="E102" i="1"/>
  <c r="K20" i="1"/>
  <c r="C100" i="1"/>
  <c r="I100" i="1" s="1"/>
  <c r="G102" i="1"/>
  <c r="E101" i="1"/>
  <c r="G101" i="1"/>
  <c r="H84" i="1" l="1"/>
  <c r="K90" i="1"/>
  <c r="E100" i="1"/>
  <c r="K89" i="1"/>
  <c r="G100" i="1"/>
  <c r="H161" i="1"/>
  <c r="H141" i="1"/>
  <c r="K161" i="1" l="1"/>
  <c r="K141" i="1"/>
  <c r="K160" i="1"/>
  <c r="K151" i="1"/>
  <c r="K152" i="1"/>
  <c r="K140" i="1"/>
  <c r="K159" i="1"/>
  <c r="H139" i="1"/>
  <c r="K139" i="1" l="1"/>
  <c r="K145" i="1"/>
  <c r="H120" i="1"/>
  <c r="K120" i="1" l="1"/>
  <c r="K119" i="1"/>
  <c r="C14" i="1" l="1"/>
  <c r="K107" i="1" l="1"/>
  <c r="K108" i="1"/>
  <c r="K113" i="1"/>
  <c r="K106" i="1"/>
  <c r="H102" i="1"/>
  <c r="H101" i="1"/>
  <c r="K102" i="1" l="1"/>
  <c r="K166" i="1"/>
  <c r="K101" i="1"/>
  <c r="K167" i="1"/>
  <c r="K146" i="1" l="1"/>
  <c r="H129" i="1"/>
  <c r="K129" i="1" l="1"/>
  <c r="K134" i="1"/>
  <c r="K127" i="1"/>
  <c r="K147" i="1"/>
  <c r="K131" i="1"/>
  <c r="K126" i="1"/>
  <c r="K128" i="1"/>
  <c r="K51" i="1"/>
  <c r="H144" i="1"/>
  <c r="E113" i="1" l="1"/>
  <c r="E96" i="1"/>
  <c r="K40" i="1" l="1"/>
  <c r="K32" i="1"/>
  <c r="K31" i="1"/>
  <c r="K33" i="1"/>
  <c r="K39" i="1"/>
  <c r="G90" i="1"/>
  <c r="G89" i="1"/>
  <c r="E89" i="1"/>
  <c r="E90" i="1"/>
  <c r="G95" i="1"/>
  <c r="E95" i="1"/>
  <c r="H14" i="1"/>
  <c r="K14" i="1" l="1"/>
  <c r="K77" i="1"/>
  <c r="K95" i="1"/>
  <c r="K78" i="1"/>
  <c r="K96" i="1"/>
  <c r="H100" i="1"/>
  <c r="K118" i="1"/>
  <c r="K100" i="1" l="1"/>
  <c r="G96" i="1" l="1"/>
  <c r="C83" i="1" l="1"/>
  <c r="K83" i="1" l="1"/>
  <c r="C65" i="1"/>
  <c r="C59" i="1" l="1"/>
  <c r="H98" i="1"/>
  <c r="H94" i="1"/>
  <c r="F83" i="1"/>
  <c r="I83" i="1" s="1"/>
  <c r="F84" i="1"/>
  <c r="I84" i="1" s="1"/>
  <c r="F85" i="1"/>
  <c r="F86" i="1"/>
  <c r="F82" i="1"/>
  <c r="D83" i="1"/>
  <c r="D84" i="1"/>
  <c r="D85" i="1"/>
  <c r="D86" i="1"/>
  <c r="D82" i="1"/>
  <c r="C85" i="1"/>
  <c r="I85" i="1" s="1"/>
  <c r="C86" i="1"/>
  <c r="I86" i="1" s="1"/>
  <c r="C82" i="1"/>
  <c r="I82" i="1" s="1"/>
  <c r="H73" i="1"/>
  <c r="H74" i="1"/>
  <c r="H70" i="1"/>
  <c r="F71" i="1"/>
  <c r="F72" i="1"/>
  <c r="H72" i="1" s="1"/>
  <c r="F73" i="1"/>
  <c r="F74" i="1"/>
  <c r="F70" i="1"/>
  <c r="D71" i="1"/>
  <c r="D72" i="1"/>
  <c r="D73" i="1"/>
  <c r="D74" i="1"/>
  <c r="D70" i="1"/>
  <c r="C72" i="1"/>
  <c r="I72" i="1" s="1"/>
  <c r="C73" i="1"/>
  <c r="I73" i="1" s="1"/>
  <c r="C74" i="1"/>
  <c r="C70" i="1"/>
  <c r="I70" i="1" l="1"/>
  <c r="C10" i="1"/>
  <c r="I74" i="1"/>
  <c r="H71" i="1"/>
  <c r="I71" i="1"/>
  <c r="K84" i="1"/>
  <c r="K74" i="1"/>
  <c r="K70" i="1"/>
  <c r="K98" i="1"/>
  <c r="K97" i="1"/>
  <c r="K73" i="1"/>
  <c r="K94" i="1"/>
  <c r="D14" i="1"/>
  <c r="G84" i="1"/>
  <c r="G83" i="1"/>
  <c r="G71" i="1"/>
  <c r="E83" i="1"/>
  <c r="E84" i="1"/>
  <c r="G72" i="1"/>
  <c r="F99" i="1"/>
  <c r="H69" i="1" l="1"/>
  <c r="K72" i="1"/>
  <c r="K71" i="1"/>
  <c r="H65" i="1"/>
  <c r="K65" i="1" l="1"/>
  <c r="E118" i="1" l="1"/>
  <c r="C123" i="1"/>
  <c r="H21" i="1" l="1"/>
  <c r="K21" i="1" l="1"/>
  <c r="H162" i="1"/>
  <c r="H163" i="1"/>
  <c r="H153" i="1"/>
  <c r="K153" i="1" l="1"/>
  <c r="K162" i="1"/>
  <c r="K163" i="1"/>
  <c r="H150" i="1"/>
  <c r="F111" i="1" l="1"/>
  <c r="D65" i="1" l="1"/>
  <c r="D59" i="1" s="1"/>
  <c r="C66" i="1"/>
  <c r="D66" i="1"/>
  <c r="D64" i="1"/>
  <c r="C64" i="1"/>
  <c r="G131" i="1" l="1"/>
  <c r="E131" i="1"/>
  <c r="E108" i="1" l="1"/>
  <c r="G18" i="1" l="1"/>
  <c r="E64" i="1" l="1"/>
  <c r="G64" i="1"/>
  <c r="E67" i="1"/>
  <c r="G67" i="1"/>
  <c r="E68" i="1"/>
  <c r="G68" i="1"/>
  <c r="H137" i="1" l="1"/>
  <c r="H136" i="1"/>
  <c r="H133" i="1"/>
  <c r="K135" i="1" l="1"/>
  <c r="H132" i="1"/>
  <c r="K136" i="1"/>
  <c r="K133" i="1"/>
  <c r="K137" i="1"/>
  <c r="H88" i="1"/>
  <c r="H91" i="1"/>
  <c r="H92" i="1"/>
  <c r="F87" i="1"/>
  <c r="C87" i="1"/>
  <c r="D87" i="1"/>
  <c r="I87" i="1" l="1"/>
  <c r="K91" i="1"/>
  <c r="K92" i="1"/>
  <c r="K88" i="1"/>
  <c r="G87" i="1"/>
  <c r="E87" i="1"/>
  <c r="H87" i="1"/>
  <c r="K87" i="1" s="1"/>
  <c r="H86" i="1"/>
  <c r="H85" i="1"/>
  <c r="H82" i="1"/>
  <c r="F65" i="1"/>
  <c r="I65" i="1" s="1"/>
  <c r="F66" i="1"/>
  <c r="I66" i="1" s="1"/>
  <c r="F67" i="1"/>
  <c r="F61" i="1" s="1"/>
  <c r="F68" i="1"/>
  <c r="D67" i="1"/>
  <c r="D68" i="1"/>
  <c r="F64" i="1"/>
  <c r="F58" i="1" l="1"/>
  <c r="I64" i="1"/>
  <c r="F12" i="1"/>
  <c r="H81" i="1"/>
  <c r="K82" i="1"/>
  <c r="K85" i="1"/>
  <c r="K86" i="1"/>
  <c r="C68" i="1"/>
  <c r="I68" i="1" s="1"/>
  <c r="C67" i="1"/>
  <c r="I67" i="1" s="1"/>
  <c r="D69" i="1"/>
  <c r="H64" i="1"/>
  <c r="H67" i="1"/>
  <c r="H68" i="1"/>
  <c r="K68" i="1" l="1"/>
  <c r="K64" i="1"/>
  <c r="K67" i="1"/>
  <c r="F63" i="1"/>
  <c r="D63" i="1"/>
  <c r="G118" i="1" l="1"/>
  <c r="H111" i="1"/>
  <c r="H105" i="1"/>
  <c r="H34" i="1" l="1"/>
  <c r="H35" i="1"/>
  <c r="K35" i="1" l="1"/>
  <c r="K34" i="1"/>
  <c r="D81" i="1"/>
  <c r="H66" i="1" l="1"/>
  <c r="K66" i="1" l="1"/>
  <c r="G38" i="1" l="1"/>
  <c r="E38" i="1"/>
  <c r="G31" i="1" l="1"/>
  <c r="G32" i="1"/>
  <c r="H75" i="1" l="1"/>
  <c r="H63" i="1" l="1"/>
  <c r="G20" i="1"/>
  <c r="G145" i="1" l="1"/>
  <c r="E145" i="1"/>
  <c r="C81" i="1" l="1"/>
  <c r="K81" i="1" l="1"/>
  <c r="E81" i="1"/>
  <c r="D111" i="1"/>
  <c r="C111" i="1"/>
  <c r="I111" i="1" l="1"/>
  <c r="K111" i="1"/>
  <c r="E111" i="1"/>
  <c r="F23" i="1"/>
  <c r="G160" i="1" l="1"/>
  <c r="E160" i="1"/>
  <c r="E159" i="1" l="1"/>
  <c r="E18" i="1" l="1"/>
  <c r="D123" i="1" l="1"/>
  <c r="E123" i="1" s="1"/>
  <c r="F81" i="1" l="1"/>
  <c r="I81" i="1" s="1"/>
  <c r="G81" i="1" l="1"/>
  <c r="F69" i="1"/>
  <c r="H117" i="1" l="1"/>
  <c r="C117" i="1" l="1"/>
  <c r="K117" i="1" l="1"/>
  <c r="H142" i="1"/>
  <c r="H168" i="1"/>
  <c r="G167" i="1"/>
  <c r="G166" i="1"/>
  <c r="E166" i="1"/>
  <c r="C164" i="1"/>
  <c r="I164" i="1" s="1"/>
  <c r="K168" i="1" l="1"/>
  <c r="K142" i="1"/>
  <c r="H156" i="1"/>
  <c r="H138" i="1"/>
  <c r="E167" i="1"/>
  <c r="H164" i="1"/>
  <c r="K164" i="1" s="1"/>
  <c r="G164" i="1"/>
  <c r="E164" i="1" l="1"/>
  <c r="G146" i="1" l="1"/>
  <c r="F123" i="1" l="1"/>
  <c r="F144" i="1"/>
  <c r="E146" i="1"/>
  <c r="F49" i="1"/>
  <c r="C49" i="1"/>
  <c r="H49" i="1"/>
  <c r="I49" i="1" l="1"/>
  <c r="G123" i="1"/>
  <c r="I123" i="1"/>
  <c r="K49" i="1"/>
  <c r="C144" i="1"/>
  <c r="G147" i="1"/>
  <c r="G49" i="1"/>
  <c r="E147" i="1"/>
  <c r="D144" i="1"/>
  <c r="I144" i="1" l="1"/>
  <c r="K144" i="1"/>
  <c r="G144" i="1"/>
  <c r="E144" i="1"/>
  <c r="H41" i="1" l="1"/>
  <c r="K41" i="1" l="1"/>
  <c r="H36" i="1"/>
  <c r="H99" i="1" l="1"/>
  <c r="E20" i="1" l="1"/>
  <c r="D142" i="1"/>
  <c r="D162" i="1" l="1"/>
  <c r="G128" i="1" l="1"/>
  <c r="F14" i="1" l="1"/>
  <c r="C60" i="1" l="1"/>
  <c r="G134" i="1"/>
  <c r="C11" i="1" l="1"/>
  <c r="D153" i="1"/>
  <c r="D150" i="1" s="1"/>
  <c r="G78" i="1" l="1"/>
  <c r="E78" i="1"/>
  <c r="E72" i="1" s="1"/>
  <c r="G77" i="1"/>
  <c r="E77" i="1"/>
  <c r="F75" i="1"/>
  <c r="D75" i="1"/>
  <c r="C75" i="1"/>
  <c r="I75" i="1" s="1"/>
  <c r="K75" i="1" l="1"/>
  <c r="E71" i="1"/>
  <c r="E65" i="1" s="1"/>
  <c r="E75" i="1"/>
  <c r="G75" i="1"/>
  <c r="G141" i="1" l="1"/>
  <c r="G159" i="1" l="1"/>
  <c r="C150" i="1" l="1"/>
  <c r="K150" i="1" l="1"/>
  <c r="E150" i="1"/>
  <c r="G26" i="1"/>
  <c r="E33" i="1" l="1"/>
  <c r="H58" i="1" l="1"/>
  <c r="H9" i="1" s="1"/>
  <c r="F9" i="1"/>
  <c r="G33" i="1"/>
  <c r="E31" i="1" l="1"/>
  <c r="C69" i="1" l="1"/>
  <c r="I69" i="1" l="1"/>
  <c r="K69" i="1"/>
  <c r="E69" i="1"/>
  <c r="G69" i="1"/>
  <c r="E126" i="1" l="1"/>
  <c r="D27" i="1" l="1"/>
  <c r="E107" i="1" l="1"/>
  <c r="E106" i="1"/>
  <c r="G107" i="1"/>
  <c r="G106" i="1"/>
  <c r="E134" i="1" l="1"/>
  <c r="G126" i="1" l="1"/>
  <c r="G127" i="1"/>
  <c r="E128" i="1" l="1"/>
  <c r="C30" i="1"/>
  <c r="I30" i="1" s="1"/>
  <c r="K30" i="1" l="1"/>
  <c r="H123" i="1"/>
  <c r="K123" i="1" l="1"/>
  <c r="G152" i="1"/>
  <c r="G151" i="1"/>
  <c r="E151" i="1"/>
  <c r="E39" i="1" l="1"/>
  <c r="H59" i="1" l="1"/>
  <c r="H10" i="1" s="1"/>
  <c r="K59" i="1" l="1"/>
  <c r="C138" i="1"/>
  <c r="K138" i="1" l="1"/>
  <c r="K10" i="1"/>
  <c r="F150" i="1"/>
  <c r="I150" i="1" s="1"/>
  <c r="E152" i="1"/>
  <c r="G150" i="1" l="1"/>
  <c r="G108" i="1"/>
  <c r="G39" i="1" l="1"/>
  <c r="G40" i="1"/>
  <c r="D28" i="1" l="1"/>
  <c r="C132" i="1"/>
  <c r="D132" i="1"/>
  <c r="F132" i="1"/>
  <c r="I132" i="1" l="1"/>
  <c r="K132" i="1"/>
  <c r="D23" i="1"/>
  <c r="G132" i="1"/>
  <c r="E132" i="1"/>
  <c r="C36" i="1" l="1"/>
  <c r="F117" i="1"/>
  <c r="I117" i="1" s="1"/>
  <c r="E36" i="1" l="1"/>
  <c r="I36" i="1"/>
  <c r="K36" i="1"/>
  <c r="E66" i="1"/>
  <c r="D10" i="1"/>
  <c r="H62" i="1"/>
  <c r="H13" i="1" s="1"/>
  <c r="H93" i="1" l="1"/>
  <c r="C93" i="1"/>
  <c r="D93" i="1"/>
  <c r="G66" i="1"/>
  <c r="K93" i="1" l="1"/>
  <c r="F59" i="1"/>
  <c r="I59" i="1" s="1"/>
  <c r="I10" i="1" s="1"/>
  <c r="D60" i="1"/>
  <c r="H61" i="1"/>
  <c r="H12" i="1" s="1"/>
  <c r="C63" i="1"/>
  <c r="E93" i="1"/>
  <c r="G65" i="1"/>
  <c r="F93" i="1"/>
  <c r="G93" i="1" s="1"/>
  <c r="I63" i="1" l="1"/>
  <c r="I93" i="1"/>
  <c r="F10" i="1"/>
  <c r="K63" i="1"/>
  <c r="E63" i="1"/>
  <c r="G63" i="1"/>
  <c r="E26" i="1" l="1"/>
  <c r="F105" i="1" l="1"/>
  <c r="I105" i="1" s="1"/>
  <c r="G140" i="1" l="1"/>
  <c r="E140" i="1"/>
  <c r="G14" i="1" l="1"/>
  <c r="E141" i="1" l="1"/>
  <c r="E40" i="1" l="1"/>
  <c r="D52" i="1" l="1"/>
  <c r="D11" i="1" s="1"/>
  <c r="E11" i="1" l="1"/>
  <c r="D49" i="1"/>
  <c r="E14" i="1"/>
  <c r="E49" i="1" l="1"/>
  <c r="F138" i="1" l="1"/>
  <c r="I138" i="1" s="1"/>
  <c r="H60" i="1" l="1"/>
  <c r="H11" i="1" l="1"/>
  <c r="K60" i="1"/>
  <c r="H55" i="1"/>
  <c r="K11" i="1" l="1"/>
  <c r="H8" i="1"/>
  <c r="E32" i="1"/>
  <c r="G45" i="1"/>
  <c r="F43" i="1"/>
  <c r="C43" i="1"/>
  <c r="E45" i="1"/>
  <c r="I43" i="1" l="1"/>
  <c r="K43" i="1"/>
  <c r="D43" i="1"/>
  <c r="E30" i="1"/>
  <c r="G30" i="1"/>
  <c r="G43" i="1"/>
  <c r="E43" i="1" l="1"/>
  <c r="G36" i="1"/>
  <c r="G19" i="1"/>
  <c r="E161" i="1"/>
  <c r="G161" i="1"/>
  <c r="F156" i="1"/>
  <c r="D156" i="1"/>
  <c r="C156" i="1"/>
  <c r="E19" i="1"/>
  <c r="I156" i="1" l="1"/>
  <c r="K156" i="1"/>
  <c r="G156" i="1"/>
  <c r="E156" i="1"/>
  <c r="C23" i="1"/>
  <c r="I23" i="1" s="1"/>
  <c r="K23" i="1" l="1"/>
  <c r="E23" i="1"/>
  <c r="G23" i="1"/>
  <c r="D138" i="1" l="1"/>
  <c r="G138" i="1" l="1"/>
  <c r="E138" i="1"/>
  <c r="E127" i="1" l="1"/>
  <c r="D117" i="1"/>
  <c r="G113" i="1"/>
  <c r="D105" i="1"/>
  <c r="F60" i="1"/>
  <c r="I60" i="1" s="1"/>
  <c r="I11" i="1" s="1"/>
  <c r="F11" i="1" l="1"/>
  <c r="F55" i="1"/>
  <c r="K105" i="1"/>
  <c r="C58" i="1"/>
  <c r="I58" i="1" s="1"/>
  <c r="D62" i="1"/>
  <c r="D13" i="1" s="1"/>
  <c r="D61" i="1"/>
  <c r="C62" i="1"/>
  <c r="C61" i="1"/>
  <c r="I61" i="1" s="1"/>
  <c r="E105" i="1"/>
  <c r="E117" i="1"/>
  <c r="C99" i="1"/>
  <c r="G105" i="1"/>
  <c r="G111" i="1"/>
  <c r="G117" i="1"/>
  <c r="I99" i="1" l="1"/>
  <c r="C13" i="1"/>
  <c r="I62" i="1"/>
  <c r="I13" i="1" s="1"/>
  <c r="D12" i="1"/>
  <c r="E61" i="1"/>
  <c r="G61" i="1"/>
  <c r="C12" i="1"/>
  <c r="C9" i="1"/>
  <c r="K62" i="1"/>
  <c r="K99" i="1"/>
  <c r="K61" i="1"/>
  <c r="K58" i="1"/>
  <c r="G11" i="1"/>
  <c r="C55" i="1"/>
  <c r="I55" i="1" s="1"/>
  <c r="D99" i="1"/>
  <c r="D58" i="1"/>
  <c r="D9" i="1" s="1"/>
  <c r="G99" i="1"/>
  <c r="G12" i="1" l="1"/>
  <c r="I9" i="1"/>
  <c r="I8" i="1" s="1"/>
  <c r="C8" i="1"/>
  <c r="K55" i="1"/>
  <c r="K9" i="1"/>
  <c r="K12" i="1"/>
  <c r="I12" i="1"/>
  <c r="K13" i="1"/>
  <c r="G13" i="1"/>
  <c r="E13" i="1"/>
  <c r="E9" i="1"/>
  <c r="G9" i="1"/>
  <c r="E10" i="1"/>
  <c r="G10" i="1"/>
  <c r="E99" i="1"/>
  <c r="D55" i="1"/>
  <c r="E59" i="1"/>
  <c r="E58" i="1"/>
  <c r="G58" i="1"/>
  <c r="G55" i="1"/>
  <c r="G59" i="1"/>
  <c r="F8" i="1"/>
  <c r="G60" i="1"/>
  <c r="E60" i="1"/>
  <c r="K8" i="1" l="1"/>
  <c r="E55" i="1"/>
  <c r="G8" i="1"/>
  <c r="D8" i="1"/>
  <c r="E8" i="1" s="1"/>
  <c r="G51" i="1" l="1"/>
  <c r="E51" i="1"/>
</calcChain>
</file>

<file path=xl/sharedStrings.xml><?xml version="1.0" encoding="utf-8"?>
<sst xmlns="http://schemas.openxmlformats.org/spreadsheetml/2006/main" count="236" uniqueCount="106">
  <si>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</si>
  <si>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</si>
  <si>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</si>
  <si>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</si>
  <si>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</si>
  <si>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</si>
  <si>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</si>
  <si>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</si>
  <si>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</si>
  <si>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</si>
  <si>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 xml:space="preserve">бюджет МО </t>
  </si>
  <si>
    <t>% к уточненному плану</t>
  </si>
  <si>
    <t>бюджет МО сверх соглашения</t>
  </si>
  <si>
    <t>2.</t>
  </si>
  <si>
    <t>3.</t>
  </si>
  <si>
    <t>бюджет ХМАО-Югры</t>
  </si>
  <si>
    <t>8.</t>
  </si>
  <si>
    <t>10.</t>
  </si>
  <si>
    <t>11.</t>
  </si>
  <si>
    <t>Всего по программам 
Ханты-Мансийского автономного округа - Югры</t>
  </si>
  <si>
    <t>(тыс. руб.)</t>
  </si>
  <si>
    <t>4.</t>
  </si>
  <si>
    <t>бюджет ХМАО - Югры</t>
  </si>
  <si>
    <t>бюджет МО</t>
  </si>
  <si>
    <t xml:space="preserve">                                                                                                                                                                             </t>
  </si>
  <si>
    <t xml:space="preserve">бюджет ХМАО - Югры </t>
  </si>
  <si>
    <t xml:space="preserve">бюджет ХМАО-Югры </t>
  </si>
  <si>
    <t xml:space="preserve">федеральный бюджет </t>
  </si>
  <si>
    <t xml:space="preserve"> </t>
  </si>
  <si>
    <t>Региональный проект "Обеспечение устойчивого сокращения непригодного для проживания жилищного фонда"</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</si>
  <si>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</si>
  <si>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 xml:space="preserve">Градостроительная деятельность </t>
  </si>
  <si>
    <t>Подпрограмма "Создание условий для обеспечения жилыми помещениями граждан"</t>
  </si>
  <si>
    <t>7.</t>
  </si>
  <si>
    <t>9.</t>
  </si>
  <si>
    <t>13.</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</si>
  <si>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(ДИиЗО)</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</si>
  <si>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(ДИиЗО)</t>
  </si>
  <si>
    <t>Подпрограмма "Комплексное развитие территорий"</t>
  </si>
  <si>
    <t xml:space="preserve">Пояснения, достигнутые и ожидаемые результаты реализации, планируемые сроки размещения закупок в соответствии с планом-графиком и планируемые сроки выполнения работ, оказания услуг, причины неисполнения </t>
  </si>
  <si>
    <t>Проекты планировки и межевания территорий (ДАиГ)</t>
  </si>
  <si>
    <t xml:space="preserve">Приобретение жилых помещений для обеспечения граждан жильем, а также для формирования маневренного жилищного фонда </t>
  </si>
  <si>
    <t>1.</t>
  </si>
  <si>
    <t>6.</t>
  </si>
  <si>
    <t>7.1.</t>
  </si>
  <si>
    <t>7.1.1.</t>
  </si>
  <si>
    <t>7.1.1.1</t>
  </si>
  <si>
    <t>7.1.2</t>
  </si>
  <si>
    <t>7.1.2.1</t>
  </si>
  <si>
    <t>7.1.3.</t>
  </si>
  <si>
    <t>7.2.</t>
  </si>
  <si>
    <t>7.2.1.</t>
  </si>
  <si>
    <t>7.2.2.</t>
  </si>
  <si>
    <t>7.2.3.</t>
  </si>
  <si>
    <t>12.</t>
  </si>
  <si>
    <t>14.</t>
  </si>
  <si>
    <t xml:space="preserve">Предоставление субсидий из бюджета Ханты-Мансийского автономного округа - Югры бюджетам муниципальных образований Ханты-Мансийского автономного округа для реализации полномочий в области градостроительной деятельности, строительства и жилищных отношений </t>
  </si>
  <si>
    <t xml:space="preserve">Уточненный план 
на год </t>
  </si>
  <si>
    <t>15.</t>
  </si>
  <si>
    <t>16.</t>
  </si>
  <si>
    <t>17.</t>
  </si>
  <si>
    <t>Отдел городского хозяйства, тел.52-20-61
Отдел социальной сферы, тел.52-20-59</t>
  </si>
  <si>
    <t>на 31.12.2022</t>
  </si>
  <si>
    <t>*В информации указаны государственные программы Ханты-Мансийского автономного округа - Югры реализуемые на территории города Сургута на 31.12.2022</t>
  </si>
  <si>
    <r>
      <rPr>
        <b/>
        <sz val="16"/>
        <rFont val="Times New Roman"/>
        <family val="1"/>
        <charset val="204"/>
      </rPr>
      <t>Государственная программа "Культурное пространство"</t>
    </r>
    <r>
      <rPr>
        <sz val="16"/>
        <rFont val="Times New Roman"/>
        <family val="1"/>
        <charset val="204"/>
      </rPr>
      <t xml:space="preserve">
1. Субсидии на развитие сферы культуры в муниципальных образованиях Ханты-Мансийского автономного округа - Югры;
2. Субсидии на поддержку творческой деятельности и техническое оснащение детских и кукольных театров.                                                                                                                                                                                                                                                                                                                                             3. Субсидии на государственную поддержку отрасли культуры;                                                                                                                                                                                                                                                                                              
4.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</si>
  <si>
    <r>
      <t>Государственная программа "Развитие агропромышленного комплекса"
(</t>
    </r>
    <r>
      <rPr>
        <sz val="16"/>
        <rFont val="Times New Roman"/>
        <family val="2"/>
        <charset val="204"/>
      </rPr>
      <t>1. Субвенции на развитие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и развитие животноводства;
4. Субвенции на поддержку и развитие малых форм хозяйствования)</t>
    </r>
  </si>
  <si>
    <r>
      <t>Государственная программа "Современное здравоохранение"
(</t>
    </r>
    <r>
      <rPr>
        <sz val="16"/>
        <rFont val="Times New Roman"/>
        <family val="2"/>
        <charset val="204"/>
      </rPr>
      <t xml:space="preserve">Субвенции на организацию осуществления мероприятий по проведению дезинсекции и дератизации в Ханты-Мансийском автономном округе - Югре)
</t>
    </r>
    <r>
      <rPr>
        <sz val="16"/>
        <color rgb="FFFF0000"/>
        <rFont val="Times New Roman"/>
        <family val="1"/>
        <charset val="204"/>
      </rPr>
      <t/>
    </r>
  </si>
  <si>
    <r>
      <t xml:space="preserve">Государственная программа "Развитие гражданского общества"
</t>
    </r>
    <r>
      <rPr>
        <sz val="16"/>
        <rFont val="Times New Roman"/>
        <family val="2"/>
        <charset val="204"/>
      </rPr>
      <t>(Субсидии на реализацию инициативных проектов, отобранных по результатам конкурса)</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</si>
  <si>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Субвенция на осуществление деятельности по опеке и попечительству). 
</t>
    </r>
  </si>
  <si>
    <r>
      <t xml:space="preserve">Государственная программа "Развитие экономического потенциала"
</t>
    </r>
    <r>
      <rPr>
        <sz val="16"/>
        <rFont val="Times New Roman"/>
        <family val="2"/>
        <charset val="204"/>
      </rPr>
      <t>(1. Субсидии на финансовую поддержку субъектов малого и среднего предпринимательства;
2. Субсидии на финансовую поддержку субъектов малого и среднего предпринимательства, впервые зарегистрированных и действующих менее года).</t>
    </r>
  </si>
  <si>
    <r>
      <t>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2.Субсидии на реализацию программ формирования современной городской среды;
3.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(Научно-технологический центр в городе Сургуте);
4.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5. Субсидии на реализацию полномочий в сфере жилищно-коммунального комплекса;
6. Реализация программ формирования современной городской среды
</t>
    </r>
  </si>
  <si>
    <r>
      <rPr>
        <b/>
        <sz val="16"/>
        <rFont val="Times New Roman"/>
        <family val="1"/>
        <charset val="204"/>
      </rPr>
      <t>Государственная программа "Развитие физической культуры и спорта"</t>
    </r>
    <r>
      <rPr>
        <sz val="16"/>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rFont val="Times New Roman"/>
        <family val="1"/>
        <charset val="204"/>
      </rPr>
      <t>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r>
    <r>
      <rPr>
        <sz val="16"/>
        <color rgb="FFFF0000"/>
        <rFont val="Times New Roman"/>
        <family val="2"/>
        <charset val="204"/>
      </rPr>
      <t xml:space="preserve">
</t>
    </r>
    <r>
      <rPr>
        <sz val="16"/>
        <rFont val="Times New Roman"/>
        <family val="1"/>
        <charset val="204"/>
      </rPr>
      <t xml:space="preserve">3. Субсидии на софинансирование расходов муниципальных образований по развитию сети спортивных объектов шаговой доступности;                                                                          </t>
    </r>
    <r>
      <rPr>
        <sz val="16"/>
        <color rgb="FFFF0000"/>
        <rFont val="Times New Roman"/>
        <family val="2"/>
        <charset val="204"/>
      </rPr>
      <t xml:space="preserve">                                                                                                                                                                                                             </t>
    </r>
    <r>
      <rPr>
        <sz val="16"/>
        <rFont val="Times New Roman"/>
        <family val="1"/>
        <charset val="204"/>
      </rPr>
      <t xml:space="preserve">4. Субсидии на развитие материально-технической базы муниципальных учреждений спорта;          </t>
    </r>
    <r>
      <rPr>
        <sz val="16"/>
        <color rgb="FFFF0000"/>
        <rFont val="Times New Roman"/>
        <family val="2"/>
        <charset val="204"/>
      </rPr>
      <t xml:space="preserve">                                                                                                                                                                                                                                                                                                                                                                                                                                                                                                                                                                                                                                                                   </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</si>
  <si>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 и бюджета Ханты-Мансийского автономного округа - Югры)</t>
    </r>
  </si>
  <si>
    <r>
      <t xml:space="preserve">Государственная программа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</si>
  <si>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r>
      <t xml:space="preserve">Государственная программа "Цифровое развитие Ханты-Мансийского автономного округа – Югры"
</t>
    </r>
    <r>
      <rPr>
        <sz val="16"/>
        <rFont val="Times New Roman"/>
        <family val="2"/>
        <charset val="204"/>
      </rPr>
      <t>(Иные межбюджетные трансферты на проведение конкурса "Лучший муниципалитет по цифровой трансформации")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</si>
  <si>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строительство (реконструкцию), капитальный ремонт и ремонт автомобильных дорог общего пользования местного значения за счет бюджетных кредитов на реализацию инфраструктурных проектов (Научно-технологический центр в городе Сургуте)
3.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5.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r>
  </si>
  <si>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С</t>
    </r>
    <r>
      <rPr>
        <sz val="16"/>
        <rFont val="Times New Roman"/>
        <family val="1"/>
        <charset val="204"/>
      </rPr>
      <t>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7.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8.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9.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6"/>
        <color rgb="FFFF0000"/>
        <rFont val="Times New Roman"/>
        <family val="2"/>
        <charset val="204"/>
      </rPr>
      <t xml:space="preserve">
</t>
    </r>
    <r>
      <rPr>
        <sz val="16"/>
        <rFont val="Times New Roman"/>
        <family val="1"/>
        <charset val="204"/>
      </rPr>
      <t>10. Субсидии на создание новых мест в муниципальных общеобразовательных организациях;
11. 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t>
    </r>
  </si>
  <si>
    <r>
      <t>Государственная программа "Реализация государственной национальной политики и профилактика экстремизма"
(</t>
    </r>
    <r>
      <rPr>
        <sz val="16"/>
        <rFont val="Times New Roman"/>
        <family val="2"/>
        <charset val="204"/>
      </rPr>
      <t xml:space="preserve">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</si>
  <si>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t>В 2022 году из средств окружного бюджета приобретены бумага и бумажные изделия.</t>
  </si>
  <si>
    <t xml:space="preserve">     В рамках государственной программы "Цифровое развитие Ханты-Мансийского автономного округа – Югры" выделена денежная премия победителям и призерам конкурса среди муниципальных образований ХМАО-Югры на звание "Лучший муниципалитет по цифровой трансформации".
      По состоянию на 01.01.2023 осуществлена поставка системных блоков для организации рабочих мест, компьютерного и периферийного оборудования.  
     </t>
  </si>
  <si>
    <r>
      <rPr>
        <b/>
        <sz val="16"/>
        <rFont val="Times New Roman"/>
        <family val="1"/>
        <charset val="204"/>
      </rP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r>
      <rPr>
        <sz val="16"/>
        <color rgb="FFFF0000"/>
        <rFont val="Times New Roman"/>
        <family val="2"/>
        <charset val="204"/>
      </rPr>
      <t xml:space="preserve">                                                                                                          </t>
    </r>
  </si>
  <si>
    <t xml:space="preserve">Исполнение на 01.01.2023 </t>
  </si>
  <si>
    <t>Информация о реализации государственных программ Ханты-Мансийского автономного округа - Югры
на территории города Сургута на 31.12.2022 (за 2022 год)*</t>
  </si>
  <si>
    <t>Остаток средств на 01 января года следующего за отчетным</t>
  </si>
  <si>
    <r>
      <t>Государственная программа "Развитие жилищной сферы"
(</t>
    </r>
    <r>
      <rPr>
        <sz val="16"/>
        <rFont val="Times New Roman"/>
        <family val="2"/>
        <charset val="204"/>
      </rPr>
      <t>1.Осуществление полномочий по обеспечению жильем отдельных категорий граждан, установленных Федеральным законом от 12 января 1995 года № 5-ФЗ "О ветеранах"
2. Субвенции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4.Субсидии из бюджета Ханты-Мансийского автономного округа - 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строительства и жилищных отношений
5. Субсидии на реализацию мероприятий по обеспечению жильем молодых семей
6.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 Субсидии на обеспечение устойчивого сокращения непригодного для проживания жилищного фонда за счет средств бюджета Ханты-Мансийского автономного округа-Югры
9.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10. Субсидии на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 (этап 2022-2023)
11. Субсидии на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 (этап 2020-2021)</t>
    </r>
  </si>
  <si>
    <r>
      <t xml:space="preserve">Государственная программа "Экологическая безопасность"
</t>
    </r>
    <r>
      <rPr>
        <sz val="16"/>
        <rFont val="Times New Roman"/>
        <family val="2"/>
        <charset val="204"/>
      </rPr>
      <t>(1. 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2. Субсидии на создание берегоукрепительных сооружений за счет бюджетных кредитов на реализацию инфраструктурных проектов (Научно-технологический центр в городе Сургуте)).</t>
    </r>
  </si>
  <si>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Произведены расходы по выплате заработной платы за 2022 год, а также по поставке бумаги и конвертов. 
</t>
    </r>
    <r>
      <rPr>
        <u/>
        <sz val="16"/>
        <rFont val="Times New Roman"/>
        <family val="1"/>
        <charset val="204"/>
      </rPr>
      <t xml:space="preserve">ДАиГ: </t>
    </r>
    <r>
      <rPr>
        <sz val="16"/>
        <rFont val="Times New Roman"/>
        <family val="1"/>
        <charset val="204"/>
      </rPr>
      <t xml:space="preserve">в 2022 году производилось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Средства 2022 года освоены в полном объеме.                                                                                                                                                                                       - на строительный контроль с ФБУ «Федеральный центр строительного контроля» на сумму 50 610,25 тыс.руб. Средства 2022 года освоены в полном объеме.
</t>
    </r>
  </si>
  <si>
    <r>
      <rPr>
        <sz val="16"/>
        <rFont val="Times New Roman"/>
        <family val="1"/>
        <charset val="204"/>
      </rPr>
      <t xml:space="preserve">ДИЗО: В рамках реализации программы в 2022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По состоянию на 01.01.2023 поступило 1 обращение от КФХ Решетникова  в рамках мероприятия "Реализация мероприятий по развитию рыбохозяйственного комплекса, рыболовства и производства рыбной продукции".  Сумма выплаченной субсидии по данному направлению составила 13 329,17 тыс.рублей.
Остаток средств в размере 1 271,13 тыс.руб. – экономия, сложившаяся в связи с заявительным характером предоставления субсидий
ДГХ: В рамках реализации мероприятий программы выполнены работы  по осуществлению деятельности по обращению  с животными без владельцев на общую сумму 47 390,17 тыс.руб., из них рамках государственной программы 1 203,66 тыс.руб. На 01.01.2023 за счет средств окружного бюджета оплачены работы по отлову и содержанию животных без владельцев на сумму 1 203,66 тыс.руб. (отловлено 98 голов). 
АГ: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размере 75,04 тыс.рублей.
</t>
    </r>
    <r>
      <rPr>
        <sz val="16"/>
        <color rgb="FFFF0000"/>
        <rFont val="Times New Roman"/>
        <family val="2"/>
        <charset val="204"/>
      </rPr>
      <t xml:space="preserve">
</t>
    </r>
  </si>
  <si>
    <r>
      <rPr>
        <sz val="16"/>
        <rFont val="Times New Roman"/>
        <family val="1"/>
        <charset val="204"/>
      </rPr>
      <t xml:space="preserve">ДИиЗО: </t>
    </r>
    <r>
      <rPr>
        <sz val="16"/>
        <color rgb="FFFF0000"/>
        <rFont val="Times New Roman"/>
        <family val="2"/>
        <charset val="204"/>
      </rPr>
      <t xml:space="preserve">
</t>
    </r>
    <r>
      <rPr>
        <sz val="16"/>
        <rFont val="Times New Roman"/>
        <family val="1"/>
        <charset val="204"/>
      </rPr>
      <t>По состоянию на 01.01.2023:</t>
    </r>
    <r>
      <rPr>
        <sz val="16"/>
        <color rgb="FFFF0000"/>
        <rFont val="Times New Roman"/>
        <family val="2"/>
        <charset val="204"/>
      </rPr>
      <t xml:space="preserve">
</t>
    </r>
    <r>
      <rPr>
        <sz val="16"/>
        <rFont val="Times New Roman"/>
        <family val="1"/>
        <charset val="204"/>
      </rPr>
      <t>- осуществлена выплата 11 собственникам за 5 изымаемых жилых помещений в размере 20 647,09 тыс.руб.;
- приобретено 7 жилых помещений для обеспечения граждан жильем в сумме 31 594,60 тыс. рублей.
Остаток средств в объеме 529,51  тыс. руб. сложился по факту предоставления выплат гражданам.</t>
    </r>
    <r>
      <rPr>
        <sz val="16"/>
        <color rgb="FFFF0000"/>
        <rFont val="Times New Roman"/>
        <family val="2"/>
        <charset val="204"/>
      </rPr>
      <t xml:space="preserve">
</t>
    </r>
  </si>
  <si>
    <r>
      <rPr>
        <sz val="16"/>
        <rFont val="Times New Roman"/>
        <family val="1"/>
        <charset val="204"/>
      </rPr>
      <t>ДИиЗО: В рамках программы "Адресная подпрограмма по переселению граждан из аварийного жилищного фонда на 2019-2025 годы" по состоянию на 01.01.2023:
 -  выплачена  выкупная цена 124 собственникам за 52 изымаемых жилых помещения в сумме 186 708,81 тыс.руб.; 
- приобретено 424 жилых помещений для обеспечения граждан жильем, а также для формирования маневренного жилищного фонда в сумме 1 669 129,45 тыс.руб.
Остаток средств в объеме 176 173,0 тыс. руб. обусловлен объемом фактической потребности на осуществление мероприятий по переселению граждан.</t>
    </r>
    <r>
      <rPr>
        <sz val="16"/>
        <color rgb="FFFF0000"/>
        <rFont val="Times New Roman"/>
        <family val="2"/>
        <charset val="204"/>
      </rPr>
      <t xml:space="preserve">
</t>
    </r>
    <r>
      <rPr>
        <sz val="16"/>
        <rFont val="Times New Roman"/>
        <family val="1"/>
        <charset val="204"/>
      </rPr>
      <t>ДГХ:
Выплачена выкупная цена за изымаемое жилое помещение (пос.Кедровый-2, д.3, кв.1) Мунаварову Н.О.  в сумме 2 580,00 тыс.руб. по исполнительному листу от 10.01.2022 ФС № 040865186.</t>
    </r>
    <r>
      <rPr>
        <sz val="16"/>
        <color rgb="FFFF0000"/>
        <rFont val="Times New Roman"/>
        <family val="2"/>
        <charset val="204"/>
      </rPr>
      <t xml:space="preserve">
</t>
    </r>
  </si>
  <si>
    <r>
      <t xml:space="preserve">ДИиЗО:  
</t>
    </r>
    <r>
      <rPr>
        <sz val="16"/>
        <rFont val="Times New Roman"/>
        <family val="1"/>
        <charset val="204"/>
      </rPr>
      <t>По состоянию на 01.01.2023 в рамках соглашения о предоставлении в 2022 году субсидии из бюджета субъекта Российской Федерации местному бюджету, заключенного 03.02.2022 между Департаментом строительства ХМАО - Югры и Администрацией города, и дополнительного соглашения от 09.08.2022 предоставлена социальная выплата 8 молодым семьям,  бюджетные средства освоены в полном объеме.  
Остаток средств в объеме 0,01 тыс. руб. сложился по факту предоставления выплат гражданам.</t>
    </r>
  </si>
  <si>
    <t xml:space="preserve">ДИиЗО: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01.01.2022 числится 297 человек.
       Согласно выписке из списка граждан-получателей субсидии в 2022 году, утвержденного приказом Департамента строительства Ханты-Мансийского автономного округа - Югры от 19.01.2022 № 15, в список получателей субсидии включено 13 человек. 
По состоянию на 01.01.2023 по результатам рассмотрения представленных документов и сведений, полученных в порядке межведомственного взаимодействия: 
- 2 льготополучателям перечислена субсидия, 
- 10 граждан  отказались от получения субсидии (не предоставили в установленный срок документы и считаются отказавшимися от получения субсидии в текущем году);
- 1 льготополучателю отказано в выдаче гарантийного письма по причине отсутствия нуждаемости в улучшении жилищных условий. 
 Приказом Департамента строительства и жилищно-коммунального комплекса ХМАО-Югры от  15.09.2022 № 443-п  в список граждан - получателей субсидии на приобретение (строительство) жилья дополнительно включено 7 человек. На 01.01.2023:
- 6 льготополучателям перечислена субсидия, 
- 1 гражданин отказался от получения субсидии (не предоставил в установленный срок документы и считается отказавшимся от получения субсидии в текущем году).
28.03.2022 вдове инвалида войны выдано Гарантийное письмо о праве на получение единовременной денежной выплаты на общую сумму 3 503 615 рублей,  денежные средства перечислены в полном объеме. Остаток средств в объеме 10 998,67 тыс. руб. сложился по факту предоставления выплат гражданам.
По состоянию на 01.01.2023 ветераны Великой Отечественной войны на учете в качестве нуждающихся в предоставлении жилого помещения по договору социального найма за счет средств федерального бюджета отсутствуют.
</t>
  </si>
  <si>
    <t xml:space="preserve">ДГХ: в рамках реализации государственной программы оказаны услуги по санитарно-противоэпидемическим мероприятиям (акарицидная, ларвицидная обработки, барьерная дератизация) в городе Сургуте.
Обработано 100% территорий, предусмотренных первым и вторыми этапами: акарицидная обработка - 425,72 га, ларвицидная обработка - 326,17 га, барьерная дератизация - 232,30 га, контроль осуществлен в полном объеме. Профинансировано - 3 157,95 тыс.руб.
АГ: расходы на оплату труда, начисления на выплаты по оплате труда в рамках переданных государственных полномочий Ханты-Мансийского автономного округа - Югры по организации осуществления мероприятий по проведению дезинсекции и дератизации в сумме 39,65 тыс.руб. произведены в полном объеме.
</t>
  </si>
  <si>
    <r>
      <rPr>
        <sz val="16"/>
        <rFont val="Times New Roman"/>
        <family val="1"/>
        <charset val="204"/>
      </rPr>
      <t>АГ(ДК):</t>
    </r>
    <r>
      <rPr>
        <sz val="16"/>
        <rFont val="Times New Roman"/>
        <family val="2"/>
        <charset val="204"/>
      </rPr>
      <t xml:space="preserve"> В рамках реализации подпрограммы  "Гармонизация межнациональных и межконфессиональных отношений" государственной программы заключено соглашение от 13.01.2022 № ДВП-30-02 о предоставлении субсидии местному бюджету  из бюджета ХМАО-Югры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Бюджетные ассигнования запланированы на организацию и проведение фестиваля национальных культур "Соцветие" (МБУ ИКЦ "Старый Сургут"). Заключен и оплачен контракт на оплату услуг по организации выставочного пространства для мероприятия "Соцветие". </t>
    </r>
  </si>
  <si>
    <t xml:space="preserve">АГ: 1. В рамках переданных государственных полномочий осуществлялась деятельность административных комиссий.  За счет окружного бюджета  произведена выплата заработной платы за 2022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201,61 тыс.рублей обусловлен тем, что фактические расходы на коммунальные, транспортные услуги, начисления на выплаты по оплате труда, прочие несоциальные выплаты персоналу сложились ниже запланированных.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осуществлены расходы на услуги почтовой связи, поставку конвертов, бумаги и услуги СМИ по печати. 
         3. В рамках реализации государственной программы заключено соглашение между Департаментом внутренней политики ХМАО-Югры  и Администрацией города от 14.01.2022 № ДВП-29-02 о предоставлении субсидии в 2022 году на создание условий для деятельности народных дружин. 
         На 01.01.2023 заключены договоры на оказание услуг по страхованию народных дружинников, поставку форменной одежды (жилетов), произведено материальное стимулирование народных дружинников за 2022 год.
     </t>
  </si>
  <si>
    <r>
      <rPr>
        <sz val="16"/>
        <rFont val="Times New Roman"/>
        <family val="1"/>
        <charset val="204"/>
      </rPr>
      <t xml:space="preserve">АГ: </t>
    </r>
    <r>
      <rPr>
        <sz val="16"/>
        <rFont val="Times New Roman"/>
        <family val="2"/>
        <charset val="204"/>
      </rPr>
      <t xml:space="preserve">В рамках переданных государственных полномочий осуществлялась деятельность  по государственной регистрации актов гражданского состояния.
       На 01.01.2023 года произведена выплата заработной платы за 2022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11,88 тыс.рублей обусловлен тем, что фактические расходы на услуги связи и поставку горюче-смазочных материалов сложились ниже запланированных.     
</t>
    </r>
  </si>
  <si>
    <r>
      <rPr>
        <sz val="16"/>
        <rFont val="Times New Roman"/>
        <family val="1"/>
        <charset val="204"/>
      </rPr>
      <t xml:space="preserve">АГ:  </t>
    </r>
    <r>
      <rPr>
        <sz val="16"/>
        <rFont val="Times New Roman"/>
        <family val="2"/>
        <charset val="204"/>
      </rPr>
      <t xml:space="preserve">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от 24.01.2022 № МСПI4 2022 - 11, № МСПI5 2022-11. 
      Субсидия предоставлена на поддержку малого и среднего предпринимательства в целях реализации национального проекта ''Малое и среднее предпринимательство и поддержка индивидуальной предпринимательской инициативы''. 
      В рамках регионального проекта "Акселерация субъектов малого и среднего предпринимательства" осуществлялась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 по приобретению оборудования (основных средств) и лицензионных программных продуктов;
- на аренду нежилых помещений;
- на оплату коммунальных услуг нежилых помещений.    
       По состоянию на 01.01.2023 принято 212 заявок, по итогам рассмотрения которых выплачено 129 субсидий.
       В рамках регионального проекта "Создание условий для легкого старта и комфортного ведения бизнеса" осуществлялась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связанных с началом предпринимательской деятельности.    
       По состоянию на 01.01.2023 принята 21 заявка, по итогам рассмотрения которых выплачено 5 субсидий.
   </t>
    </r>
  </si>
  <si>
    <r>
      <t xml:space="preserve">АГ:  В рамках государственной программы произведена замена окон в здании на ул. Энгельса, д.8.  в целях повышения энергосбережения здания. </t>
    </r>
    <r>
      <rPr>
        <sz val="16"/>
        <rFont val="Times New Roman"/>
        <family val="2"/>
        <charset val="204"/>
      </rPr>
      <t xml:space="preserve">
</t>
    </r>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запланировано выполнение капитального ремонта  объекта "Водовод от 8 пром/узла до ВК-25 ул. 50 лет ВЛКСМ. Участок от ВК (Нефтеюганского шоссе) до ВК (ул.Маяковского, д.42)" протяженностью 0,258 км.
На 01.01.2023:
1) получено положительное заключение государственной экспертизы достоверности определения сметной стоимости. 
2) по результатам электронного аукциона СГМУП "Горводоканал" заключен муниципальный контракт с ООО "Навигатор" на выполнение капитального ремонта объекта. В связи с невозможностью своевременной поставки материала для выполнения санации водовода и проведения капитального ремонта в сроки, предусмотренные контрактом № 2022/51, по инициативе подрядной организации ООО "Навигатор" 05.08.2022 указанный муниципальный контракт расторгнут.
  3) по результатам повторного аукциона заключен муниципальный контракт на выполнение капитального ремонта объекта № 2022/125 от 09.09.2022 с ООО "Реновация". Срок выполнения капитального ремонта согласно графику производства работ муниципального контракта – с 09.09.2022 по 01.11.2022. Ремонтные работы на отчетную дату не завершены, поскольку в процессе проведения ремонтных работ выявлены ранее неучтенные сети; глубина водовода находится значительно глубже проектного решения; высокий уровень грунтовых вод. По результатам теледиагностики установлено, что трубопровод имеет не прямолинейную трассировку. Выявлены неучтенные углы поворота трассы в 90 градусов. 
4) заключено дополнительное соглашение от 23.12.2022 о расторжении Соглашения о предоставлении субсидии местному бюджету из бюджета ХМАО-Югры № 05-ОЗП-2022 от 25.01.2022.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г.Сургут производительностью 150 000 м3/сутки. Строительство нового блока УФО сточных вод с внутриплощадочными инженерными сетями".
На 01.01.2023:
1)заключен муниципальный контракт между «подрядчиком» (ООО "Энергострой") и «муниципальным заказчиком» (МКУ "ДДТиЖКК") на проведение строительно-монтажных работ на сумму 1 214 467,56 тыс. руб. Срок выполнения работ – 31.10.2025.
2) заключен муниципальный контракт на проведение строительного контроля на сумму 49 861,38 тыс. руб.
3) СМР на объекте не осуществляются, так как подрядная организация ООО "Энергострой" будет проводить работы по корректировке проектной документации в связи с невозможностью поставки оборудования, примененного в проекте, на территорию РФ из недружественных к РФ стран. 
4) В настоящее время инженерные изыскания проведены. Корректировка проектной документации с проведением государственной экспертизы планируется ориентировочно до мая 2023 года.
3. "Обеспечение равных прав потребителей на получение энергетических ресурсов" в 2022 году осуществлялось возмещение недополученных доходов организациям, осуществляющим реализацию населению сжиженного газа по социально ориентированным розничным ценам. Предоставление субсидии осуществляется органом местного самоуправления путем отбора юридических лиц. Принято решение о заключении соглашения с АО "Сжиженный газ Север", заключено дополнительное соглашение № 3 от 27.12.2022 к соглашению от 18.03.2022 № 5 на сумму 3 405,84 тыс.руб., плановое количество реализации сжиженного газа населению - 4 312 кг. На 01.01.2023 возмещены расходы на сумму  3 352,32 тыс.руб., в том числе за  реализацию сжиженного газа за 11 месяцев 2022 - 3 751 кг на сумму 2 822,83 тыс.руб., аванс 90% за декабрь 2022 года на сумму 526,89 тыс.руб.
УБУиО: произведены расходы на оплату труда для осуществления переданного государственного полномочия в сумме 2,6 тыс.руб.
4.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объектов:
- "Водовод от ЦТП-56 мкр.26" (протяженность трассы 0,306 км) на сумму 7 058,71 тыс.руб.;
- "Водовод от ЦТП-71 мкр.8" (протяженность трассы 0,319 км) на сумму 6 000,00 тыс.руб.
2) по техническому перевооружению следующих объектов:
- "Тепломагистраль №1 от 1ТК43 до 1ТК44 в мкр. 5А по ул.И.Киртбая" (протяженность трассы 0,2384 км) на сумму 51 984,83 руб.;
-  "Тепломагистраль №1 от 1ТК39 до 1ТК40-1ТК41-1ТК42-1ТК43 по ул.Магистральная 2ПК" (протяженность трассы 0,0915 км) на сумму 18 554,84 руб.
3) по оптимизации работы объектов электроснабжения выполнена реконструкция наружного освещения объекта "Территория водозаборов 8 и 8А промузлов" на сумму 2 968,3 тыс.руб.
Остаток бюджетных ассигнований в объеме 22 530,23 тыс.руб. обусловлен экономией, в том числе:
Бюджет МО:
- 0,01 тыс.руб. - на реконструкцию объекта "Очистные сооружения канализационных сточных вод (КОС) г.Сургут производительностью 150 000 м3/сутки. Строительство нового блока УФО сточных вод с внутриплощадочными инженерными сетями" в результате фактического исполнения контракта;
- 2 934,25 тыс.руб. - по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связи с невозможностью завершения СГМУП "Горводоканал" в текущем году работ по капитальному ремонту объекта "Водовод от 8 пром/узла до ВК-25 ул. 50 лет ВЛКСМ. Участок от ВК (Нефтеюганского шоссе) до ВК (ул.Маяковского, д.42)" и расторжением 23.12.2022 соглашения о предоставлении субсидии местному бюджету из бюджета ХМАО-Югры № 05-ОЗП-2022 от 25.01.2022;
Бюджет ХМАО-Югры:
- 58,58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связи с предоставлением субсидии за декабрь авансом в размере 90% от плана по соглашению в соответствии с порядком предоставления субсидии, утвержденным постановлением Правительства Ханты-Мансийского автономного округа - Югры от 30.12.2021 № 635-п;
Привлеченные средства:
- 1 478,48 тыс.руб. - по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связи с невозможностью завершения СГМУП "Горводоканал" в текущем году работ по капитальному ремонту объекта "Водовод от 8 пром/узла до ВК-25 ул. 50 лет ВЛКСМ. Участок от ВК (Нефтеюганского шоссе) до ВК (ул.Маяковского, д.42)" и расторжением 23.12.2022 соглашения о предоставлении субсидии местному бюджету из бюджета ХМАО-Югры № 05-ОЗП-2022 от 25.01.2022.
- 18 058,91 тыс.руб. - на выполнение реконструкции уличных водопроводных сетей по объекту "Магистральные сети водопровода от узла А ВК-108-103 пр.Ленина" в связи с неисполнением подрядчиком условий договора, выполнение ПИР и СМР по данному объекту перенесено на 2023 год (17 667,62 тыс.руб.), по итогам проведения закупочных процедур (391,29 тыс.руб.).</t>
    </r>
    <r>
      <rPr>
        <sz val="16"/>
        <rFont val="Times New Roman"/>
        <family val="2"/>
        <charset val="204"/>
      </rPr>
      <t xml:space="preserve">
ДАиГ: в рамках подпрограммы "Создание условий для обеспечения качественными коммунальными услугами" в 2022 году производилось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с ООО «СпецМонтажПроект». Сумма по контракту 245 585,89 тыс.руб. Срок выполнения работ: с момента подписания по  30.11.2022г.  Произведена выплата авансового платежа на сумму 73 675,76 тыс.руб.  Заключен контракт с ООО «Спектр-Проект» на оказание услуг по проведению авторского надзора за строительством объекта на сумму 400,0 тыс.руб. Заключен контракт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- 37%. Средства 2022 года освоены в полном объеме.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цена контракта 353101,86 тыс.руб. Срок выполнения работ - 31.07.2023 года. Заключен муниципальный контракт с ООО «Геонсервиспроект» на оказание услуг по проведению авторского надзора за строительством объекта на сумму 119,04 тыс.руб. Заключен контракт с ФБУ «Федеральный центр строительного контроля» на выполнение работ по проведению строительного контроля на сумму 7 347,61 тыс.руб.  Строительная готовность объекта - 8,5 %. Средства 2022 года освоены в полном объеме.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Сумма по контракту 221 607,59 тыс.руб. Срок выполнения работ: 01.10.2022-22.09.2023.  Заключен контракт с ФБУ «Федеральный центр строительного контроля» на выполнение работ по проведению строительного контроля на сумму 4244,73 тыс.руб.  Строительная готовность объекта - 7,5 %. Средства 2022 года  освоены в полном объеме.
В рамках подпрограммы "Благоустройство общественных территорий" в 2022 году выполнялись работы по благоустройству объектов: 
1.Экопарк "За Саймой". Благоустройство объекта осуществлялось в соответствии с муниципальными контрактами (ООО "Горизонт", с ООО " ПолимедСоюзСтрой "). В 2022 году выполнены этапы «Городская набережная» и "Дорожно-тропиночная сеть 1этап". Благоустройство объекта завершено. Выполненные работы приняты под факт. Остаток средств в размере 2 561,33 тыс.руб. обусловлен экономией средств местного бюджета в связи с оплатой работ на основании актов выполненных работ.
2. "Сквер, прилегающий к территории МКУ "Дворец торжеств". Работы по благоустройству объекта осуществлялись в соответствии с заключенным муниципальным контрактом на выполнение работ по благоустройству объекта с ООО «Строительные технологии» №4/2022 от 21.03.2022 года. Сумма по контракту 56 427,54 тыс. руб., в т.ч. лимит 2022 года – 15 505,67 тыс. руб. Благоустройство объекта завершено. Средства 2022 года освоены в полном объеме. 
3. «Парковая зона в мкр-не 20А». Работы по благоустройству объекта осуществлялись в соответствии с заключенным муниципальным контрактом на выполнение работ по благоустройству объекта №5/2022 от 28.03.2022 с ООО СК «Фаворит Альфа Строй» на сумму 4 331,4 тыс.руб. Благоустройство объекта завершено. Средства 2022 года освоены в полном объеме. 
В рамках подпрограммы "Повышение энергоэффективности в отраслях экономики": 
1) заключен муниципальный контракт с ООО "СК"ПроектСтрой"  на выполнение ПИР по капитальному ремонту наружных сетей ТВС МБОУ СОШ № 20 ,работы не выполнены и не оплачены на сумму 554,42 тыс.руб.  в связи с нарушением подрядной организацией сроков исполнения и иных условий контрактов.
2) заключен муниципальный контракт с ООО Участок № 3 «Запсибснабкомплект» МК № 153 от 06.12.22 на выполнение работ по ремонту теплообменного оборудования МАУ "Сургутская филармония"на сумму 398,92 тыс.руб. , работы по контракту выполнены и оплачены на сумму 396,49 тыс.руб. Остаток средств в размере 2,43 руб. - экономия на основании актов выполненных работ.
3) по заключенным 6 муниципальным контрактам на оказание услуг по составлению и проведению проверки (негосударственной экспертизы) достоверности определения сметной стоимости работ  выполнены и оплачены  работы на сумму 33,95 тыс.руб.
4) По 2-м муниципальным контрактам:
- МК-8-22 от 18.04.2022  с победителем аукциона ООО  "Лидер Плюс" на выполнение работ по замене светильников в МБОУ СОШ № 46  на сумму  4 878,82 тыс.руб., 
- МК -39-22 от 18.07.22 с победителем аукциона ООО "Лидер Плюс" по замене светильников в МБОУ СОШ № 1 на сумму 2 395,40 тыс.руб. Работы выполнены и оплачены в полном объеме. 
5) По 2-м муниципальным контрактам по ремонту освещения МБУ ДО "Детская школа искусств им. Г. Кукуевицкого"  с ООО Участок № 5 «Запсибснабкомплект» № 142 от 01.12.22 и № 149 от 02.12.22 работы выполнены и оплачены на сумму 1 183,69 тыс.руб.
6) по заключенному муниципальному контракту  МК № 9 от 01.02.2022 с ООО "СибСтройЭксперт"  выполнены и оплачены работы на оказание услуг по проведению проверки (негосударственной экспертизы) достоверности определения сметной стоимости работ по установке  приборов учета тепловой энергии в МБУ СП СШОР "Кедр" в сумме 18,5 тыс.руб. 
7) По заключенному муниципальному контракту  МК № 13 от 10.02.2022 с ООО "ЮГРА-Сервис" на разработку ПИР по установке приборов учета тепловой энергии  в 4 муниципальных учреждениях выполнены и оплачены работы в сумме 200,00 тыс.руб.
8) По заключенному муниципальному контракту   № 79 от 26.07.22 с ООО "Югра Сервис" на разработку ПИР по капитальному ремонту узлов учета тепловой энерги МКУ "Наш город" на сумму 60,0 тыс.руб. работы выполнены и оплачены в полном объеме.
9)  Заключены 13 муниципальных контрактов на капитальный ремонт узлов учета тепловой энергии 12 объектов в 5-ти муниципальных учреждениях:
- МБУ СП СШОР «Кедр»,  7 муниципальных контрактов (МК 29-22 и МК-30-22 от 08.07.2022;  МК-31-22, МК 32-22, МК-34-22 от 11.07.22; МК-37-22, МК-38-22 от 15.07.22) с подрядными организациями ООО "Югра-энергосервис" и ИП Бабин Максим Вячеславович, работы выполнены в полном объеме на сумму 2 291,35 тыс.руб.
-  МБУ ЦСП "Сибирский легион»,  2 муниципальных контрактов (МК 33-22 от 12.07.22; МК-36-22,от 15.07.22) с ООО "Югра-энергосервис", контракты выполнены и оплачены в полном объеме на сумму 590,48 тыс.руб.,
- МАУ "Сургутская филармония»,   муниципальный контракт МК -40-22  от 18.07.2022 с  ИП Бабин Максим Вячеславович на сумму 251,65 тыс. руб. (соглашение о расторжении по факту выполненных работ). Работы выполнены и оплачены в полном объеме
-  МКУ "ЦБС»,  2 муниципальных контрактов МК 41-22 и МК-42-22 от 18.07.2022 с ООО "Югра-энергосервис", контракты выполнены и оплачены в полном объеме на сумму 387,93 тыс.руб.,
-  МКУ "Наш город" муниципальный контракт  № 121 от 02.11.2022 с ООО "Югра-сервис"  контракт выполнен и оплачен в полном объеме на  сумму 377,53 тыс.руб.
Остаток средств  в размере 162,24 тыс.руб. - экономия, сложившаяся в связи с уточнением НМЦК.
</t>
    </r>
    <r>
      <rPr>
        <sz val="16"/>
        <rFont val="Times New Roman"/>
        <family val="1"/>
        <charset val="204"/>
      </rPr>
      <t xml:space="preserve">ДИЗО:
По состоянию на 01.01.2023 выполнены и оплачены работы:
 - по поверке индивидуальных приборов учета коммунальных ресурсов ИПУ ХВС (125 шт.) в жилых помещениях муниципальной собственности на сумму 83,55 тыс. руб.;
- по замене индивидуальных приборов учета ИПУ ХГВС (55 шт.) в муниципальных жилых помещениях на сумму 104,5 тыс.руб.;
- по установке индивидуальных приборов учета коммунальных ресурсов (48 ш. ИПУ ХГВС) на сумму 163,2 тыс.руб.
</t>
    </r>
    <r>
      <rPr>
        <sz val="16"/>
        <rFont val="Times New Roman"/>
        <family val="2"/>
        <charset val="204"/>
      </rPr>
      <t xml:space="preserve">
</t>
    </r>
  </si>
  <si>
    <r>
      <rPr>
        <sz val="16"/>
        <rFont val="Times New Roman"/>
        <family val="1"/>
        <charset val="204"/>
      </rPr>
      <t xml:space="preserve">Заключен муниципальный контракт на выполнение работ по разработке проекта планировки и проекта межевания территории части западного планировочного района, в границах в границах проектных улиц 3 "ЗР", 6 "ЗР", 11 "ЗР" №11/2022 от 26.04.2021 с ИП Никитин В.В.. Сумма по контракту 2 339,33 тыс.руб. Срок выполнения работ - 7 месяцев с даты подписания контракта. Контракт не оплачен в связи с нарушением подрядчиком срока выполнения работ в соответствии с муниципальным контрактом. </t>
    </r>
    <r>
      <rPr>
        <sz val="16"/>
        <color rgb="FFFF0000"/>
        <rFont val="Times New Roman"/>
        <family val="2"/>
        <charset val="204"/>
      </rPr>
      <t xml:space="preserve">
</t>
    </r>
    <r>
      <rPr>
        <sz val="16"/>
        <rFont val="Times New Roman"/>
        <family val="1"/>
        <charset val="204"/>
      </rPr>
      <t>Заключен муниципальный контракт на выполнение работ по разработке проекта межевания территории кварталов КК1А, КК2А, КК3А,КК2, КК1 в городе Сургуте №8/2022 от 28.03.2022 с ООО "Архивариус". Сумма по контракту 1 300 тыс.руб. Срок выполнения работ - 7 месяцев с даты подписания контракта. Работы выполнены и оплачены.</t>
    </r>
    <r>
      <rPr>
        <sz val="16"/>
        <color rgb="FFFF0000"/>
        <rFont val="Times New Roman"/>
        <family val="2"/>
        <charset val="204"/>
      </rPr>
      <t xml:space="preserve">
</t>
    </r>
    <r>
      <rPr>
        <sz val="16"/>
        <rFont val="Times New Roman"/>
        <family val="1"/>
        <charset val="204"/>
      </rPr>
      <t>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"Улица 23 "З" от улицы 5 "З" до Тюменского тракта №137/2021 от 15.12.2021 с ИП Крывый В.В. Сумма по контракту 961,80 тыс.руб. Срок выполнения работ - 180 календарных дней с даты подписания контракта. Работы выполнены и оплачены.</t>
    </r>
    <r>
      <rPr>
        <sz val="16"/>
        <color rgb="FFFF0000"/>
        <rFont val="Times New Roman"/>
        <family val="2"/>
        <charset val="204"/>
      </rPr>
      <t xml:space="preserve">
</t>
    </r>
    <r>
      <rPr>
        <sz val="16"/>
        <rFont val="Times New Roman"/>
        <family val="1"/>
        <charset val="204"/>
      </rPr>
      <t>Заключен муниципальный контракт на выполнение работ по разработке проекта межевания территории ЦЖР в границах улиц Сергея Безверхова, Республики, Энгельса и реки Бардыковка в городе Сургуте №12/2022 от 06.06.2022 с ООО "Архивариус". Сумма по контракту 2 340,82 тыс.руб. Срок выполнения работ - 14.11.2022. Работы выполнены и оплачены.</t>
    </r>
    <r>
      <rPr>
        <sz val="16"/>
        <color rgb="FFFF0000"/>
        <rFont val="Times New Roman"/>
        <family val="2"/>
        <charset val="204"/>
      </rPr>
      <t xml:space="preserve">
</t>
    </r>
  </si>
  <si>
    <r>
      <rPr>
        <sz val="16"/>
        <rFont val="Times New Roman"/>
        <family val="1"/>
        <charset val="204"/>
      </rPr>
      <t xml:space="preserve">АГ: В рамках переданных полномочий осуществлялась деятельность в сфере трудовых отношений государственного управления охраной труда. По состоянию на 01.01.2023 произведена выплата заработной платы за 2022 год. Оплата услуг по содержанию имущества, поставке основных средств и материальных запасов производилась по факту поставки товаров, оказания услуг,  в соответствии с условиями заключенных договоров, муниципальных контрактов.  </t>
    </r>
    <r>
      <rPr>
        <sz val="16"/>
        <color rgb="FFFF0000"/>
        <rFont val="Times New Roman"/>
        <family val="2"/>
        <charset val="204"/>
      </rPr>
      <t xml:space="preserve">
</t>
    </r>
    <r>
      <rPr>
        <sz val="16"/>
        <rFont val="Times New Roman"/>
        <family val="1"/>
        <charset val="204"/>
      </rPr>
      <t xml:space="preserve">ДО: В соответствии с письмом КУ ХМАО-Югры "Сургутский центр занятости населения" 15 образовательных учреждений, подведомственных департаменту образования, участвуют в реализации мероприятий государственной программы "Содействие занятости молодежи".      </t>
    </r>
    <r>
      <rPr>
        <sz val="16"/>
        <color rgb="FFFF0000"/>
        <rFont val="Times New Roman"/>
        <family val="2"/>
        <charset val="204"/>
      </rPr>
      <t xml:space="preserve">
</t>
    </r>
    <r>
      <rPr>
        <sz val="16"/>
        <rFont val="Times New Roman"/>
        <family val="1"/>
        <charset val="204"/>
      </rPr>
      <t xml:space="preserve">Между КУ ХМАО-Югры «Сургутский центр занятости населения» и подведомственными образовательными учреждениями заключены договоры, в соответствии с которыми временно трудоустроено 42 человека.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курируемые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Заключены и оплачены договоры на приобретение сплит-системы и трехместного дивана (МБУ СП СШОР "Югория" им. А.А. Пилояна);                                                                                                                                                                                                                                                                                                                                                                                                                                                - 0,01 тыс. руб. - остаток средств сложился по факту заключения договора.                                                                                                                                                                                                                                                                                                                                                                                                                                             -  содействие занятости молодежи, содействие улучшению положения на рынке труда не занятых трудовой деятельностью и безработных граждан. На 01.01.2023 произведена оплата труда несовершеннолетних граждан, временно трудоустроенных в МАУ ПРСМ "Наше время" (трудоустроены 2 044 чел.).                                                                                                                                                                                                                                                                                                                                                                                                      - 32,9 тыс. руб. - остаток средств сложился по факту заключенных договоров на трудоустройство граждан по причине отсутствия кандидатов (МАУ ПРСМ "Наше время").                      </t>
    </r>
    <r>
      <rPr>
        <sz val="16"/>
        <color rgb="FFFF0000"/>
        <rFont val="Times New Roman"/>
        <family val="2"/>
        <charset val="204"/>
      </rPr>
      <t xml:space="preserve">                                                                                                                                                                                                                                                                                                                                                                                                                                                                                                                                                                                                                                                                                                                                                                                                                                                                                                                                                                                                                                                                                                                
</t>
    </r>
  </si>
  <si>
    <r>
      <rPr>
        <sz val="16"/>
        <rFont val="Times New Roman"/>
        <family val="1"/>
        <charset val="204"/>
      </rPr>
      <t xml:space="preserve">АГ(ДК): 1) В рамках реализации подпрограммы "Модернизация и развитие учреждений и организаций культуры" государственной программы заключено соглашение от 31.01.2022 №71876000-1-2022-009 о предоставлении субсидии из бюджета Ханты-Мансийского автономного округа - Югры местному бюджету.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Заключены и оплачены договоры на разработку дизайн-проекта модернизации детской библиотеки и на поставку печатных изданий для комплектования книжных фондов.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государственной программы заключено соглашение от 31.01.2022 № 71876000-1-2022-008 о предоставлении субсидии из бюджета Ханты-Мансийского автономного округа - Югры местному бюджету.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материальных запасов, полиграфической продукции, услуг по организации, постановке, изготовлению кукол, костюмов для подготовки спектакля "Сон в летнюю ночь".                   </t>
    </r>
    <r>
      <rPr>
        <sz val="16"/>
        <color rgb="FFFF0000"/>
        <rFont val="Times New Roman"/>
        <family val="2"/>
        <charset val="204"/>
      </rPr>
      <t xml:space="preserve">                                                                                   
</t>
    </r>
    <r>
      <rPr>
        <sz val="16"/>
        <rFont val="Times New Roman"/>
        <family val="1"/>
        <charset val="204"/>
      </rPr>
      <t>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На 01.01.2023 произведена поставка архивных коробов и прочих материальных запасов.</t>
    </r>
  </si>
  <si>
    <r>
      <t xml:space="preserve">АГ: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осуществлялись в 2022 году в плановом режиме.
       Остаток средств в объеме 1 719,95 тыс.рублей сложился в связи с экономией по оплате труда, начислениям на выплаты по оплате труда, социальным пособиям и компенсации персоналу в денежной форме.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производились планомерно в течение  финансового года. 
     </t>
    </r>
    <r>
      <rPr>
        <sz val="16"/>
        <color rgb="FFFF0000"/>
        <rFont val="Times New Roman"/>
        <family val="1"/>
        <charset val="204"/>
      </rPr>
      <t xml:space="preserve"> 
</t>
    </r>
    <r>
      <rPr>
        <sz val="16"/>
        <rFont val="Times New Roman"/>
        <family val="1"/>
        <charset val="204"/>
      </rPr>
      <t xml:space="preserve">ДО:
На основании заключенного контракта на оказание услуг по организации отдыха и оздоровления детей-сирот и детей, оставшихся без попечения родителей, в организацию отдыха детей и их оздоровления, расположенной на территории Черноморского побережья Краснодарского края в период летних школьных каникул 2022 года приобретено 100  путевок детям-сиротам и детям, оставшимся без попечения родителей, в организации отдыха детей и их оздоровления.                                            </t>
    </r>
    <r>
      <rPr>
        <sz val="16"/>
        <color rgb="FFFF0000"/>
        <rFont val="Times New Roman"/>
        <family val="1"/>
        <charset val="204"/>
      </rPr>
      <t xml:space="preserve">                                                                                                                                    
</t>
    </r>
    <r>
      <rPr>
        <sz val="16"/>
        <rFont val="Times New Roman"/>
        <family val="1"/>
        <charset val="204"/>
      </rPr>
      <t xml:space="preserve">
ДГХ: в рамках подпрограммы "Поддержка семьи, материнства и детства" оказаны и оплачены в полном объеме услуги по проведению проверки (негосударственной экспертизы) достоверности определения сметной стоимости:
- "Ремонт жилого помещения, расположенного по адресу: проспект Ленина, дом 53, квартира 44 (для детей-сирот и детей, оставшихся без попечения родителей)" на сумму 5,0 тыс.руб.;
-  "Ремонт жилого помещения, расположенного по адресу: проспект Пролетарский, дом 2/1, квартира 30 (для детей-сирот и детей, оставшихся без попечения родителей)" на сумму 5,0 тыс.руб.
ДИЗО:
В 2022 году приобретены 4 жилых помещения на сумму 7 827,10 тыс.руб. для участников программы - детей-сирот и детей, оставшихся без попечения родителей, лиц из числа детей-сирот и детей, оставшихся без попечения родителей, в т.ч. по адресам:
-жилой район «Марьина гора», д. 23, кв. 225;
-жилой район «Марьина гора», д. 23, кв. 235;
-жилой район «Марьина гора», д. 23, кв. 215;
-жилой район «Марьина гора», д. 23, кв. 226
ДИЗО (КГХ): 
1)выполнены работы по ремонту 3 жилых помещений, единственными собственниками которых являются дети-сироты, в т.ч.:
 - пр. Пролетарский, д.2/1, кв. 30;
- ул. Аэрофлотская, д.18/2, кв. 11;
- пр. Ленина, д. 65/1, кв. 58;
- пр. Ленина, д. 53, кв. 44,  ул. Северная, д. 71, кв. 20 (собственники отказались от проведения ремонта);
2) выполнены работы по проверке локальных сметных расчетов на ремонт жилого помещения, в т.ч.:
- ул. Аэрофлотская, д.18/2, кв. 11;
- пр. Ленина, д. 65/1, кв. 58.
Остаток средств в размере 19,51 тыс. руб. сложился в результате фактической потребности на выполнение работ по ремонту жилых помещений.
</t>
    </r>
  </si>
  <si>
    <r>
      <t>ДО: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-30 191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- 59 515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- 8 286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13 975 детей.
Приобретено путевок для детей в возрасте от 6 до 17 лет (включительно), имеющих место жительства на территории города Сургута, в 2022 году - 1 349 штук.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осуществлялись в соответствии с графиком, утвержденным концессионным соглашением. 
Остаток средств в сумме 64 399,28 тыс. руб. сложился по следующим причинам:
- 30 402, 87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- 37, 03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- 212, 69 тыс.руб.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- 2 090, 39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- 570, 94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- 206, 34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- 13 053, 64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- 57, 19 тыс. руб. по иным межбюджетным трансфертам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регионального проекта «Патриотическое воспитание граждан Российской Федерации» государственной программы «Развитие образования» из бюджета автономного округа и федерального бюджета;
- 3 010, 85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- 14 757, 34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t>
    </r>
    <r>
      <rPr>
        <sz val="16"/>
        <rFont val="Times New Roman"/>
        <family val="1"/>
        <charset val="204"/>
      </rPr>
      <t xml:space="preserve"> с экономией по фактическим расходам на оплату инвестиционного</t>
    </r>
    <r>
      <rPr>
        <sz val="16"/>
        <color theme="1"/>
        <rFont val="Times New Roman"/>
        <family val="1"/>
        <charset val="204"/>
      </rPr>
      <t xml:space="preserve"> </t>
    </r>
    <r>
      <rPr>
        <sz val="16"/>
        <rFont val="Times New Roman"/>
        <family val="1"/>
        <charset val="204"/>
      </rPr>
      <t>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theme="1"/>
        <rFont val="Times New Roman"/>
        <family val="1"/>
        <charset val="204"/>
      </rPr>
      <t xml:space="preserve">
АГ(ДК):  Численность детей, посетивших лагерь дневного пребывания - 770 чел, при плане 770 чел.                       
ДАиГ: В рамках подпрограммы "Ресурсное обеспечение системы образования, науки и молодежной политики" предусмотрено строительство в соответствии с концессионными соглашениями объектов:
1)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Получено положительное заключение государственной экспертизы. Ведутся работы по формированию пакета документов для подачи извещения о начале строительства в Службу жилищного и строительного надзора.  Средства 2022 года предназначены для произведения выплаты за выполненные ПИР. В связи с переносом срока получения достоверности определения сметной стоимости на январь 2023 года, средства 2022 года в размере 20 000 тыс. рублей не исполнены.                                              
2)        "Средняя общеобразовательная школа в микрорайоне 34 г.Сургута". Средства в размере 4 507,99 тыс.руб  не исполнены по причине нарушения концессионером сроков создания объекта.                                                                                                                                                                                                                                 
</t>
    </r>
  </si>
  <si>
    <r>
      <t>ДГХ: 
1. В рамках реализации национального проекта "Безопасные и качественные автомобильные дороги" подпрограммы "Дорожное хозяйство" на 01.01.2023 выполнены работы:
1. Текущий ремонт:
1.1. Улица Быстринская (переходящий объект с 2021 года): общая протяженность – 1,47 км (площадь 35 160 м2), протяженность на 2022 год – 0,746 км (площадь 17 580 м2), заключен муниципальный контракт от 17.03.2021 № 10-ГХ с АО ГК "ГК Северавтодор", срок выполнения работ по контракту 31.08.2022. Общая готовность объекта – 100%. Готовность объекта (участок 2021) - 100%. 
1.2. Автомобильная дорога по Югорскому тракту (от улицы Энергетиков до улицы Мелик-Карамова): протяженность - 2,405 км (площадь 45 773 м2), заключен муниципальный контракт от 11.05.2022 № 11-ГХ с АО "Автодорстрой" (соглашение о расторжении по факт). Готовность объекта – 100%.
1.3. Автомобильная дорога по проспекту Ленина (транспортная развязка «Основателям Сургута»): протяженность – 0,238 км (площадь 1 902,84 м2), заключен муниципальный контракт от 16.09.2022 № 49-ГХ с АО "Автодорстрой", срок выполнения по контракту – 31.10.2022. Готовность объекта – 100%.
1.4. Автомобильная дорога по проспекту Мира (от улицы Маяковского до улицы 30 лет Победы): протяженность – 0,888 км (площадь – 8 840 м2), заключен муниципальный контракт от 16.09.2022 № 49-ГХ с АО "Автодорстрой", срок выполнения по контракту – 31.10.2022. Готовность объекта – 100%.
1.5. Улица Крылова (от ул. Грибоедова до ул. Толстого) – 0,909 км (5 890 м2), заключен муниципальный контракт от 11.05.2022 № 10-ГХ с АО "ГК Северавтодор", срок выполнения работ по контракту 31.10.2022. Готовность объекта – 100%.
2. Капитальный ремонт:
2.1. Улица Привокзальная – общая протяженность - 1,732 км (25 069,83 м2), из них в 2022 году – 0,600 км, заключен муниципальный контракт от 30.05.2022 № 16-ГХ с ООО СК "ЮВиС", срок выполнения работ по контракту 31.10.2023.
Готовность объекта – 27%. Готовность объекта (участок 2022) - 100%.
Общая протяженность ремонта в рамках национального проекта "Безопасные качественные дороги" в 2022 году составляет 5,786 км.
По итогам ремонтной кампании 2022 года достигнуто значение показателя "Доля дорожной сети городской агломерации, соответствующая нормативным требованиям, %" - 82,58%.
2. В рамках подпрограммы "Безопасность дорожного движения" запланировано выполнение модернизации 9 светофорных объектов и внедрение модулей систем управления интеллектуальных транспортных систем.
На 01.01.2023 выполнены и оплачены работы:
- на развитие интеллектуальной транспортной системы Сургутской городской агломерации с внедрением интеграционной платформы, модулей, систем и подсистем ИТС и передачей неисключительных прав на них. 
- на модернизацию 9 светофорных объектов, в т.ч.:
1) светофорный объект № 56 ул. Геологическая – пр. Пролетарский;
2) светофорный объект № 58 пр. Комсомольский - ул. Геологическая;
3) светофорный объект № 32 ул. Мелик-Карамова - ул. Геологическая;
4) светофорный объект № 70 ул. Геологическая, Аптека;
5) светофорный объект на нерегулируемом пешеходном переходе по Югорскому тракту в районе дома 1;
6) светофорный объект № 42 Нефтеюганское шоссе – п. Белый Яр;
7) светофорный объект № 16 ул. Энергетиков - ул. Энгельса;
8) светофорный объект № 17 ул. Республики - ул. Энгельса – ул. Гагарина;
9) светофорный объект № 62 ул. Энгельса – Администрация.
- на поставку компьютеров и периферийного оборудования;
- на поставку компьютеров и периферийного оборудования.
Полное завершение реализации проекта запланировано на 01.11.2024.
Остаток бюджетных ассигнований в объеме 39 310,60 тыс.руб. сложился за счет экономии:
- 35 379,50 тыс.руб. – средств из бюджета автономного округа по ремонту автомобильных дорог в результате уточнения объемов работ;
- 3 931,10 тыс.руб. -  средств местного бюджета по ремонту автомобильных дорог в результате уточнения объемов работ.</t>
    </r>
    <r>
      <rPr>
        <sz val="20"/>
        <rFont val="Times New Roman"/>
        <family val="1"/>
        <charset val="204"/>
      </rPr>
      <t xml:space="preserve">
</t>
    </r>
    <r>
      <rPr>
        <sz val="20"/>
        <rFont val="Times New Roman"/>
        <family val="2"/>
        <charset val="204"/>
      </rPr>
      <t xml:space="preserve">
</t>
    </r>
    <r>
      <rPr>
        <sz val="16"/>
        <rFont val="Times New Roman"/>
        <family val="2"/>
        <charset val="204"/>
      </rPr>
      <t>ДАиГ:  в 2022 году производилось строительство объектов: 
1.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Сумма по контракту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Произведена выплата аванса на сумму 665 589,98 тыс.руб. Строительная готовность - 3 %. Средства 2022 года  освоены в полном объеме.
2. "Автомобильная дорога от Югорского тракта до ХСТО «Волна» и ПЛГК «Нептун» в пойменной части протоки Кривуля, г. Сургуте." 
Заключен муниципальный контракт от 15.04.2022 №10/2022 на выполнение работ по строительству объекта с АО "Автодорстрой", сумма по контракту  120 624,42 тыс.руб. Срок выполнения работ по 07.12.2022 года.  Строительство объекта завершено. Остаток средств в размере 6 591,27 тыс.руб. образовался в связи с оплатой работ "по факту" на основании актов выполненных работ.</t>
    </r>
    <r>
      <rPr>
        <sz val="20"/>
        <rFont val="Times New Roman"/>
        <family val="2"/>
        <charset val="204"/>
      </rPr>
      <t xml:space="preserve">
</t>
    </r>
    <r>
      <rPr>
        <sz val="16"/>
        <rFont val="Times New Roman"/>
        <family val="2"/>
        <charset val="204"/>
      </rPr>
      <t xml:space="preserve">
</t>
    </r>
    <r>
      <rPr>
        <sz val="16"/>
        <rFont val="Times New Roman"/>
        <family val="1"/>
        <charset val="204"/>
      </rPr>
      <t xml:space="preserve">
АГ:</t>
    </r>
    <r>
      <rPr>
        <u/>
        <sz val="16"/>
        <rFont val="Times New Roman"/>
        <family val="1"/>
        <charset val="204"/>
      </rPr>
      <t xml:space="preserve">  </t>
    </r>
    <r>
      <rPr>
        <sz val="16"/>
        <rFont val="Times New Roman"/>
        <family val="1"/>
        <charset val="204"/>
      </rPr>
      <t xml:space="preserve">  В рамках реализации мероприятий программы в 2022 году выполнены работы по установке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Экономия в размере 0,06 тыс. рублей сложилась в связи с уточнением начальной-максимальной цены контракта на поставку оборудования.</t>
    </r>
  </si>
  <si>
    <t xml:space="preserve">ДГХ: в рамках реализации государственной программы в 2022 году выполнено обустройство дворовых территорий мкр. № 5 спортивными площадками и детским спортивным комплексом (по  ул. пр-т Ленина, 61, 61/1,65,65/1), в том числе:
- устройство опор освещения и резинового покрытия площадок;
- нанесение дорожных разметок;
- установление урн, скамеек, ограждений, ограждений спортивных площадок.
 Работы выполнены и оплачены на сумму 6 271,24 тыс.руб.
ДАиГ: В рамках государственной программы реализован инициативный проект "Освещение 3-х километровой лыжной трассы в лесопарке Железнодорожников". Строительство объекта осуществлялось в соответствии с муниципальным контрактом с ООО "Промлет-02" №50/2022 от 07.11.2022. Работы выполнены и оплачены. Остаток средств в размере 816,13 тыс.руб. - экономия на основании актов выполненных работ.
</t>
  </si>
  <si>
    <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17.01.2022 № 05-СШ/2022.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Спортсмены приняли участие в соревнованиях по тхэквондо, дзюдо, каратэ, греко-римской борьбе, боксу, пауэрлифтингу, волейболу, баскетболу, скалалазанию, восточно-боевым единоборствам, полиатлону, лыжным гонкам, армрестлингу, плаванию, первенству УрФО по синхронному плаванию, проведены тренировочные мероприятия по подготовке к Первенству России по гребному слалому. Заключены и оплачены договоры на поставку спортивной экипировки, спортивного инвентаря, костюмов, винтовки, автоматизированного рабочего места, услуги углубленного медицинского осмотра. Бюджетные ассигнования исполнены в полном объеме.                                                                                                                                                                                                                                                                                                                                                                                                                                                                                             1.2. О предоставлении субсидии местному бюджету из бюджета ХМАО-Югры от 01.02.2022 № 05-ШД/2022.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Заключены и оплачены договоры на поставку уличного тренажера для ног, ручного металлодетектора, покрытия для площадки для волейбола, резинового покрытия, уличных тренажеров, видеодомофона, системы охранного телевидения, системы видеонаблюдения, автоматических ворот, термометров, хоккейных ворот, на монтаж системы электроснабжения, охранно-пожарной сигнализации. Бюджетные ассигнования исполнены в полном объеме.   
2. В рамках реализации регионального проекта "Спорт-норма жизни" государственной программы заключено дополнительное соглашение от 25.01.2022 № 71876000-1-2019-013/4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Заключены и оплачены договоры на приобретение татами, плечевого эспандера, досок для плавания, спортивного инвентаря. Спортсмены приняли участие в тренировочных мероприятиях по дзюдо, плаванию, лыжным гонкам, вольной и греко-римской борьбе. Бюджетные ассигнования исполнены в полном объеме.   </t>
    </r>
    <r>
      <rPr>
        <sz val="16"/>
        <rFont val="Times New Roman"/>
        <family val="2"/>
        <charset val="204"/>
      </rPr>
      <t xml:space="preserve">                                                                                               
</t>
    </r>
    <r>
      <rPr>
        <sz val="16"/>
        <rFont val="Times New Roman"/>
        <family val="1"/>
        <charset val="204"/>
      </rPr>
      <t>ДАиГ</t>
    </r>
    <r>
      <rPr>
        <u/>
        <sz val="16"/>
        <rFont val="Times New Roman"/>
        <family val="2"/>
        <charset val="204"/>
      </rPr>
      <t>:</t>
    </r>
    <r>
      <rPr>
        <sz val="16"/>
        <rFont val="Times New Roman"/>
        <family val="2"/>
        <charset val="204"/>
      </rPr>
      <t xml:space="preserve"> В рамках реализации государственной программы предусмотрено строительство спортивного объекта в рамках концессионного соглашения "Спортивный комплекс с искусственным льдом (хоз.зона)".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Стоимость по заключенному концессионному соглашению 537 994,3 тыс.руб., в т.ч. стоимость создания объекта 380 589,26 тыс.руб. Направлено предложение в Департамент физической культуры и спорта ХМАО о переносе срока реализации этапа концессионного соглашения с 2022 на 2023-2024 годы в соответствии со сроками заключенного концессионного соглашения. Изменения не внесены. Средства 2022 года в размере 221 030,9 тыс.рублей не освоены в связи с отсутствием обращения концессионера на предоставление капитального гранта.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</si>
</sst>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
    <numFmt numFmtId="166" formatCode="&quot;$&quot;#,##0_);\(&quot;$&quot;#,##0\)"/>
    <numFmt numFmtId="167" formatCode="&quot;р.&quot;#,##0_);\(&quot;р.&quot;#,##0\)"/>
    <numFmt numFmtId="168" formatCode="0.0%"/>
  </numFmts>
  <fonts count="49"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20"/>
      <color rgb="FFFF0000"/>
      <name val="Times New Roman"/>
      <family val="2"/>
      <charset val="204"/>
    </font>
    <font>
      <sz val="20"/>
      <color rgb="FFFF0000"/>
      <name val="Times New Roman"/>
      <family val="2"/>
      <charset val="204"/>
    </font>
    <font>
      <i/>
      <sz val="20"/>
      <color rgb="FFFF0000"/>
      <name val="Times New Roman"/>
      <family val="2"/>
      <charset val="204"/>
    </font>
    <font>
      <i/>
      <sz val="18"/>
      <color rgb="FFFF0000"/>
      <name val="Times New Roman"/>
      <family val="2"/>
      <charset val="204"/>
    </font>
    <font>
      <sz val="18"/>
      <color rgb="FFFF0000"/>
      <name val="Times New Roman"/>
      <family val="2"/>
      <charset val="204"/>
    </font>
    <font>
      <b/>
      <sz val="18"/>
      <color rgb="FFFF0000"/>
      <name val="Times New Roman"/>
      <family val="2"/>
      <charset val="204"/>
    </font>
    <font>
      <sz val="16"/>
      <color rgb="FFFF0000"/>
      <name val="Times New Roman"/>
      <family val="1"/>
      <charset val="204"/>
    </font>
    <font>
      <b/>
      <sz val="16"/>
      <color rgb="FFFF0000"/>
      <name val="Times New Roman"/>
      <family val="2"/>
      <charset val="204"/>
    </font>
    <font>
      <sz val="16"/>
      <color rgb="FFFF0000"/>
      <name val="Times New Roman"/>
      <family val="2"/>
      <charset val="204"/>
    </font>
    <font>
      <b/>
      <i/>
      <sz val="20"/>
      <color rgb="FFFF0000"/>
      <name val="Times New Roman"/>
      <family val="2"/>
      <charset val="204"/>
    </font>
    <font>
      <b/>
      <i/>
      <sz val="16"/>
      <color rgb="FFFF0000"/>
      <name val="Times New Roman"/>
      <family val="2"/>
      <charset val="204"/>
    </font>
    <font>
      <sz val="20"/>
      <name val="Times New Roman"/>
      <family val="2"/>
      <charset val="204"/>
    </font>
    <font>
      <sz val="24"/>
      <name val="Times New Roman"/>
      <family val="2"/>
      <charset val="204"/>
    </font>
    <font>
      <sz val="18"/>
      <name val="Times New Roman"/>
      <family val="2"/>
      <charset val="204"/>
    </font>
    <font>
      <i/>
      <sz val="16"/>
      <name val="Times New Roman"/>
      <family val="2"/>
      <charset val="204"/>
    </font>
    <font>
      <i/>
      <sz val="20"/>
      <name val="Times New Roman"/>
      <family val="2"/>
      <charset val="204"/>
    </font>
    <font>
      <sz val="24"/>
      <color rgb="FFFF0000"/>
      <name val="Times New Roman"/>
      <family val="2"/>
      <charset val="204"/>
    </font>
    <font>
      <i/>
      <sz val="16"/>
      <color rgb="FFFF0000"/>
      <name val="Times New Roman"/>
      <family val="2"/>
      <charset val="204"/>
    </font>
    <font>
      <b/>
      <sz val="20"/>
      <name val="Times New Roman"/>
      <family val="2"/>
      <charset val="204"/>
    </font>
    <font>
      <sz val="16"/>
      <name val="Times New Roman"/>
      <family val="1"/>
      <charset val="204"/>
    </font>
    <font>
      <b/>
      <sz val="16"/>
      <name val="Times New Roman"/>
      <family val="1"/>
      <charset val="204"/>
    </font>
    <font>
      <sz val="16"/>
      <name val="Times New Roman"/>
      <family val="2"/>
      <charset val="204"/>
    </font>
    <font>
      <b/>
      <sz val="16"/>
      <name val="Times New Roman"/>
      <family val="2"/>
      <charset val="204"/>
    </font>
    <font>
      <u/>
      <sz val="16"/>
      <name val="Times New Roman"/>
      <family val="1"/>
      <charset val="204"/>
    </font>
    <font>
      <u/>
      <sz val="16"/>
      <name val="Times New Roman"/>
      <family val="2"/>
      <charset val="204"/>
    </font>
    <font>
      <sz val="20"/>
      <name val="Times New Roman"/>
      <family val="1"/>
      <charset val="204"/>
    </font>
    <font>
      <b/>
      <sz val="16"/>
      <color rgb="FFFF0000"/>
      <name val="Times New Roman"/>
      <family val="1"/>
      <charset val="204"/>
    </font>
    <font>
      <b/>
      <i/>
      <sz val="20"/>
      <name val="Times New Roman"/>
      <family val="2"/>
      <charset val="204"/>
    </font>
    <font>
      <sz val="12"/>
      <name val="Times New Roman"/>
      <family val="2"/>
      <charset val="204"/>
    </font>
    <font>
      <i/>
      <sz val="18"/>
      <name val="Times New Roman"/>
      <family val="2"/>
      <charset val="204"/>
    </font>
    <font>
      <b/>
      <i/>
      <sz val="18"/>
      <name val="Times New Roman"/>
      <family val="2"/>
      <charset val="204"/>
    </font>
    <font>
      <b/>
      <i/>
      <sz val="16"/>
      <name val="Times New Roman"/>
      <family val="2"/>
      <charset val="204"/>
    </font>
    <font>
      <b/>
      <sz val="20"/>
      <color theme="1"/>
      <name val="Times New Roman"/>
      <family val="2"/>
      <charset val="204"/>
    </font>
    <font>
      <sz val="20"/>
      <color theme="1"/>
      <name val="Times New Roman"/>
      <family val="2"/>
      <charset val="204"/>
    </font>
    <font>
      <b/>
      <sz val="16"/>
      <color theme="1"/>
      <name val="Times New Roman"/>
      <family val="2"/>
      <charset val="204"/>
    </font>
    <font>
      <sz val="16"/>
      <color theme="1"/>
      <name val="Times New Roman"/>
      <family val="2"/>
      <charset val="204"/>
    </font>
    <font>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0">
    <xf numFmtId="0" fontId="0" fillId="0" borderId="0" xfId="0"/>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6" fillId="0" borderId="0" xfId="0" applyFont="1" applyFill="1" applyAlignment="1">
      <alignment horizontal="left" vertical="top" wrapText="1"/>
    </xf>
    <xf numFmtId="0" fontId="13" fillId="0" borderId="0" xfId="0" applyFont="1" applyFill="1" applyAlignment="1">
      <alignmen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4" fontId="13" fillId="0" borderId="0" xfId="0" applyNumberFormat="1" applyFont="1" applyFill="1" applyAlignment="1">
      <alignment vertical="top" wrapText="1"/>
    </xf>
    <xf numFmtId="2" fontId="13" fillId="0" borderId="0" xfId="0" applyNumberFormat="1" applyFont="1" applyFill="1" applyAlignment="1">
      <alignment vertical="top" wrapText="1"/>
    </xf>
    <xf numFmtId="9" fontId="13" fillId="0" borderId="0" xfId="0" applyNumberFormat="1" applyFont="1" applyFill="1" applyAlignment="1">
      <alignment vertical="top" wrapText="1"/>
    </xf>
    <xf numFmtId="4" fontId="13" fillId="0" borderId="1" xfId="0" applyNumberFormat="1" applyFont="1" applyFill="1" applyBorder="1" applyAlignment="1" applyProtection="1">
      <alignment horizontal="center" vertical="top" wrapText="1"/>
      <protection locked="0"/>
    </xf>
    <xf numFmtId="10" fontId="13" fillId="0" borderId="1" xfId="0" applyNumberFormat="1" applyFont="1" applyFill="1" applyBorder="1" applyAlignment="1" applyProtection="1">
      <alignment horizontal="center" vertical="top" wrapText="1"/>
      <protection locked="0"/>
    </xf>
    <xf numFmtId="4" fontId="14" fillId="0" borderId="1" xfId="0" applyNumberFormat="1"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left" vertical="top" wrapText="1"/>
      <protection locked="0"/>
    </xf>
    <xf numFmtId="10" fontId="13" fillId="0" borderId="1" xfId="0" applyNumberFormat="1" applyFont="1" applyFill="1" applyBorder="1" applyAlignment="1" applyProtection="1">
      <alignment horizontal="left" vertical="top" wrapText="1"/>
      <protection locked="0"/>
    </xf>
    <xf numFmtId="0" fontId="17" fillId="0" borderId="0" xfId="0" applyFont="1" applyFill="1" applyAlignment="1">
      <alignment horizontal="left" vertical="top" wrapText="1"/>
    </xf>
    <xf numFmtId="4" fontId="14" fillId="0" borderId="1" xfId="0" applyNumberFormat="1" applyFont="1" applyFill="1" applyBorder="1" applyAlignment="1" applyProtection="1">
      <alignment horizontal="left" vertical="top" wrapText="1"/>
      <protection locked="0"/>
    </xf>
    <xf numFmtId="0" fontId="21" fillId="0" borderId="0" xfId="0" applyFont="1" applyFill="1" applyAlignment="1">
      <alignment horizontal="left" vertical="top" wrapText="1"/>
    </xf>
    <xf numFmtId="4" fontId="14" fillId="0" borderId="0" xfId="0" applyNumberFormat="1" applyFont="1" applyFill="1" applyAlignment="1">
      <alignment horizontal="left" vertical="top" wrapText="1"/>
    </xf>
    <xf numFmtId="10" fontId="12"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0" fontId="12" fillId="0" borderId="2" xfId="0" quotePrefix="1" applyFont="1" applyFill="1" applyBorder="1" applyAlignment="1" applyProtection="1">
      <alignment horizontal="justify" vertical="top" wrapText="1"/>
      <protection locked="0"/>
    </xf>
    <xf numFmtId="9" fontId="25" fillId="0" borderId="1" xfId="0" applyNumberFormat="1" applyFont="1" applyFill="1" applyBorder="1" applyAlignment="1" applyProtection="1">
      <alignment horizontal="center" vertical="top" wrapText="1"/>
      <protection locked="0"/>
    </xf>
    <xf numFmtId="4" fontId="23" fillId="0" borderId="0" xfId="0" applyNumberFormat="1" applyFont="1" applyFill="1" applyBorder="1" applyAlignment="1" applyProtection="1">
      <alignment horizontal="right" vertical="top" wrapText="1"/>
      <protection locked="0"/>
    </xf>
    <xf numFmtId="4" fontId="12" fillId="0" borderId="0" xfId="0" applyNumberFormat="1" applyFont="1" applyFill="1" applyAlignment="1">
      <alignment horizontal="left" vertical="top" wrapText="1"/>
    </xf>
    <xf numFmtId="0" fontId="12" fillId="0" borderId="2" xfId="0" applyFont="1" applyFill="1" applyBorder="1" applyAlignment="1" applyProtection="1">
      <alignment horizontal="justify" vertical="top" wrapText="1"/>
      <protection locked="0"/>
    </xf>
    <xf numFmtId="2" fontId="25" fillId="0" borderId="1" xfId="0" applyNumberFormat="1" applyFont="1" applyFill="1" applyBorder="1" applyAlignment="1" applyProtection="1">
      <alignment horizontal="center" vertical="top" wrapText="1"/>
      <protection locked="0"/>
    </xf>
    <xf numFmtId="0" fontId="23" fillId="0" borderId="0" xfId="0" applyFont="1" applyFill="1" applyAlignment="1">
      <alignment vertical="top" wrapText="1"/>
    </xf>
    <xf numFmtId="0" fontId="23" fillId="0" borderId="0" xfId="0" applyFont="1" applyFill="1" applyBorder="1" applyAlignment="1" applyProtection="1">
      <alignment horizontal="center" vertical="top" wrapText="1"/>
      <protection locked="0"/>
    </xf>
    <xf numFmtId="4" fontId="23" fillId="0" borderId="0" xfId="0" applyNumberFormat="1" applyFont="1" applyFill="1" applyBorder="1" applyAlignment="1" applyProtection="1">
      <alignment horizontal="justify" vertical="top" wrapText="1"/>
      <protection locked="0"/>
    </xf>
    <xf numFmtId="4" fontId="23" fillId="0" borderId="0" xfId="0" applyNumberFormat="1" applyFont="1" applyFill="1" applyBorder="1" applyAlignment="1" applyProtection="1">
      <alignment horizontal="center" vertical="top" wrapText="1"/>
      <protection locked="0"/>
    </xf>
    <xf numFmtId="9" fontId="23" fillId="0" borderId="0" xfId="0" applyNumberFormat="1" applyFont="1" applyFill="1" applyBorder="1" applyAlignment="1" applyProtection="1">
      <alignment horizontal="right" vertical="top" wrapText="1"/>
      <protection locked="0"/>
    </xf>
    <xf numFmtId="1" fontId="23" fillId="0" borderId="0" xfId="0" applyNumberFormat="1" applyFont="1" applyFill="1" applyBorder="1" applyAlignment="1" applyProtection="1">
      <alignment horizontal="right" vertical="top" wrapText="1"/>
      <protection locked="0"/>
    </xf>
    <xf numFmtId="0" fontId="23" fillId="0" borderId="0" xfId="0" applyFont="1" applyFill="1" applyBorder="1" applyAlignment="1">
      <alignment horizontal="left" vertical="top" wrapText="1"/>
    </xf>
    <xf numFmtId="0" fontId="23" fillId="0" borderId="0" xfId="0" applyFont="1" applyFill="1" applyBorder="1" applyAlignment="1">
      <alignment vertical="top" wrapText="1"/>
    </xf>
    <xf numFmtId="4" fontId="27" fillId="0" borderId="0" xfId="0" applyNumberFormat="1" applyFont="1" applyFill="1" applyAlignment="1">
      <alignment horizontal="left" vertical="top" wrapText="1"/>
    </xf>
    <xf numFmtId="0" fontId="27" fillId="0" borderId="1" xfId="0" applyFont="1" applyFill="1" applyBorder="1" applyAlignment="1" applyProtection="1">
      <alignment horizontal="center" vertical="top" wrapText="1"/>
      <protection locked="0"/>
    </xf>
    <xf numFmtId="0" fontId="26" fillId="0" borderId="1" xfId="0" applyFont="1" applyFill="1" applyBorder="1" applyAlignment="1" applyProtection="1">
      <alignment horizontal="center" vertical="top" wrapText="1"/>
      <protection locked="0"/>
    </xf>
    <xf numFmtId="3" fontId="27" fillId="0" borderId="1" xfId="0" applyNumberFormat="1" applyFont="1" applyFill="1" applyBorder="1" applyAlignment="1" applyProtection="1">
      <alignment horizontal="center" vertical="top" wrapText="1"/>
      <protection locked="0"/>
    </xf>
    <xf numFmtId="1" fontId="27" fillId="0" borderId="1" xfId="0" applyNumberFormat="1" applyFont="1" applyFill="1" applyBorder="1" applyAlignment="1" applyProtection="1">
      <alignment horizontal="center" vertical="top" wrapText="1"/>
      <protection locked="0"/>
    </xf>
    <xf numFmtId="0" fontId="27" fillId="0" borderId="0" xfId="0" applyFont="1" applyFill="1" applyAlignment="1">
      <alignment horizontal="left" vertical="top" wrapText="1"/>
    </xf>
    <xf numFmtId="4" fontId="25" fillId="0" borderId="1" xfId="0" applyNumberFormat="1" applyFont="1" applyFill="1" applyBorder="1" applyAlignment="1" applyProtection="1">
      <alignment horizontal="center" vertical="top" wrapText="1"/>
      <protection locked="0"/>
    </xf>
    <xf numFmtId="0" fontId="23" fillId="0" borderId="0" xfId="0" applyFont="1" applyFill="1" applyAlignment="1">
      <alignment horizontal="lef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4" fontId="13" fillId="0" borderId="0" xfId="0" applyNumberFormat="1" applyFont="1" applyFill="1" applyBorder="1" applyAlignment="1">
      <alignment vertical="top" wrapText="1"/>
    </xf>
    <xf numFmtId="2" fontId="13" fillId="0" borderId="0" xfId="0" applyNumberFormat="1" applyFont="1" applyFill="1" applyBorder="1" applyAlignment="1">
      <alignment vertical="top" wrapText="1"/>
    </xf>
    <xf numFmtId="9" fontId="13" fillId="0" borderId="0" xfId="0" applyNumberFormat="1" applyFont="1" applyFill="1" applyBorder="1" applyAlignment="1">
      <alignment vertical="top" wrapText="1"/>
    </xf>
    <xf numFmtId="0" fontId="28" fillId="0" borderId="0" xfId="0" applyFont="1" applyFill="1" applyAlignment="1">
      <alignment horizontal="justify" vertical="top" wrapText="1"/>
    </xf>
    <xf numFmtId="0" fontId="13" fillId="0" borderId="2" xfId="0" applyFont="1" applyFill="1" applyBorder="1" applyAlignment="1" applyProtection="1">
      <alignment horizontal="justify" vertical="top" wrapText="1"/>
      <protection locked="0"/>
    </xf>
    <xf numFmtId="0" fontId="29" fillId="0" borderId="1" xfId="0" applyFont="1" applyFill="1" applyBorder="1" applyAlignment="1">
      <alignment horizontal="justify" vertical="top" wrapText="1"/>
    </xf>
    <xf numFmtId="4" fontId="21" fillId="0" borderId="0" xfId="0" applyNumberFormat="1" applyFont="1" applyFill="1" applyAlignment="1">
      <alignment horizontal="left" vertical="top" wrapText="1"/>
    </xf>
    <xf numFmtId="0" fontId="13" fillId="0" borderId="0" xfId="0" applyFont="1" applyFill="1" applyAlignment="1">
      <alignment horizontal="left" vertical="top" wrapText="1"/>
    </xf>
    <xf numFmtId="4" fontId="23" fillId="0" borderId="0" xfId="0" applyNumberFormat="1" applyFont="1" applyFill="1" applyAlignment="1">
      <alignment vertical="top" wrapText="1"/>
    </xf>
    <xf numFmtId="2" fontId="23" fillId="0" borderId="0" xfId="0" applyNumberFormat="1" applyFont="1" applyFill="1" applyAlignment="1">
      <alignment vertical="top" wrapText="1"/>
    </xf>
    <xf numFmtId="9" fontId="23" fillId="0" borderId="0" xfId="0" applyNumberFormat="1" applyFont="1" applyFill="1" applyAlignment="1">
      <alignment vertical="top" wrapText="1"/>
    </xf>
    <xf numFmtId="0" fontId="23" fillId="0" borderId="0" xfId="0" applyFont="1" applyFill="1" applyAlignment="1">
      <alignment horizontal="justify" vertical="top" wrapText="1"/>
    </xf>
    <xf numFmtId="0" fontId="12" fillId="0" borderId="3" xfId="0" applyFont="1" applyFill="1" applyBorder="1" applyAlignment="1" applyProtection="1">
      <alignment horizontal="justify" vertical="top" wrapText="1"/>
      <protection locked="0"/>
    </xf>
    <xf numFmtId="4" fontId="13" fillId="0" borderId="4" xfId="0" applyNumberFormat="1" applyFont="1" applyFill="1" applyBorder="1" applyAlignment="1" applyProtection="1">
      <alignment horizontal="left" vertical="top" wrapText="1"/>
      <protection locked="0"/>
    </xf>
    <xf numFmtId="10" fontId="13" fillId="0" borderId="4"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20" fillId="0" borderId="3"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justify" vertical="top" wrapText="1"/>
      <protection locked="0"/>
    </xf>
    <xf numFmtId="9" fontId="22" fillId="0" borderId="1" xfId="0" applyNumberFormat="1" applyFont="1" applyFill="1" applyBorder="1" applyAlignment="1" applyProtection="1">
      <alignment horizontal="justify" vertical="top" wrapText="1"/>
      <protection locked="0"/>
    </xf>
    <xf numFmtId="4" fontId="12" fillId="0" borderId="3"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4" fontId="13" fillId="0" borderId="5" xfId="0" applyNumberFormat="1" applyFont="1" applyFill="1" applyBorder="1" applyAlignment="1" applyProtection="1">
      <alignment horizontal="center" vertical="top" wrapText="1"/>
      <protection locked="0"/>
    </xf>
    <xf numFmtId="0" fontId="30" fillId="0" borderId="4" xfId="0" applyFont="1" applyFill="1" applyBorder="1" applyAlignment="1" applyProtection="1">
      <alignment horizontal="justify" vertical="top" wrapText="1"/>
      <protection locked="0"/>
    </xf>
    <xf numFmtId="0" fontId="31" fillId="0" borderId="8" xfId="0" applyFont="1" applyFill="1" applyBorder="1" applyAlignment="1" applyProtection="1">
      <alignment horizontal="justify" vertical="top" wrapText="1"/>
      <protection locked="0"/>
    </xf>
    <xf numFmtId="4" fontId="23" fillId="0" borderId="1" xfId="0" applyNumberFormat="1" applyFont="1" applyFill="1" applyBorder="1" applyAlignment="1" applyProtection="1">
      <alignment horizontal="center" vertical="top" wrapText="1"/>
      <protection locked="0"/>
    </xf>
    <xf numFmtId="4" fontId="30" fillId="0" borderId="1" xfId="0" applyNumberFormat="1" applyFont="1" applyFill="1" applyBorder="1" applyAlignment="1" applyProtection="1">
      <alignment horizontal="center" vertical="top" wrapText="1"/>
      <protection locked="0"/>
    </xf>
    <xf numFmtId="10" fontId="30" fillId="0" borderId="1" xfId="0" applyNumberFormat="1" applyFont="1" applyFill="1" applyBorder="1" applyAlignment="1" applyProtection="1">
      <alignment horizontal="center" vertical="top" wrapText="1"/>
      <protection locked="0"/>
    </xf>
    <xf numFmtId="10" fontId="23" fillId="0" borderId="1" xfId="0" applyNumberFormat="1" applyFont="1" applyFill="1" applyBorder="1" applyAlignment="1" applyProtection="1">
      <alignment horizontal="center" vertical="top" wrapText="1"/>
      <protection locked="0"/>
    </xf>
    <xf numFmtId="0" fontId="33" fillId="0" borderId="8" xfId="0" applyFont="1" applyFill="1" applyBorder="1" applyAlignment="1" applyProtection="1">
      <alignment horizontal="justify" vertical="top" wrapText="1"/>
      <protection locked="0"/>
    </xf>
    <xf numFmtId="0" fontId="34" fillId="0" borderId="8" xfId="0" applyFont="1" applyFill="1" applyBorder="1" applyAlignment="1" applyProtection="1">
      <alignment horizontal="justify" vertical="top" wrapText="1"/>
      <protection locked="0"/>
    </xf>
    <xf numFmtId="0" fontId="30" fillId="0" borderId="2" xfId="0" applyFont="1" applyFill="1" applyBorder="1" applyAlignment="1" applyProtection="1">
      <alignment horizontal="justify" vertical="top" wrapText="1"/>
      <protection locked="0"/>
    </xf>
    <xf numFmtId="0" fontId="30" fillId="0" borderId="1" xfId="0" applyFont="1" applyFill="1" applyBorder="1" applyAlignment="1" applyProtection="1">
      <alignment horizontal="left" vertical="top" wrapText="1"/>
      <protection locked="0"/>
    </xf>
    <xf numFmtId="0" fontId="33" fillId="0" borderId="8" xfId="0" applyFont="1" applyFill="1" applyBorder="1" applyAlignment="1" applyProtection="1">
      <alignment horizontal="left" vertical="top" wrapText="1"/>
      <protection locked="0"/>
    </xf>
    <xf numFmtId="4" fontId="23" fillId="2" borderId="1" xfId="0" applyNumberFormat="1" applyFont="1" applyFill="1" applyBorder="1" applyAlignment="1" applyProtection="1">
      <alignment horizontal="left" vertical="top" wrapText="1"/>
      <protection locked="0"/>
    </xf>
    <xf numFmtId="4" fontId="23" fillId="2" borderId="1" xfId="0" applyNumberFormat="1" applyFont="1" applyFill="1" applyBorder="1" applyAlignment="1" applyProtection="1">
      <alignment horizontal="center" vertical="top" wrapText="1"/>
      <protection locked="0"/>
    </xf>
    <xf numFmtId="10" fontId="23" fillId="2" borderId="1" xfId="0" applyNumberFormat="1" applyFont="1" applyFill="1" applyBorder="1" applyAlignment="1" applyProtection="1">
      <alignment horizontal="center" vertical="top" wrapText="1"/>
      <protection locked="0"/>
    </xf>
    <xf numFmtId="10" fontId="30" fillId="2" borderId="1" xfId="0" applyNumberFormat="1" applyFont="1" applyFill="1" applyBorder="1" applyAlignment="1" applyProtection="1">
      <alignment horizontal="center" vertical="top" wrapText="1"/>
      <protection locked="0"/>
    </xf>
    <xf numFmtId="0" fontId="23" fillId="2" borderId="1" xfId="0" applyNumberFormat="1" applyFont="1" applyFill="1" applyBorder="1" applyAlignment="1" applyProtection="1">
      <alignment horizontal="center" vertical="top" wrapText="1"/>
      <protection locked="0"/>
    </xf>
    <xf numFmtId="4" fontId="23" fillId="0" borderId="1" xfId="0" applyNumberFormat="1" applyFont="1" applyFill="1" applyBorder="1" applyAlignment="1" applyProtection="1">
      <alignment horizontal="left" vertical="top" wrapText="1"/>
      <protection locked="0"/>
    </xf>
    <xf numFmtId="10" fontId="23" fillId="0" borderId="1" xfId="0" applyNumberFormat="1" applyFont="1" applyFill="1" applyBorder="1" applyAlignment="1" applyProtection="1">
      <alignment horizontal="left" vertical="top" wrapText="1"/>
      <protection locked="0"/>
    </xf>
    <xf numFmtId="4" fontId="27" fillId="0" borderId="1" xfId="0" applyNumberFormat="1"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0" fillId="0" borderId="4" xfId="0" applyFont="1" applyFill="1" applyBorder="1" applyAlignment="1" applyProtection="1">
      <alignment horizontal="left" vertical="top" wrapText="1"/>
      <protection locked="0"/>
    </xf>
    <xf numFmtId="0" fontId="23" fillId="0" borderId="1" xfId="0" applyNumberFormat="1" applyFont="1" applyFill="1" applyBorder="1" applyAlignment="1" applyProtection="1">
      <alignment horizontal="center" vertical="top" wrapText="1"/>
      <protection locked="0"/>
    </xf>
    <xf numFmtId="4" fontId="30" fillId="0" borderId="3" xfId="0" applyNumberFormat="1" applyFont="1" applyFill="1" applyBorder="1" applyAlignment="1" applyProtection="1">
      <alignment horizontal="center" vertical="top" wrapText="1"/>
      <protection locked="0"/>
    </xf>
    <xf numFmtId="4" fontId="30" fillId="0" borderId="4" xfId="0" applyNumberFormat="1" applyFont="1" applyFill="1" applyBorder="1" applyAlignment="1" applyProtection="1">
      <alignment horizontal="center" vertical="top" wrapText="1"/>
      <protection locked="0"/>
    </xf>
    <xf numFmtId="0" fontId="30" fillId="0" borderId="3"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4" fillId="0" borderId="1" xfId="0" applyFont="1" applyFill="1" applyBorder="1" applyAlignment="1">
      <alignment horizontal="left" vertical="top" wrapText="1"/>
    </xf>
    <xf numFmtId="0" fontId="30" fillId="0" borderId="1" xfId="0" applyFont="1" applyFill="1" applyBorder="1" applyAlignment="1" applyProtection="1">
      <alignment horizontal="justify" vertical="top" wrapText="1"/>
      <protection locked="0"/>
    </xf>
    <xf numFmtId="4" fontId="30" fillId="2" borderId="1" xfId="0" applyNumberFormat="1" applyFont="1" applyFill="1" applyBorder="1" applyAlignment="1" applyProtection="1">
      <alignment horizontal="center" vertical="top" wrapText="1"/>
      <protection locked="0"/>
    </xf>
    <xf numFmtId="0" fontId="19" fillId="0" borderId="8" xfId="0" applyFont="1" applyFill="1" applyBorder="1" applyAlignment="1" applyProtection="1">
      <alignment horizontal="left" vertical="top" wrapText="1"/>
      <protection locked="0"/>
    </xf>
    <xf numFmtId="4" fontId="30" fillId="0" borderId="1" xfId="0" applyNumberFormat="1" applyFont="1" applyFill="1" applyBorder="1" applyAlignment="1" applyProtection="1">
      <alignment horizontal="center" vertical="top" wrapText="1"/>
      <protection locked="0"/>
    </xf>
    <xf numFmtId="4" fontId="30" fillId="0" borderId="4" xfId="0" applyNumberFormat="1" applyFont="1" applyFill="1" applyBorder="1" applyAlignment="1" applyProtection="1">
      <alignment horizontal="center" vertical="top" wrapText="1"/>
      <protection locked="0"/>
    </xf>
    <xf numFmtId="4" fontId="30" fillId="0" borderId="3" xfId="0" applyNumberFormat="1" applyFont="1" applyFill="1" applyBorder="1" applyAlignment="1" applyProtection="1">
      <alignment horizontal="center" vertical="top" wrapText="1"/>
      <protection locked="0"/>
    </xf>
    <xf numFmtId="0" fontId="30" fillId="0" borderId="4" xfId="0" applyFont="1" applyFill="1" applyBorder="1" applyAlignment="1" applyProtection="1">
      <alignment horizontal="justify" vertical="top" wrapText="1"/>
      <protection locked="0"/>
    </xf>
    <xf numFmtId="10" fontId="30" fillId="0"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top" wrapText="1"/>
      <protection locked="0"/>
    </xf>
    <xf numFmtId="4" fontId="39" fillId="0" borderId="1" xfId="0" applyNumberFormat="1" applyFont="1" applyFill="1" applyBorder="1" applyAlignment="1" applyProtection="1">
      <alignment horizontal="center" vertical="top" wrapText="1"/>
      <protection locked="0"/>
    </xf>
    <xf numFmtId="0" fontId="30" fillId="0" borderId="1" xfId="0" applyNumberFormat="1" applyFont="1" applyFill="1" applyBorder="1" applyAlignment="1" applyProtection="1">
      <alignment horizontal="center" vertical="top" wrapText="1"/>
      <protection locked="0"/>
    </xf>
    <xf numFmtId="10" fontId="30" fillId="0" borderId="1" xfId="0" applyNumberFormat="1" applyFont="1" applyFill="1" applyBorder="1" applyAlignment="1" applyProtection="1">
      <alignment horizontal="center" vertical="top" wrapText="1"/>
      <protection locked="0"/>
    </xf>
    <xf numFmtId="4" fontId="30" fillId="0" borderId="1" xfId="0" applyNumberFormat="1" applyFont="1" applyFill="1" applyBorder="1" applyAlignment="1" applyProtection="1">
      <alignment horizontal="center" vertical="top" wrapText="1"/>
      <protection locked="0"/>
    </xf>
    <xf numFmtId="0" fontId="30" fillId="0" borderId="4" xfId="0" applyFont="1" applyFill="1" applyBorder="1" applyAlignment="1" applyProtection="1">
      <alignment horizontal="justify" vertical="top" wrapText="1"/>
      <protection locked="0"/>
    </xf>
    <xf numFmtId="0" fontId="30" fillId="0" borderId="2" xfId="0" applyFont="1" applyFill="1" applyBorder="1" applyAlignment="1" applyProtection="1">
      <alignment horizontal="justify" vertical="top" wrapText="1"/>
      <protection locked="0"/>
    </xf>
    <xf numFmtId="0" fontId="34" fillId="0" borderId="8" xfId="0" applyFont="1" applyFill="1" applyBorder="1" applyAlignment="1" applyProtection="1">
      <alignment horizontal="justify" vertical="top" wrapText="1"/>
      <protection locked="0"/>
    </xf>
    <xf numFmtId="49" fontId="41" fillId="0" borderId="2" xfId="0" applyNumberFormat="1" applyFont="1" applyFill="1" applyBorder="1" applyAlignment="1" applyProtection="1">
      <alignment horizontal="justify" vertical="top" wrapText="1"/>
      <protection locked="0"/>
    </xf>
    <xf numFmtId="0" fontId="26" fillId="0" borderId="8" xfId="0" applyFont="1" applyFill="1" applyBorder="1" applyAlignment="1" applyProtection="1">
      <alignment horizontal="justify" vertical="top" wrapText="1"/>
      <protection locked="0"/>
    </xf>
    <xf numFmtId="49" fontId="26" fillId="0" borderId="2" xfId="0" applyNumberFormat="1" applyFont="1" applyFill="1" applyBorder="1" applyAlignment="1" applyProtection="1">
      <alignment horizontal="justify" vertical="top" wrapText="1"/>
      <protection locked="0"/>
    </xf>
    <xf numFmtId="49" fontId="26" fillId="0" borderId="3" xfId="0" applyNumberFormat="1" applyFont="1" applyFill="1" applyBorder="1" applyAlignment="1" applyProtection="1">
      <alignment horizontal="justify" vertical="top" wrapText="1"/>
      <protection locked="0"/>
    </xf>
    <xf numFmtId="4" fontId="23" fillId="0" borderId="5" xfId="0" applyNumberFormat="1" applyFont="1" applyFill="1" applyBorder="1" applyAlignment="1" applyProtection="1">
      <alignment horizontal="center" vertical="top" wrapText="1"/>
      <protection locked="0"/>
    </xf>
    <xf numFmtId="49" fontId="27" fillId="0" borderId="2" xfId="0" applyNumberFormat="1" applyFont="1" applyFill="1" applyBorder="1" applyAlignment="1" applyProtection="1">
      <alignment horizontal="justify" vertical="top" wrapText="1"/>
      <protection locked="0"/>
    </xf>
    <xf numFmtId="10" fontId="27" fillId="0" borderId="1" xfId="0" applyNumberFormat="1" applyFont="1" applyFill="1" applyBorder="1" applyAlignment="1" applyProtection="1">
      <alignment horizontal="center" vertical="top" wrapText="1"/>
      <protection locked="0"/>
    </xf>
    <xf numFmtId="2" fontId="23" fillId="0" borderId="5" xfId="0" applyNumberFormat="1" applyFont="1" applyFill="1" applyBorder="1" applyAlignment="1" applyProtection="1">
      <alignment horizontal="center" vertical="top" wrapText="1"/>
      <protection locked="0"/>
    </xf>
    <xf numFmtId="9" fontId="23" fillId="0" borderId="5" xfId="0" applyNumberFormat="1" applyFont="1" applyFill="1" applyBorder="1" applyAlignment="1" applyProtection="1">
      <alignment horizontal="center" vertical="top" wrapText="1"/>
      <protection locked="0"/>
    </xf>
    <xf numFmtId="49" fontId="27" fillId="0" borderId="3" xfId="0" applyNumberFormat="1" applyFont="1" applyFill="1" applyBorder="1" applyAlignment="1" applyProtection="1">
      <alignment horizontal="justify" vertical="top" wrapText="1"/>
      <protection locked="0"/>
    </xf>
    <xf numFmtId="9" fontId="23" fillId="0" borderId="1" xfId="0" applyNumberFormat="1" applyFont="1" applyFill="1" applyBorder="1" applyAlignment="1" applyProtection="1">
      <alignment horizontal="center" vertical="top" wrapText="1"/>
      <protection locked="0"/>
    </xf>
    <xf numFmtId="49" fontId="42" fillId="0" borderId="2" xfId="0" applyNumberFormat="1" applyFont="1" applyFill="1" applyBorder="1" applyAlignment="1" applyProtection="1">
      <alignment horizontal="justify" vertical="top" wrapText="1"/>
      <protection locked="0"/>
    </xf>
    <xf numFmtId="0" fontId="43" fillId="0" borderId="8" xfId="0" applyFont="1" applyFill="1" applyBorder="1" applyAlignment="1" applyProtection="1">
      <alignment horizontal="justify" vertical="top" wrapText="1"/>
      <protection locked="0"/>
    </xf>
    <xf numFmtId="49" fontId="39" fillId="0" borderId="2" xfId="0" applyNumberFormat="1" applyFont="1" applyFill="1" applyBorder="1" applyAlignment="1" applyProtection="1">
      <alignment horizontal="justify" vertical="top" wrapText="1"/>
      <protection locked="0"/>
    </xf>
    <xf numFmtId="10" fontId="39" fillId="0" borderId="1" xfId="0" applyNumberFormat="1" applyFont="1" applyFill="1" applyBorder="1" applyAlignment="1" applyProtection="1">
      <alignment horizontal="center" vertical="top" wrapText="1"/>
      <protection locked="0"/>
    </xf>
    <xf numFmtId="49" fontId="30" fillId="0" borderId="2" xfId="0" applyNumberFormat="1" applyFont="1" applyFill="1" applyBorder="1" applyAlignment="1" applyProtection="1">
      <alignment horizontal="justify" vertical="top" wrapText="1"/>
      <protection locked="0"/>
    </xf>
    <xf numFmtId="49" fontId="30" fillId="0" borderId="3" xfId="0" applyNumberFormat="1" applyFont="1" applyFill="1" applyBorder="1" applyAlignment="1" applyProtection="1">
      <alignment horizontal="justify" vertical="top" wrapText="1"/>
      <protection locked="0"/>
    </xf>
    <xf numFmtId="49" fontId="43" fillId="0" borderId="2" xfId="0" applyNumberFormat="1" applyFont="1" applyFill="1" applyBorder="1" applyAlignment="1" applyProtection="1">
      <alignment horizontal="justify" vertical="top" wrapText="1"/>
      <protection locked="0"/>
    </xf>
    <xf numFmtId="4" fontId="44" fillId="0" borderId="1" xfId="0" applyNumberFormat="1" applyFont="1" applyFill="1" applyBorder="1" applyAlignment="1" applyProtection="1">
      <alignment horizontal="center" vertical="top" wrapText="1"/>
      <protection locked="0"/>
    </xf>
    <xf numFmtId="4" fontId="45" fillId="0" borderId="1" xfId="0" applyNumberFormat="1" applyFont="1" applyFill="1" applyBorder="1" applyAlignment="1" applyProtection="1">
      <alignment horizontal="center" vertical="top" wrapText="1"/>
      <protection locked="0"/>
    </xf>
    <xf numFmtId="0" fontId="46" fillId="0" borderId="1" xfId="0" applyFont="1" applyFill="1" applyBorder="1" applyAlignment="1" applyProtection="1">
      <alignment horizontal="justify" vertical="top" wrapText="1"/>
      <protection locked="0"/>
    </xf>
    <xf numFmtId="0" fontId="47" fillId="0" borderId="1" xfId="0" applyFont="1" applyFill="1" applyBorder="1" applyAlignment="1" applyProtection="1">
      <alignment horizontal="justify" vertical="top" wrapText="1"/>
      <protection locked="0"/>
    </xf>
    <xf numFmtId="4" fontId="30" fillId="0" borderId="1" xfId="0" applyNumberFormat="1" applyFont="1" applyFill="1" applyBorder="1" applyAlignment="1" applyProtection="1">
      <alignment horizontal="center" vertical="top" wrapText="1"/>
      <protection locked="0"/>
    </xf>
    <xf numFmtId="10" fontId="30" fillId="0" borderId="1" xfId="0" applyNumberFormat="1" applyFont="1" applyFill="1" applyBorder="1" applyAlignment="1" applyProtection="1">
      <alignment horizontal="center" vertical="top" wrapText="1"/>
      <protection locked="0"/>
    </xf>
    <xf numFmtId="0" fontId="34" fillId="0" borderId="8" xfId="0" applyFont="1" applyFill="1" applyBorder="1" applyAlignment="1" applyProtection="1">
      <alignment horizontal="justify" vertical="top" wrapText="1"/>
      <protection locked="0"/>
    </xf>
    <xf numFmtId="0" fontId="23" fillId="0" borderId="0" xfId="0" applyFont="1" applyFill="1" applyAlignment="1">
      <alignment horizontal="left" vertical="top" wrapText="1"/>
    </xf>
    <xf numFmtId="4" fontId="30" fillId="0" borderId="1" xfId="0" applyNumberFormat="1" applyFont="1" applyFill="1" applyBorder="1" applyAlignment="1" applyProtection="1">
      <alignment horizontal="center" vertical="top" wrapText="1"/>
      <protection locked="0"/>
    </xf>
    <xf numFmtId="0" fontId="34" fillId="0" borderId="8" xfId="0" applyFont="1" applyFill="1" applyBorder="1" applyAlignment="1" applyProtection="1">
      <alignment horizontal="justify" vertical="top" wrapText="1"/>
      <protection locked="0"/>
    </xf>
    <xf numFmtId="4" fontId="12" fillId="0" borderId="1" xfId="0" applyNumberFormat="1" applyFont="1" applyFill="1" applyBorder="1" applyAlignment="1" applyProtection="1">
      <alignment horizontal="center" vertical="top" wrapText="1"/>
      <protection locked="0"/>
    </xf>
    <xf numFmtId="4" fontId="12" fillId="0" borderId="4" xfId="0" applyNumberFormat="1" applyFont="1" applyFill="1" applyBorder="1" applyAlignment="1" applyProtection="1">
      <alignment horizontal="center" vertical="top" wrapText="1"/>
      <protection locked="0"/>
    </xf>
    <xf numFmtId="0" fontId="48" fillId="0" borderId="4" xfId="0" applyFont="1" applyFill="1" applyBorder="1" applyAlignment="1" applyProtection="1">
      <alignment horizontal="justify" vertical="top" wrapText="1"/>
      <protection locked="0"/>
    </xf>
    <xf numFmtId="0" fontId="48" fillId="0" borderId="2" xfId="0" applyFont="1" applyFill="1" applyBorder="1" applyAlignment="1" applyProtection="1">
      <alignment horizontal="justify" vertical="top" wrapText="1"/>
      <protection locked="0"/>
    </xf>
    <xf numFmtId="0" fontId="48" fillId="0" borderId="3" xfId="0" applyFont="1" applyFill="1" applyBorder="1" applyAlignment="1" applyProtection="1">
      <alignment horizontal="justify" vertical="top" wrapText="1"/>
      <protection locked="0"/>
    </xf>
    <xf numFmtId="10" fontId="30" fillId="0" borderId="1" xfId="0" applyNumberFormat="1" applyFont="1" applyFill="1" applyBorder="1" applyAlignment="1" applyProtection="1">
      <alignment horizontal="center" vertical="top" wrapText="1"/>
      <protection locked="0"/>
    </xf>
    <xf numFmtId="10" fontId="30" fillId="0" borderId="4" xfId="0" applyNumberFormat="1" applyFont="1" applyFill="1" applyBorder="1" applyAlignment="1" applyProtection="1">
      <alignment horizontal="center" vertical="top" wrapText="1"/>
      <protection locked="0"/>
    </xf>
    <xf numFmtId="4" fontId="30" fillId="0" borderId="4" xfId="0" applyNumberFormat="1" applyFont="1" applyFill="1" applyBorder="1" applyAlignment="1" applyProtection="1">
      <alignment horizontal="center" vertical="top" wrapText="1"/>
      <protection locked="0"/>
    </xf>
    <xf numFmtId="0" fontId="31" fillId="0" borderId="4" xfId="0" applyFont="1" applyFill="1" applyBorder="1" applyAlignment="1" applyProtection="1">
      <alignment horizontal="justify" vertical="top" wrapText="1"/>
      <protection locked="0"/>
    </xf>
    <xf numFmtId="0" fontId="40" fillId="0" borderId="2" xfId="0" applyFont="1" applyFill="1" applyBorder="1" applyAlignment="1">
      <alignment horizontal="justify" vertical="top" wrapText="1"/>
    </xf>
    <xf numFmtId="0" fontId="40" fillId="0" borderId="3" xfId="0" applyFont="1" applyFill="1" applyBorder="1" applyAlignment="1">
      <alignment horizontal="justify" vertical="top" wrapText="1"/>
    </xf>
    <xf numFmtId="0" fontId="33" fillId="0" borderId="3" xfId="0" applyFont="1" applyFill="1" applyBorder="1" applyAlignment="1" applyProtection="1">
      <alignment horizontal="justify" vertical="top" wrapText="1"/>
      <protection locked="0"/>
    </xf>
    <xf numFmtId="0" fontId="20" fillId="0" borderId="1" xfId="0" applyFont="1" applyFill="1" applyBorder="1" applyAlignment="1" applyProtection="1">
      <alignment horizontal="justify" vertical="top" wrapText="1"/>
      <protection locked="0"/>
    </xf>
    <xf numFmtId="4" fontId="30" fillId="0" borderId="2" xfId="0" applyNumberFormat="1" applyFont="1" applyFill="1" applyBorder="1" applyAlignment="1" applyProtection="1">
      <alignment horizontal="center" vertical="top" wrapText="1"/>
      <protection locked="0"/>
    </xf>
    <xf numFmtId="4" fontId="30" fillId="0" borderId="3" xfId="0" applyNumberFormat="1" applyFont="1" applyFill="1" applyBorder="1" applyAlignment="1" applyProtection="1">
      <alignment horizontal="center" vertical="top" wrapText="1"/>
      <protection locked="0"/>
    </xf>
    <xf numFmtId="10" fontId="30" fillId="0" borderId="2" xfId="0" applyNumberFormat="1" applyFont="1" applyFill="1" applyBorder="1" applyAlignment="1" applyProtection="1">
      <alignment horizontal="center" vertical="top" wrapText="1"/>
      <protection locked="0"/>
    </xf>
    <xf numFmtId="10" fontId="30" fillId="0" borderId="3" xfId="0" applyNumberFormat="1" applyFont="1" applyFill="1" applyBorder="1" applyAlignment="1" applyProtection="1">
      <alignment horizontal="center" vertical="top" wrapText="1"/>
      <protection locked="0"/>
    </xf>
    <xf numFmtId="0" fontId="33" fillId="0" borderId="4" xfId="0" applyFont="1" applyFill="1" applyBorder="1" applyAlignment="1" applyProtection="1">
      <alignment horizontal="left" vertical="top" wrapText="1"/>
      <protection locked="0"/>
    </xf>
    <xf numFmtId="0" fontId="33" fillId="0" borderId="2"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0" fontId="24" fillId="0" borderId="0" xfId="0" quotePrefix="1" applyFont="1" applyFill="1" applyBorder="1" applyAlignment="1" applyProtection="1">
      <alignment horizontal="center" vertical="top" wrapText="1"/>
      <protection locked="0"/>
    </xf>
    <xf numFmtId="165" fontId="25" fillId="0" borderId="1" xfId="0"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justify" vertical="top" wrapText="1"/>
      <protection locked="0"/>
    </xf>
    <xf numFmtId="0" fontId="23" fillId="0" borderId="1" xfId="0" applyFont="1" applyFill="1" applyBorder="1" applyAlignment="1" applyProtection="1">
      <alignment horizontal="center" vertical="top" wrapText="1"/>
      <protection locked="0"/>
    </xf>
    <xf numFmtId="0" fontId="25" fillId="0" borderId="1" xfId="0" applyFont="1" applyFill="1" applyBorder="1" applyAlignment="1" applyProtection="1">
      <alignment horizontal="center" vertical="top" wrapText="1"/>
      <protection locked="0"/>
    </xf>
    <xf numFmtId="2" fontId="25" fillId="0" borderId="4" xfId="0" applyNumberFormat="1" applyFont="1" applyFill="1" applyBorder="1" applyAlignment="1" applyProtection="1">
      <alignment horizontal="center" vertical="top" wrapText="1"/>
      <protection locked="0"/>
    </xf>
    <xf numFmtId="2" fontId="25" fillId="0" borderId="2" xfId="0" applyNumberFormat="1" applyFont="1" applyFill="1" applyBorder="1" applyAlignment="1" applyProtection="1">
      <alignment horizontal="center" vertical="top" wrapText="1"/>
      <protection locked="0"/>
    </xf>
    <xf numFmtId="2" fontId="25" fillId="0" borderId="3" xfId="0" applyNumberFormat="1" applyFont="1" applyFill="1" applyBorder="1" applyAlignment="1" applyProtection="1">
      <alignment horizontal="center" vertical="top" wrapText="1"/>
      <protection locked="0"/>
    </xf>
    <xf numFmtId="165" fontId="25" fillId="0" borderId="1" xfId="0" quotePrefix="1" applyNumberFormat="1" applyFont="1" applyFill="1" applyBorder="1" applyAlignment="1" applyProtection="1">
      <alignment horizontal="center" vertical="top" wrapText="1"/>
      <protection locked="0"/>
    </xf>
    <xf numFmtId="4" fontId="19" fillId="0" borderId="1" xfId="0" applyNumberFormat="1" applyFont="1" applyFill="1" applyBorder="1" applyAlignment="1" applyProtection="1">
      <alignment horizontal="justify" vertical="top" wrapText="1"/>
      <protection locked="0"/>
    </xf>
    <xf numFmtId="4" fontId="25" fillId="0" borderId="4" xfId="0" applyNumberFormat="1" applyFont="1" applyFill="1" applyBorder="1" applyAlignment="1" applyProtection="1">
      <alignment horizontal="center" vertical="top" wrapText="1"/>
      <protection locked="0"/>
    </xf>
    <xf numFmtId="4" fontId="25" fillId="0" borderId="2" xfId="0" applyNumberFormat="1" applyFont="1" applyFill="1" applyBorder="1" applyAlignment="1" applyProtection="1">
      <alignment horizontal="center" vertical="top" wrapText="1"/>
      <protection locked="0"/>
    </xf>
    <xf numFmtId="4" fontId="25" fillId="0" borderId="3" xfId="0" applyNumberFormat="1" applyFont="1" applyFill="1" applyBorder="1" applyAlignment="1" applyProtection="1">
      <alignment horizontal="center" vertical="top" wrapText="1"/>
      <protection locked="0"/>
    </xf>
    <xf numFmtId="0" fontId="30" fillId="0" borderId="4" xfId="0" applyFont="1" applyFill="1" applyBorder="1" applyAlignment="1" applyProtection="1">
      <alignment horizontal="justify" vertical="top" wrapText="1"/>
      <protection locked="0"/>
    </xf>
    <xf numFmtId="0" fontId="30" fillId="0" borderId="2" xfId="0" applyFont="1" applyFill="1" applyBorder="1" applyAlignment="1" applyProtection="1">
      <alignment horizontal="justify" vertical="top" wrapText="1"/>
      <protection locked="0"/>
    </xf>
    <xf numFmtId="0" fontId="34" fillId="0" borderId="6" xfId="0" applyFont="1" applyFill="1" applyBorder="1" applyAlignment="1" applyProtection="1">
      <alignment horizontal="justify" vertical="top" wrapText="1"/>
      <protection locked="0"/>
    </xf>
    <xf numFmtId="0" fontId="34" fillId="0" borderId="7"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9" fontId="18" fillId="0" borderId="1" xfId="0" applyNumberFormat="1" applyFont="1" applyFill="1" applyBorder="1" applyAlignment="1" applyProtection="1">
      <alignment horizontal="justify" vertical="top" wrapText="1"/>
      <protection locked="0"/>
    </xf>
    <xf numFmtId="9" fontId="20" fillId="0" borderId="1" xfId="0" applyNumberFormat="1" applyFont="1" applyFill="1" applyBorder="1" applyAlignment="1" applyProtection="1">
      <alignment horizontal="justify" vertical="top" wrapText="1"/>
      <protection locked="0"/>
    </xf>
    <xf numFmtId="0" fontId="30" fillId="0" borderId="4"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9" fontId="20" fillId="0" borderId="4" xfId="0" applyNumberFormat="1" applyFont="1" applyFill="1" applyBorder="1" applyAlignment="1" applyProtection="1">
      <alignment horizontal="justify" vertical="top" wrapText="1"/>
      <protection locked="0"/>
    </xf>
    <xf numFmtId="9" fontId="20" fillId="0" borderId="2" xfId="0" applyNumberFormat="1" applyFont="1" applyFill="1" applyBorder="1" applyAlignment="1" applyProtection="1">
      <alignment horizontal="justify" vertical="top" wrapText="1"/>
      <protection locked="0"/>
    </xf>
    <xf numFmtId="9" fontId="22" fillId="0" borderId="1" xfId="0" applyNumberFormat="1" applyFont="1" applyFill="1" applyBorder="1" applyAlignment="1" applyProtection="1">
      <alignment horizontal="justify" vertical="top" wrapText="1"/>
      <protection locked="0"/>
    </xf>
    <xf numFmtId="9" fontId="18" fillId="0" borderId="4" xfId="0" applyNumberFormat="1" applyFont="1" applyFill="1" applyBorder="1" applyAlignment="1" applyProtection="1">
      <alignment horizontal="justify" vertical="top" wrapText="1"/>
      <protection locked="0"/>
    </xf>
    <xf numFmtId="9" fontId="20" fillId="0" borderId="3" xfId="0" applyNumberFormat="1" applyFont="1" applyFill="1" applyBorder="1" applyAlignment="1" applyProtection="1">
      <alignment horizontal="justify" vertical="top" wrapText="1"/>
      <protection locked="0"/>
    </xf>
    <xf numFmtId="9" fontId="18" fillId="0" borderId="4" xfId="0" applyNumberFormat="1" applyFont="1" applyFill="1" applyBorder="1" applyAlignment="1" applyProtection="1">
      <alignment horizontal="left" vertical="top" wrapText="1"/>
      <protection locked="0"/>
    </xf>
    <xf numFmtId="9" fontId="20" fillId="0" borderId="2" xfId="0" applyNumberFormat="1" applyFont="1" applyFill="1" applyBorder="1" applyAlignment="1" applyProtection="1">
      <alignment horizontal="left" vertical="top" wrapText="1"/>
      <protection locked="0"/>
    </xf>
    <xf numFmtId="9" fontId="20" fillId="0" borderId="3" xfId="0" applyNumberFormat="1" applyFont="1" applyFill="1" applyBorder="1" applyAlignment="1" applyProtection="1">
      <alignment horizontal="left" vertical="top" wrapText="1"/>
      <protection locked="0"/>
    </xf>
    <xf numFmtId="49" fontId="18" fillId="0" borderId="1" xfId="0" applyNumberFormat="1" applyFont="1" applyFill="1" applyBorder="1" applyAlignment="1" applyProtection="1">
      <alignment horizontal="justify" vertical="top" wrapText="1"/>
      <protection locked="0"/>
    </xf>
    <xf numFmtId="49" fontId="20" fillId="0" borderId="1" xfId="0" applyNumberFormat="1" applyFont="1" applyFill="1" applyBorder="1" applyAlignment="1" applyProtection="1">
      <alignment horizontal="justify" vertical="top" wrapText="1"/>
      <protection locked="0"/>
    </xf>
    <xf numFmtId="0" fontId="31" fillId="0" borderId="1" xfId="0" applyFont="1" applyFill="1" applyBorder="1" applyAlignment="1" applyProtection="1">
      <alignment vertical="top" wrapText="1"/>
      <protection locked="0"/>
    </xf>
    <xf numFmtId="0" fontId="33" fillId="0" borderId="1" xfId="0" applyFont="1" applyFill="1" applyBorder="1" applyAlignment="1" applyProtection="1">
      <alignment vertical="top" wrapText="1"/>
      <protection locked="0"/>
    </xf>
    <xf numFmtId="0" fontId="38" fillId="0" borderId="4" xfId="0" applyFont="1" applyFill="1" applyBorder="1" applyAlignment="1" applyProtection="1">
      <alignment horizontal="justify" vertical="top" wrapText="1"/>
      <protection locked="0"/>
    </xf>
    <xf numFmtId="0" fontId="38" fillId="0" borderId="2" xfId="0" applyFont="1" applyFill="1" applyBorder="1" applyAlignment="1" applyProtection="1">
      <alignment horizontal="justify" vertical="top" wrapText="1"/>
      <protection locked="0"/>
    </xf>
    <xf numFmtId="0" fontId="19" fillId="0" borderId="2" xfId="0" applyFont="1" applyFill="1" applyBorder="1" applyAlignment="1" applyProtection="1">
      <alignment horizontal="justify" vertical="top" wrapText="1"/>
      <protection locked="0"/>
    </xf>
    <xf numFmtId="2" fontId="18" fillId="0" borderId="4" xfId="0" applyNumberFormat="1" applyFont="1" applyFill="1" applyBorder="1" applyAlignment="1" applyProtection="1">
      <alignment vertical="top" wrapText="1"/>
      <protection locked="0"/>
    </xf>
    <xf numFmtId="2" fontId="20" fillId="0" borderId="2" xfId="0" applyNumberFormat="1" applyFont="1" applyFill="1" applyBorder="1" applyAlignment="1" applyProtection="1">
      <alignment vertical="top" wrapText="1"/>
      <protection locked="0"/>
    </xf>
    <xf numFmtId="2" fontId="20" fillId="0" borderId="3" xfId="0" applyNumberFormat="1" applyFont="1" applyFill="1" applyBorder="1" applyAlignment="1" applyProtection="1">
      <alignment vertical="top" wrapText="1"/>
      <protection locked="0"/>
    </xf>
    <xf numFmtId="2" fontId="31" fillId="0" borderId="1" xfId="0" applyNumberFormat="1" applyFont="1" applyFill="1" applyBorder="1" applyAlignment="1" applyProtection="1">
      <alignment vertical="top" wrapText="1"/>
      <protection locked="0"/>
    </xf>
    <xf numFmtId="2" fontId="33" fillId="0" borderId="1" xfId="0" applyNumberFormat="1" applyFont="1" applyFill="1" applyBorder="1" applyAlignment="1" applyProtection="1">
      <alignment vertical="top" wrapText="1"/>
      <protection locked="0"/>
    </xf>
    <xf numFmtId="0" fontId="18" fillId="0" borderId="4" xfId="0" applyFont="1" applyFill="1" applyBorder="1" applyAlignment="1" applyProtection="1">
      <alignment horizontal="justify" vertical="top" wrapText="1"/>
      <protection locked="0"/>
    </xf>
    <xf numFmtId="0" fontId="20" fillId="0" borderId="3" xfId="0" applyFont="1" applyFill="1" applyBorder="1" applyAlignment="1" applyProtection="1">
      <alignment horizontal="justify" vertical="top" wrapText="1"/>
      <protection locked="0"/>
    </xf>
    <xf numFmtId="4" fontId="12" fillId="0" borderId="3" xfId="0" applyNumberFormat="1" applyFont="1" applyFill="1" applyBorder="1" applyAlignment="1" applyProtection="1">
      <alignment horizontal="center" vertical="top" wrapText="1"/>
      <protection locked="0"/>
    </xf>
    <xf numFmtId="4" fontId="44" fillId="0" borderId="4" xfId="0" applyNumberFormat="1" applyFont="1" applyFill="1" applyBorder="1" applyAlignment="1" applyProtection="1">
      <alignment horizontal="center" vertical="top" wrapText="1"/>
      <protection locked="0"/>
    </xf>
    <xf numFmtId="4" fontId="44" fillId="0" borderId="3" xfId="0" applyNumberFormat="1" applyFont="1" applyFill="1" applyBorder="1" applyAlignment="1" applyProtection="1">
      <alignment horizontal="center" vertical="top" wrapText="1"/>
      <protection locked="0"/>
    </xf>
    <xf numFmtId="0" fontId="18" fillId="0" borderId="1" xfId="0" applyFont="1" applyFill="1" applyBorder="1" applyAlignment="1" applyProtection="1">
      <alignment horizontal="justify" vertical="top" wrapText="1"/>
      <protection locked="0"/>
    </xf>
    <xf numFmtId="0" fontId="33" fillId="0" borderId="2" xfId="0" applyFont="1" applyFill="1" applyBorder="1" applyAlignment="1" applyProtection="1">
      <alignment horizontal="justify" vertical="top" wrapText="1"/>
      <protection locked="0"/>
    </xf>
    <xf numFmtId="168" fontId="30" fillId="0" borderId="4" xfId="0" applyNumberFormat="1" applyFont="1" applyFill="1" applyBorder="1" applyAlignment="1" applyProtection="1">
      <alignment horizontal="center" vertical="top" wrapText="1"/>
      <protection locked="0"/>
    </xf>
    <xf numFmtId="168" fontId="30" fillId="0" borderId="2" xfId="0" applyNumberFormat="1" applyFont="1" applyFill="1" applyBorder="1" applyAlignment="1" applyProtection="1">
      <alignment horizontal="center" vertical="top" wrapText="1"/>
      <protection locked="0"/>
    </xf>
    <xf numFmtId="168" fontId="30" fillId="0" borderId="3" xfId="0" applyNumberFormat="1" applyFont="1" applyFill="1" applyBorder="1" applyAlignment="1" applyProtection="1">
      <alignment horizontal="center" vertical="top" wrapText="1"/>
      <protection locked="0"/>
    </xf>
    <xf numFmtId="0" fontId="23" fillId="0" borderId="9" xfId="0" applyFont="1" applyFill="1" applyBorder="1" applyAlignment="1">
      <alignment horizontal="left" vertical="top" wrapText="1"/>
    </xf>
    <xf numFmtId="0" fontId="34" fillId="0" borderId="4" xfId="0" applyFont="1" applyFill="1" applyBorder="1" applyAlignment="1" applyProtection="1">
      <alignment horizontal="justify" vertical="top" wrapText="1"/>
      <protection locked="0"/>
    </xf>
    <xf numFmtId="0" fontId="34" fillId="0" borderId="2" xfId="0" applyFont="1" applyFill="1" applyBorder="1" applyAlignment="1" applyProtection="1">
      <alignment horizontal="justify" vertical="top" wrapText="1"/>
      <protection locked="0"/>
    </xf>
    <xf numFmtId="0" fontId="34" fillId="0" borderId="3" xfId="0" applyFont="1" applyFill="1" applyBorder="1" applyAlignment="1" applyProtection="1">
      <alignment horizontal="justify" vertical="top" wrapText="1"/>
      <protection locked="0"/>
    </xf>
    <xf numFmtId="0" fontId="30" fillId="0" borderId="3" xfId="0" applyFont="1" applyFill="1" applyBorder="1" applyAlignment="1" applyProtection="1">
      <alignment horizontal="justify" vertical="top" wrapText="1"/>
      <protection locked="0"/>
    </xf>
    <xf numFmtId="0" fontId="30" fillId="0" borderId="1" xfId="0" applyFont="1" applyFill="1" applyBorder="1" applyAlignment="1" applyProtection="1">
      <alignment horizontal="justify" vertical="top" wrapText="1"/>
      <protection locked="0"/>
    </xf>
    <xf numFmtId="0" fontId="31" fillId="0" borderId="4" xfId="0" applyFont="1" applyFill="1" applyBorder="1" applyAlignment="1">
      <alignment horizontal="justify" vertical="top" wrapText="1"/>
    </xf>
    <xf numFmtId="0" fontId="33" fillId="0" borderId="2" xfId="0" applyFont="1" applyFill="1" applyBorder="1" applyAlignment="1">
      <alignment horizontal="justify" vertical="top" wrapText="1"/>
    </xf>
    <xf numFmtId="0" fontId="33" fillId="0" borderId="3" xfId="0" applyFont="1" applyFill="1" applyBorder="1" applyAlignment="1">
      <alignment horizontal="justify" vertical="top" wrapText="1"/>
    </xf>
    <xf numFmtId="0" fontId="31" fillId="0" borderId="4" xfId="0" applyFont="1" applyBorder="1" applyAlignment="1">
      <alignment horizontal="justify" vertical="top" wrapText="1"/>
    </xf>
    <xf numFmtId="0" fontId="20" fillId="0" borderId="2" xfId="0" applyFont="1" applyBorder="1" applyAlignment="1">
      <alignment horizontal="justify" vertical="top" wrapText="1"/>
    </xf>
    <xf numFmtId="0" fontId="20" fillId="0" borderId="3" xfId="0" applyFont="1" applyBorder="1" applyAlignment="1">
      <alignment horizontal="justify" vertical="top" wrapText="1"/>
    </xf>
    <xf numFmtId="0" fontId="33" fillId="0" borderId="10" xfId="0" applyFont="1" applyFill="1" applyBorder="1" applyAlignment="1" applyProtection="1">
      <alignment horizontal="justify" vertical="top" wrapText="1"/>
      <protection locked="0"/>
    </xf>
    <xf numFmtId="0" fontId="33" fillId="0" borderId="11"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justify" vertical="top" wrapText="1"/>
      <protection locked="0"/>
    </xf>
    <xf numFmtId="0" fontId="13" fillId="0" borderId="4" xfId="0" applyFont="1" applyFill="1" applyBorder="1" applyAlignment="1">
      <alignment horizontal="center" vertical="top" wrapText="1"/>
    </xf>
    <xf numFmtId="0" fontId="13" fillId="0" borderId="3" xfId="0" applyFont="1" applyFill="1" applyBorder="1" applyAlignment="1">
      <alignment horizontal="center" vertical="top" wrapText="1"/>
    </xf>
    <xf numFmtId="10" fontId="13" fillId="0" borderId="4" xfId="0" applyNumberFormat="1" applyFont="1" applyFill="1" applyBorder="1" applyAlignment="1" applyProtection="1">
      <alignment horizontal="center" vertical="top" wrapText="1"/>
      <protection locked="0"/>
    </xf>
    <xf numFmtId="10" fontId="13" fillId="0" borderId="3" xfId="0" applyNumberFormat="1" applyFont="1" applyFill="1" applyBorder="1" applyAlignment="1" applyProtection="1">
      <alignment horizontal="center" vertical="top" wrapText="1"/>
      <protection locked="0"/>
    </xf>
    <xf numFmtId="4" fontId="23" fillId="0" borderId="4" xfId="0" applyNumberFormat="1" applyFont="1" applyFill="1" applyBorder="1" applyAlignment="1" applyProtection="1">
      <alignment horizontal="center" vertical="top" wrapText="1"/>
      <protection locked="0"/>
    </xf>
    <xf numFmtId="4" fontId="23" fillId="0" borderId="3" xfId="0" applyNumberFormat="1" applyFont="1" applyFill="1" applyBorder="1" applyAlignment="1" applyProtection="1">
      <alignment horizontal="center" vertical="top" wrapText="1"/>
      <protection locked="0"/>
    </xf>
    <xf numFmtId="0" fontId="31" fillId="0" borderId="1"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left" vertical="top" wrapText="1"/>
      <protection locked="0"/>
    </xf>
    <xf numFmtId="0" fontId="31" fillId="0" borderId="3" xfId="0"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P405"/>
  <sheetViews>
    <sheetView showZeros="0" tabSelected="1" showOutlineSymbols="0" view="pageBreakPreview" topLeftCell="C4" zoomScale="60" zoomScaleNormal="60" zoomScalePageLayoutView="75" workbookViewId="0">
      <selection activeCell="L4" sqref="L1:L1048576"/>
    </sheetView>
  </sheetViews>
  <sheetFormatPr defaultColWidth="9" defaultRowHeight="26.25" outlineLevelRow="1" outlineLevelCol="2" x14ac:dyDescent="0.25"/>
  <cols>
    <col min="1" max="1" width="16.125" style="7" customWidth="1"/>
    <col min="2" max="2" width="84.75" style="8" customWidth="1"/>
    <col min="3" max="3" width="23.875" style="9" customWidth="1"/>
    <col min="4" max="4" width="23.75" style="10" customWidth="1" outlineLevel="2"/>
    <col min="5" max="5" width="18.625" style="11" customWidth="1" outlineLevel="2"/>
    <col min="6" max="6" width="25.25" style="9" customWidth="1" outlineLevel="2"/>
    <col min="7" max="7" width="19.375" style="11" customWidth="1" outlineLevel="2"/>
    <col min="8" max="8" width="24.875" style="11" hidden="1" customWidth="1" outlineLevel="2"/>
    <col min="9" max="9" width="24.875" style="11" customWidth="1" outlineLevel="2"/>
    <col min="10" max="10" width="155.75" style="8" customWidth="1"/>
    <col min="11" max="11" width="23.125" style="2" hidden="1" customWidth="1"/>
    <col min="12" max="12" width="47.75" style="4" customWidth="1"/>
    <col min="13" max="13" width="9" style="4" customWidth="1"/>
    <col min="14" max="14" width="19.875" style="4" customWidth="1"/>
    <col min="15" max="19" width="9" style="4" customWidth="1"/>
    <col min="20" max="20" width="67.75" style="4" customWidth="1"/>
    <col min="21" max="64" width="9" style="4" customWidth="1"/>
    <col min="65" max="16384" width="9" style="4"/>
  </cols>
  <sheetData>
    <row r="1" spans="1:16" ht="26.25" customHeight="1" x14ac:dyDescent="0.25">
      <c r="A1" s="45"/>
      <c r="B1" s="46"/>
      <c r="C1" s="47"/>
      <c r="D1" s="48"/>
      <c r="E1" s="49"/>
      <c r="F1" s="47"/>
      <c r="G1" s="49"/>
      <c r="H1" s="49"/>
      <c r="I1" s="49"/>
      <c r="J1" s="50"/>
    </row>
    <row r="2" spans="1:16" s="29" customFormat="1" ht="63.75" customHeight="1" x14ac:dyDescent="0.25">
      <c r="A2" s="163" t="s">
        <v>82</v>
      </c>
      <c r="B2" s="163"/>
      <c r="C2" s="163"/>
      <c r="D2" s="163"/>
      <c r="E2" s="163"/>
      <c r="F2" s="163"/>
      <c r="G2" s="163"/>
      <c r="H2" s="163"/>
      <c r="I2" s="163"/>
      <c r="J2" s="163"/>
      <c r="K2" s="44"/>
    </row>
    <row r="3" spans="1:16" s="36" customFormat="1" x14ac:dyDescent="0.25">
      <c r="A3" s="30"/>
      <c r="B3" s="31"/>
      <c r="C3" s="32"/>
      <c r="D3" s="32"/>
      <c r="E3" s="32"/>
      <c r="F3" s="32"/>
      <c r="G3" s="33"/>
      <c r="H3" s="34"/>
      <c r="I3" s="34"/>
      <c r="J3" s="25" t="s">
        <v>20</v>
      </c>
      <c r="K3" s="35"/>
    </row>
    <row r="4" spans="1:16" s="44" customFormat="1" ht="57" customHeight="1" x14ac:dyDescent="0.25">
      <c r="A4" s="166" t="s">
        <v>3</v>
      </c>
      <c r="B4" s="167" t="s">
        <v>8</v>
      </c>
      <c r="C4" s="173" t="s">
        <v>57</v>
      </c>
      <c r="D4" s="171" t="s">
        <v>62</v>
      </c>
      <c r="E4" s="171"/>
      <c r="F4" s="171"/>
      <c r="G4" s="171"/>
      <c r="H4" s="168" t="s">
        <v>81</v>
      </c>
      <c r="I4" s="168" t="s">
        <v>83</v>
      </c>
      <c r="J4" s="167" t="s">
        <v>39</v>
      </c>
    </row>
    <row r="5" spans="1:16" s="44" customFormat="1" ht="48.75" customHeight="1" x14ac:dyDescent="0.25">
      <c r="A5" s="166"/>
      <c r="B5" s="167"/>
      <c r="C5" s="174"/>
      <c r="D5" s="164" t="s">
        <v>7</v>
      </c>
      <c r="E5" s="164"/>
      <c r="F5" s="164" t="s">
        <v>6</v>
      </c>
      <c r="G5" s="164"/>
      <c r="H5" s="169"/>
      <c r="I5" s="169"/>
      <c r="J5" s="167"/>
    </row>
    <row r="6" spans="1:16" s="44" customFormat="1" ht="133.5" customHeight="1" x14ac:dyDescent="0.25">
      <c r="A6" s="166"/>
      <c r="B6" s="167"/>
      <c r="C6" s="175"/>
      <c r="D6" s="28" t="s">
        <v>0</v>
      </c>
      <c r="E6" s="24" t="s">
        <v>11</v>
      </c>
      <c r="F6" s="43" t="s">
        <v>9</v>
      </c>
      <c r="G6" s="24" t="s">
        <v>2</v>
      </c>
      <c r="H6" s="170"/>
      <c r="I6" s="170"/>
      <c r="J6" s="167"/>
    </row>
    <row r="7" spans="1:16" s="42" customFormat="1" ht="36" customHeight="1" x14ac:dyDescent="0.25">
      <c r="A7" s="38">
        <v>1</v>
      </c>
      <c r="B7" s="39">
        <v>2</v>
      </c>
      <c r="C7" s="40">
        <v>4</v>
      </c>
      <c r="D7" s="41">
        <v>5</v>
      </c>
      <c r="E7" s="40">
        <v>6</v>
      </c>
      <c r="F7" s="40">
        <v>7</v>
      </c>
      <c r="G7" s="40">
        <v>8</v>
      </c>
      <c r="H7" s="40">
        <v>9</v>
      </c>
      <c r="I7" s="40">
        <v>10</v>
      </c>
      <c r="J7" s="40">
        <v>11</v>
      </c>
      <c r="K7" s="37"/>
    </row>
    <row r="8" spans="1:16" s="1" customFormat="1" ht="52.5" customHeight="1" x14ac:dyDescent="0.25">
      <c r="A8" s="165"/>
      <c r="B8" s="135" t="s">
        <v>19</v>
      </c>
      <c r="C8" s="111">
        <f>SUM(C9:C13)</f>
        <v>22293016.57</v>
      </c>
      <c r="D8" s="137">
        <f>SUM(D9:D13)</f>
        <v>21720329.899999999</v>
      </c>
      <c r="E8" s="138">
        <f>D8/C8</f>
        <v>0.97430000000000005</v>
      </c>
      <c r="F8" s="111">
        <f t="shared" ref="F8" si="0">SUM(F9:F13)</f>
        <v>21717252.059999999</v>
      </c>
      <c r="G8" s="110">
        <f>F8/C8</f>
        <v>0.97419999999999995</v>
      </c>
      <c r="H8" s="68">
        <f t="shared" ref="H8" si="1">SUM(H9:H13)</f>
        <v>22320423.59</v>
      </c>
      <c r="I8" s="133">
        <f>SUM(I9:I13)</f>
        <v>575764.51</v>
      </c>
      <c r="J8" s="172"/>
      <c r="K8" s="20">
        <f>C8-H8</f>
        <v>-27407.02</v>
      </c>
      <c r="L8" s="26"/>
      <c r="N8" s="26"/>
      <c r="P8" s="26"/>
    </row>
    <row r="9" spans="1:16" s="54" customFormat="1" x14ac:dyDescent="0.25">
      <c r="A9" s="165"/>
      <c r="B9" s="136" t="s">
        <v>4</v>
      </c>
      <c r="C9" s="111">
        <f>C18+C25+C31+C38+C44+C50+C58+C126+C133+C139+C145+C151+C159+C165+C171+C177</f>
        <v>663831.57999999996</v>
      </c>
      <c r="D9" s="137">
        <f>D18+D25+D31+D38+D44+D50+D58+D126+D133+D139+D145+D151+D159+D165+D171+D177</f>
        <v>644407.30000000005</v>
      </c>
      <c r="E9" s="138">
        <f t="shared" ref="E9:E10" si="2">D9/C9</f>
        <v>0.97070000000000001</v>
      </c>
      <c r="F9" s="111">
        <f>F18+F25+F31+F38+F44+F50+F58+F126+F133+F139+F145+F151+F159+F165+F171+F177</f>
        <v>644365.30000000005</v>
      </c>
      <c r="G9" s="110">
        <f t="shared" ref="G9:G12" si="3">F9/C9</f>
        <v>0.97070000000000001</v>
      </c>
      <c r="H9" s="68">
        <f>H18+H25+H31+H38+H44+H50+H58+H126+H133+H139+H145+H151+H159+H165+H171+H177</f>
        <v>644365.30000000005</v>
      </c>
      <c r="I9" s="133">
        <f>I18+I25+I31+I38+I44+I50+I58+I126+I133+I139+I145+I151+I159+I165+I171+I177</f>
        <v>19466.28</v>
      </c>
      <c r="J9" s="172"/>
      <c r="K9" s="20">
        <f t="shared" ref="K9:K74" si="4">C9-H9</f>
        <v>19466.28</v>
      </c>
      <c r="L9" s="26"/>
      <c r="N9" s="26"/>
      <c r="O9" s="1"/>
      <c r="P9" s="26"/>
    </row>
    <row r="10" spans="1:16" s="54" customFormat="1" x14ac:dyDescent="0.25">
      <c r="A10" s="165"/>
      <c r="B10" s="136" t="s">
        <v>15</v>
      </c>
      <c r="C10" s="111">
        <f>C19+C26+C32+C39+C45+C51+C59+C127+C134+C140+C146+C152+C160+C166+C172+C178+C184</f>
        <v>20665888.59</v>
      </c>
      <c r="D10" s="137">
        <f>D19+D26+D32+D39+D45+D51+D59+D127+D134+D140+D146+D152+D160+D166+D172+D178+D184</f>
        <v>20190136.149999999</v>
      </c>
      <c r="E10" s="138">
        <f t="shared" si="2"/>
        <v>0.97699999999999998</v>
      </c>
      <c r="F10" s="111">
        <f>F19+F26+F32+F39+F45+F51+F59+F127+F134+F140+F146+F152+F160+F166+F172+F178+F184</f>
        <v>20187100.309999999</v>
      </c>
      <c r="G10" s="110">
        <f t="shared" si="3"/>
        <v>0.9768</v>
      </c>
      <c r="H10" s="68">
        <f>H19+H26+H32+H39+H45+H51+H59+H127+H134+H140+H146+H152+H160+H166+H172+H178+H184</f>
        <v>20758909.09</v>
      </c>
      <c r="I10" s="133">
        <f>I19+I26+I32+I39+I45+I51+I59+I127+I134+I140+I146+I152+I160+I166+I172+I178+I184</f>
        <v>478788.28</v>
      </c>
      <c r="J10" s="172"/>
      <c r="K10" s="20">
        <f t="shared" si="4"/>
        <v>-93020.5</v>
      </c>
      <c r="L10" s="26"/>
      <c r="N10" s="26"/>
      <c r="O10" s="1"/>
      <c r="P10" s="26"/>
    </row>
    <row r="11" spans="1:16" s="54" customFormat="1" x14ac:dyDescent="0.25">
      <c r="A11" s="165"/>
      <c r="B11" s="136" t="s">
        <v>10</v>
      </c>
      <c r="C11" s="111">
        <f>C20+C27+C33+C40+C46+C52+C60+C128+C135+C141+C147+C153+C161+C167+C173+C179</f>
        <v>853875.6</v>
      </c>
      <c r="D11" s="111">
        <f>D20+D27+D33+D40+D46+D52+D60+D128+D135+D141+D147+D153+D161+D167+D173+D179</f>
        <v>795903.04</v>
      </c>
      <c r="E11" s="110">
        <f>D11/C11</f>
        <v>0.93210000000000004</v>
      </c>
      <c r="F11" s="111">
        <f>F20+F27+F33+F40+F46+F52+F60+F128+F135+F141+F147+F153+F161+F167+F173+F179</f>
        <v>795903.04</v>
      </c>
      <c r="G11" s="110">
        <f t="shared" si="3"/>
        <v>0.93210000000000004</v>
      </c>
      <c r="H11" s="68">
        <f>H20+H27+H33+H40+H46+H52+H60+H128+H135+H141+H147+H153+H161+H167+H173+H179</f>
        <v>827265.79</v>
      </c>
      <c r="I11" s="133">
        <f>I20+I27+I33+I40+I46+I52+I60+I128+I135+I141+I147+I153+I161+I167+I173+I179</f>
        <v>57972.56</v>
      </c>
      <c r="J11" s="172"/>
      <c r="K11" s="20">
        <f t="shared" si="4"/>
        <v>26609.81</v>
      </c>
      <c r="L11" s="26"/>
      <c r="N11" s="26"/>
      <c r="O11" s="1"/>
      <c r="P11" s="26"/>
    </row>
    <row r="12" spans="1:16" s="54" customFormat="1" x14ac:dyDescent="0.25">
      <c r="A12" s="165"/>
      <c r="B12" s="136" t="s">
        <v>12</v>
      </c>
      <c r="C12" s="111">
        <f>C21+C28+C34+C41+C47+C53+C61+C129+C136+C142+C148+C154+C162+C168+C174</f>
        <v>3316.73</v>
      </c>
      <c r="D12" s="111">
        <f>D21+D28+D34+D41+D47+D53+D61+D129+D136+D142+D148+D154+D162+D168+D174+D180</f>
        <v>3316.73</v>
      </c>
      <c r="E12" s="110"/>
      <c r="F12" s="111">
        <f>F21+F28+F34+F41+F47+F53+F61+F129+F136+F142+F148+F154+F162+F168+F174+F180</f>
        <v>3316.73</v>
      </c>
      <c r="G12" s="110">
        <f t="shared" si="3"/>
        <v>1</v>
      </c>
      <c r="H12" s="68">
        <f>H21+H28+H34+H41+H47+H53+H61+H129+H136+H142+H148+H154+H162+H168+H174+H180</f>
        <v>3316.73</v>
      </c>
      <c r="I12" s="134">
        <f t="shared" ref="I12" si="5">C12-H12</f>
        <v>0</v>
      </c>
      <c r="J12" s="172"/>
      <c r="K12" s="20">
        <f t="shared" si="4"/>
        <v>0</v>
      </c>
      <c r="L12" s="26"/>
      <c r="N12" s="26"/>
      <c r="O12" s="1"/>
      <c r="P12" s="26"/>
    </row>
    <row r="13" spans="1:16" s="54" customFormat="1" x14ac:dyDescent="0.25">
      <c r="A13" s="165"/>
      <c r="B13" s="136" t="s">
        <v>5</v>
      </c>
      <c r="C13" s="111">
        <f>C22+C29+C35+C42+C48+C54+C62+C131+C137+C143+C149+C155+C163+C169+C175</f>
        <v>106104.07</v>
      </c>
      <c r="D13" s="111">
        <f>D22+D29+D35+D42+D48+D54+D62+D131+D137+D143+D149+D155+D163+D169+D175</f>
        <v>86566.68</v>
      </c>
      <c r="E13" s="110">
        <f>D13/C13</f>
        <v>0.81589999999999996</v>
      </c>
      <c r="F13" s="111">
        <f>F22+F29+F35+F42+F48+F54+F62+F131+F137+F143+F149+F155+F163+F169+F175</f>
        <v>86566.68</v>
      </c>
      <c r="G13" s="110">
        <f t="shared" ref="G13" si="6">F13/C13</f>
        <v>0.81589999999999996</v>
      </c>
      <c r="H13" s="68">
        <f>H22+H29+H35+H42+H48+H54+H62+H131+H137+H143+H149+H155+H163+H169+H175</f>
        <v>86566.68</v>
      </c>
      <c r="I13" s="133">
        <f>I22+I29+I35+I42+I48+I54+I62+I131+I137+I143+I149+I155+I163+I169+I175</f>
        <v>19537.39</v>
      </c>
      <c r="J13" s="172"/>
      <c r="K13" s="20">
        <f t="shared" si="4"/>
        <v>19537.39</v>
      </c>
      <c r="L13" s="26"/>
      <c r="N13" s="26"/>
      <c r="O13" s="1"/>
      <c r="P13" s="26"/>
    </row>
    <row r="14" spans="1:16" ht="409.6" customHeight="1" x14ac:dyDescent="0.25">
      <c r="A14" s="176" t="s">
        <v>42</v>
      </c>
      <c r="B14" s="198" t="s">
        <v>76</v>
      </c>
      <c r="C14" s="141">
        <f>C18+C19+C20+C21</f>
        <v>15412673.68</v>
      </c>
      <c r="D14" s="141">
        <f>D18+D19+D20+D21</f>
        <v>15323808.4</v>
      </c>
      <c r="E14" s="148">
        <f>(D14/C14)</f>
        <v>0.99419999999999997</v>
      </c>
      <c r="F14" s="141">
        <f>F18+F19+F20+F21</f>
        <v>15323766.4</v>
      </c>
      <c r="G14" s="148">
        <f>F14/C14</f>
        <v>0.99419999999999997</v>
      </c>
      <c r="H14" s="143">
        <f>H18+H19+H20</f>
        <v>15343766.4</v>
      </c>
      <c r="I14" s="150">
        <f>I18+I19+I20</f>
        <v>88907.28</v>
      </c>
      <c r="J14" s="145" t="s">
        <v>102</v>
      </c>
      <c r="K14" s="20">
        <f t="shared" si="4"/>
        <v>68907.28</v>
      </c>
      <c r="L14" s="26"/>
      <c r="N14" s="26"/>
      <c r="O14" s="1"/>
      <c r="P14" s="26"/>
    </row>
    <row r="15" spans="1:16" ht="409.6" customHeight="1" x14ac:dyDescent="0.25">
      <c r="A15" s="177"/>
      <c r="B15" s="199"/>
      <c r="C15" s="141"/>
      <c r="D15" s="141"/>
      <c r="E15" s="148"/>
      <c r="F15" s="141"/>
      <c r="G15" s="148"/>
      <c r="H15" s="143"/>
      <c r="I15" s="156"/>
      <c r="J15" s="146"/>
      <c r="K15" s="20">
        <f t="shared" ref="K15" si="7">C15-H15</f>
        <v>0</v>
      </c>
      <c r="L15" s="26"/>
      <c r="N15" s="26"/>
      <c r="O15" s="1"/>
      <c r="P15" s="26"/>
    </row>
    <row r="16" spans="1:16" ht="409.6" customHeight="1" x14ac:dyDescent="0.25">
      <c r="A16" s="177"/>
      <c r="B16" s="200"/>
      <c r="C16" s="141"/>
      <c r="D16" s="141"/>
      <c r="E16" s="148"/>
      <c r="F16" s="141"/>
      <c r="G16" s="148"/>
      <c r="H16" s="143"/>
      <c r="I16" s="156"/>
      <c r="J16" s="146"/>
      <c r="K16" s="20">
        <f t="shared" si="4"/>
        <v>0</v>
      </c>
      <c r="L16" s="26"/>
      <c r="N16" s="26"/>
      <c r="O16" s="1"/>
      <c r="P16" s="26"/>
    </row>
    <row r="17" spans="1:16" ht="255" customHeight="1" x14ac:dyDescent="0.25">
      <c r="A17" s="27"/>
      <c r="B17" s="200"/>
      <c r="C17" s="150"/>
      <c r="D17" s="150"/>
      <c r="E17" s="149"/>
      <c r="F17" s="150"/>
      <c r="G17" s="149"/>
      <c r="H17" s="144"/>
      <c r="I17" s="157"/>
      <c r="J17" s="146"/>
      <c r="K17" s="20">
        <f t="shared" si="4"/>
        <v>0</v>
      </c>
      <c r="L17" s="26"/>
      <c r="N17" s="26"/>
      <c r="O17" s="1"/>
      <c r="P17" s="26"/>
    </row>
    <row r="18" spans="1:16" ht="63" customHeight="1" x14ac:dyDescent="0.25">
      <c r="A18" s="65"/>
      <c r="B18" s="106" t="s">
        <v>4</v>
      </c>
      <c r="C18" s="72">
        <v>489051.7</v>
      </c>
      <c r="D18" s="72">
        <v>480626.09</v>
      </c>
      <c r="E18" s="75">
        <f>D18/C18</f>
        <v>0.98280000000000001</v>
      </c>
      <c r="F18" s="72">
        <v>480584.09</v>
      </c>
      <c r="G18" s="75">
        <f>F18/C18</f>
        <v>0.98270000000000002</v>
      </c>
      <c r="H18" s="72">
        <v>480584.09</v>
      </c>
      <c r="I18" s="72">
        <f>C18-F18</f>
        <v>8467.61</v>
      </c>
      <c r="J18" s="146"/>
      <c r="K18" s="20">
        <f t="shared" si="4"/>
        <v>8467.61</v>
      </c>
      <c r="L18" s="26"/>
      <c r="N18" s="26"/>
      <c r="O18" s="1"/>
      <c r="P18" s="26"/>
    </row>
    <row r="19" spans="1:16" x14ac:dyDescent="0.25">
      <c r="A19" s="65"/>
      <c r="B19" s="106" t="s">
        <v>15</v>
      </c>
      <c r="C19" s="72">
        <v>14862246.6</v>
      </c>
      <c r="D19" s="72">
        <v>14797982.689999999</v>
      </c>
      <c r="E19" s="75">
        <f>D19/C19</f>
        <v>0.99570000000000003</v>
      </c>
      <c r="F19" s="72">
        <v>14797982.689999999</v>
      </c>
      <c r="G19" s="75">
        <f>F19/C19</f>
        <v>0.99570000000000003</v>
      </c>
      <c r="H19" s="12">
        <f>14796166.4+1816.29+18000</f>
        <v>14815982.689999999</v>
      </c>
      <c r="I19" s="134">
        <f>C19-F19</f>
        <v>64263.91</v>
      </c>
      <c r="J19" s="146"/>
      <c r="K19" s="20">
        <f t="shared" si="4"/>
        <v>46263.91</v>
      </c>
      <c r="L19" s="26"/>
      <c r="N19" s="26"/>
      <c r="O19" s="1"/>
      <c r="P19" s="26"/>
    </row>
    <row r="20" spans="1:16" ht="26.25" customHeight="1" x14ac:dyDescent="0.25">
      <c r="A20" s="65" t="s">
        <v>24</v>
      </c>
      <c r="B20" s="106" t="s">
        <v>10</v>
      </c>
      <c r="C20" s="72">
        <v>61375.38</v>
      </c>
      <c r="D20" s="72">
        <f>F20</f>
        <v>45199.62</v>
      </c>
      <c r="E20" s="75">
        <f>D20/C20</f>
        <v>0.73640000000000005</v>
      </c>
      <c r="F20" s="72">
        <v>45199.62</v>
      </c>
      <c r="G20" s="75">
        <f>F20/C20</f>
        <v>0.73640000000000005</v>
      </c>
      <c r="H20" s="12">
        <f>43988.76+1210.86+2000</f>
        <v>47199.62</v>
      </c>
      <c r="I20" s="134">
        <f>C20-F20</f>
        <v>16175.76</v>
      </c>
      <c r="J20" s="146"/>
      <c r="K20" s="20">
        <f t="shared" si="4"/>
        <v>14175.76</v>
      </c>
      <c r="L20" s="26"/>
      <c r="N20" s="26"/>
      <c r="O20" s="1"/>
      <c r="P20" s="26"/>
    </row>
    <row r="21" spans="1:16" x14ac:dyDescent="0.25">
      <c r="A21" s="65"/>
      <c r="B21" s="106" t="s">
        <v>12</v>
      </c>
      <c r="C21" s="12"/>
      <c r="D21" s="12"/>
      <c r="E21" s="13"/>
      <c r="F21" s="12"/>
      <c r="G21" s="13"/>
      <c r="H21" s="12">
        <f t="shared" ref="H21" si="8">C21-F21</f>
        <v>0</v>
      </c>
      <c r="I21" s="12">
        <f t="shared" ref="I21:I82" si="9">C21-F21</f>
        <v>0</v>
      </c>
      <c r="J21" s="146"/>
      <c r="K21" s="20">
        <f t="shared" si="4"/>
        <v>0</v>
      </c>
      <c r="L21" s="26"/>
      <c r="N21" s="26"/>
      <c r="O21" s="1"/>
      <c r="P21" s="26"/>
    </row>
    <row r="22" spans="1:16" x14ac:dyDescent="0.25">
      <c r="A22" s="65"/>
      <c r="B22" s="106" t="s">
        <v>5</v>
      </c>
      <c r="C22" s="12"/>
      <c r="D22" s="12"/>
      <c r="E22" s="13"/>
      <c r="F22" s="12"/>
      <c r="G22" s="13"/>
      <c r="H22" s="12"/>
      <c r="I22" s="12">
        <f t="shared" si="9"/>
        <v>0</v>
      </c>
      <c r="J22" s="147"/>
      <c r="K22" s="20">
        <f t="shared" si="4"/>
        <v>0</v>
      </c>
      <c r="L22" s="26"/>
      <c r="N22" s="26"/>
      <c r="O22" s="1"/>
      <c r="P22" s="26"/>
    </row>
    <row r="23" spans="1:16" ht="60" customHeight="1" x14ac:dyDescent="0.25">
      <c r="A23" s="176" t="s">
        <v>13</v>
      </c>
      <c r="B23" s="178" t="s">
        <v>68</v>
      </c>
      <c r="C23" s="141">
        <f t="shared" ref="C23" si="10">C25+C26+C27+C28+C29</f>
        <v>313988.7</v>
      </c>
      <c r="D23" s="141">
        <f>D25+D26+D27+D28+D29</f>
        <v>313988.67</v>
      </c>
      <c r="E23" s="148">
        <f>D23/C23</f>
        <v>1</v>
      </c>
      <c r="F23" s="150">
        <f>F25+F26+F27+F28+F29</f>
        <v>312249.24</v>
      </c>
      <c r="G23" s="148">
        <f>F23/C23</f>
        <v>0.99450000000000005</v>
      </c>
      <c r="H23" s="150">
        <f>H26</f>
        <v>312249.24</v>
      </c>
      <c r="I23" s="102">
        <f t="shared" si="9"/>
        <v>1739.46</v>
      </c>
      <c r="J23" s="196" t="s">
        <v>101</v>
      </c>
      <c r="K23" s="20">
        <f t="shared" si="4"/>
        <v>1739.46</v>
      </c>
      <c r="L23" s="26"/>
      <c r="N23" s="26"/>
      <c r="O23" s="1"/>
      <c r="P23" s="26"/>
    </row>
    <row r="24" spans="1:16" ht="291" customHeight="1" x14ac:dyDescent="0.25">
      <c r="A24" s="177"/>
      <c r="B24" s="179"/>
      <c r="C24" s="141"/>
      <c r="D24" s="141"/>
      <c r="E24" s="148"/>
      <c r="F24" s="157"/>
      <c r="G24" s="148"/>
      <c r="H24" s="157"/>
      <c r="I24" s="103">
        <f t="shared" si="9"/>
        <v>0</v>
      </c>
      <c r="J24" s="197"/>
      <c r="K24" s="20">
        <f t="shared" si="4"/>
        <v>0</v>
      </c>
      <c r="L24" s="26"/>
      <c r="N24" s="26"/>
      <c r="O24" s="1"/>
      <c r="P24" s="26"/>
    </row>
    <row r="25" spans="1:16" ht="54" customHeight="1" x14ac:dyDescent="0.25">
      <c r="A25" s="78"/>
      <c r="B25" s="76" t="s">
        <v>4</v>
      </c>
      <c r="C25" s="72"/>
      <c r="D25" s="72"/>
      <c r="E25" s="75"/>
      <c r="F25" s="72"/>
      <c r="G25" s="75"/>
      <c r="H25" s="72"/>
      <c r="I25" s="72">
        <f t="shared" si="9"/>
        <v>0</v>
      </c>
      <c r="J25" s="197"/>
      <c r="K25" s="20">
        <f t="shared" si="4"/>
        <v>0</v>
      </c>
      <c r="L25" s="26"/>
      <c r="N25" s="26"/>
      <c r="O25" s="1"/>
      <c r="P25" s="26"/>
    </row>
    <row r="26" spans="1:16" ht="75" customHeight="1" x14ac:dyDescent="0.25">
      <c r="A26" s="78"/>
      <c r="B26" s="76" t="s">
        <v>26</v>
      </c>
      <c r="C26" s="72">
        <v>313988.7</v>
      </c>
      <c r="D26" s="72">
        <v>313988.67</v>
      </c>
      <c r="E26" s="75">
        <f t="shared" ref="E26" si="11">D26/C26</f>
        <v>1</v>
      </c>
      <c r="F26" s="72">
        <v>312249.24</v>
      </c>
      <c r="G26" s="75">
        <f>F26/C26</f>
        <v>0.99450000000000005</v>
      </c>
      <c r="H26" s="82">
        <f>295692.4+7955+10+8591.84</f>
        <v>312249.24</v>
      </c>
      <c r="I26" s="72">
        <f t="shared" si="9"/>
        <v>1739.46</v>
      </c>
      <c r="J26" s="197"/>
      <c r="K26" s="20">
        <f t="shared" si="4"/>
        <v>1739.46</v>
      </c>
      <c r="L26" s="26"/>
      <c r="N26" s="26"/>
      <c r="O26" s="1"/>
      <c r="P26" s="26"/>
    </row>
    <row r="27" spans="1:16" ht="75" customHeight="1" x14ac:dyDescent="0.25">
      <c r="A27" s="78"/>
      <c r="B27" s="76" t="s">
        <v>10</v>
      </c>
      <c r="C27" s="72"/>
      <c r="D27" s="72">
        <f>F27</f>
        <v>0</v>
      </c>
      <c r="E27" s="75"/>
      <c r="F27" s="72"/>
      <c r="G27" s="75"/>
      <c r="H27" s="12"/>
      <c r="I27" s="12">
        <f t="shared" si="9"/>
        <v>0</v>
      </c>
      <c r="J27" s="197"/>
      <c r="K27" s="20">
        <f t="shared" si="4"/>
        <v>0</v>
      </c>
      <c r="L27" s="26"/>
      <c r="N27" s="26"/>
      <c r="O27" s="1"/>
      <c r="P27" s="26"/>
    </row>
    <row r="28" spans="1:16" ht="138.75" customHeight="1" x14ac:dyDescent="0.25">
      <c r="A28" s="78"/>
      <c r="B28" s="76" t="s">
        <v>12</v>
      </c>
      <c r="C28" s="72"/>
      <c r="D28" s="72">
        <f>F28</f>
        <v>0</v>
      </c>
      <c r="E28" s="75"/>
      <c r="F28" s="72"/>
      <c r="G28" s="75"/>
      <c r="H28" s="12"/>
      <c r="I28" s="12">
        <f t="shared" si="9"/>
        <v>0</v>
      </c>
      <c r="J28" s="197"/>
      <c r="K28" s="20">
        <f t="shared" si="4"/>
        <v>0</v>
      </c>
      <c r="L28" s="26"/>
      <c r="N28" s="26"/>
      <c r="O28" s="1"/>
      <c r="P28" s="26"/>
    </row>
    <row r="29" spans="1:16" ht="87" customHeight="1" x14ac:dyDescent="0.25">
      <c r="A29" s="94"/>
      <c r="B29" s="76" t="s">
        <v>5</v>
      </c>
      <c r="C29" s="72"/>
      <c r="D29" s="72"/>
      <c r="E29" s="75"/>
      <c r="F29" s="72"/>
      <c r="G29" s="75"/>
      <c r="H29" s="12"/>
      <c r="I29" s="12">
        <f t="shared" si="9"/>
        <v>0</v>
      </c>
      <c r="J29" s="197"/>
      <c r="K29" s="20">
        <f t="shared" si="4"/>
        <v>0</v>
      </c>
      <c r="L29" s="26"/>
      <c r="N29" s="26"/>
      <c r="O29" s="1"/>
      <c r="P29" s="26"/>
    </row>
    <row r="30" spans="1:16" ht="212.25" customHeight="1" x14ac:dyDescent="0.25">
      <c r="A30" s="70" t="s">
        <v>14</v>
      </c>
      <c r="B30" s="71" t="s">
        <v>64</v>
      </c>
      <c r="C30" s="73">
        <f>C32+C33+C31</f>
        <v>4412.7299999999996</v>
      </c>
      <c r="D30" s="73">
        <f>D32+D33+D31</f>
        <v>4412.7299999999996</v>
      </c>
      <c r="E30" s="74">
        <f t="shared" ref="E30" si="12">D30/C30</f>
        <v>1</v>
      </c>
      <c r="F30" s="73">
        <f>F32+F33+F31</f>
        <v>4412.7299999999996</v>
      </c>
      <c r="G30" s="74">
        <f t="shared" ref="G30" si="13">F30/C30</f>
        <v>1</v>
      </c>
      <c r="H30" s="73">
        <f>H32+H33+H31</f>
        <v>4412.7299999999996</v>
      </c>
      <c r="I30" s="68">
        <f t="shared" si="9"/>
        <v>0</v>
      </c>
      <c r="J30" s="194" t="s">
        <v>100</v>
      </c>
      <c r="K30" s="20">
        <f t="shared" si="4"/>
        <v>0</v>
      </c>
      <c r="L30" s="26"/>
      <c r="N30" s="26"/>
      <c r="O30" s="1"/>
      <c r="P30" s="26"/>
    </row>
    <row r="31" spans="1:16" x14ac:dyDescent="0.25">
      <c r="A31" s="51"/>
      <c r="B31" s="71" t="s">
        <v>4</v>
      </c>
      <c r="C31" s="72">
        <v>1086.2</v>
      </c>
      <c r="D31" s="72">
        <v>1086.2</v>
      </c>
      <c r="E31" s="75">
        <f>D31/C31</f>
        <v>1</v>
      </c>
      <c r="F31" s="72">
        <v>1086.2</v>
      </c>
      <c r="G31" s="75">
        <f>F31/C31</f>
        <v>1</v>
      </c>
      <c r="H31" s="72">
        <f>C31</f>
        <v>1086.2</v>
      </c>
      <c r="I31" s="12">
        <f t="shared" si="9"/>
        <v>0</v>
      </c>
      <c r="J31" s="195"/>
      <c r="K31" s="20">
        <f t="shared" si="4"/>
        <v>0</v>
      </c>
      <c r="L31" s="26"/>
      <c r="N31" s="26"/>
      <c r="O31" s="1"/>
      <c r="P31" s="26"/>
    </row>
    <row r="32" spans="1:16" x14ac:dyDescent="0.25">
      <c r="A32" s="27"/>
      <c r="B32" s="71" t="s">
        <v>26</v>
      </c>
      <c r="C32" s="72">
        <v>2645.49</v>
      </c>
      <c r="D32" s="72">
        <v>2645.49</v>
      </c>
      <c r="E32" s="75">
        <f t="shared" ref="E32" si="14">D32/C32</f>
        <v>1</v>
      </c>
      <c r="F32" s="72">
        <v>2645.49</v>
      </c>
      <c r="G32" s="75">
        <f>F32/C32</f>
        <v>1</v>
      </c>
      <c r="H32" s="72">
        <f>C32</f>
        <v>2645.49</v>
      </c>
      <c r="I32" s="12">
        <f t="shared" si="9"/>
        <v>0</v>
      </c>
      <c r="J32" s="195"/>
      <c r="K32" s="20">
        <f t="shared" si="4"/>
        <v>0</v>
      </c>
      <c r="L32" s="26"/>
      <c r="N32" s="26"/>
      <c r="O32" s="1"/>
      <c r="P32" s="26"/>
    </row>
    <row r="33" spans="1:16" x14ac:dyDescent="0.25">
      <c r="A33" s="27"/>
      <c r="B33" s="71" t="s">
        <v>10</v>
      </c>
      <c r="C33" s="72">
        <v>681.04</v>
      </c>
      <c r="D33" s="72">
        <v>681.04</v>
      </c>
      <c r="E33" s="75">
        <f>D33/C33</f>
        <v>1</v>
      </c>
      <c r="F33" s="72">
        <v>681.04</v>
      </c>
      <c r="G33" s="75">
        <f>F33/C33</f>
        <v>1</v>
      </c>
      <c r="H33" s="72">
        <f>C33</f>
        <v>681.04</v>
      </c>
      <c r="I33" s="12">
        <f t="shared" si="9"/>
        <v>0</v>
      </c>
      <c r="J33" s="195"/>
      <c r="K33" s="20">
        <f t="shared" si="4"/>
        <v>0</v>
      </c>
      <c r="L33" s="26"/>
      <c r="N33" s="26"/>
      <c r="O33" s="1"/>
      <c r="P33" s="26"/>
    </row>
    <row r="34" spans="1:16" x14ac:dyDescent="0.25">
      <c r="A34" s="27"/>
      <c r="B34" s="71" t="s">
        <v>12</v>
      </c>
      <c r="C34" s="12"/>
      <c r="D34" s="12"/>
      <c r="E34" s="13"/>
      <c r="F34" s="12"/>
      <c r="G34" s="13"/>
      <c r="H34" s="12">
        <f t="shared" ref="H34:H35" si="15">C34-F34</f>
        <v>0</v>
      </c>
      <c r="I34" s="12">
        <f t="shared" si="9"/>
        <v>0</v>
      </c>
      <c r="J34" s="195"/>
      <c r="K34" s="20">
        <f t="shared" si="4"/>
        <v>0</v>
      </c>
      <c r="L34" s="26"/>
      <c r="N34" s="26"/>
      <c r="O34" s="1"/>
      <c r="P34" s="26"/>
    </row>
    <row r="35" spans="1:16" ht="24" customHeight="1" x14ac:dyDescent="0.25">
      <c r="A35" s="27"/>
      <c r="B35" s="71" t="s">
        <v>5</v>
      </c>
      <c r="C35" s="12"/>
      <c r="D35" s="12"/>
      <c r="E35" s="13"/>
      <c r="F35" s="12"/>
      <c r="G35" s="13"/>
      <c r="H35" s="12">
        <f t="shared" si="15"/>
        <v>0</v>
      </c>
      <c r="I35" s="12">
        <f t="shared" si="9"/>
        <v>0</v>
      </c>
      <c r="J35" s="195"/>
      <c r="K35" s="20">
        <f t="shared" si="4"/>
        <v>0</v>
      </c>
      <c r="L35" s="26"/>
      <c r="N35" s="26"/>
      <c r="O35" s="1"/>
      <c r="P35" s="26"/>
    </row>
    <row r="36" spans="1:16" s="1" customFormat="1" ht="408.75" customHeight="1" x14ac:dyDescent="0.25">
      <c r="A36" s="70" t="s">
        <v>21</v>
      </c>
      <c r="B36" s="206" t="s">
        <v>71</v>
      </c>
      <c r="C36" s="150">
        <f>C38+C39+C40+C41</f>
        <v>271630.06</v>
      </c>
      <c r="D36" s="93">
        <f>D38+D39+D40+D41</f>
        <v>50599.16</v>
      </c>
      <c r="E36" s="149">
        <f>D36/C36</f>
        <v>0.18629999999999999</v>
      </c>
      <c r="F36" s="93">
        <f>F38+F39+F40+F41</f>
        <v>50599.16</v>
      </c>
      <c r="G36" s="149">
        <f>F36/C36</f>
        <v>0.18629999999999999</v>
      </c>
      <c r="H36" s="144">
        <f>H38+H39+H40+H41</f>
        <v>632954.56000000006</v>
      </c>
      <c r="I36" s="209">
        <f t="shared" si="9"/>
        <v>221030.9</v>
      </c>
      <c r="J36" s="204" t="s">
        <v>105</v>
      </c>
      <c r="K36" s="20">
        <f t="shared" si="4"/>
        <v>-361324.5</v>
      </c>
      <c r="L36" s="26"/>
      <c r="N36" s="26"/>
      <c r="P36" s="26"/>
    </row>
    <row r="37" spans="1:16" s="1" customFormat="1" ht="94.5" customHeight="1" x14ac:dyDescent="0.25">
      <c r="A37" s="27"/>
      <c r="B37" s="207"/>
      <c r="C37" s="157"/>
      <c r="D37" s="92"/>
      <c r="E37" s="159"/>
      <c r="F37" s="67"/>
      <c r="G37" s="159"/>
      <c r="H37" s="208"/>
      <c r="I37" s="210">
        <f t="shared" si="9"/>
        <v>0</v>
      </c>
      <c r="J37" s="205"/>
      <c r="K37" s="20"/>
      <c r="L37" s="26"/>
      <c r="N37" s="26"/>
      <c r="P37" s="26"/>
    </row>
    <row r="38" spans="1:16" s="54" customFormat="1" ht="33.75" customHeight="1" x14ac:dyDescent="0.25">
      <c r="A38" s="23"/>
      <c r="B38" s="76" t="s">
        <v>4</v>
      </c>
      <c r="C38" s="72">
        <v>1953.17</v>
      </c>
      <c r="D38" s="72">
        <v>1953.17</v>
      </c>
      <c r="E38" s="75">
        <f>D38/C38</f>
        <v>1</v>
      </c>
      <c r="F38" s="72">
        <v>1953.17</v>
      </c>
      <c r="G38" s="75">
        <f t="shared" ref="G38:G40" si="16">F38/C38</f>
        <v>1</v>
      </c>
      <c r="H38" s="72">
        <v>1953.17</v>
      </c>
      <c r="I38" s="12">
        <f t="shared" si="9"/>
        <v>0</v>
      </c>
      <c r="J38" s="205"/>
      <c r="K38" s="20">
        <f t="shared" si="4"/>
        <v>0</v>
      </c>
      <c r="L38" s="26"/>
      <c r="N38" s="26"/>
      <c r="O38" s="1"/>
      <c r="P38" s="26"/>
    </row>
    <row r="39" spans="1:16" s="54" customFormat="1" ht="48.75" customHeight="1" x14ac:dyDescent="0.25">
      <c r="A39" s="23"/>
      <c r="B39" s="76" t="s">
        <v>26</v>
      </c>
      <c r="C39" s="72">
        <v>256095.33</v>
      </c>
      <c r="D39" s="72">
        <v>46116.03</v>
      </c>
      <c r="E39" s="75">
        <f>D39/C39</f>
        <v>0.18010000000000001</v>
      </c>
      <c r="F39" s="72">
        <v>46116.03</v>
      </c>
      <c r="G39" s="75">
        <f t="shared" si="16"/>
        <v>0.18010000000000001</v>
      </c>
      <c r="H39" s="12">
        <f>46116.03+553237.5</f>
        <v>599353.53</v>
      </c>
      <c r="I39" s="134">
        <f t="shared" si="9"/>
        <v>209979.3</v>
      </c>
      <c r="J39" s="205"/>
      <c r="K39" s="20">
        <f t="shared" si="4"/>
        <v>-343258.2</v>
      </c>
      <c r="L39" s="26"/>
      <c r="N39" s="26"/>
      <c r="O39" s="1"/>
      <c r="P39" s="26"/>
    </row>
    <row r="40" spans="1:16" s="54" customFormat="1" ht="30" customHeight="1" x14ac:dyDescent="0.25">
      <c r="A40" s="23"/>
      <c r="B40" s="76" t="s">
        <v>10</v>
      </c>
      <c r="C40" s="72">
        <v>13581.56</v>
      </c>
      <c r="D40" s="72">
        <v>2529.96</v>
      </c>
      <c r="E40" s="75">
        <f>D40/C40</f>
        <v>0.18629999999999999</v>
      </c>
      <c r="F40" s="72">
        <v>2529.96</v>
      </c>
      <c r="G40" s="75">
        <f t="shared" si="16"/>
        <v>0.18629999999999999</v>
      </c>
      <c r="H40" s="12">
        <f>2529.96+29117.9</f>
        <v>31647.86</v>
      </c>
      <c r="I40" s="134">
        <f t="shared" si="9"/>
        <v>11051.6</v>
      </c>
      <c r="J40" s="205"/>
      <c r="K40" s="20">
        <f t="shared" si="4"/>
        <v>-18066.3</v>
      </c>
      <c r="L40" s="26"/>
      <c r="N40" s="26"/>
      <c r="O40" s="1"/>
      <c r="P40" s="26"/>
    </row>
    <row r="41" spans="1:16" s="54" customFormat="1" ht="28.5" customHeight="1" x14ac:dyDescent="0.25">
      <c r="A41" s="23"/>
      <c r="B41" s="76" t="s">
        <v>12</v>
      </c>
      <c r="C41" s="12">
        <v>0</v>
      </c>
      <c r="D41" s="12"/>
      <c r="E41" s="13">
        <v>0</v>
      </c>
      <c r="F41" s="14"/>
      <c r="G41" s="13"/>
      <c r="H41" s="12">
        <f t="shared" ref="H41" si="17">C41-F41</f>
        <v>0</v>
      </c>
      <c r="I41" s="12">
        <f t="shared" si="9"/>
        <v>0</v>
      </c>
      <c r="J41" s="205"/>
      <c r="K41" s="20">
        <f t="shared" si="4"/>
        <v>0</v>
      </c>
      <c r="L41" s="26"/>
      <c r="N41" s="26"/>
      <c r="O41" s="1"/>
      <c r="P41" s="26"/>
    </row>
    <row r="42" spans="1:16" s="54" customFormat="1" ht="36.75" customHeight="1" x14ac:dyDescent="0.25">
      <c r="A42" s="23"/>
      <c r="B42" s="76" t="s">
        <v>5</v>
      </c>
      <c r="C42" s="12"/>
      <c r="D42" s="12"/>
      <c r="E42" s="13"/>
      <c r="F42" s="12"/>
      <c r="G42" s="13"/>
      <c r="H42" s="12">
        <v>0</v>
      </c>
      <c r="I42" s="12">
        <f t="shared" si="9"/>
        <v>0</v>
      </c>
      <c r="J42" s="205"/>
      <c r="K42" s="20">
        <f t="shared" si="4"/>
        <v>0</v>
      </c>
      <c r="L42" s="26"/>
      <c r="N42" s="26"/>
      <c r="O42" s="1"/>
      <c r="P42" s="26"/>
    </row>
    <row r="43" spans="1:16" s="54" customFormat="1" ht="153.75" customHeight="1" x14ac:dyDescent="0.25">
      <c r="A43" s="104" t="s">
        <v>1</v>
      </c>
      <c r="B43" s="100" t="s">
        <v>80</v>
      </c>
      <c r="C43" s="101">
        <f t="shared" ref="C43:D43" si="18">C44+C45+C46+C47</f>
        <v>23138</v>
      </c>
      <c r="D43" s="101">
        <f t="shared" si="18"/>
        <v>23112.59</v>
      </c>
      <c r="E43" s="105">
        <f t="shared" ref="E43:E45" si="19">D43/C43</f>
        <v>0.99890000000000001</v>
      </c>
      <c r="F43" s="101">
        <f>F44+F45+F46+F47</f>
        <v>23105.09</v>
      </c>
      <c r="G43" s="105">
        <f t="shared" ref="G43:G45" si="20">F43/C43</f>
        <v>0.99860000000000004</v>
      </c>
      <c r="H43" s="101">
        <f>H44+H45+H46+H47</f>
        <v>23105.09</v>
      </c>
      <c r="I43" s="101">
        <f t="shared" si="9"/>
        <v>32.909999999999997</v>
      </c>
      <c r="J43" s="201" t="s">
        <v>99</v>
      </c>
      <c r="K43" s="20">
        <f t="shared" si="4"/>
        <v>32.909999999999997</v>
      </c>
      <c r="L43" s="26"/>
      <c r="N43" s="26"/>
      <c r="O43" s="1"/>
      <c r="P43" s="26"/>
    </row>
    <row r="44" spans="1:16" s="54" customFormat="1" ht="60.75" customHeight="1" x14ac:dyDescent="0.25">
      <c r="A44" s="27"/>
      <c r="B44" s="76" t="s">
        <v>4</v>
      </c>
      <c r="C44" s="72">
        <v>0</v>
      </c>
      <c r="D44" s="101"/>
      <c r="E44" s="105"/>
      <c r="F44" s="101"/>
      <c r="G44" s="105"/>
      <c r="H44" s="12">
        <v>0</v>
      </c>
      <c r="I44" s="12">
        <f t="shared" si="9"/>
        <v>0</v>
      </c>
      <c r="J44" s="202"/>
      <c r="K44" s="20">
        <f t="shared" si="4"/>
        <v>0</v>
      </c>
      <c r="L44" s="26"/>
      <c r="N44" s="26"/>
      <c r="O44" s="1"/>
      <c r="P44" s="26"/>
    </row>
    <row r="45" spans="1:16" s="54" customFormat="1" ht="60.75" customHeight="1" x14ac:dyDescent="0.25">
      <c r="A45" s="27"/>
      <c r="B45" s="76" t="s">
        <v>15</v>
      </c>
      <c r="C45" s="72">
        <v>23138</v>
      </c>
      <c r="D45" s="72">
        <v>23112.59</v>
      </c>
      <c r="E45" s="75">
        <f t="shared" si="19"/>
        <v>0.99890000000000001</v>
      </c>
      <c r="F45" s="72">
        <v>23105.09</v>
      </c>
      <c r="G45" s="75">
        <f t="shared" si="20"/>
        <v>0.99860000000000004</v>
      </c>
      <c r="H45" s="72">
        <f>14329.25+8214.9+560.94</f>
        <v>23105.09</v>
      </c>
      <c r="I45" s="72">
        <f t="shared" si="9"/>
        <v>32.909999999999997</v>
      </c>
      <c r="J45" s="202"/>
      <c r="K45" s="20">
        <f t="shared" si="4"/>
        <v>32.909999999999997</v>
      </c>
      <c r="L45" s="26"/>
      <c r="N45" s="26"/>
      <c r="O45" s="1"/>
      <c r="P45" s="26"/>
    </row>
    <row r="46" spans="1:16" s="54" customFormat="1" ht="60.75" customHeight="1" x14ac:dyDescent="0.25">
      <c r="A46" s="27"/>
      <c r="B46" s="76" t="s">
        <v>10</v>
      </c>
      <c r="C46" s="12"/>
      <c r="D46" s="68"/>
      <c r="E46" s="21"/>
      <c r="F46" s="68"/>
      <c r="G46" s="21"/>
      <c r="H46" s="12"/>
      <c r="I46" s="12">
        <f t="shared" si="9"/>
        <v>0</v>
      </c>
      <c r="J46" s="202"/>
      <c r="K46" s="20">
        <f t="shared" si="4"/>
        <v>0</v>
      </c>
      <c r="L46" s="26"/>
      <c r="N46" s="26"/>
      <c r="O46" s="1"/>
      <c r="P46" s="26"/>
    </row>
    <row r="47" spans="1:16" s="54" customFormat="1" ht="42.75" customHeight="1" x14ac:dyDescent="0.25">
      <c r="A47" s="27"/>
      <c r="B47" s="76" t="s">
        <v>12</v>
      </c>
      <c r="C47" s="68"/>
      <c r="D47" s="68"/>
      <c r="E47" s="21"/>
      <c r="F47" s="68"/>
      <c r="G47" s="21"/>
      <c r="H47" s="68"/>
      <c r="I47" s="12">
        <f t="shared" si="9"/>
        <v>0</v>
      </c>
      <c r="J47" s="202"/>
      <c r="K47" s="20">
        <f t="shared" si="4"/>
        <v>0</v>
      </c>
      <c r="L47" s="26"/>
      <c r="N47" s="26"/>
      <c r="O47" s="1"/>
      <c r="P47" s="26"/>
    </row>
    <row r="48" spans="1:16" s="54" customFormat="1" ht="85.5" customHeight="1" x14ac:dyDescent="0.25">
      <c r="A48" s="27"/>
      <c r="B48" s="76" t="s">
        <v>5</v>
      </c>
      <c r="C48" s="12"/>
      <c r="D48" s="12"/>
      <c r="E48" s="13"/>
      <c r="F48" s="12"/>
      <c r="G48" s="13"/>
      <c r="H48" s="12"/>
      <c r="I48" s="12">
        <f t="shared" si="9"/>
        <v>0</v>
      </c>
      <c r="J48" s="203"/>
      <c r="K48" s="20">
        <f t="shared" si="4"/>
        <v>0</v>
      </c>
      <c r="L48" s="26"/>
      <c r="N48" s="26"/>
      <c r="O48" s="1"/>
      <c r="P48" s="26"/>
    </row>
    <row r="49" spans="1:16" s="5" customFormat="1" ht="175.5" customHeight="1" x14ac:dyDescent="0.25">
      <c r="A49" s="70" t="s">
        <v>43</v>
      </c>
      <c r="B49" s="77" t="s">
        <v>65</v>
      </c>
      <c r="C49" s="73">
        <f>C50+C51+C52+C53+C54</f>
        <v>15879</v>
      </c>
      <c r="D49" s="73">
        <f>D50+D51+D52+D53+D54</f>
        <v>15624.72</v>
      </c>
      <c r="E49" s="74">
        <f>D49/C49</f>
        <v>0.98399999999999999</v>
      </c>
      <c r="F49" s="73">
        <f>F50+F51+F52+F53+F54</f>
        <v>14607.87</v>
      </c>
      <c r="G49" s="74">
        <f>F49/C49</f>
        <v>0.91990000000000005</v>
      </c>
      <c r="H49" s="73">
        <f>H50+H51+H52+H53+H54</f>
        <v>14607.87</v>
      </c>
      <c r="I49" s="73">
        <f t="shared" si="9"/>
        <v>1271.1300000000001</v>
      </c>
      <c r="J49" s="211" t="s">
        <v>87</v>
      </c>
      <c r="K49" s="20">
        <f t="shared" si="4"/>
        <v>1271.1300000000001</v>
      </c>
      <c r="L49" s="26"/>
      <c r="N49" s="26"/>
      <c r="O49" s="1"/>
      <c r="P49" s="26"/>
    </row>
    <row r="50" spans="1:16" s="54" customFormat="1" ht="48.75" customHeight="1" x14ac:dyDescent="0.25">
      <c r="A50" s="78"/>
      <c r="B50" s="76" t="s">
        <v>4</v>
      </c>
      <c r="C50" s="72">
        <v>0</v>
      </c>
      <c r="D50" s="72">
        <v>0</v>
      </c>
      <c r="E50" s="75"/>
      <c r="F50" s="72">
        <v>0</v>
      </c>
      <c r="G50" s="75"/>
      <c r="H50" s="72">
        <v>0</v>
      </c>
      <c r="I50" s="72">
        <f t="shared" si="9"/>
        <v>0</v>
      </c>
      <c r="J50" s="155"/>
      <c r="K50" s="20">
        <f t="shared" si="4"/>
        <v>0</v>
      </c>
      <c r="L50" s="26"/>
      <c r="N50" s="26"/>
      <c r="O50" s="1"/>
      <c r="P50" s="26"/>
    </row>
    <row r="51" spans="1:16" s="54" customFormat="1" ht="31.5" customHeight="1" x14ac:dyDescent="0.25">
      <c r="A51" s="78"/>
      <c r="B51" s="76" t="s">
        <v>26</v>
      </c>
      <c r="C51" s="72">
        <v>15879</v>
      </c>
      <c r="D51" s="72">
        <v>15624.72</v>
      </c>
      <c r="E51" s="75">
        <f t="shared" ref="E51" si="21">D51/C51</f>
        <v>0.98399999999999999</v>
      </c>
      <c r="F51" s="72">
        <v>14607.87</v>
      </c>
      <c r="G51" s="75">
        <f t="shared" ref="G51" si="22">F51/C51</f>
        <v>0.91990000000000005</v>
      </c>
      <c r="H51" s="72">
        <f>13329.17+1278.7</f>
        <v>14607.87</v>
      </c>
      <c r="I51" s="72">
        <f t="shared" si="9"/>
        <v>1271.1300000000001</v>
      </c>
      <c r="J51" s="155"/>
      <c r="K51" s="20">
        <f t="shared" si="4"/>
        <v>1271.1300000000001</v>
      </c>
      <c r="L51" s="26"/>
      <c r="N51" s="26"/>
      <c r="O51" s="1"/>
      <c r="P51" s="26"/>
    </row>
    <row r="52" spans="1:16" s="54" customFormat="1" ht="45" customHeight="1" x14ac:dyDescent="0.25">
      <c r="A52" s="78"/>
      <c r="B52" s="76" t="s">
        <v>10</v>
      </c>
      <c r="C52" s="12">
        <v>0</v>
      </c>
      <c r="D52" s="12">
        <f>F52</f>
        <v>0</v>
      </c>
      <c r="E52" s="13"/>
      <c r="F52" s="12">
        <v>0</v>
      </c>
      <c r="G52" s="13"/>
      <c r="H52" s="12">
        <v>0</v>
      </c>
      <c r="I52" s="12">
        <f t="shared" si="9"/>
        <v>0</v>
      </c>
      <c r="J52" s="155"/>
      <c r="K52" s="20">
        <f t="shared" si="4"/>
        <v>0</v>
      </c>
      <c r="L52" s="26"/>
      <c r="N52" s="26"/>
      <c r="O52" s="1"/>
      <c r="P52" s="26"/>
    </row>
    <row r="53" spans="1:16" s="54" customFormat="1" ht="33.75" customHeight="1" x14ac:dyDescent="0.25">
      <c r="A53" s="78"/>
      <c r="B53" s="76" t="s">
        <v>12</v>
      </c>
      <c r="C53" s="12"/>
      <c r="D53" s="12"/>
      <c r="E53" s="13"/>
      <c r="F53" s="12"/>
      <c r="G53" s="13"/>
      <c r="H53" s="12"/>
      <c r="I53" s="12">
        <f t="shared" si="9"/>
        <v>0</v>
      </c>
      <c r="J53" s="155"/>
      <c r="K53" s="20">
        <f t="shared" si="4"/>
        <v>0</v>
      </c>
      <c r="L53" s="26"/>
      <c r="N53" s="26"/>
      <c r="O53" s="1"/>
      <c r="P53" s="26"/>
    </row>
    <row r="54" spans="1:16" s="54" customFormat="1" ht="29.25" customHeight="1" x14ac:dyDescent="0.25">
      <c r="A54" s="78"/>
      <c r="B54" s="76" t="s">
        <v>5</v>
      </c>
      <c r="C54" s="12"/>
      <c r="D54" s="12"/>
      <c r="E54" s="13"/>
      <c r="F54" s="12"/>
      <c r="G54" s="13"/>
      <c r="H54" s="12"/>
      <c r="I54" s="12">
        <f t="shared" si="9"/>
        <v>0</v>
      </c>
      <c r="J54" s="155"/>
      <c r="K54" s="20">
        <f t="shared" si="4"/>
        <v>0</v>
      </c>
      <c r="L54" s="26"/>
      <c r="N54" s="26"/>
      <c r="O54" s="1"/>
      <c r="P54" s="26"/>
    </row>
    <row r="55" spans="1:16" s="6" customFormat="1" ht="403.5" customHeight="1" x14ac:dyDescent="0.25">
      <c r="A55" s="184" t="s">
        <v>33</v>
      </c>
      <c r="B55" s="142" t="s">
        <v>84</v>
      </c>
      <c r="C55" s="141">
        <f>SUM(C58:C61)</f>
        <v>2130929.94</v>
      </c>
      <c r="D55" s="150">
        <f>SUM(D58:D61)</f>
        <v>1940889.42</v>
      </c>
      <c r="E55" s="149">
        <f>D55/C55</f>
        <v>0.91080000000000005</v>
      </c>
      <c r="F55" s="141">
        <f>SUM(F58:F62)</f>
        <v>1940889.42</v>
      </c>
      <c r="G55" s="148">
        <f>F55/C55</f>
        <v>0.91080000000000005</v>
      </c>
      <c r="H55" s="141">
        <f>SUM(H58:H61)</f>
        <v>1940889.42</v>
      </c>
      <c r="I55" s="141">
        <f t="shared" si="9"/>
        <v>190040.52</v>
      </c>
      <c r="J55" s="172"/>
      <c r="K55" s="20">
        <f t="shared" si="4"/>
        <v>190040.52</v>
      </c>
      <c r="L55" s="26"/>
      <c r="N55" s="26"/>
      <c r="O55" s="1"/>
      <c r="P55" s="26"/>
    </row>
    <row r="56" spans="1:16" s="6" customFormat="1" ht="293.25" customHeight="1" x14ac:dyDescent="0.25">
      <c r="A56" s="185"/>
      <c r="B56" s="142"/>
      <c r="C56" s="141"/>
      <c r="D56" s="156"/>
      <c r="E56" s="158"/>
      <c r="F56" s="141"/>
      <c r="G56" s="148"/>
      <c r="H56" s="141"/>
      <c r="I56" s="141">
        <f t="shared" si="9"/>
        <v>0</v>
      </c>
      <c r="J56" s="172"/>
      <c r="K56" s="20">
        <f t="shared" si="4"/>
        <v>0</v>
      </c>
      <c r="L56" s="26"/>
      <c r="N56" s="26"/>
      <c r="O56" s="1"/>
      <c r="P56" s="26"/>
    </row>
    <row r="57" spans="1:16" s="6" customFormat="1" ht="27.75" customHeight="1" x14ac:dyDescent="0.25">
      <c r="A57" s="185"/>
      <c r="B57" s="142"/>
      <c r="C57" s="141"/>
      <c r="D57" s="157"/>
      <c r="E57" s="159"/>
      <c r="F57" s="141"/>
      <c r="G57" s="148"/>
      <c r="H57" s="141"/>
      <c r="I57" s="141">
        <f t="shared" si="9"/>
        <v>0</v>
      </c>
      <c r="J57" s="172"/>
      <c r="K57" s="20">
        <f t="shared" si="4"/>
        <v>0</v>
      </c>
      <c r="L57" s="26"/>
      <c r="N57" s="26"/>
      <c r="O57" s="1"/>
      <c r="P57" s="26"/>
    </row>
    <row r="58" spans="1:16" s="3" customFormat="1" x14ac:dyDescent="0.25">
      <c r="A58" s="27"/>
      <c r="B58" s="76" t="s">
        <v>4</v>
      </c>
      <c r="C58" s="72">
        <f t="shared" ref="C58:D62" si="23">C64+C100</f>
        <v>26724.89</v>
      </c>
      <c r="D58" s="72">
        <f t="shared" si="23"/>
        <v>15726.22</v>
      </c>
      <c r="E58" s="75">
        <f t="shared" ref="E58:E60" si="24">D58/C58</f>
        <v>0.58840000000000003</v>
      </c>
      <c r="F58" s="72">
        <f>F64+F100</f>
        <v>15726.22</v>
      </c>
      <c r="G58" s="75">
        <f t="shared" ref="G58:G60" si="25">F58/C58</f>
        <v>0.58840000000000003</v>
      </c>
      <c r="H58" s="72">
        <f t="shared" ref="H58:H62" si="26">H64+H100</f>
        <v>15726.22</v>
      </c>
      <c r="I58" s="72">
        <f t="shared" si="9"/>
        <v>10998.67</v>
      </c>
      <c r="J58" s="172"/>
      <c r="K58" s="20">
        <f t="shared" si="4"/>
        <v>10998.67</v>
      </c>
      <c r="L58" s="26"/>
      <c r="N58" s="26"/>
      <c r="O58" s="1"/>
      <c r="P58" s="26"/>
    </row>
    <row r="59" spans="1:16" s="3" customFormat="1" x14ac:dyDescent="0.25">
      <c r="A59" s="27"/>
      <c r="B59" s="76" t="s">
        <v>22</v>
      </c>
      <c r="C59" s="72">
        <f>C65+C101</f>
        <v>1870408.76</v>
      </c>
      <c r="D59" s="72">
        <f>D65+D101</f>
        <v>1711062.22</v>
      </c>
      <c r="E59" s="75">
        <f t="shared" si="24"/>
        <v>0.91479999999999995</v>
      </c>
      <c r="F59" s="72">
        <f>F65+F101</f>
        <v>1711062.22</v>
      </c>
      <c r="G59" s="75">
        <f t="shared" si="25"/>
        <v>0.91479999999999995</v>
      </c>
      <c r="H59" s="72">
        <f t="shared" si="26"/>
        <v>1711062.22</v>
      </c>
      <c r="I59" s="72">
        <f t="shared" si="9"/>
        <v>159346.54</v>
      </c>
      <c r="J59" s="172"/>
      <c r="K59" s="20">
        <f t="shared" si="4"/>
        <v>159346.54</v>
      </c>
      <c r="L59" s="26"/>
      <c r="N59" s="26"/>
      <c r="O59" s="1"/>
      <c r="P59" s="26"/>
    </row>
    <row r="60" spans="1:16" s="3" customFormat="1" x14ac:dyDescent="0.25">
      <c r="A60" s="27"/>
      <c r="B60" s="76" t="s">
        <v>10</v>
      </c>
      <c r="C60" s="72">
        <f t="shared" si="23"/>
        <v>230479.56</v>
      </c>
      <c r="D60" s="72">
        <f t="shared" si="23"/>
        <v>210784.25</v>
      </c>
      <c r="E60" s="75">
        <f t="shared" si="24"/>
        <v>0.91449999999999998</v>
      </c>
      <c r="F60" s="72">
        <f>F66+F102</f>
        <v>210784.25</v>
      </c>
      <c r="G60" s="75">
        <f t="shared" si="25"/>
        <v>0.91449999999999998</v>
      </c>
      <c r="H60" s="72">
        <f t="shared" si="26"/>
        <v>210784.25</v>
      </c>
      <c r="I60" s="72">
        <f t="shared" si="9"/>
        <v>19695.310000000001</v>
      </c>
      <c r="J60" s="172"/>
      <c r="K60" s="20">
        <f t="shared" si="4"/>
        <v>19695.310000000001</v>
      </c>
      <c r="L60" s="26"/>
      <c r="N60" s="26"/>
      <c r="O60" s="1"/>
      <c r="P60" s="26"/>
    </row>
    <row r="61" spans="1:16" s="3" customFormat="1" x14ac:dyDescent="0.25">
      <c r="A61" s="27"/>
      <c r="B61" s="76" t="s">
        <v>12</v>
      </c>
      <c r="C61" s="72">
        <f t="shared" si="23"/>
        <v>3316.73</v>
      </c>
      <c r="D61" s="72">
        <f t="shared" si="23"/>
        <v>3316.73</v>
      </c>
      <c r="E61" s="75">
        <f>D61/C61</f>
        <v>1</v>
      </c>
      <c r="F61" s="72">
        <f>F67+F103</f>
        <v>3316.73</v>
      </c>
      <c r="G61" s="75">
        <f>F61/C61</f>
        <v>1</v>
      </c>
      <c r="H61" s="72">
        <f t="shared" si="26"/>
        <v>3316.73</v>
      </c>
      <c r="I61" s="72">
        <f t="shared" si="9"/>
        <v>0</v>
      </c>
      <c r="J61" s="172"/>
      <c r="K61" s="20">
        <f t="shared" si="4"/>
        <v>0</v>
      </c>
      <c r="L61" s="26"/>
      <c r="N61" s="26"/>
      <c r="O61" s="1"/>
      <c r="P61" s="26"/>
    </row>
    <row r="62" spans="1:16" s="3" customFormat="1" collapsed="1" x14ac:dyDescent="0.25">
      <c r="A62" s="59"/>
      <c r="B62" s="76" t="s">
        <v>5</v>
      </c>
      <c r="C62" s="72">
        <f t="shared" si="23"/>
        <v>0</v>
      </c>
      <c r="D62" s="72">
        <f t="shared" si="23"/>
        <v>0</v>
      </c>
      <c r="E62" s="75"/>
      <c r="F62" s="72"/>
      <c r="G62" s="75"/>
      <c r="H62" s="72">
        <f t="shared" si="26"/>
        <v>0</v>
      </c>
      <c r="I62" s="72">
        <f t="shared" si="9"/>
        <v>0</v>
      </c>
      <c r="J62" s="172"/>
      <c r="K62" s="20">
        <f t="shared" si="4"/>
        <v>0</v>
      </c>
      <c r="L62" s="26"/>
      <c r="N62" s="26"/>
      <c r="O62" s="1"/>
      <c r="P62" s="26"/>
    </row>
    <row r="63" spans="1:16" s="6" customFormat="1" x14ac:dyDescent="0.25">
      <c r="A63" s="132" t="s">
        <v>44</v>
      </c>
      <c r="B63" s="127" t="s">
        <v>38</v>
      </c>
      <c r="C63" s="108">
        <f>SUM(C64:C68)</f>
        <v>2094208.21</v>
      </c>
      <c r="D63" s="108">
        <f>SUM(D64:D68)</f>
        <v>1915166.37</v>
      </c>
      <c r="E63" s="129">
        <f>D63/C63</f>
        <v>0.91449999999999998</v>
      </c>
      <c r="F63" s="108">
        <f>SUM(F64:F68)</f>
        <v>1915166.37</v>
      </c>
      <c r="G63" s="129">
        <f>F63/C63</f>
        <v>0.91449999999999998</v>
      </c>
      <c r="H63" s="108">
        <f>SUM(H64:H68)</f>
        <v>1915166.37</v>
      </c>
      <c r="I63" s="108">
        <f t="shared" si="9"/>
        <v>179041.84</v>
      </c>
      <c r="J63" s="188"/>
      <c r="K63" s="20">
        <f t="shared" si="4"/>
        <v>179041.84</v>
      </c>
      <c r="L63" s="26"/>
      <c r="N63" s="26"/>
      <c r="O63" s="1"/>
      <c r="P63" s="26"/>
    </row>
    <row r="64" spans="1:16" s="3" customFormat="1" x14ac:dyDescent="0.25">
      <c r="A64" s="130"/>
      <c r="B64" s="76" t="s">
        <v>4</v>
      </c>
      <c r="C64" s="72">
        <f t="shared" ref="C64:H68" si="27">C70+C82+C94</f>
        <v>0</v>
      </c>
      <c r="D64" s="72">
        <f t="shared" si="27"/>
        <v>0</v>
      </c>
      <c r="E64" s="72">
        <f t="shared" si="27"/>
        <v>0</v>
      </c>
      <c r="F64" s="72">
        <f t="shared" si="27"/>
        <v>0</v>
      </c>
      <c r="G64" s="72">
        <f t="shared" si="27"/>
        <v>0</v>
      </c>
      <c r="H64" s="72">
        <f t="shared" si="27"/>
        <v>0</v>
      </c>
      <c r="I64" s="72">
        <f t="shared" si="9"/>
        <v>0</v>
      </c>
      <c r="J64" s="188"/>
      <c r="K64" s="20">
        <f t="shared" si="4"/>
        <v>0</v>
      </c>
      <c r="L64" s="26"/>
      <c r="N64" s="26"/>
      <c r="O64" s="1"/>
      <c r="P64" s="26"/>
    </row>
    <row r="65" spans="1:16" s="3" customFormat="1" x14ac:dyDescent="0.25">
      <c r="A65" s="130"/>
      <c r="B65" s="76" t="s">
        <v>25</v>
      </c>
      <c r="C65" s="72">
        <f>C71+C83+C95</f>
        <v>1860892.71</v>
      </c>
      <c r="D65" s="72">
        <f t="shared" si="27"/>
        <v>1701546.18</v>
      </c>
      <c r="E65" s="72">
        <f t="shared" si="27"/>
        <v>2.56</v>
      </c>
      <c r="F65" s="72">
        <f t="shared" si="27"/>
        <v>1701546.18</v>
      </c>
      <c r="G65" s="125">
        <f t="shared" si="27"/>
        <v>2.56</v>
      </c>
      <c r="H65" s="72">
        <f>H71+H83+H95</f>
        <v>1701546.18</v>
      </c>
      <c r="I65" s="72">
        <f t="shared" si="9"/>
        <v>159346.53</v>
      </c>
      <c r="J65" s="188"/>
      <c r="K65" s="20">
        <f t="shared" si="4"/>
        <v>159346.53</v>
      </c>
      <c r="L65" s="26"/>
      <c r="N65" s="26"/>
      <c r="O65" s="1"/>
      <c r="P65" s="26"/>
    </row>
    <row r="66" spans="1:16" s="3" customFormat="1" x14ac:dyDescent="0.25">
      <c r="A66" s="130"/>
      <c r="B66" s="76" t="s">
        <v>10</v>
      </c>
      <c r="C66" s="72">
        <f t="shared" si="27"/>
        <v>229998.77</v>
      </c>
      <c r="D66" s="72">
        <f t="shared" si="27"/>
        <v>210303.46</v>
      </c>
      <c r="E66" s="72">
        <f t="shared" si="27"/>
        <v>2.56</v>
      </c>
      <c r="F66" s="72">
        <f t="shared" si="27"/>
        <v>210303.46</v>
      </c>
      <c r="G66" s="125">
        <f t="shared" si="27"/>
        <v>2.56</v>
      </c>
      <c r="H66" s="72">
        <f t="shared" si="27"/>
        <v>210303.46</v>
      </c>
      <c r="I66" s="72">
        <f t="shared" si="9"/>
        <v>19695.310000000001</v>
      </c>
      <c r="J66" s="188"/>
      <c r="K66" s="20">
        <f t="shared" si="4"/>
        <v>19695.310000000001</v>
      </c>
      <c r="L66" s="26"/>
      <c r="N66" s="26"/>
      <c r="O66" s="1"/>
      <c r="P66" s="26"/>
    </row>
    <row r="67" spans="1:16" s="3" customFormat="1" x14ac:dyDescent="0.25">
      <c r="A67" s="130"/>
      <c r="B67" s="76" t="s">
        <v>12</v>
      </c>
      <c r="C67" s="72">
        <f t="shared" si="27"/>
        <v>3316.73</v>
      </c>
      <c r="D67" s="72">
        <f t="shared" si="27"/>
        <v>3316.73</v>
      </c>
      <c r="E67" s="72">
        <f t="shared" si="27"/>
        <v>1</v>
      </c>
      <c r="F67" s="72">
        <f t="shared" si="27"/>
        <v>3316.73</v>
      </c>
      <c r="G67" s="72">
        <f t="shared" si="27"/>
        <v>1</v>
      </c>
      <c r="H67" s="72">
        <f t="shared" si="27"/>
        <v>3316.73</v>
      </c>
      <c r="I67" s="72">
        <f t="shared" si="9"/>
        <v>0</v>
      </c>
      <c r="J67" s="188"/>
      <c r="K67" s="20">
        <f t="shared" si="4"/>
        <v>0</v>
      </c>
      <c r="L67" s="26"/>
      <c r="N67" s="26"/>
      <c r="O67" s="1"/>
      <c r="P67" s="26"/>
    </row>
    <row r="68" spans="1:16" s="3" customFormat="1" x14ac:dyDescent="0.25">
      <c r="A68" s="131"/>
      <c r="B68" s="76" t="s">
        <v>5</v>
      </c>
      <c r="C68" s="72">
        <f t="shared" si="27"/>
        <v>0</v>
      </c>
      <c r="D68" s="72">
        <f t="shared" si="27"/>
        <v>0</v>
      </c>
      <c r="E68" s="72">
        <f t="shared" si="27"/>
        <v>0</v>
      </c>
      <c r="F68" s="72">
        <f t="shared" si="27"/>
        <v>0</v>
      </c>
      <c r="G68" s="72">
        <f t="shared" si="27"/>
        <v>0</v>
      </c>
      <c r="H68" s="72">
        <f t="shared" si="27"/>
        <v>0</v>
      </c>
      <c r="I68" s="72">
        <f t="shared" si="9"/>
        <v>0</v>
      </c>
      <c r="J68" s="188"/>
      <c r="K68" s="20">
        <f t="shared" si="4"/>
        <v>0</v>
      </c>
      <c r="L68" s="26"/>
      <c r="N68" s="26"/>
      <c r="O68" s="1"/>
      <c r="P68" s="26"/>
    </row>
    <row r="69" spans="1:16" s="6" customFormat="1" ht="99.75" customHeight="1" x14ac:dyDescent="0.25">
      <c r="A69" s="132" t="s">
        <v>45</v>
      </c>
      <c r="B69" s="127" t="s">
        <v>56</v>
      </c>
      <c r="C69" s="108">
        <f>SUM(C70:C74)</f>
        <v>52771.199999999997</v>
      </c>
      <c r="D69" s="108">
        <f>SUM(D70:D74)</f>
        <v>52241.69</v>
      </c>
      <c r="E69" s="129">
        <f>D69/C69</f>
        <v>0.99</v>
      </c>
      <c r="F69" s="108">
        <f>SUM(F70:F74)</f>
        <v>52241.69</v>
      </c>
      <c r="G69" s="129">
        <f>F69/C69</f>
        <v>0.99</v>
      </c>
      <c r="H69" s="108">
        <f>SUM(H70:H74)</f>
        <v>52241.69</v>
      </c>
      <c r="I69" s="108">
        <f t="shared" si="9"/>
        <v>529.51</v>
      </c>
      <c r="J69" s="52"/>
      <c r="K69" s="20">
        <f t="shared" si="4"/>
        <v>529.51</v>
      </c>
      <c r="L69" s="26"/>
      <c r="N69" s="26"/>
      <c r="O69" s="1"/>
      <c r="P69" s="26"/>
    </row>
    <row r="70" spans="1:16" s="3" customFormat="1" x14ac:dyDescent="0.25">
      <c r="A70" s="120"/>
      <c r="B70" s="76" t="s">
        <v>4</v>
      </c>
      <c r="C70" s="72">
        <f>C76</f>
        <v>0</v>
      </c>
      <c r="D70" s="72">
        <f>D76</f>
        <v>0</v>
      </c>
      <c r="E70" s="129"/>
      <c r="F70" s="72">
        <f>F76</f>
        <v>0</v>
      </c>
      <c r="G70" s="129"/>
      <c r="H70" s="72">
        <f>H76</f>
        <v>0</v>
      </c>
      <c r="I70" s="72">
        <f t="shared" si="9"/>
        <v>0</v>
      </c>
      <c r="J70" s="66"/>
      <c r="K70" s="20">
        <f t="shared" si="4"/>
        <v>0</v>
      </c>
      <c r="L70" s="26"/>
      <c r="N70" s="26"/>
      <c r="O70" s="1"/>
      <c r="P70" s="26"/>
    </row>
    <row r="71" spans="1:16" s="3" customFormat="1" x14ac:dyDescent="0.25">
      <c r="A71" s="120"/>
      <c r="B71" s="76" t="s">
        <v>25</v>
      </c>
      <c r="C71" s="72">
        <f>C77</f>
        <v>46966.37</v>
      </c>
      <c r="D71" s="72">
        <f t="shared" ref="C71:D74" si="28">D77</f>
        <v>46495.1</v>
      </c>
      <c r="E71" s="72">
        <f>E77</f>
        <v>0.99</v>
      </c>
      <c r="F71" s="72">
        <f t="shared" ref="F71:F74" si="29">F77</f>
        <v>46495.1</v>
      </c>
      <c r="G71" s="129">
        <f t="shared" ref="G71:G72" si="30">F71/C71</f>
        <v>0.99</v>
      </c>
      <c r="H71" s="72">
        <f>F71</f>
        <v>46495.1</v>
      </c>
      <c r="I71" s="72">
        <f t="shared" si="9"/>
        <v>471.27</v>
      </c>
      <c r="J71" s="66"/>
      <c r="K71" s="20">
        <f t="shared" si="4"/>
        <v>471.27</v>
      </c>
      <c r="L71" s="26"/>
      <c r="N71" s="26"/>
      <c r="O71" s="1"/>
      <c r="P71" s="26"/>
    </row>
    <row r="72" spans="1:16" s="3" customFormat="1" x14ac:dyDescent="0.25">
      <c r="A72" s="120"/>
      <c r="B72" s="76" t="s">
        <v>23</v>
      </c>
      <c r="C72" s="72">
        <f t="shared" si="28"/>
        <v>5804.83</v>
      </c>
      <c r="D72" s="72">
        <f t="shared" si="28"/>
        <v>5746.59</v>
      </c>
      <c r="E72" s="72">
        <f>E78</f>
        <v>0.99</v>
      </c>
      <c r="F72" s="72">
        <f t="shared" si="29"/>
        <v>5746.59</v>
      </c>
      <c r="G72" s="129">
        <f t="shared" si="30"/>
        <v>0.99</v>
      </c>
      <c r="H72" s="72">
        <f>F72</f>
        <v>5746.59</v>
      </c>
      <c r="I72" s="72">
        <f t="shared" si="9"/>
        <v>58.24</v>
      </c>
      <c r="J72" s="66"/>
      <c r="K72" s="20">
        <f t="shared" si="4"/>
        <v>58.24</v>
      </c>
      <c r="L72" s="26"/>
      <c r="N72" s="26"/>
      <c r="O72" s="1"/>
      <c r="P72" s="26"/>
    </row>
    <row r="73" spans="1:16" s="3" customFormat="1" x14ac:dyDescent="0.25">
      <c r="A73" s="120"/>
      <c r="B73" s="76" t="s">
        <v>12</v>
      </c>
      <c r="C73" s="72">
        <f t="shared" si="28"/>
        <v>0</v>
      </c>
      <c r="D73" s="72">
        <f t="shared" si="28"/>
        <v>0</v>
      </c>
      <c r="E73" s="75"/>
      <c r="F73" s="72">
        <f t="shared" si="29"/>
        <v>0</v>
      </c>
      <c r="G73" s="129"/>
      <c r="H73" s="72">
        <f t="shared" ref="H73:H74" si="31">H79</f>
        <v>0</v>
      </c>
      <c r="I73" s="72">
        <f t="shared" si="9"/>
        <v>0</v>
      </c>
      <c r="J73" s="66"/>
      <c r="K73" s="20">
        <f t="shared" si="4"/>
        <v>0</v>
      </c>
      <c r="L73" s="26"/>
      <c r="N73" s="26"/>
      <c r="O73" s="1"/>
      <c r="P73" s="26"/>
    </row>
    <row r="74" spans="1:16" s="3" customFormat="1" x14ac:dyDescent="0.25">
      <c r="A74" s="124"/>
      <c r="B74" s="76" t="s">
        <v>5</v>
      </c>
      <c r="C74" s="72">
        <f t="shared" si="28"/>
        <v>0</v>
      </c>
      <c r="D74" s="72">
        <f t="shared" si="28"/>
        <v>0</v>
      </c>
      <c r="E74" s="75"/>
      <c r="F74" s="72">
        <f t="shared" si="29"/>
        <v>0</v>
      </c>
      <c r="G74" s="129"/>
      <c r="H74" s="72">
        <f t="shared" si="31"/>
        <v>0</v>
      </c>
      <c r="I74" s="72">
        <f t="shared" si="9"/>
        <v>0</v>
      </c>
      <c r="J74" s="66"/>
      <c r="K74" s="20">
        <f t="shared" si="4"/>
        <v>0</v>
      </c>
      <c r="L74" s="26"/>
      <c r="N74" s="26"/>
      <c r="O74" s="1"/>
      <c r="P74" s="26"/>
    </row>
    <row r="75" spans="1:16" s="6" customFormat="1" ht="45" customHeight="1" x14ac:dyDescent="0.25">
      <c r="A75" s="115" t="s">
        <v>46</v>
      </c>
      <c r="B75" s="116" t="s">
        <v>41</v>
      </c>
      <c r="C75" s="107">
        <f>SUM(C76:C80)</f>
        <v>52771.199999999997</v>
      </c>
      <c r="D75" s="107">
        <f>SUM(D76:D80)</f>
        <v>52241.69</v>
      </c>
      <c r="E75" s="121">
        <f>D75/C75</f>
        <v>0.99</v>
      </c>
      <c r="F75" s="107">
        <f>SUM(F76:F80)</f>
        <v>52241.69</v>
      </c>
      <c r="G75" s="121">
        <f>F75/C75</f>
        <v>0.99</v>
      </c>
      <c r="H75" s="107">
        <f>SUM(H76:H80)</f>
        <v>52241.69</v>
      </c>
      <c r="I75" s="107">
        <f t="shared" si="9"/>
        <v>529.51</v>
      </c>
      <c r="J75" s="189" t="s">
        <v>88</v>
      </c>
      <c r="K75" s="20">
        <f t="shared" ref="K75:K139" si="32">C75-H75</f>
        <v>529.51</v>
      </c>
      <c r="L75" s="26"/>
      <c r="N75" s="26"/>
      <c r="O75" s="1"/>
      <c r="P75" s="26"/>
    </row>
    <row r="76" spans="1:16" s="3" customFormat="1" x14ac:dyDescent="0.25">
      <c r="A76" s="117"/>
      <c r="B76" s="76" t="s">
        <v>4</v>
      </c>
      <c r="C76" s="111"/>
      <c r="D76" s="72"/>
      <c r="E76" s="75"/>
      <c r="F76" s="72"/>
      <c r="G76" s="75"/>
      <c r="H76" s="111"/>
      <c r="I76" s="72">
        <f t="shared" si="9"/>
        <v>0</v>
      </c>
      <c r="J76" s="187"/>
      <c r="K76" s="20">
        <f t="shared" si="32"/>
        <v>0</v>
      </c>
      <c r="L76" s="26"/>
      <c r="N76" s="26"/>
      <c r="O76" s="1"/>
      <c r="P76" s="26"/>
    </row>
    <row r="77" spans="1:16" s="3" customFormat="1" x14ac:dyDescent="0.25">
      <c r="A77" s="117"/>
      <c r="B77" s="76" t="s">
        <v>25</v>
      </c>
      <c r="C77" s="72">
        <f>28349.34+18617.03</f>
        <v>46966.37</v>
      </c>
      <c r="D77" s="72">
        <f>28119.19+18375.91</f>
        <v>46495.1</v>
      </c>
      <c r="E77" s="75">
        <f>D77/C77</f>
        <v>0.99</v>
      </c>
      <c r="F77" s="72">
        <f>28119.19+18375.91</f>
        <v>46495.1</v>
      </c>
      <c r="G77" s="75">
        <f>F77/C77</f>
        <v>0.99</v>
      </c>
      <c r="H77" s="72">
        <v>46495.1</v>
      </c>
      <c r="I77" s="72">
        <f t="shared" si="9"/>
        <v>471.27</v>
      </c>
      <c r="J77" s="187"/>
      <c r="K77" s="20">
        <f t="shared" si="32"/>
        <v>471.27</v>
      </c>
      <c r="L77" s="26"/>
      <c r="N77" s="26"/>
      <c r="O77" s="1"/>
      <c r="P77" s="26"/>
    </row>
    <row r="78" spans="1:16" s="3" customFormat="1" x14ac:dyDescent="0.25">
      <c r="A78" s="117"/>
      <c r="B78" s="76" t="s">
        <v>23</v>
      </c>
      <c r="C78" s="72">
        <f>3503.85+2300.98</f>
        <v>5804.83</v>
      </c>
      <c r="D78" s="72">
        <f>3475.41+2271.18</f>
        <v>5746.59</v>
      </c>
      <c r="E78" s="75">
        <f>D78/C78</f>
        <v>0.99</v>
      </c>
      <c r="F78" s="82">
        <f>3475.41+2271.18</f>
        <v>5746.59</v>
      </c>
      <c r="G78" s="75">
        <f>F78/C78</f>
        <v>0.99</v>
      </c>
      <c r="H78" s="72">
        <v>5746.59</v>
      </c>
      <c r="I78" s="72">
        <f t="shared" si="9"/>
        <v>58.24</v>
      </c>
      <c r="J78" s="187"/>
      <c r="K78" s="20">
        <f t="shared" si="32"/>
        <v>58.24</v>
      </c>
      <c r="L78" s="26"/>
      <c r="N78" s="26"/>
      <c r="O78" s="1"/>
      <c r="P78" s="26"/>
    </row>
    <row r="79" spans="1:16" s="3" customFormat="1" x14ac:dyDescent="0.25">
      <c r="A79" s="117"/>
      <c r="B79" s="76" t="s">
        <v>12</v>
      </c>
      <c r="C79" s="72"/>
      <c r="D79" s="72"/>
      <c r="E79" s="75"/>
      <c r="F79" s="72"/>
      <c r="G79" s="75"/>
      <c r="H79" s="72"/>
      <c r="I79" s="72">
        <f t="shared" si="9"/>
        <v>0</v>
      </c>
      <c r="J79" s="187"/>
      <c r="K79" s="20">
        <f t="shared" si="32"/>
        <v>0</v>
      </c>
      <c r="L79" s="26"/>
      <c r="N79" s="26"/>
      <c r="O79" s="1"/>
      <c r="P79" s="26"/>
    </row>
    <row r="80" spans="1:16" s="3" customFormat="1" x14ac:dyDescent="0.25">
      <c r="A80" s="118"/>
      <c r="B80" s="76" t="s">
        <v>5</v>
      </c>
      <c r="C80" s="111"/>
      <c r="D80" s="72"/>
      <c r="E80" s="75"/>
      <c r="F80" s="72"/>
      <c r="G80" s="75"/>
      <c r="H80" s="72"/>
      <c r="I80" s="72">
        <f t="shared" si="9"/>
        <v>0</v>
      </c>
      <c r="J80" s="190"/>
      <c r="K80" s="20">
        <f t="shared" si="32"/>
        <v>0</v>
      </c>
      <c r="L80" s="26"/>
      <c r="N80" s="26"/>
      <c r="O80" s="1"/>
      <c r="P80" s="26"/>
    </row>
    <row r="81" spans="1:16" s="3" customFormat="1" ht="24" customHeight="1" x14ac:dyDescent="0.25">
      <c r="A81" s="126" t="s">
        <v>47</v>
      </c>
      <c r="B81" s="127" t="s">
        <v>31</v>
      </c>
      <c r="C81" s="107">
        <f>SUM(C82:C86)</f>
        <v>6845.77</v>
      </c>
      <c r="D81" s="107">
        <f>SUM(D82:D86)</f>
        <v>4506.4399999999996</v>
      </c>
      <c r="E81" s="75">
        <f t="shared" ref="E81:E90" si="33">D81/C81</f>
        <v>0.6583</v>
      </c>
      <c r="F81" s="107">
        <f>SUM(F82:F86)</f>
        <v>4506.4399999999996</v>
      </c>
      <c r="G81" s="75">
        <f t="shared" ref="G81:G90" si="34">F81/C81</f>
        <v>0.6583</v>
      </c>
      <c r="H81" s="107">
        <f>SUM(H82:H86)</f>
        <v>4506.4399999999996</v>
      </c>
      <c r="I81" s="107">
        <f t="shared" si="9"/>
        <v>2339.33</v>
      </c>
      <c r="J81" s="186"/>
      <c r="K81" s="20">
        <f t="shared" si="32"/>
        <v>2339.33</v>
      </c>
      <c r="L81" s="26"/>
      <c r="N81" s="26"/>
      <c r="O81" s="1"/>
      <c r="P81" s="26"/>
    </row>
    <row r="82" spans="1:16" s="3" customFormat="1" x14ac:dyDescent="0.25">
      <c r="A82" s="117"/>
      <c r="B82" s="76" t="s">
        <v>4</v>
      </c>
      <c r="C82" s="72">
        <f>C88</f>
        <v>0</v>
      </c>
      <c r="D82" s="72">
        <f>D88</f>
        <v>0</v>
      </c>
      <c r="E82" s="75"/>
      <c r="F82" s="72">
        <f>F88</f>
        <v>0</v>
      </c>
      <c r="G82" s="75"/>
      <c r="H82" s="107">
        <f t="shared" ref="H82:H84" si="35">H88</f>
        <v>0</v>
      </c>
      <c r="I82" s="107">
        <f t="shared" si="9"/>
        <v>0</v>
      </c>
      <c r="J82" s="187"/>
      <c r="K82" s="20">
        <f t="shared" si="32"/>
        <v>0</v>
      </c>
      <c r="L82" s="26"/>
      <c r="N82" s="26"/>
      <c r="O82" s="1"/>
      <c r="P82" s="26"/>
    </row>
    <row r="83" spans="1:16" s="3" customFormat="1" x14ac:dyDescent="0.25">
      <c r="A83" s="117"/>
      <c r="B83" s="76" t="s">
        <v>25</v>
      </c>
      <c r="C83" s="72">
        <f>C89</f>
        <v>6092.74</v>
      </c>
      <c r="D83" s="72">
        <f t="shared" ref="C83:D86" si="36">D89</f>
        <v>4010.73</v>
      </c>
      <c r="E83" s="75">
        <f t="shared" si="33"/>
        <v>0.6583</v>
      </c>
      <c r="F83" s="72">
        <f t="shared" ref="F83:F86" si="37">F89</f>
        <v>4010.73</v>
      </c>
      <c r="G83" s="75">
        <f t="shared" si="34"/>
        <v>0.6583</v>
      </c>
      <c r="H83" s="107">
        <f>H89</f>
        <v>4010.73</v>
      </c>
      <c r="I83" s="107">
        <f t="shared" ref="I83:I146" si="38">C83-F83</f>
        <v>2082.0100000000002</v>
      </c>
      <c r="J83" s="187"/>
      <c r="K83" s="20">
        <f t="shared" si="32"/>
        <v>2082.0100000000002</v>
      </c>
      <c r="L83" s="26"/>
      <c r="N83" s="26"/>
      <c r="O83" s="1"/>
      <c r="P83" s="26"/>
    </row>
    <row r="84" spans="1:16" s="3" customFormat="1" x14ac:dyDescent="0.25">
      <c r="A84" s="117"/>
      <c r="B84" s="76" t="s">
        <v>23</v>
      </c>
      <c r="C84" s="72">
        <f>C90</f>
        <v>753.03</v>
      </c>
      <c r="D84" s="72">
        <f t="shared" si="36"/>
        <v>495.71</v>
      </c>
      <c r="E84" s="75">
        <f t="shared" si="33"/>
        <v>0.6583</v>
      </c>
      <c r="F84" s="72">
        <f t="shared" si="37"/>
        <v>495.71</v>
      </c>
      <c r="G84" s="75">
        <f t="shared" si="34"/>
        <v>0.6583</v>
      </c>
      <c r="H84" s="107">
        <f t="shared" si="35"/>
        <v>495.71</v>
      </c>
      <c r="I84" s="107">
        <f t="shared" si="38"/>
        <v>257.32</v>
      </c>
      <c r="J84" s="187"/>
      <c r="K84" s="20">
        <f t="shared" si="32"/>
        <v>257.32</v>
      </c>
      <c r="L84" s="26"/>
      <c r="N84" s="26"/>
      <c r="O84" s="1"/>
      <c r="P84" s="26"/>
    </row>
    <row r="85" spans="1:16" s="3" customFormat="1" x14ac:dyDescent="0.25">
      <c r="A85" s="117"/>
      <c r="B85" s="76" t="s">
        <v>12</v>
      </c>
      <c r="C85" s="72">
        <f t="shared" si="36"/>
        <v>0</v>
      </c>
      <c r="D85" s="72">
        <f t="shared" si="36"/>
        <v>0</v>
      </c>
      <c r="E85" s="75"/>
      <c r="F85" s="72">
        <f t="shared" si="37"/>
        <v>0</v>
      </c>
      <c r="G85" s="75"/>
      <c r="H85" s="107">
        <f t="shared" ref="H85:H86" si="39">H91</f>
        <v>0</v>
      </c>
      <c r="I85" s="107">
        <f t="shared" si="38"/>
        <v>0</v>
      </c>
      <c r="J85" s="187"/>
      <c r="K85" s="20">
        <f t="shared" si="32"/>
        <v>0</v>
      </c>
      <c r="L85" s="26"/>
      <c r="N85" s="26"/>
      <c r="O85" s="1"/>
      <c r="P85" s="26"/>
    </row>
    <row r="86" spans="1:16" s="3" customFormat="1" x14ac:dyDescent="0.25">
      <c r="A86" s="118"/>
      <c r="B86" s="76" t="s">
        <v>5</v>
      </c>
      <c r="C86" s="72">
        <f t="shared" si="36"/>
        <v>0</v>
      </c>
      <c r="D86" s="72">
        <f t="shared" si="36"/>
        <v>0</v>
      </c>
      <c r="E86" s="75"/>
      <c r="F86" s="72">
        <f t="shared" si="37"/>
        <v>0</v>
      </c>
      <c r="G86" s="75"/>
      <c r="H86" s="107">
        <f t="shared" si="39"/>
        <v>0</v>
      </c>
      <c r="I86" s="107">
        <f t="shared" si="38"/>
        <v>0</v>
      </c>
      <c r="J86" s="187"/>
      <c r="K86" s="20">
        <f t="shared" si="32"/>
        <v>0</v>
      </c>
      <c r="L86" s="26"/>
      <c r="N86" s="26"/>
      <c r="O86" s="1"/>
      <c r="P86" s="26"/>
    </row>
    <row r="87" spans="1:16" s="3" customFormat="1" ht="42" customHeight="1" x14ac:dyDescent="0.25">
      <c r="A87" s="115" t="s">
        <v>48</v>
      </c>
      <c r="B87" s="116" t="s">
        <v>40</v>
      </c>
      <c r="C87" s="72">
        <f t="shared" ref="C87:D87" si="40">C88+C89+C90+C91+C92</f>
        <v>6845.77</v>
      </c>
      <c r="D87" s="72">
        <f t="shared" si="40"/>
        <v>4506.4399999999996</v>
      </c>
      <c r="E87" s="75">
        <f t="shared" si="33"/>
        <v>0.6583</v>
      </c>
      <c r="F87" s="72">
        <f>SUM(F88:F92)</f>
        <v>4506.4399999999996</v>
      </c>
      <c r="G87" s="75">
        <f t="shared" si="34"/>
        <v>0.6583</v>
      </c>
      <c r="H87" s="119">
        <f>H88+H89+H90</f>
        <v>4506.4399999999996</v>
      </c>
      <c r="I87" s="119">
        <f t="shared" si="38"/>
        <v>2339.33</v>
      </c>
      <c r="J87" s="191" t="s">
        <v>98</v>
      </c>
      <c r="K87" s="20">
        <f t="shared" si="32"/>
        <v>2339.33</v>
      </c>
      <c r="L87" s="26"/>
      <c r="N87" s="26"/>
      <c r="O87" s="1"/>
      <c r="P87" s="26"/>
    </row>
    <row r="88" spans="1:16" s="3" customFormat="1" ht="42" customHeight="1" x14ac:dyDescent="0.25">
      <c r="A88" s="117"/>
      <c r="B88" s="76" t="s">
        <v>4</v>
      </c>
      <c r="C88" s="111"/>
      <c r="D88" s="72"/>
      <c r="E88" s="75"/>
      <c r="F88" s="72"/>
      <c r="G88" s="75"/>
      <c r="H88" s="119">
        <f t="shared" ref="H88:H92" si="41">C88-F88</f>
        <v>0</v>
      </c>
      <c r="I88" s="72">
        <f t="shared" si="38"/>
        <v>0</v>
      </c>
      <c r="J88" s="192"/>
      <c r="K88" s="20">
        <f t="shared" si="32"/>
        <v>0</v>
      </c>
      <c r="L88" s="26"/>
      <c r="N88" s="26"/>
      <c r="O88" s="1"/>
      <c r="P88" s="26"/>
    </row>
    <row r="89" spans="1:16" s="3" customFormat="1" ht="42" customHeight="1" x14ac:dyDescent="0.25">
      <c r="A89" s="117"/>
      <c r="B89" s="76" t="s">
        <v>25</v>
      </c>
      <c r="C89" s="72">
        <v>6092.74</v>
      </c>
      <c r="D89" s="72">
        <v>4010.73</v>
      </c>
      <c r="E89" s="75">
        <f t="shared" si="33"/>
        <v>0.6583</v>
      </c>
      <c r="F89" s="72">
        <v>4010.73</v>
      </c>
      <c r="G89" s="75">
        <f t="shared" si="34"/>
        <v>0.6583</v>
      </c>
      <c r="H89" s="119">
        <f>F89</f>
        <v>4010.73</v>
      </c>
      <c r="I89" s="72">
        <f t="shared" si="38"/>
        <v>2082.0100000000002</v>
      </c>
      <c r="J89" s="192"/>
      <c r="K89" s="20">
        <f t="shared" si="32"/>
        <v>2082.0100000000002</v>
      </c>
      <c r="L89" s="26"/>
      <c r="N89" s="26"/>
      <c r="O89" s="1"/>
      <c r="P89" s="26"/>
    </row>
    <row r="90" spans="1:16" s="3" customFormat="1" ht="42" customHeight="1" x14ac:dyDescent="0.25">
      <c r="A90" s="117"/>
      <c r="B90" s="76" t="s">
        <v>23</v>
      </c>
      <c r="C90" s="72">
        <v>753.03</v>
      </c>
      <c r="D90" s="72">
        <v>495.71</v>
      </c>
      <c r="E90" s="75">
        <f t="shared" si="33"/>
        <v>0.6583</v>
      </c>
      <c r="F90" s="72">
        <v>495.71</v>
      </c>
      <c r="G90" s="75">
        <f t="shared" si="34"/>
        <v>0.6583</v>
      </c>
      <c r="H90" s="119">
        <f>F90</f>
        <v>495.71</v>
      </c>
      <c r="I90" s="72">
        <f t="shared" si="38"/>
        <v>257.32</v>
      </c>
      <c r="J90" s="192"/>
      <c r="K90" s="20">
        <f t="shared" si="32"/>
        <v>257.32</v>
      </c>
      <c r="L90" s="26"/>
      <c r="N90" s="26"/>
      <c r="O90" s="1"/>
      <c r="P90" s="26"/>
    </row>
    <row r="91" spans="1:16" s="3" customFormat="1" ht="42" customHeight="1" x14ac:dyDescent="0.25">
      <c r="A91" s="117"/>
      <c r="B91" s="76" t="s">
        <v>12</v>
      </c>
      <c r="C91" s="111"/>
      <c r="D91" s="12"/>
      <c r="E91" s="13"/>
      <c r="F91" s="12"/>
      <c r="G91" s="13"/>
      <c r="H91" s="69">
        <f t="shared" si="41"/>
        <v>0</v>
      </c>
      <c r="I91" s="12">
        <f t="shared" si="38"/>
        <v>0</v>
      </c>
      <c r="J91" s="192"/>
      <c r="K91" s="20">
        <f t="shared" si="32"/>
        <v>0</v>
      </c>
      <c r="L91" s="26"/>
      <c r="N91" s="26"/>
      <c r="O91" s="1"/>
      <c r="P91" s="26"/>
    </row>
    <row r="92" spans="1:16" s="3" customFormat="1" ht="72" customHeight="1" x14ac:dyDescent="0.25">
      <c r="A92" s="118"/>
      <c r="B92" s="76" t="s">
        <v>5</v>
      </c>
      <c r="C92" s="111"/>
      <c r="D92" s="12"/>
      <c r="E92" s="13"/>
      <c r="F92" s="12"/>
      <c r="G92" s="13"/>
      <c r="H92" s="69">
        <f t="shared" si="41"/>
        <v>0</v>
      </c>
      <c r="I92" s="12">
        <f t="shared" si="38"/>
        <v>0</v>
      </c>
      <c r="J92" s="193"/>
      <c r="K92" s="20">
        <f t="shared" si="32"/>
        <v>0</v>
      </c>
      <c r="L92" s="26"/>
      <c r="N92" s="26"/>
      <c r="O92" s="1"/>
      <c r="P92" s="26"/>
    </row>
    <row r="93" spans="1:16" s="6" customFormat="1" ht="54.75" customHeight="1" x14ac:dyDescent="0.25">
      <c r="A93" s="128" t="s">
        <v>49</v>
      </c>
      <c r="B93" s="127" t="s">
        <v>29</v>
      </c>
      <c r="C93" s="108">
        <f>SUM(C94:C98)</f>
        <v>2034591.24</v>
      </c>
      <c r="D93" s="108">
        <f>SUM(D94:D98)</f>
        <v>1858418.24</v>
      </c>
      <c r="E93" s="129">
        <f>D93/C93</f>
        <v>0.91339999999999999</v>
      </c>
      <c r="F93" s="108">
        <f>SUM(F94:F98)</f>
        <v>1858418.24</v>
      </c>
      <c r="G93" s="129">
        <f>F93/C93</f>
        <v>0.91339999999999999</v>
      </c>
      <c r="H93" s="108">
        <f>SUM(H94:H98)</f>
        <v>1858418.24</v>
      </c>
      <c r="I93" s="108">
        <f t="shared" si="38"/>
        <v>176173</v>
      </c>
      <c r="J93" s="182" t="s">
        <v>89</v>
      </c>
      <c r="K93" s="20">
        <f t="shared" si="32"/>
        <v>176173</v>
      </c>
      <c r="L93" s="26"/>
      <c r="N93" s="26"/>
      <c r="O93" s="1"/>
      <c r="P93" s="26"/>
    </row>
    <row r="94" spans="1:16" s="3" customFormat="1" ht="39" customHeight="1" x14ac:dyDescent="0.25">
      <c r="A94" s="117"/>
      <c r="B94" s="76" t="s">
        <v>4</v>
      </c>
      <c r="C94" s="72"/>
      <c r="D94" s="72"/>
      <c r="E94" s="72"/>
      <c r="F94" s="72"/>
      <c r="G94" s="72"/>
      <c r="H94" s="72">
        <f>C94</f>
        <v>0</v>
      </c>
      <c r="I94" s="72">
        <f t="shared" si="38"/>
        <v>0</v>
      </c>
      <c r="J94" s="183"/>
      <c r="K94" s="20">
        <f t="shared" si="32"/>
        <v>0</v>
      </c>
      <c r="L94" s="26"/>
      <c r="N94" s="26"/>
      <c r="O94" s="1"/>
      <c r="P94" s="26"/>
    </row>
    <row r="95" spans="1:16" s="3" customFormat="1" ht="33" customHeight="1" x14ac:dyDescent="0.25">
      <c r="A95" s="117"/>
      <c r="B95" s="76" t="s">
        <v>25</v>
      </c>
      <c r="C95" s="72">
        <f>1805537.4+2296.2</f>
        <v>1807833.6</v>
      </c>
      <c r="D95" s="72">
        <v>1651040.35</v>
      </c>
      <c r="E95" s="75">
        <f>D95/C95</f>
        <v>0.9133</v>
      </c>
      <c r="F95" s="72">
        <v>1651040.35</v>
      </c>
      <c r="G95" s="75">
        <f>F95/C95</f>
        <v>0.9133</v>
      </c>
      <c r="H95" s="72">
        <f>F95</f>
        <v>1651040.35</v>
      </c>
      <c r="I95" s="72">
        <f t="shared" si="38"/>
        <v>156793.25</v>
      </c>
      <c r="J95" s="183"/>
      <c r="K95" s="20">
        <f t="shared" si="32"/>
        <v>156793.25</v>
      </c>
      <c r="L95" s="26"/>
      <c r="N95" s="26"/>
      <c r="O95" s="1"/>
      <c r="P95" s="26"/>
    </row>
    <row r="96" spans="1:16" s="3" customFormat="1" ht="39" customHeight="1" x14ac:dyDescent="0.25">
      <c r="A96" s="117"/>
      <c r="B96" s="76" t="s">
        <v>23</v>
      </c>
      <c r="C96" s="72">
        <f>226757.64-3316.73</f>
        <v>223440.91</v>
      </c>
      <c r="D96" s="72">
        <f>207377.89-3316.73</f>
        <v>204061.16</v>
      </c>
      <c r="E96" s="75">
        <f>D96/C96</f>
        <v>0.9133</v>
      </c>
      <c r="F96" s="72">
        <f>207377.89-3316.73</f>
        <v>204061.16</v>
      </c>
      <c r="G96" s="75">
        <f t="shared" ref="G96" si="42">F96/C96</f>
        <v>0.9133</v>
      </c>
      <c r="H96" s="72">
        <f>F96</f>
        <v>204061.16</v>
      </c>
      <c r="I96" s="72">
        <f t="shared" si="38"/>
        <v>19379.75</v>
      </c>
      <c r="J96" s="183"/>
      <c r="K96" s="20">
        <f t="shared" si="32"/>
        <v>19379.75</v>
      </c>
      <c r="L96" s="26"/>
      <c r="N96" s="26"/>
      <c r="O96" s="1"/>
      <c r="P96" s="26"/>
    </row>
    <row r="97" spans="1:16" s="3" customFormat="1" ht="30" customHeight="1" x14ac:dyDescent="0.25">
      <c r="A97" s="117"/>
      <c r="B97" s="76" t="s">
        <v>12</v>
      </c>
      <c r="C97" s="72">
        <f>3316.73</f>
        <v>3316.73</v>
      </c>
      <c r="D97" s="72">
        <f>3316.73</f>
        <v>3316.73</v>
      </c>
      <c r="E97" s="75">
        <f>D97/C97</f>
        <v>1</v>
      </c>
      <c r="F97" s="72">
        <f>3316.73</f>
        <v>3316.73</v>
      </c>
      <c r="G97" s="75">
        <f>F97/C97</f>
        <v>1</v>
      </c>
      <c r="H97" s="72">
        <v>3316.73</v>
      </c>
      <c r="I97" s="72">
        <f t="shared" si="38"/>
        <v>0</v>
      </c>
      <c r="J97" s="183"/>
      <c r="K97" s="20">
        <f t="shared" si="32"/>
        <v>0</v>
      </c>
      <c r="L97" s="26"/>
      <c r="N97" s="26"/>
      <c r="O97" s="1"/>
      <c r="P97" s="26"/>
    </row>
    <row r="98" spans="1:16" s="3" customFormat="1" ht="24" customHeight="1" x14ac:dyDescent="0.25">
      <c r="A98" s="118"/>
      <c r="B98" s="76" t="s">
        <v>5</v>
      </c>
      <c r="C98" s="72"/>
      <c r="D98" s="72"/>
      <c r="E98" s="75"/>
      <c r="F98" s="72"/>
      <c r="G98" s="75"/>
      <c r="H98" s="72">
        <f t="shared" ref="H98" si="43">C98</f>
        <v>0</v>
      </c>
      <c r="I98" s="72">
        <f t="shared" si="38"/>
        <v>0</v>
      </c>
      <c r="J98" s="183"/>
      <c r="K98" s="20">
        <f t="shared" si="32"/>
        <v>0</v>
      </c>
      <c r="L98" s="26"/>
      <c r="N98" s="26"/>
      <c r="O98" s="1"/>
      <c r="P98" s="26"/>
    </row>
    <row r="99" spans="1:16" s="6" customFormat="1" ht="40.5" customHeight="1" x14ac:dyDescent="0.25">
      <c r="A99" s="128" t="s">
        <v>50</v>
      </c>
      <c r="B99" s="127" t="s">
        <v>32</v>
      </c>
      <c r="C99" s="108">
        <f t="shared" ref="C99" si="44">SUM(C100:C104)</f>
        <v>36721.730000000003</v>
      </c>
      <c r="D99" s="108">
        <f>SUM(D100:D104)</f>
        <v>25723.05</v>
      </c>
      <c r="E99" s="129">
        <f t="shared" ref="E99:E102" si="45">D99/C99</f>
        <v>0.70050000000000001</v>
      </c>
      <c r="F99" s="108">
        <f>SUM(F100:F104)</f>
        <v>25723.05</v>
      </c>
      <c r="G99" s="129">
        <f t="shared" ref="G99:G108" si="46">F99/C99</f>
        <v>0.70050000000000001</v>
      </c>
      <c r="H99" s="108">
        <f>SUM(H100:H104)</f>
        <v>25723.05</v>
      </c>
      <c r="I99" s="108">
        <f t="shared" si="38"/>
        <v>10998.68</v>
      </c>
      <c r="J99" s="188"/>
      <c r="K99" s="20">
        <f t="shared" si="32"/>
        <v>10998.68</v>
      </c>
      <c r="L99" s="26"/>
      <c r="N99" s="26"/>
      <c r="O99" s="1"/>
      <c r="P99" s="26"/>
    </row>
    <row r="100" spans="1:16" s="3" customFormat="1" x14ac:dyDescent="0.25">
      <c r="A100" s="130"/>
      <c r="B100" s="76" t="s">
        <v>4</v>
      </c>
      <c r="C100" s="72">
        <f>C106+C112+C118</f>
        <v>26724.89</v>
      </c>
      <c r="D100" s="72">
        <f>D106+D112+D118</f>
        <v>15726.22</v>
      </c>
      <c r="E100" s="75">
        <f t="shared" si="45"/>
        <v>0.58840000000000003</v>
      </c>
      <c r="F100" s="72">
        <f>F106+F112+F118</f>
        <v>15726.22</v>
      </c>
      <c r="G100" s="75">
        <f t="shared" si="46"/>
        <v>0.58840000000000003</v>
      </c>
      <c r="H100" s="72">
        <f>H106+H112+H118</f>
        <v>15726.22</v>
      </c>
      <c r="I100" s="72">
        <f t="shared" si="38"/>
        <v>10998.67</v>
      </c>
      <c r="J100" s="188"/>
      <c r="K100" s="20">
        <f t="shared" si="32"/>
        <v>10998.67</v>
      </c>
      <c r="L100" s="26"/>
      <c r="N100" s="26"/>
      <c r="O100" s="1"/>
      <c r="P100" s="26"/>
    </row>
    <row r="101" spans="1:16" s="3" customFormat="1" x14ac:dyDescent="0.25">
      <c r="A101" s="130"/>
      <c r="B101" s="76" t="s">
        <v>22</v>
      </c>
      <c r="C101" s="72">
        <f t="shared" ref="C101:D101" si="47">C107+C113+C119</f>
        <v>9516.0499999999993</v>
      </c>
      <c r="D101" s="72">
        <f t="shared" si="47"/>
        <v>9516.0400000000009</v>
      </c>
      <c r="E101" s="75">
        <f t="shared" si="45"/>
        <v>1</v>
      </c>
      <c r="F101" s="72">
        <f t="shared" ref="F101:F104" si="48">F107+F113+F119</f>
        <v>9516.0400000000009</v>
      </c>
      <c r="G101" s="75">
        <f t="shared" si="46"/>
        <v>1</v>
      </c>
      <c r="H101" s="72">
        <f t="shared" ref="H101:H104" si="49">H107+H113+H119</f>
        <v>9516.0400000000009</v>
      </c>
      <c r="I101" s="72">
        <f t="shared" si="38"/>
        <v>0.01</v>
      </c>
      <c r="J101" s="188"/>
      <c r="K101" s="20">
        <f t="shared" si="32"/>
        <v>0.01</v>
      </c>
      <c r="L101" s="26"/>
      <c r="N101" s="26"/>
      <c r="O101" s="1"/>
      <c r="P101" s="26"/>
    </row>
    <row r="102" spans="1:16" s="3" customFormat="1" x14ac:dyDescent="0.25">
      <c r="A102" s="130"/>
      <c r="B102" s="76" t="s">
        <v>23</v>
      </c>
      <c r="C102" s="72">
        <f t="shared" ref="C102:D102" si="50">C108+C114+C120</f>
        <v>480.79</v>
      </c>
      <c r="D102" s="72">
        <f t="shared" si="50"/>
        <v>480.79</v>
      </c>
      <c r="E102" s="75">
        <f t="shared" si="45"/>
        <v>1</v>
      </c>
      <c r="F102" s="72">
        <f t="shared" si="48"/>
        <v>480.79</v>
      </c>
      <c r="G102" s="75">
        <f t="shared" si="46"/>
        <v>1</v>
      </c>
      <c r="H102" s="72">
        <f t="shared" si="49"/>
        <v>480.79</v>
      </c>
      <c r="I102" s="72">
        <f t="shared" si="38"/>
        <v>0</v>
      </c>
      <c r="J102" s="188"/>
      <c r="K102" s="20">
        <f t="shared" si="32"/>
        <v>0</v>
      </c>
      <c r="L102" s="26"/>
      <c r="N102" s="26"/>
      <c r="O102" s="1"/>
      <c r="P102" s="26"/>
    </row>
    <row r="103" spans="1:16" s="3" customFormat="1" x14ac:dyDescent="0.25">
      <c r="A103" s="130"/>
      <c r="B103" s="76" t="s">
        <v>12</v>
      </c>
      <c r="C103" s="72">
        <f t="shared" ref="C103:D103" si="51">C109+C115+C121</f>
        <v>0</v>
      </c>
      <c r="D103" s="72">
        <f t="shared" si="51"/>
        <v>0</v>
      </c>
      <c r="E103" s="75"/>
      <c r="F103" s="72">
        <f t="shared" si="48"/>
        <v>0</v>
      </c>
      <c r="G103" s="75"/>
      <c r="H103" s="72">
        <f t="shared" si="49"/>
        <v>0</v>
      </c>
      <c r="I103" s="72">
        <f t="shared" si="38"/>
        <v>0</v>
      </c>
      <c r="J103" s="188"/>
      <c r="K103" s="20">
        <f t="shared" si="32"/>
        <v>0</v>
      </c>
      <c r="L103" s="26"/>
      <c r="N103" s="26"/>
      <c r="O103" s="1"/>
      <c r="P103" s="26"/>
    </row>
    <row r="104" spans="1:16" s="3" customFormat="1" collapsed="1" x14ac:dyDescent="0.25">
      <c r="A104" s="131"/>
      <c r="B104" s="76" t="s">
        <v>5</v>
      </c>
      <c r="C104" s="72">
        <f t="shared" ref="C104:D104" si="52">C110+C116+C122</f>
        <v>0</v>
      </c>
      <c r="D104" s="72">
        <f t="shared" si="52"/>
        <v>0</v>
      </c>
      <c r="E104" s="75"/>
      <c r="F104" s="72">
        <f t="shared" si="48"/>
        <v>0</v>
      </c>
      <c r="G104" s="75"/>
      <c r="H104" s="72">
        <f t="shared" si="49"/>
        <v>0</v>
      </c>
      <c r="I104" s="72">
        <f t="shared" si="38"/>
        <v>0</v>
      </c>
      <c r="J104" s="188"/>
      <c r="K104" s="20">
        <f t="shared" si="32"/>
        <v>0</v>
      </c>
      <c r="L104" s="26"/>
      <c r="N104" s="26"/>
      <c r="O104" s="1"/>
      <c r="P104" s="26"/>
    </row>
    <row r="105" spans="1:16" s="6" customFormat="1" ht="78.75" customHeight="1" x14ac:dyDescent="0.25">
      <c r="A105" s="120" t="s">
        <v>51</v>
      </c>
      <c r="B105" s="116" t="s">
        <v>37</v>
      </c>
      <c r="C105" s="107">
        <f>SUM(C106:C110)</f>
        <v>9615.83</v>
      </c>
      <c r="D105" s="107">
        <f t="shared" ref="D105" si="53">SUM(D106:D110)</f>
        <v>9615.82</v>
      </c>
      <c r="E105" s="121">
        <f>D105/C105</f>
        <v>1</v>
      </c>
      <c r="F105" s="107">
        <f>SUM(F106:F110)</f>
        <v>9615.82</v>
      </c>
      <c r="G105" s="121">
        <f t="shared" si="46"/>
        <v>1</v>
      </c>
      <c r="H105" s="107">
        <f>H106+H107+H108</f>
        <v>9615.82</v>
      </c>
      <c r="I105" s="107">
        <f t="shared" si="38"/>
        <v>0.01</v>
      </c>
      <c r="J105" s="180" t="s">
        <v>90</v>
      </c>
      <c r="K105" s="20">
        <f t="shared" si="32"/>
        <v>0.01</v>
      </c>
      <c r="L105" s="26"/>
      <c r="N105" s="26"/>
      <c r="O105" s="1"/>
      <c r="P105" s="26"/>
    </row>
    <row r="106" spans="1:16" s="3" customFormat="1" x14ac:dyDescent="0.25">
      <c r="A106" s="120"/>
      <c r="B106" s="76" t="s">
        <v>27</v>
      </c>
      <c r="C106" s="72">
        <v>452.39</v>
      </c>
      <c r="D106" s="72">
        <v>452.39</v>
      </c>
      <c r="E106" s="121">
        <f>D106/C106</f>
        <v>1</v>
      </c>
      <c r="F106" s="72">
        <v>452.39</v>
      </c>
      <c r="G106" s="121">
        <f>F106/C106</f>
        <v>1</v>
      </c>
      <c r="H106" s="72">
        <f>452.39</f>
        <v>452.39</v>
      </c>
      <c r="I106" s="72">
        <f t="shared" si="38"/>
        <v>0</v>
      </c>
      <c r="J106" s="180"/>
      <c r="K106" s="20">
        <f t="shared" si="32"/>
        <v>0</v>
      </c>
      <c r="L106" s="26"/>
      <c r="N106" s="26"/>
      <c r="O106" s="1"/>
      <c r="P106" s="26"/>
    </row>
    <row r="107" spans="1:16" s="3" customFormat="1" x14ac:dyDescent="0.25">
      <c r="A107" s="120"/>
      <c r="B107" s="76" t="s">
        <v>25</v>
      </c>
      <c r="C107" s="72">
        <f>114.2+8568.45</f>
        <v>8682.65</v>
      </c>
      <c r="D107" s="72">
        <f>8568.45+114.19</f>
        <v>8682.64</v>
      </c>
      <c r="E107" s="121">
        <f>D107/C107</f>
        <v>1</v>
      </c>
      <c r="F107" s="72">
        <f>114.19+8568.45</f>
        <v>8682.64</v>
      </c>
      <c r="G107" s="121">
        <f>F107/C107</f>
        <v>1</v>
      </c>
      <c r="H107" s="72">
        <v>8682.64</v>
      </c>
      <c r="I107" s="72">
        <f t="shared" si="38"/>
        <v>0.01</v>
      </c>
      <c r="J107" s="180"/>
      <c r="K107" s="20">
        <f t="shared" si="32"/>
        <v>0.01</v>
      </c>
      <c r="L107" s="26"/>
      <c r="N107" s="26"/>
      <c r="O107" s="1"/>
      <c r="P107" s="26"/>
    </row>
    <row r="108" spans="1:16" s="3" customFormat="1" x14ac:dyDescent="0.25">
      <c r="A108" s="120"/>
      <c r="B108" s="76" t="s">
        <v>23</v>
      </c>
      <c r="C108" s="72">
        <f>6.01+474.78</f>
        <v>480.79</v>
      </c>
      <c r="D108" s="72">
        <f>474.78+6.01</f>
        <v>480.79</v>
      </c>
      <c r="E108" s="121">
        <f>D108/C108</f>
        <v>1</v>
      </c>
      <c r="F108" s="72">
        <f>474.78+6.01</f>
        <v>480.79</v>
      </c>
      <c r="G108" s="121">
        <f t="shared" si="46"/>
        <v>1</v>
      </c>
      <c r="H108" s="72">
        <v>480.79</v>
      </c>
      <c r="I108" s="72">
        <f t="shared" si="38"/>
        <v>0</v>
      </c>
      <c r="J108" s="180"/>
      <c r="K108" s="20">
        <f t="shared" si="32"/>
        <v>0</v>
      </c>
      <c r="L108" s="26"/>
      <c r="N108" s="26"/>
      <c r="O108" s="1"/>
      <c r="P108" s="26"/>
    </row>
    <row r="109" spans="1:16" s="3" customFormat="1" x14ac:dyDescent="0.25">
      <c r="A109" s="120"/>
      <c r="B109" s="76" t="s">
        <v>12</v>
      </c>
      <c r="C109" s="111"/>
      <c r="D109" s="72"/>
      <c r="E109" s="75"/>
      <c r="F109" s="72"/>
      <c r="G109" s="75"/>
      <c r="H109" s="125"/>
      <c r="I109" s="72">
        <f t="shared" si="38"/>
        <v>0</v>
      </c>
      <c r="J109" s="180"/>
      <c r="K109" s="20">
        <f t="shared" si="32"/>
        <v>0</v>
      </c>
      <c r="L109" s="26"/>
      <c r="N109" s="26"/>
      <c r="O109" s="1"/>
      <c r="P109" s="26"/>
    </row>
    <row r="110" spans="1:16" s="3" customFormat="1" collapsed="1" x14ac:dyDescent="0.25">
      <c r="A110" s="124"/>
      <c r="B110" s="76" t="s">
        <v>5</v>
      </c>
      <c r="C110" s="68"/>
      <c r="D110" s="12"/>
      <c r="E110" s="13"/>
      <c r="F110" s="12"/>
      <c r="G110" s="13"/>
      <c r="H110" s="22"/>
      <c r="I110" s="12">
        <f t="shared" si="38"/>
        <v>0</v>
      </c>
      <c r="J110" s="181"/>
      <c r="K110" s="20">
        <f t="shared" si="32"/>
        <v>0</v>
      </c>
      <c r="L110" s="26"/>
      <c r="N110" s="26"/>
      <c r="O110" s="1"/>
      <c r="P110" s="26"/>
    </row>
    <row r="111" spans="1:16" s="6" customFormat="1" ht="158.25" customHeight="1" x14ac:dyDescent="0.25">
      <c r="A111" s="120" t="s">
        <v>52</v>
      </c>
      <c r="B111" s="116" t="s">
        <v>30</v>
      </c>
      <c r="C111" s="107">
        <f>SUM(C112:C116)</f>
        <v>13.4</v>
      </c>
      <c r="D111" s="107">
        <f>SUM(D112:D116)</f>
        <v>13.4</v>
      </c>
      <c r="E111" s="75">
        <f>D111/C111</f>
        <v>1</v>
      </c>
      <c r="F111" s="107">
        <f>F112+F113+F114+F115+F116</f>
        <v>13.4</v>
      </c>
      <c r="G111" s="121">
        <f t="shared" ref="G111:G119" si="54">F111/C111</f>
        <v>1</v>
      </c>
      <c r="H111" s="122">
        <f>H113</f>
        <v>13.4</v>
      </c>
      <c r="I111" s="122">
        <f t="shared" si="38"/>
        <v>0</v>
      </c>
      <c r="J111" s="160" t="s">
        <v>78</v>
      </c>
      <c r="K111" s="20">
        <f t="shared" si="32"/>
        <v>0</v>
      </c>
      <c r="L111" s="26"/>
      <c r="N111" s="26"/>
      <c r="O111" s="1"/>
      <c r="P111" s="26"/>
    </row>
    <row r="112" spans="1:16" s="3" customFormat="1" ht="20.25" customHeight="1" x14ac:dyDescent="0.25">
      <c r="A112" s="120"/>
      <c r="B112" s="76" t="s">
        <v>4</v>
      </c>
      <c r="C112" s="72"/>
      <c r="D112" s="72"/>
      <c r="E112" s="75"/>
      <c r="F112" s="72"/>
      <c r="G112" s="75"/>
      <c r="H112" s="123"/>
      <c r="I112" s="72">
        <f t="shared" si="38"/>
        <v>0</v>
      </c>
      <c r="J112" s="161"/>
      <c r="K112" s="20">
        <f t="shared" si="32"/>
        <v>0</v>
      </c>
      <c r="L112" s="26"/>
      <c r="N112" s="26"/>
      <c r="O112" s="1"/>
      <c r="P112" s="26"/>
    </row>
    <row r="113" spans="1:16" s="3" customFormat="1" x14ac:dyDescent="0.25">
      <c r="A113" s="120"/>
      <c r="B113" s="76" t="s">
        <v>22</v>
      </c>
      <c r="C113" s="72">
        <v>13.4</v>
      </c>
      <c r="D113" s="72">
        <v>13.4</v>
      </c>
      <c r="E113" s="75">
        <f>D113/C113</f>
        <v>1</v>
      </c>
      <c r="F113" s="72">
        <v>13.4</v>
      </c>
      <c r="G113" s="75">
        <f t="shared" si="54"/>
        <v>1</v>
      </c>
      <c r="H113" s="122">
        <v>13.4</v>
      </c>
      <c r="I113" s="72">
        <f t="shared" si="38"/>
        <v>0</v>
      </c>
      <c r="J113" s="161"/>
      <c r="K113" s="20">
        <f t="shared" si="32"/>
        <v>0</v>
      </c>
      <c r="L113" s="26"/>
      <c r="N113" s="26"/>
      <c r="O113" s="1"/>
      <c r="P113" s="26"/>
    </row>
    <row r="114" spans="1:16" s="3" customFormat="1" ht="27.75" customHeight="1" x14ac:dyDescent="0.25">
      <c r="A114" s="120"/>
      <c r="B114" s="76" t="s">
        <v>23</v>
      </c>
      <c r="C114" s="72"/>
      <c r="D114" s="72"/>
      <c r="E114" s="75"/>
      <c r="F114" s="72"/>
      <c r="G114" s="75"/>
      <c r="H114" s="123"/>
      <c r="I114" s="72">
        <f t="shared" si="38"/>
        <v>0</v>
      </c>
      <c r="J114" s="161"/>
      <c r="K114" s="20">
        <f t="shared" si="32"/>
        <v>0</v>
      </c>
      <c r="L114" s="26"/>
      <c r="N114" s="26"/>
      <c r="O114" s="1"/>
      <c r="P114" s="26"/>
    </row>
    <row r="115" spans="1:16" s="3" customFormat="1" x14ac:dyDescent="0.25">
      <c r="A115" s="120"/>
      <c r="B115" s="76" t="s">
        <v>12</v>
      </c>
      <c r="C115" s="72"/>
      <c r="D115" s="72"/>
      <c r="E115" s="75"/>
      <c r="F115" s="72"/>
      <c r="G115" s="75"/>
      <c r="H115" s="123"/>
      <c r="I115" s="72">
        <f t="shared" si="38"/>
        <v>0</v>
      </c>
      <c r="J115" s="161"/>
      <c r="K115" s="20">
        <f t="shared" si="32"/>
        <v>0</v>
      </c>
      <c r="L115" s="26"/>
      <c r="N115" s="26"/>
      <c r="O115" s="1"/>
      <c r="P115" s="26"/>
    </row>
    <row r="116" spans="1:16" s="3" customFormat="1" collapsed="1" x14ac:dyDescent="0.25">
      <c r="A116" s="124"/>
      <c r="B116" s="76" t="s">
        <v>5</v>
      </c>
      <c r="C116" s="72"/>
      <c r="D116" s="72"/>
      <c r="E116" s="75"/>
      <c r="F116" s="72"/>
      <c r="G116" s="75"/>
      <c r="H116" s="123"/>
      <c r="I116" s="72">
        <f t="shared" si="38"/>
        <v>0</v>
      </c>
      <c r="J116" s="162"/>
      <c r="K116" s="20">
        <f t="shared" si="32"/>
        <v>0</v>
      </c>
      <c r="L116" s="26"/>
      <c r="N116" s="26"/>
      <c r="O116" s="1"/>
      <c r="P116" s="26"/>
    </row>
    <row r="117" spans="1:16" s="17" customFormat="1" ht="149.25" customHeight="1" outlineLevel="1" x14ac:dyDescent="0.25">
      <c r="A117" s="120" t="s">
        <v>53</v>
      </c>
      <c r="B117" s="116" t="s">
        <v>36</v>
      </c>
      <c r="C117" s="107">
        <f>SUM(C118:C122)</f>
        <v>27092.5</v>
      </c>
      <c r="D117" s="107">
        <f>SUM(D118:D122)</f>
        <v>16093.83</v>
      </c>
      <c r="E117" s="121">
        <f t="shared" ref="E117:E119" si="55">D117/C117</f>
        <v>0.59399999999999997</v>
      </c>
      <c r="F117" s="107">
        <f>SUM(F118:F122)</f>
        <v>16093.83</v>
      </c>
      <c r="G117" s="121">
        <f t="shared" si="54"/>
        <v>0.59399999999999997</v>
      </c>
      <c r="H117" s="72">
        <f>H118+H119</f>
        <v>16093.83</v>
      </c>
      <c r="I117" s="72">
        <f t="shared" si="38"/>
        <v>10998.67</v>
      </c>
      <c r="J117" s="154" t="s">
        <v>91</v>
      </c>
      <c r="K117" s="20">
        <f t="shared" si="32"/>
        <v>10998.67</v>
      </c>
      <c r="L117" s="26"/>
      <c r="N117" s="26"/>
      <c r="O117" s="1"/>
      <c r="P117" s="26"/>
    </row>
    <row r="118" spans="1:16" s="3" customFormat="1" ht="70.5" customHeight="1" outlineLevel="1" x14ac:dyDescent="0.25">
      <c r="A118" s="120"/>
      <c r="B118" s="76" t="s">
        <v>4</v>
      </c>
      <c r="C118" s="72">
        <f>20283.2+3305.6+2683.7</f>
        <v>26272.5</v>
      </c>
      <c r="D118" s="72">
        <f>10937.41+1652.8+2683.62</f>
        <v>15273.83</v>
      </c>
      <c r="E118" s="75">
        <f t="shared" si="55"/>
        <v>0.58140000000000003</v>
      </c>
      <c r="F118" s="72">
        <f>10937.41+1652.8+2683.62</f>
        <v>15273.83</v>
      </c>
      <c r="G118" s="75">
        <f t="shared" si="54"/>
        <v>0.58140000000000003</v>
      </c>
      <c r="H118" s="72">
        <v>15273.83</v>
      </c>
      <c r="I118" s="72">
        <f t="shared" si="38"/>
        <v>10998.67</v>
      </c>
      <c r="J118" s="155"/>
      <c r="K118" s="20">
        <f t="shared" si="32"/>
        <v>10998.67</v>
      </c>
      <c r="L118" s="26"/>
      <c r="N118" s="26"/>
      <c r="O118" s="1"/>
      <c r="P118" s="26"/>
    </row>
    <row r="119" spans="1:16" s="3" customFormat="1" ht="70.5" customHeight="1" outlineLevel="1" x14ac:dyDescent="0.25">
      <c r="A119" s="120"/>
      <c r="B119" s="76" t="s">
        <v>22</v>
      </c>
      <c r="C119" s="72">
        <v>820</v>
      </c>
      <c r="D119" s="72">
        <v>820</v>
      </c>
      <c r="E119" s="75">
        <f t="shared" si="55"/>
        <v>1</v>
      </c>
      <c r="F119" s="72">
        <v>820</v>
      </c>
      <c r="G119" s="75">
        <f t="shared" si="54"/>
        <v>1</v>
      </c>
      <c r="H119" s="72">
        <v>820</v>
      </c>
      <c r="I119" s="72">
        <f t="shared" si="38"/>
        <v>0</v>
      </c>
      <c r="J119" s="155"/>
      <c r="K119" s="20">
        <f t="shared" si="32"/>
        <v>0</v>
      </c>
      <c r="L119" s="26"/>
      <c r="N119" s="26"/>
      <c r="O119" s="1"/>
      <c r="P119" s="26"/>
    </row>
    <row r="120" spans="1:16" s="3" customFormat="1" ht="46.5" customHeight="1" outlineLevel="1" x14ac:dyDescent="0.25">
      <c r="A120" s="120"/>
      <c r="B120" s="76" t="s">
        <v>23</v>
      </c>
      <c r="C120" s="72"/>
      <c r="D120" s="72"/>
      <c r="E120" s="75"/>
      <c r="F120" s="72"/>
      <c r="G120" s="75"/>
      <c r="H120" s="72">
        <f t="shared" ref="H120" si="56">C120-F120</f>
        <v>0</v>
      </c>
      <c r="I120" s="72">
        <f t="shared" si="38"/>
        <v>0</v>
      </c>
      <c r="J120" s="155"/>
      <c r="K120" s="20">
        <f t="shared" si="32"/>
        <v>0</v>
      </c>
      <c r="L120" s="26"/>
      <c r="N120" s="26"/>
      <c r="O120" s="1"/>
      <c r="P120" s="26"/>
    </row>
    <row r="121" spans="1:16" s="3" customFormat="1" ht="59.25" customHeight="1" outlineLevel="1" x14ac:dyDescent="0.25">
      <c r="A121" s="120"/>
      <c r="B121" s="76" t="s">
        <v>12</v>
      </c>
      <c r="C121" s="111"/>
      <c r="D121" s="72"/>
      <c r="E121" s="75"/>
      <c r="F121" s="72"/>
      <c r="G121" s="75"/>
      <c r="H121" s="125"/>
      <c r="I121" s="72">
        <f t="shared" si="38"/>
        <v>0</v>
      </c>
      <c r="J121" s="155"/>
      <c r="K121" s="20">
        <f t="shared" si="32"/>
        <v>0</v>
      </c>
      <c r="L121" s="26"/>
      <c r="N121" s="26"/>
      <c r="O121" s="1"/>
      <c r="P121" s="26"/>
    </row>
    <row r="122" spans="1:16" s="3" customFormat="1" ht="72.75" customHeight="1" outlineLevel="1" collapsed="1" x14ac:dyDescent="0.25">
      <c r="A122" s="124"/>
      <c r="B122" s="76" t="s">
        <v>5</v>
      </c>
      <c r="C122" s="111"/>
      <c r="D122" s="72"/>
      <c r="E122" s="75"/>
      <c r="F122" s="72"/>
      <c r="G122" s="75"/>
      <c r="H122" s="125"/>
      <c r="I122" s="72">
        <f t="shared" si="38"/>
        <v>0</v>
      </c>
      <c r="J122" s="155"/>
      <c r="K122" s="20">
        <f t="shared" si="32"/>
        <v>0</v>
      </c>
      <c r="L122" s="26"/>
      <c r="N122" s="26"/>
      <c r="O122" s="1"/>
      <c r="P122" s="26"/>
    </row>
    <row r="123" spans="1:16" s="5" customFormat="1" ht="26.25" customHeight="1" x14ac:dyDescent="0.25">
      <c r="A123" s="220" t="s">
        <v>16</v>
      </c>
      <c r="B123" s="217" t="s">
        <v>70</v>
      </c>
      <c r="C123" s="150">
        <f>SUM(C126:C131)</f>
        <v>1153263.01</v>
      </c>
      <c r="D123" s="150">
        <f>SUM(D126:D131)</f>
        <v>1127510.83</v>
      </c>
      <c r="E123" s="213">
        <f>D123/C123</f>
        <v>0.97767000000000004</v>
      </c>
      <c r="F123" s="150">
        <f>SUM(F126:F131)</f>
        <v>1127452.26</v>
      </c>
      <c r="G123" s="213">
        <f>F123/C123</f>
        <v>0.97799999999999998</v>
      </c>
      <c r="H123" s="150">
        <f>H126+H127+H128+H129+H131</f>
        <v>1127452.26</v>
      </c>
      <c r="I123" s="150">
        <f t="shared" si="38"/>
        <v>25810.75</v>
      </c>
      <c r="J123" s="151" t="s">
        <v>97</v>
      </c>
      <c r="K123" s="20">
        <f t="shared" si="32"/>
        <v>25810.75</v>
      </c>
      <c r="L123" s="26"/>
      <c r="N123" s="26"/>
      <c r="O123" s="1"/>
      <c r="P123" s="26"/>
    </row>
    <row r="124" spans="1:16" s="5" customFormat="1" ht="409.6" customHeight="1" x14ac:dyDescent="0.25">
      <c r="A124" s="221"/>
      <c r="B124" s="218"/>
      <c r="C124" s="156"/>
      <c r="D124" s="156"/>
      <c r="E124" s="214"/>
      <c r="F124" s="156"/>
      <c r="G124" s="214"/>
      <c r="H124" s="156"/>
      <c r="I124" s="156">
        <f t="shared" si="38"/>
        <v>0</v>
      </c>
      <c r="J124" s="212"/>
      <c r="K124" s="20">
        <f>C124-H124</f>
        <v>0</v>
      </c>
      <c r="L124" s="26"/>
      <c r="N124" s="26"/>
      <c r="O124" s="1"/>
      <c r="P124" s="26"/>
    </row>
    <row r="125" spans="1:16" s="5" customFormat="1" ht="276.75" customHeight="1" x14ac:dyDescent="0.25">
      <c r="A125" s="221"/>
      <c r="B125" s="219"/>
      <c r="C125" s="157"/>
      <c r="D125" s="157"/>
      <c r="E125" s="215"/>
      <c r="F125" s="157"/>
      <c r="G125" s="215"/>
      <c r="H125" s="157"/>
      <c r="I125" s="157">
        <f t="shared" si="38"/>
        <v>0</v>
      </c>
      <c r="J125" s="212"/>
      <c r="K125" s="20">
        <f t="shared" si="32"/>
        <v>0</v>
      </c>
      <c r="L125" s="26"/>
      <c r="N125" s="26"/>
      <c r="O125" s="1"/>
      <c r="P125" s="26"/>
    </row>
    <row r="126" spans="1:16" s="54" customFormat="1" ht="409.6" customHeight="1" x14ac:dyDescent="0.25">
      <c r="A126" s="221"/>
      <c r="B126" s="95" t="s">
        <v>4</v>
      </c>
      <c r="C126" s="72">
        <v>30420.52</v>
      </c>
      <c r="D126" s="72">
        <v>30420.52</v>
      </c>
      <c r="E126" s="75">
        <f>D126/C126</f>
        <v>1</v>
      </c>
      <c r="F126" s="72">
        <v>30420.52</v>
      </c>
      <c r="G126" s="75">
        <f>F126/C126</f>
        <v>1</v>
      </c>
      <c r="H126" s="72">
        <v>30420.52</v>
      </c>
      <c r="I126" s="72">
        <f t="shared" si="38"/>
        <v>0</v>
      </c>
      <c r="J126" s="212"/>
      <c r="K126" s="20">
        <f t="shared" si="32"/>
        <v>0</v>
      </c>
      <c r="L126" s="26"/>
      <c r="N126" s="26"/>
      <c r="O126" s="1"/>
      <c r="P126" s="26"/>
    </row>
    <row r="127" spans="1:16" s="54" customFormat="1" ht="409.6" customHeight="1" x14ac:dyDescent="0.25">
      <c r="A127" s="221"/>
      <c r="B127" s="95" t="s">
        <v>15</v>
      </c>
      <c r="C127" s="72">
        <v>930995.71</v>
      </c>
      <c r="D127" s="72">
        <v>930995.71</v>
      </c>
      <c r="E127" s="75">
        <f>D127/C127</f>
        <v>1</v>
      </c>
      <c r="F127" s="72">
        <v>930937.14</v>
      </c>
      <c r="G127" s="75">
        <f>F127/C127</f>
        <v>0.99990000000000001</v>
      </c>
      <c r="H127" s="72">
        <f>447557.92+483379.21</f>
        <v>930937.13</v>
      </c>
      <c r="I127" s="72">
        <f t="shared" si="38"/>
        <v>58.57</v>
      </c>
      <c r="J127" s="212"/>
      <c r="K127" s="20">
        <f t="shared" si="32"/>
        <v>58.58</v>
      </c>
      <c r="L127" s="26"/>
      <c r="N127" s="26"/>
      <c r="O127" s="1"/>
      <c r="P127" s="26"/>
    </row>
    <row r="128" spans="1:16" s="54" customFormat="1" ht="409.5" customHeight="1" x14ac:dyDescent="0.25">
      <c r="A128" s="221"/>
      <c r="B128" s="95" t="s">
        <v>10</v>
      </c>
      <c r="C128" s="72">
        <v>85742.71</v>
      </c>
      <c r="D128" s="72">
        <f>F128</f>
        <v>79527.92</v>
      </c>
      <c r="E128" s="75">
        <f>D128/C128</f>
        <v>0.92749999999999999</v>
      </c>
      <c r="F128" s="72">
        <v>79527.92</v>
      </c>
      <c r="G128" s="75">
        <f>F128/C128</f>
        <v>0.92749999999999999</v>
      </c>
      <c r="H128" s="72">
        <f>23379.25+294.55+55502.87+351.26</f>
        <v>79527.929999999993</v>
      </c>
      <c r="I128" s="72">
        <f t="shared" si="38"/>
        <v>6214.79</v>
      </c>
      <c r="J128" s="212"/>
      <c r="K128" s="20">
        <f t="shared" si="32"/>
        <v>6214.78</v>
      </c>
      <c r="L128" s="26"/>
      <c r="N128" s="26"/>
      <c r="O128" s="1"/>
      <c r="P128" s="26"/>
    </row>
    <row r="129" spans="1:16" s="54" customFormat="1" ht="409.6" customHeight="1" x14ac:dyDescent="0.25">
      <c r="A129" s="221"/>
      <c r="B129" s="160" t="s">
        <v>12</v>
      </c>
      <c r="C129" s="235"/>
      <c r="D129" s="231"/>
      <c r="E129" s="233"/>
      <c r="F129" s="231"/>
      <c r="G129" s="233"/>
      <c r="H129" s="235">
        <f>C129-F129</f>
        <v>0</v>
      </c>
      <c r="I129" s="235">
        <f t="shared" si="38"/>
        <v>0</v>
      </c>
      <c r="J129" s="212"/>
      <c r="K129" s="20">
        <f>C129-H129</f>
        <v>0</v>
      </c>
      <c r="L129" s="26"/>
      <c r="N129" s="26"/>
      <c r="O129" s="1"/>
      <c r="P129" s="26"/>
    </row>
    <row r="130" spans="1:16" s="54" customFormat="1" ht="408.75" customHeight="1" x14ac:dyDescent="0.25">
      <c r="A130" s="176"/>
      <c r="B130" s="162"/>
      <c r="C130" s="236"/>
      <c r="D130" s="232"/>
      <c r="E130" s="234"/>
      <c r="F130" s="232"/>
      <c r="G130" s="234"/>
      <c r="H130" s="236"/>
      <c r="I130" s="236">
        <f t="shared" si="38"/>
        <v>0</v>
      </c>
      <c r="J130" s="212"/>
      <c r="K130" s="20"/>
      <c r="L130" s="26"/>
      <c r="N130" s="26"/>
      <c r="O130" s="1"/>
      <c r="P130" s="26"/>
    </row>
    <row r="131" spans="1:16" s="54" customFormat="1" ht="409.5" customHeight="1" x14ac:dyDescent="0.25">
      <c r="A131" s="176"/>
      <c r="B131" s="95" t="s">
        <v>5</v>
      </c>
      <c r="C131" s="72">
        <v>106104.07</v>
      </c>
      <c r="D131" s="72">
        <v>86566.68</v>
      </c>
      <c r="E131" s="75">
        <f>D131/C131</f>
        <v>0.81589999999999996</v>
      </c>
      <c r="F131" s="72">
        <v>86566.68</v>
      </c>
      <c r="G131" s="75">
        <f>F131/C131</f>
        <v>0.81589999999999996</v>
      </c>
      <c r="H131" s="72">
        <v>86566.68</v>
      </c>
      <c r="I131" s="72">
        <f t="shared" si="38"/>
        <v>19537.39</v>
      </c>
      <c r="J131" s="154"/>
      <c r="K131" s="20">
        <f t="shared" si="32"/>
        <v>19537.39</v>
      </c>
      <c r="L131" s="26"/>
      <c r="N131" s="26"/>
      <c r="O131" s="1"/>
      <c r="P131" s="26"/>
    </row>
    <row r="132" spans="1:16" s="19" customFormat="1" ht="160.5" customHeight="1" x14ac:dyDescent="0.25">
      <c r="A132" s="112" t="s">
        <v>34</v>
      </c>
      <c r="B132" s="114" t="s">
        <v>85</v>
      </c>
      <c r="C132" s="111">
        <f t="shared" ref="C132:F132" si="57">SUM(C133:C137)</f>
        <v>1635774.95</v>
      </c>
      <c r="D132" s="111">
        <f t="shared" si="57"/>
        <v>1635774.95</v>
      </c>
      <c r="E132" s="110">
        <f>D132/C132</f>
        <v>1</v>
      </c>
      <c r="F132" s="111">
        <f t="shared" si="57"/>
        <v>1635774.95</v>
      </c>
      <c r="G132" s="110">
        <f t="shared" ref="G132" si="58">F132/C132</f>
        <v>1</v>
      </c>
      <c r="H132" s="111">
        <f>H134+H135</f>
        <v>1635774.95</v>
      </c>
      <c r="I132" s="68">
        <f t="shared" si="38"/>
        <v>0</v>
      </c>
      <c r="J132" s="238" t="s">
        <v>86</v>
      </c>
      <c r="K132" s="20">
        <f t="shared" si="32"/>
        <v>0</v>
      </c>
      <c r="L132" s="26"/>
      <c r="N132" s="26"/>
      <c r="O132" s="1"/>
      <c r="P132" s="26"/>
    </row>
    <row r="133" spans="1:16" s="19" customFormat="1" x14ac:dyDescent="0.25">
      <c r="A133" s="113"/>
      <c r="B133" s="76" t="s">
        <v>4</v>
      </c>
      <c r="C133" s="72"/>
      <c r="D133" s="72"/>
      <c r="E133" s="75"/>
      <c r="F133" s="72"/>
      <c r="G133" s="75"/>
      <c r="H133" s="72">
        <f t="shared" ref="H133:H137" si="59">C133-F133</f>
        <v>0</v>
      </c>
      <c r="I133" s="12">
        <f t="shared" si="38"/>
        <v>0</v>
      </c>
      <c r="J133" s="238"/>
      <c r="K133" s="20">
        <f t="shared" si="32"/>
        <v>0</v>
      </c>
      <c r="L133" s="26"/>
      <c r="N133" s="26"/>
      <c r="O133" s="1"/>
      <c r="P133" s="26"/>
    </row>
    <row r="134" spans="1:16" s="19" customFormat="1" x14ac:dyDescent="0.25">
      <c r="A134" s="113"/>
      <c r="B134" s="76" t="s">
        <v>15</v>
      </c>
      <c r="C134" s="72">
        <v>1308664.3</v>
      </c>
      <c r="D134" s="72">
        <v>1308664.3</v>
      </c>
      <c r="E134" s="75">
        <f>D134/C134</f>
        <v>1</v>
      </c>
      <c r="F134" s="72">
        <v>1308664.3</v>
      </c>
      <c r="G134" s="75">
        <f>F134/C134</f>
        <v>1</v>
      </c>
      <c r="H134" s="72">
        <f>1308442.6+221.7</f>
        <v>1308664.3</v>
      </c>
      <c r="I134" s="12">
        <f t="shared" si="38"/>
        <v>0</v>
      </c>
      <c r="J134" s="238"/>
      <c r="K134" s="20">
        <f t="shared" si="32"/>
        <v>0</v>
      </c>
      <c r="L134" s="26"/>
      <c r="N134" s="26"/>
      <c r="O134" s="1"/>
      <c r="P134" s="26"/>
    </row>
    <row r="135" spans="1:16" s="19" customFormat="1" x14ac:dyDescent="0.25">
      <c r="A135" s="113"/>
      <c r="B135" s="76" t="s">
        <v>10</v>
      </c>
      <c r="C135" s="72">
        <v>327110.65000000002</v>
      </c>
      <c r="D135" s="72">
        <f>F135</f>
        <v>327110.65000000002</v>
      </c>
      <c r="E135" s="75"/>
      <c r="F135" s="72">
        <v>327110.65000000002</v>
      </c>
      <c r="G135" s="75"/>
      <c r="H135" s="72">
        <f>327110.65</f>
        <v>327110.65000000002</v>
      </c>
      <c r="I135" s="12">
        <f t="shared" si="38"/>
        <v>0</v>
      </c>
      <c r="J135" s="238"/>
      <c r="K135" s="20">
        <f t="shared" si="32"/>
        <v>0</v>
      </c>
      <c r="L135" s="26"/>
      <c r="N135" s="26"/>
      <c r="O135" s="1"/>
      <c r="P135" s="26"/>
    </row>
    <row r="136" spans="1:16" s="19" customFormat="1" x14ac:dyDescent="0.25">
      <c r="A136" s="113"/>
      <c r="B136" s="76" t="s">
        <v>12</v>
      </c>
      <c r="C136" s="72"/>
      <c r="D136" s="72"/>
      <c r="E136" s="75"/>
      <c r="F136" s="72"/>
      <c r="G136" s="75"/>
      <c r="H136" s="72">
        <f t="shared" si="59"/>
        <v>0</v>
      </c>
      <c r="I136" s="12">
        <f t="shared" si="38"/>
        <v>0</v>
      </c>
      <c r="J136" s="238"/>
      <c r="K136" s="20">
        <f t="shared" si="32"/>
        <v>0</v>
      </c>
      <c r="L136" s="26"/>
      <c r="N136" s="26"/>
      <c r="O136" s="1"/>
      <c r="P136" s="26"/>
    </row>
    <row r="137" spans="1:16" s="19" customFormat="1" x14ac:dyDescent="0.25">
      <c r="A137" s="113"/>
      <c r="B137" s="76" t="s">
        <v>5</v>
      </c>
      <c r="C137" s="72"/>
      <c r="D137" s="72"/>
      <c r="E137" s="75"/>
      <c r="F137" s="72"/>
      <c r="G137" s="75"/>
      <c r="H137" s="72">
        <f t="shared" si="59"/>
        <v>0</v>
      </c>
      <c r="I137" s="12">
        <f t="shared" si="38"/>
        <v>0</v>
      </c>
      <c r="J137" s="238"/>
      <c r="K137" s="20">
        <f t="shared" si="32"/>
        <v>0</v>
      </c>
      <c r="L137" s="26"/>
      <c r="N137" s="26"/>
      <c r="O137" s="1"/>
      <c r="P137" s="26"/>
    </row>
    <row r="138" spans="1:16" s="5" customFormat="1" ht="129" customHeight="1" x14ac:dyDescent="0.25">
      <c r="A138" s="70" t="s">
        <v>17</v>
      </c>
      <c r="B138" s="77" t="s">
        <v>69</v>
      </c>
      <c r="C138" s="73">
        <f>C140+C139+C141+C142+C143</f>
        <v>17669</v>
      </c>
      <c r="D138" s="73">
        <f t="shared" ref="D138" si="60">D140+D139+D141+D142+D143</f>
        <v>17669</v>
      </c>
      <c r="E138" s="74">
        <f>D138/C138</f>
        <v>1</v>
      </c>
      <c r="F138" s="73">
        <f>F140+F139+F141+F142+F143</f>
        <v>17669</v>
      </c>
      <c r="G138" s="74">
        <f t="shared" ref="G138" si="61">F138/C138</f>
        <v>1</v>
      </c>
      <c r="H138" s="73">
        <f>H140+H139+H141+H142+H143</f>
        <v>17669</v>
      </c>
      <c r="I138" s="68">
        <f t="shared" si="38"/>
        <v>0</v>
      </c>
      <c r="J138" s="237" t="s">
        <v>96</v>
      </c>
      <c r="K138" s="20">
        <f t="shared" si="32"/>
        <v>0</v>
      </c>
      <c r="L138" s="26"/>
      <c r="N138" s="26"/>
      <c r="O138" s="1"/>
      <c r="P138" s="26"/>
    </row>
    <row r="139" spans="1:16" s="54" customFormat="1" ht="36.75" customHeight="1" x14ac:dyDescent="0.25">
      <c r="A139" s="78"/>
      <c r="B139" s="76" t="s">
        <v>4</v>
      </c>
      <c r="C139" s="72"/>
      <c r="D139" s="72"/>
      <c r="E139" s="75"/>
      <c r="F139" s="72"/>
      <c r="G139" s="75"/>
      <c r="H139" s="72">
        <f>C139-F139</f>
        <v>0</v>
      </c>
      <c r="I139" s="12">
        <f t="shared" si="38"/>
        <v>0</v>
      </c>
      <c r="J139" s="180"/>
      <c r="K139" s="20">
        <f t="shared" si="32"/>
        <v>0</v>
      </c>
      <c r="L139" s="26"/>
      <c r="N139" s="26"/>
      <c r="O139" s="1"/>
      <c r="P139" s="26"/>
    </row>
    <row r="140" spans="1:16" s="54" customFormat="1" ht="36.75" customHeight="1" x14ac:dyDescent="0.25">
      <c r="A140" s="78"/>
      <c r="B140" s="76" t="s">
        <v>15</v>
      </c>
      <c r="C140" s="72">
        <v>15902.1</v>
      </c>
      <c r="D140" s="72">
        <v>15902.1</v>
      </c>
      <c r="E140" s="75">
        <f>D140/C140</f>
        <v>1</v>
      </c>
      <c r="F140" s="72">
        <v>15902.1</v>
      </c>
      <c r="G140" s="75">
        <f>F140/C140</f>
        <v>1</v>
      </c>
      <c r="H140" s="72">
        <f>C140</f>
        <v>15902.1</v>
      </c>
      <c r="I140" s="12">
        <f t="shared" si="38"/>
        <v>0</v>
      </c>
      <c r="J140" s="180"/>
      <c r="K140" s="20">
        <f t="shared" ref="K140:K169" si="62">C140-H140</f>
        <v>0</v>
      </c>
      <c r="L140" s="26"/>
      <c r="N140" s="26"/>
      <c r="O140" s="1"/>
      <c r="P140" s="26"/>
    </row>
    <row r="141" spans="1:16" s="54" customFormat="1" ht="36.75" customHeight="1" x14ac:dyDescent="0.25">
      <c r="A141" s="78"/>
      <c r="B141" s="76" t="s">
        <v>10</v>
      </c>
      <c r="C141" s="72">
        <v>1766.9</v>
      </c>
      <c r="D141" s="72">
        <v>1766.9</v>
      </c>
      <c r="E141" s="75">
        <f>D141/C141</f>
        <v>1</v>
      </c>
      <c r="F141" s="72">
        <v>1766.9</v>
      </c>
      <c r="G141" s="75">
        <f>F141/C141</f>
        <v>1</v>
      </c>
      <c r="H141" s="72">
        <f>C141</f>
        <v>1766.9</v>
      </c>
      <c r="I141" s="12">
        <f t="shared" si="38"/>
        <v>0</v>
      </c>
      <c r="J141" s="180"/>
      <c r="K141" s="20">
        <f t="shared" si="62"/>
        <v>0</v>
      </c>
      <c r="L141" s="26"/>
      <c r="N141" s="26"/>
      <c r="O141" s="1"/>
      <c r="P141" s="26"/>
    </row>
    <row r="142" spans="1:16" s="54" customFormat="1" ht="36.75" customHeight="1" x14ac:dyDescent="0.25">
      <c r="A142" s="78"/>
      <c r="B142" s="76" t="s">
        <v>12</v>
      </c>
      <c r="C142" s="72"/>
      <c r="D142" s="72">
        <f>F142</f>
        <v>0</v>
      </c>
      <c r="E142" s="75"/>
      <c r="F142" s="72"/>
      <c r="G142" s="75"/>
      <c r="H142" s="12">
        <f t="shared" ref="H142" si="63">C142</f>
        <v>0</v>
      </c>
      <c r="I142" s="12">
        <f t="shared" si="38"/>
        <v>0</v>
      </c>
      <c r="J142" s="180"/>
      <c r="K142" s="20">
        <f t="shared" si="62"/>
        <v>0</v>
      </c>
      <c r="L142" s="26"/>
      <c r="N142" s="26"/>
      <c r="O142" s="1"/>
      <c r="P142" s="26"/>
    </row>
    <row r="143" spans="1:16" s="54" customFormat="1" ht="36.75" customHeight="1" x14ac:dyDescent="0.25">
      <c r="A143" s="94"/>
      <c r="B143" s="76" t="s">
        <v>5</v>
      </c>
      <c r="C143" s="72"/>
      <c r="D143" s="72"/>
      <c r="E143" s="75"/>
      <c r="F143" s="72"/>
      <c r="G143" s="75"/>
      <c r="H143" s="12"/>
      <c r="I143" s="12">
        <f t="shared" si="38"/>
        <v>0</v>
      </c>
      <c r="J143" s="180"/>
      <c r="K143" s="20">
        <f t="shared" si="62"/>
        <v>0</v>
      </c>
      <c r="L143" s="26"/>
      <c r="N143" s="26"/>
      <c r="O143" s="1"/>
      <c r="P143" s="26"/>
    </row>
    <row r="144" spans="1:16" ht="409.5" customHeight="1" x14ac:dyDescent="0.25">
      <c r="A144" s="70" t="s">
        <v>18</v>
      </c>
      <c r="B144" s="77" t="s">
        <v>75</v>
      </c>
      <c r="C144" s="73">
        <f>SUM(C145:C149)</f>
        <v>1255806.03</v>
      </c>
      <c r="D144" s="73">
        <f>SUM(D145:D149)</f>
        <v>1209904.0900000001</v>
      </c>
      <c r="E144" s="74">
        <f>D144/C144</f>
        <v>0.96340000000000003</v>
      </c>
      <c r="F144" s="73">
        <f>SUM(F145:F149)</f>
        <v>1209904.0900000001</v>
      </c>
      <c r="G144" s="74">
        <f>F144/C144</f>
        <v>0.96340000000000003</v>
      </c>
      <c r="H144" s="99">
        <f>SUM(H145:H149)</f>
        <v>1209904.0900000001</v>
      </c>
      <c r="I144" s="73">
        <f t="shared" si="38"/>
        <v>45901.94</v>
      </c>
      <c r="J144" s="237" t="s">
        <v>103</v>
      </c>
      <c r="K144" s="20">
        <f t="shared" si="62"/>
        <v>45901.94</v>
      </c>
      <c r="L144" s="26"/>
      <c r="M144" s="9"/>
      <c r="N144" s="26"/>
      <c r="O144" s="1"/>
      <c r="P144" s="26"/>
    </row>
    <row r="145" spans="1:16" ht="228.75" customHeight="1" x14ac:dyDescent="0.25">
      <c r="A145" s="78"/>
      <c r="B145" s="76" t="s">
        <v>4</v>
      </c>
      <c r="C145" s="72">
        <v>89762</v>
      </c>
      <c r="D145" s="72">
        <v>89762</v>
      </c>
      <c r="E145" s="75">
        <f>D145/C145</f>
        <v>1</v>
      </c>
      <c r="F145" s="72">
        <v>89762</v>
      </c>
      <c r="G145" s="75">
        <f>F145/C145</f>
        <v>1</v>
      </c>
      <c r="H145" s="72">
        <f>89762</f>
        <v>89762</v>
      </c>
      <c r="I145" s="12">
        <f t="shared" si="38"/>
        <v>0</v>
      </c>
      <c r="J145" s="180"/>
      <c r="K145" s="20">
        <f t="shared" si="62"/>
        <v>0</v>
      </c>
      <c r="L145" s="26"/>
      <c r="N145" s="26"/>
      <c r="O145" s="1"/>
      <c r="P145" s="26"/>
    </row>
    <row r="146" spans="1:16" ht="180" customHeight="1" x14ac:dyDescent="0.25">
      <c r="A146" s="78"/>
      <c r="B146" s="76" t="s">
        <v>15</v>
      </c>
      <c r="C146" s="72">
        <v>1036398.7</v>
      </c>
      <c r="D146" s="82">
        <v>995087.02</v>
      </c>
      <c r="E146" s="83">
        <f>D146/C146</f>
        <v>0.96009999999999995</v>
      </c>
      <c r="F146" s="82">
        <v>995087.02</v>
      </c>
      <c r="G146" s="83">
        <f>F146/C146</f>
        <v>0.96009999999999995</v>
      </c>
      <c r="H146" s="72">
        <f>240624+738161.95+16301.07</f>
        <v>995087.02</v>
      </c>
      <c r="I146" s="72">
        <f t="shared" si="38"/>
        <v>41311.68</v>
      </c>
      <c r="J146" s="180"/>
      <c r="K146" s="20">
        <f t="shared" si="62"/>
        <v>41311.68</v>
      </c>
      <c r="L146" s="26"/>
      <c r="N146" s="26"/>
      <c r="O146" s="1"/>
      <c r="P146" s="26"/>
    </row>
    <row r="147" spans="1:16" ht="180.75" customHeight="1" x14ac:dyDescent="0.25">
      <c r="A147" s="78"/>
      <c r="B147" s="76" t="s">
        <v>10</v>
      </c>
      <c r="C147" s="72">
        <v>129645.33</v>
      </c>
      <c r="D147" s="72">
        <f>F147</f>
        <v>125055.07</v>
      </c>
      <c r="E147" s="75">
        <f>D147/C147</f>
        <v>0.96460000000000001</v>
      </c>
      <c r="F147" s="72">
        <v>125055.07</v>
      </c>
      <c r="G147" s="75">
        <f>F147/C147</f>
        <v>0.96460000000000001</v>
      </c>
      <c r="H147" s="72">
        <f>26736.01+82017.99+16301.07</f>
        <v>125055.07</v>
      </c>
      <c r="I147" s="72">
        <f t="shared" ref="I147:I184" si="64">C147-F147</f>
        <v>4590.26</v>
      </c>
      <c r="J147" s="180"/>
      <c r="K147" s="20">
        <f t="shared" si="62"/>
        <v>4590.26</v>
      </c>
      <c r="L147" s="26"/>
      <c r="N147" s="26"/>
      <c r="O147" s="1"/>
      <c r="P147" s="26"/>
    </row>
    <row r="148" spans="1:16" ht="179.25" customHeight="1" x14ac:dyDescent="0.25">
      <c r="A148" s="78"/>
      <c r="B148" s="76" t="s">
        <v>12</v>
      </c>
      <c r="C148" s="12">
        <v>0</v>
      </c>
      <c r="D148" s="12">
        <v>0</v>
      </c>
      <c r="E148" s="13"/>
      <c r="F148" s="12"/>
      <c r="G148" s="13"/>
      <c r="H148" s="12">
        <v>0</v>
      </c>
      <c r="I148" s="12">
        <f t="shared" si="64"/>
        <v>0</v>
      </c>
      <c r="J148" s="180"/>
      <c r="K148" s="20">
        <f t="shared" si="62"/>
        <v>0</v>
      </c>
      <c r="L148" s="26"/>
      <c r="N148" s="26"/>
      <c r="O148" s="1"/>
      <c r="P148" s="26"/>
    </row>
    <row r="149" spans="1:16" ht="181.5" customHeight="1" x14ac:dyDescent="0.25">
      <c r="A149" s="78"/>
      <c r="B149" s="76" t="s">
        <v>5</v>
      </c>
      <c r="C149" s="12"/>
      <c r="D149" s="12"/>
      <c r="E149" s="13"/>
      <c r="F149" s="12"/>
      <c r="G149" s="13"/>
      <c r="H149" s="12"/>
      <c r="I149" s="12">
        <f t="shared" si="64"/>
        <v>0</v>
      </c>
      <c r="J149" s="181"/>
      <c r="K149" s="20">
        <f t="shared" si="62"/>
        <v>0</v>
      </c>
      <c r="L149" s="26"/>
      <c r="N149" s="26"/>
      <c r="O149" s="1"/>
      <c r="P149" s="26"/>
    </row>
    <row r="150" spans="1:16" ht="126.75" customHeight="1" x14ac:dyDescent="0.25">
      <c r="A150" s="70" t="s">
        <v>54</v>
      </c>
      <c r="B150" s="96" t="s">
        <v>72</v>
      </c>
      <c r="C150" s="73">
        <f>SUM(C151:C154)</f>
        <v>32429.7</v>
      </c>
      <c r="D150" s="73">
        <f>SUM(D151:D154)</f>
        <v>32429.7</v>
      </c>
      <c r="E150" s="74">
        <f>D150/C150</f>
        <v>1</v>
      </c>
      <c r="F150" s="73">
        <f>SUM(F151:F154)</f>
        <v>32417.82</v>
      </c>
      <c r="G150" s="74">
        <f>F150/C150</f>
        <v>0.99960000000000004</v>
      </c>
      <c r="H150" s="101">
        <f>SUM(H151:H154)</f>
        <v>32417.82</v>
      </c>
      <c r="I150" s="101">
        <f t="shared" si="64"/>
        <v>11.88</v>
      </c>
      <c r="J150" s="151" t="s">
        <v>95</v>
      </c>
      <c r="K150" s="20">
        <f t="shared" si="62"/>
        <v>11.88</v>
      </c>
      <c r="L150" s="26"/>
      <c r="N150" s="26"/>
      <c r="O150" s="1"/>
      <c r="P150" s="26"/>
    </row>
    <row r="151" spans="1:16" s="54" customFormat="1" x14ac:dyDescent="0.25">
      <c r="A151" s="78"/>
      <c r="B151" s="95" t="s">
        <v>4</v>
      </c>
      <c r="C151" s="72">
        <v>24805.5</v>
      </c>
      <c r="D151" s="72">
        <v>24805.5</v>
      </c>
      <c r="E151" s="75">
        <f>D151/C151</f>
        <v>1</v>
      </c>
      <c r="F151" s="72">
        <v>24805.5</v>
      </c>
      <c r="G151" s="75">
        <f t="shared" ref="G151:G152" si="65">F151/C151</f>
        <v>1</v>
      </c>
      <c r="H151" s="72">
        <f>F151</f>
        <v>24805.5</v>
      </c>
      <c r="I151" s="72">
        <f t="shared" si="64"/>
        <v>0</v>
      </c>
      <c r="J151" s="212"/>
      <c r="K151" s="20">
        <f t="shared" si="62"/>
        <v>0</v>
      </c>
      <c r="L151" s="26"/>
      <c r="N151" s="26"/>
      <c r="O151" s="1"/>
      <c r="P151" s="26"/>
    </row>
    <row r="152" spans="1:16" s="54" customFormat="1" x14ac:dyDescent="0.25">
      <c r="A152" s="78"/>
      <c r="B152" s="95" t="s">
        <v>15</v>
      </c>
      <c r="C152" s="72">
        <v>7624.2</v>
      </c>
      <c r="D152" s="72">
        <v>7624.2</v>
      </c>
      <c r="E152" s="75">
        <f>D152/C152</f>
        <v>1</v>
      </c>
      <c r="F152" s="72">
        <v>7612.32</v>
      </c>
      <c r="G152" s="75">
        <f t="shared" si="65"/>
        <v>0.99839999999999995</v>
      </c>
      <c r="H152" s="72">
        <f>F152</f>
        <v>7612.32</v>
      </c>
      <c r="I152" s="72">
        <f t="shared" si="64"/>
        <v>11.88</v>
      </c>
      <c r="J152" s="212"/>
      <c r="K152" s="20">
        <f t="shared" si="62"/>
        <v>11.88</v>
      </c>
      <c r="L152" s="26"/>
      <c r="N152" s="26"/>
      <c r="O152" s="1"/>
      <c r="P152" s="26"/>
    </row>
    <row r="153" spans="1:16" s="54" customFormat="1" x14ac:dyDescent="0.25">
      <c r="A153" s="78"/>
      <c r="B153" s="95" t="s">
        <v>10</v>
      </c>
      <c r="C153" s="72"/>
      <c r="D153" s="72">
        <f>F153</f>
        <v>0</v>
      </c>
      <c r="E153" s="75"/>
      <c r="F153" s="72"/>
      <c r="G153" s="75"/>
      <c r="H153" s="12">
        <f t="shared" ref="H153" si="66">C153-F153</f>
        <v>0</v>
      </c>
      <c r="I153" s="72">
        <f t="shared" si="64"/>
        <v>0</v>
      </c>
      <c r="J153" s="212"/>
      <c r="K153" s="20">
        <f t="shared" si="62"/>
        <v>0</v>
      </c>
      <c r="L153" s="26"/>
      <c r="N153" s="26"/>
      <c r="O153" s="1"/>
      <c r="P153" s="26"/>
    </row>
    <row r="154" spans="1:16" s="54" customFormat="1" x14ac:dyDescent="0.25">
      <c r="A154" s="78"/>
      <c r="B154" s="95" t="s">
        <v>12</v>
      </c>
      <c r="C154" s="72"/>
      <c r="D154" s="72"/>
      <c r="E154" s="75"/>
      <c r="F154" s="72"/>
      <c r="G154" s="75"/>
      <c r="H154" s="12"/>
      <c r="I154" s="72">
        <f t="shared" si="64"/>
        <v>0</v>
      </c>
      <c r="J154" s="212"/>
      <c r="K154" s="20">
        <f t="shared" si="62"/>
        <v>0</v>
      </c>
      <c r="L154" s="26"/>
      <c r="N154" s="26"/>
      <c r="O154" s="1"/>
      <c r="P154" s="26"/>
    </row>
    <row r="155" spans="1:16" s="54" customFormat="1" x14ac:dyDescent="0.25">
      <c r="A155" s="94"/>
      <c r="B155" s="95" t="s">
        <v>5</v>
      </c>
      <c r="C155" s="72"/>
      <c r="D155" s="72"/>
      <c r="E155" s="75"/>
      <c r="F155" s="72"/>
      <c r="G155" s="75"/>
      <c r="H155" s="12"/>
      <c r="I155" s="12">
        <f t="shared" si="64"/>
        <v>0</v>
      </c>
      <c r="J155" s="64"/>
      <c r="K155" s="20"/>
      <c r="L155" s="26"/>
      <c r="N155" s="26"/>
      <c r="O155" s="1"/>
      <c r="P155" s="26"/>
    </row>
    <row r="156" spans="1:16" s="5" customFormat="1" ht="26.25" customHeight="1" x14ac:dyDescent="0.25">
      <c r="A156" s="177" t="s">
        <v>35</v>
      </c>
      <c r="B156" s="142" t="s">
        <v>73</v>
      </c>
      <c r="C156" s="150">
        <f>C159+C160+C161+C162+C163</f>
        <v>10873.5</v>
      </c>
      <c r="D156" s="150">
        <f>D159+D160+D161+D162+D163</f>
        <v>10873.5</v>
      </c>
      <c r="E156" s="149">
        <f>D156/C156</f>
        <v>1</v>
      </c>
      <c r="F156" s="150">
        <f>F159+F160+F161+F162+F163</f>
        <v>10671.89</v>
      </c>
      <c r="G156" s="149">
        <f>F156/C156</f>
        <v>0.98150000000000004</v>
      </c>
      <c r="H156" s="150">
        <f>H159+H160+H161+H162+H163</f>
        <v>10671.89</v>
      </c>
      <c r="I156" s="150">
        <f t="shared" si="64"/>
        <v>201.61</v>
      </c>
      <c r="J156" s="239" t="s">
        <v>94</v>
      </c>
      <c r="K156" s="20">
        <f t="shared" si="62"/>
        <v>201.61</v>
      </c>
      <c r="L156" s="26"/>
      <c r="N156" s="26"/>
      <c r="O156" s="1"/>
      <c r="P156" s="26"/>
    </row>
    <row r="157" spans="1:16" s="5" customFormat="1" ht="203.25" customHeight="1" x14ac:dyDescent="0.25">
      <c r="A157" s="177"/>
      <c r="B157" s="142"/>
      <c r="C157" s="156"/>
      <c r="D157" s="156"/>
      <c r="E157" s="158"/>
      <c r="F157" s="156"/>
      <c r="G157" s="158"/>
      <c r="H157" s="156"/>
      <c r="I157" s="156">
        <f t="shared" si="64"/>
        <v>0</v>
      </c>
      <c r="J157" s="237"/>
      <c r="K157" s="20">
        <f t="shared" si="62"/>
        <v>0</v>
      </c>
      <c r="L157" s="26"/>
      <c r="N157" s="26"/>
      <c r="O157" s="1"/>
      <c r="P157" s="26"/>
    </row>
    <row r="158" spans="1:16" s="5" customFormat="1" ht="42.75" customHeight="1" x14ac:dyDescent="0.25">
      <c r="A158" s="177"/>
      <c r="B158" s="142"/>
      <c r="C158" s="157"/>
      <c r="D158" s="157"/>
      <c r="E158" s="159"/>
      <c r="F158" s="157"/>
      <c r="G158" s="159"/>
      <c r="H158" s="157"/>
      <c r="I158" s="157">
        <f t="shared" si="64"/>
        <v>0</v>
      </c>
      <c r="J158" s="237"/>
      <c r="K158" s="20">
        <f t="shared" si="62"/>
        <v>0</v>
      </c>
      <c r="L158" s="26"/>
      <c r="N158" s="26"/>
      <c r="O158" s="1"/>
      <c r="P158" s="26"/>
    </row>
    <row r="159" spans="1:16" s="54" customFormat="1" ht="35.25" customHeight="1" x14ac:dyDescent="0.25">
      <c r="A159" s="78"/>
      <c r="B159" s="76" t="s">
        <v>4</v>
      </c>
      <c r="C159" s="72">
        <v>27.6</v>
      </c>
      <c r="D159" s="72">
        <v>27.6</v>
      </c>
      <c r="E159" s="75">
        <f>D159/C159</f>
        <v>1</v>
      </c>
      <c r="F159" s="72">
        <v>27.6</v>
      </c>
      <c r="G159" s="75">
        <f>F159/C159</f>
        <v>1</v>
      </c>
      <c r="H159" s="72">
        <f>C159</f>
        <v>27.6</v>
      </c>
      <c r="I159" s="12">
        <f t="shared" si="64"/>
        <v>0</v>
      </c>
      <c r="J159" s="237"/>
      <c r="K159" s="20">
        <f t="shared" si="62"/>
        <v>0</v>
      </c>
      <c r="L159" s="26"/>
      <c r="N159" s="26"/>
      <c r="O159" s="1"/>
      <c r="P159" s="26"/>
    </row>
    <row r="160" spans="1:16" s="54" customFormat="1" ht="35.25" customHeight="1" x14ac:dyDescent="0.25">
      <c r="A160" s="78"/>
      <c r="B160" s="76" t="s">
        <v>15</v>
      </c>
      <c r="C160" s="72">
        <v>10600.9</v>
      </c>
      <c r="D160" s="72">
        <v>10600.9</v>
      </c>
      <c r="E160" s="75">
        <f>D160/C160</f>
        <v>1</v>
      </c>
      <c r="F160" s="72">
        <v>10399.290000000001</v>
      </c>
      <c r="G160" s="75">
        <f>F160/C160</f>
        <v>0.98099999999999998</v>
      </c>
      <c r="H160" s="72">
        <f>F160</f>
        <v>10399.290000000001</v>
      </c>
      <c r="I160" s="72">
        <f t="shared" si="64"/>
        <v>201.61</v>
      </c>
      <c r="J160" s="237"/>
      <c r="K160" s="20">
        <f t="shared" si="62"/>
        <v>201.61</v>
      </c>
      <c r="L160" s="26"/>
      <c r="N160" s="26"/>
      <c r="O160" s="1"/>
      <c r="P160" s="26"/>
    </row>
    <row r="161" spans="1:16" s="54" customFormat="1" ht="35.25" customHeight="1" x14ac:dyDescent="0.25">
      <c r="A161" s="78"/>
      <c r="B161" s="76" t="s">
        <v>10</v>
      </c>
      <c r="C161" s="72">
        <v>245</v>
      </c>
      <c r="D161" s="72">
        <v>245</v>
      </c>
      <c r="E161" s="75">
        <f>D161/C161</f>
        <v>1</v>
      </c>
      <c r="F161" s="72">
        <v>245</v>
      </c>
      <c r="G161" s="75">
        <f>F161/C161</f>
        <v>1</v>
      </c>
      <c r="H161" s="72">
        <f t="shared" ref="H161" si="67">C161</f>
        <v>245</v>
      </c>
      <c r="I161" s="12">
        <f t="shared" si="64"/>
        <v>0</v>
      </c>
      <c r="J161" s="237"/>
      <c r="K161" s="20">
        <f t="shared" si="62"/>
        <v>0</v>
      </c>
      <c r="L161" s="26"/>
      <c r="N161" s="26"/>
      <c r="O161" s="1"/>
      <c r="P161" s="26"/>
    </row>
    <row r="162" spans="1:16" s="54" customFormat="1" ht="35.25" customHeight="1" x14ac:dyDescent="0.25">
      <c r="A162" s="78"/>
      <c r="B162" s="76" t="s">
        <v>12</v>
      </c>
      <c r="C162" s="72"/>
      <c r="D162" s="72">
        <f>F162</f>
        <v>0</v>
      </c>
      <c r="E162" s="75"/>
      <c r="F162" s="72"/>
      <c r="G162" s="75"/>
      <c r="H162" s="12">
        <f t="shared" ref="H162:H163" si="68">C162-F162</f>
        <v>0</v>
      </c>
      <c r="I162" s="12">
        <f t="shared" si="64"/>
        <v>0</v>
      </c>
      <c r="J162" s="237"/>
      <c r="K162" s="20">
        <f t="shared" si="62"/>
        <v>0</v>
      </c>
      <c r="L162" s="26"/>
      <c r="N162" s="26"/>
      <c r="O162" s="1"/>
      <c r="P162" s="26"/>
    </row>
    <row r="163" spans="1:16" s="54" customFormat="1" ht="35.25" customHeight="1" x14ac:dyDescent="0.25">
      <c r="A163" s="78"/>
      <c r="B163" s="76" t="s">
        <v>5</v>
      </c>
      <c r="C163" s="72"/>
      <c r="D163" s="72"/>
      <c r="E163" s="75"/>
      <c r="F163" s="72"/>
      <c r="G163" s="75"/>
      <c r="H163" s="12">
        <f t="shared" si="68"/>
        <v>0</v>
      </c>
      <c r="I163" s="12">
        <f t="shared" si="64"/>
        <v>0</v>
      </c>
      <c r="J163" s="237"/>
      <c r="K163" s="20">
        <f t="shared" si="62"/>
        <v>0</v>
      </c>
      <c r="L163" s="26"/>
      <c r="N163" s="26"/>
      <c r="O163" s="1"/>
      <c r="P163" s="26"/>
    </row>
    <row r="164" spans="1:16" s="1" customFormat="1" ht="118.5" customHeight="1" x14ac:dyDescent="0.25">
      <c r="A164" s="90" t="s">
        <v>55</v>
      </c>
      <c r="B164" s="139" t="s">
        <v>77</v>
      </c>
      <c r="C164" s="101">
        <f>C165+C166+C167+C168</f>
        <v>355.67</v>
      </c>
      <c r="D164" s="101">
        <f>D165+D166+D167+D168</f>
        <v>355.67</v>
      </c>
      <c r="E164" s="105">
        <f>D164/C164</f>
        <v>1</v>
      </c>
      <c r="F164" s="101">
        <f>F165+F166+F167+F168</f>
        <v>355.67</v>
      </c>
      <c r="G164" s="105">
        <f>F164/C164</f>
        <v>1</v>
      </c>
      <c r="H164" s="109">
        <f>H165+H166+H167+H168</f>
        <v>355.67</v>
      </c>
      <c r="I164" s="109">
        <f t="shared" si="64"/>
        <v>0</v>
      </c>
      <c r="J164" s="151" t="s">
        <v>93</v>
      </c>
      <c r="K164" s="20">
        <f t="shared" si="62"/>
        <v>0</v>
      </c>
      <c r="L164" s="26"/>
      <c r="N164" s="26"/>
      <c r="P164" s="26"/>
    </row>
    <row r="165" spans="1:16" s="54" customFormat="1" x14ac:dyDescent="0.25">
      <c r="A165" s="62"/>
      <c r="B165" s="80" t="s">
        <v>4</v>
      </c>
      <c r="C165" s="86">
        <v>0</v>
      </c>
      <c r="D165" s="86">
        <v>0</v>
      </c>
      <c r="E165" s="75"/>
      <c r="F165" s="86">
        <v>0</v>
      </c>
      <c r="G165" s="105"/>
      <c r="H165" s="72">
        <f>C165</f>
        <v>0</v>
      </c>
      <c r="I165" s="72">
        <f t="shared" si="64"/>
        <v>0</v>
      </c>
      <c r="J165" s="152"/>
      <c r="K165" s="20">
        <f t="shared" si="62"/>
        <v>0</v>
      </c>
      <c r="L165" s="26"/>
      <c r="N165" s="26"/>
      <c r="O165" s="1"/>
      <c r="P165" s="26"/>
    </row>
    <row r="166" spans="1:16" s="54" customFormat="1" x14ac:dyDescent="0.25">
      <c r="A166" s="62"/>
      <c r="B166" s="80" t="s">
        <v>26</v>
      </c>
      <c r="C166" s="72">
        <v>106.7</v>
      </c>
      <c r="D166" s="72">
        <v>106.7</v>
      </c>
      <c r="E166" s="75">
        <f>D166/C166</f>
        <v>1</v>
      </c>
      <c r="F166" s="72">
        <v>106.7</v>
      </c>
      <c r="G166" s="75">
        <f>F166/C166</f>
        <v>1</v>
      </c>
      <c r="H166" s="72">
        <f>C166</f>
        <v>106.7</v>
      </c>
      <c r="I166" s="72">
        <f t="shared" si="64"/>
        <v>0</v>
      </c>
      <c r="J166" s="152"/>
      <c r="K166" s="20">
        <f t="shared" si="62"/>
        <v>0</v>
      </c>
      <c r="L166" s="26"/>
      <c r="N166" s="26"/>
      <c r="O166" s="1"/>
      <c r="P166" s="26"/>
    </row>
    <row r="167" spans="1:16" s="54" customFormat="1" x14ac:dyDescent="0.25">
      <c r="A167" s="62"/>
      <c r="B167" s="80" t="s">
        <v>10</v>
      </c>
      <c r="C167" s="72">
        <v>248.97</v>
      </c>
      <c r="D167" s="72">
        <v>248.97</v>
      </c>
      <c r="E167" s="75">
        <f>D167/C167</f>
        <v>1</v>
      </c>
      <c r="F167" s="72">
        <v>248.97</v>
      </c>
      <c r="G167" s="75">
        <f>F167/C167</f>
        <v>1</v>
      </c>
      <c r="H167" s="72">
        <f>C167</f>
        <v>248.97</v>
      </c>
      <c r="I167" s="72">
        <f t="shared" si="64"/>
        <v>0</v>
      </c>
      <c r="J167" s="152"/>
      <c r="K167" s="20">
        <f t="shared" si="62"/>
        <v>0</v>
      </c>
      <c r="L167" s="26"/>
      <c r="N167" s="26"/>
      <c r="O167" s="1"/>
      <c r="P167" s="26"/>
    </row>
    <row r="168" spans="1:16" s="54" customFormat="1" x14ac:dyDescent="0.25">
      <c r="A168" s="62"/>
      <c r="B168" s="80" t="s">
        <v>12</v>
      </c>
      <c r="C168" s="86"/>
      <c r="D168" s="86"/>
      <c r="E168" s="87">
        <v>0</v>
      </c>
      <c r="F168" s="88"/>
      <c r="G168" s="87"/>
      <c r="H168" s="86">
        <f t="shared" ref="H168" si="69">C168-F168</f>
        <v>0</v>
      </c>
      <c r="I168" s="86">
        <f t="shared" si="64"/>
        <v>0</v>
      </c>
      <c r="J168" s="152"/>
      <c r="K168" s="20">
        <f t="shared" si="62"/>
        <v>0</v>
      </c>
      <c r="L168" s="26"/>
      <c r="N168" s="26"/>
      <c r="O168" s="1"/>
      <c r="P168" s="26"/>
    </row>
    <row r="169" spans="1:16" s="54" customFormat="1" ht="21" customHeight="1" x14ac:dyDescent="0.25">
      <c r="A169" s="63"/>
      <c r="B169" s="80" t="s">
        <v>5</v>
      </c>
      <c r="C169" s="15"/>
      <c r="D169" s="15"/>
      <c r="E169" s="16"/>
      <c r="F169" s="15"/>
      <c r="G169" s="16"/>
      <c r="H169" s="15"/>
      <c r="I169" s="15">
        <f t="shared" si="64"/>
        <v>0</v>
      </c>
      <c r="J169" s="153"/>
      <c r="K169" s="20">
        <f t="shared" si="62"/>
        <v>0</v>
      </c>
      <c r="L169" s="26"/>
    </row>
    <row r="170" spans="1:16" s="54" customFormat="1" ht="89.25" customHeight="1" x14ac:dyDescent="0.25">
      <c r="A170" s="79" t="s">
        <v>58</v>
      </c>
      <c r="B170" s="139" t="s">
        <v>66</v>
      </c>
      <c r="C170" s="73">
        <f>C171+C172+C173+C174</f>
        <v>3197.6</v>
      </c>
      <c r="D170" s="73">
        <f>D171+D172+D173+D174+D175</f>
        <v>3197.6</v>
      </c>
      <c r="E170" s="73">
        <f>D170/C170</f>
        <v>1</v>
      </c>
      <c r="F170" s="73">
        <f>SUM(F171:F175)</f>
        <v>3197.6</v>
      </c>
      <c r="G170" s="74">
        <f>F170/C170</f>
        <v>1</v>
      </c>
      <c r="H170" s="73">
        <f>H171+H172+H173+H174</f>
        <v>3197.6</v>
      </c>
      <c r="I170" s="73">
        <f t="shared" si="64"/>
        <v>0</v>
      </c>
      <c r="J170" s="225" t="s">
        <v>92</v>
      </c>
      <c r="K170" s="20"/>
      <c r="L170" s="26"/>
    </row>
    <row r="171" spans="1:16" s="54" customFormat="1" ht="19.5" customHeight="1" x14ac:dyDescent="0.25">
      <c r="A171" s="79"/>
      <c r="B171" s="76" t="s">
        <v>4</v>
      </c>
      <c r="C171" s="81">
        <v>0</v>
      </c>
      <c r="D171" s="82"/>
      <c r="E171" s="83"/>
      <c r="F171" s="82">
        <v>0</v>
      </c>
      <c r="G171" s="84"/>
      <c r="H171" s="85"/>
      <c r="I171" s="72">
        <f t="shared" si="64"/>
        <v>0</v>
      </c>
      <c r="J171" s="226"/>
      <c r="K171" s="20"/>
      <c r="L171" s="26"/>
    </row>
    <row r="172" spans="1:16" s="54" customFormat="1" x14ac:dyDescent="0.25">
      <c r="A172" s="79"/>
      <c r="B172" s="76" t="s">
        <v>26</v>
      </c>
      <c r="C172" s="82">
        <v>3197.6</v>
      </c>
      <c r="D172" s="82">
        <v>3197.6</v>
      </c>
      <c r="E172" s="83">
        <f>D172/C172</f>
        <v>1</v>
      </c>
      <c r="F172" s="82">
        <v>3197.6</v>
      </c>
      <c r="G172" s="83">
        <f>F172/C172</f>
        <v>1</v>
      </c>
      <c r="H172" s="82">
        <f>3197.6</f>
        <v>3197.6</v>
      </c>
      <c r="I172" s="72">
        <f t="shared" si="64"/>
        <v>0</v>
      </c>
      <c r="J172" s="226"/>
      <c r="K172" s="20"/>
      <c r="L172" s="26"/>
    </row>
    <row r="173" spans="1:16" s="54" customFormat="1" x14ac:dyDescent="0.25">
      <c r="A173" s="79"/>
      <c r="B173" s="76" t="s">
        <v>10</v>
      </c>
      <c r="C173" s="72">
        <v>0</v>
      </c>
      <c r="D173" s="72">
        <v>0</v>
      </c>
      <c r="E173" s="75">
        <v>0</v>
      </c>
      <c r="F173" s="72">
        <v>0</v>
      </c>
      <c r="G173" s="75">
        <v>0</v>
      </c>
      <c r="H173" s="72">
        <f>C173-F173</f>
        <v>0</v>
      </c>
      <c r="I173" s="72">
        <f t="shared" si="64"/>
        <v>0</v>
      </c>
      <c r="J173" s="226"/>
      <c r="K173" s="20"/>
      <c r="L173" s="26"/>
    </row>
    <row r="174" spans="1:16" s="54" customFormat="1" x14ac:dyDescent="0.25">
      <c r="A174" s="79"/>
      <c r="B174" s="76" t="s">
        <v>12</v>
      </c>
      <c r="C174" s="86"/>
      <c r="D174" s="86"/>
      <c r="E174" s="87">
        <v>0</v>
      </c>
      <c r="F174" s="88"/>
      <c r="G174" s="87"/>
      <c r="H174" s="86">
        <f>C174-F174</f>
        <v>0</v>
      </c>
      <c r="I174" s="86">
        <f t="shared" si="64"/>
        <v>0</v>
      </c>
      <c r="J174" s="226"/>
      <c r="K174" s="20"/>
      <c r="L174" s="26"/>
    </row>
    <row r="175" spans="1:16" s="54" customFormat="1" x14ac:dyDescent="0.25">
      <c r="A175" s="79"/>
      <c r="B175" s="76" t="s">
        <v>5</v>
      </c>
      <c r="C175" s="15"/>
      <c r="D175" s="15"/>
      <c r="E175" s="16"/>
      <c r="F175" s="15"/>
      <c r="G175" s="16"/>
      <c r="H175" s="15"/>
      <c r="I175" s="15">
        <f t="shared" si="64"/>
        <v>0</v>
      </c>
      <c r="J175" s="227"/>
      <c r="K175" s="20"/>
      <c r="L175" s="26"/>
    </row>
    <row r="176" spans="1:16" s="1" customFormat="1" ht="77.25" customHeight="1" x14ac:dyDescent="0.25">
      <c r="A176" s="79" t="s">
        <v>59</v>
      </c>
      <c r="B176" s="96" t="s">
        <v>67</v>
      </c>
      <c r="C176" s="73">
        <f>C177+C178+C179+C180</f>
        <v>9995</v>
      </c>
      <c r="D176" s="73">
        <f>D177+D178+D179+D180+D181</f>
        <v>9178.8700000000008</v>
      </c>
      <c r="E176" s="73">
        <f>D176/C176</f>
        <v>0.92</v>
      </c>
      <c r="F176" s="73">
        <f>SUM(F177:F181)</f>
        <v>9178.8700000000008</v>
      </c>
      <c r="G176" s="74">
        <f>F176/C176</f>
        <v>0.91830000000000001</v>
      </c>
      <c r="H176" s="73">
        <f>H177+H178+H179+H180</f>
        <v>9995</v>
      </c>
      <c r="I176" s="72">
        <f t="shared" si="64"/>
        <v>816.13</v>
      </c>
      <c r="J176" s="222" t="s">
        <v>104</v>
      </c>
      <c r="K176" s="53"/>
      <c r="L176" s="26"/>
    </row>
    <row r="177" spans="1:16" s="54" customFormat="1" ht="37.5" customHeight="1" x14ac:dyDescent="0.25">
      <c r="A177" s="79"/>
      <c r="B177" s="89" t="s">
        <v>4</v>
      </c>
      <c r="C177" s="86">
        <v>0</v>
      </c>
      <c r="D177" s="72"/>
      <c r="E177" s="75"/>
      <c r="F177" s="72">
        <v>0</v>
      </c>
      <c r="G177" s="74"/>
      <c r="H177" s="91"/>
      <c r="I177" s="72">
        <f t="shared" si="64"/>
        <v>0</v>
      </c>
      <c r="J177" s="223"/>
      <c r="K177" s="20"/>
      <c r="L177" s="26"/>
    </row>
    <row r="178" spans="1:16" s="54" customFormat="1" ht="37.5" customHeight="1" x14ac:dyDescent="0.25">
      <c r="A178" s="79"/>
      <c r="B178" s="89" t="s">
        <v>26</v>
      </c>
      <c r="C178" s="72">
        <v>6996.5</v>
      </c>
      <c r="D178" s="72">
        <v>6425.21</v>
      </c>
      <c r="E178" s="75">
        <f>D178/C178</f>
        <v>0.91830000000000001</v>
      </c>
      <c r="F178" s="72">
        <v>6425.21</v>
      </c>
      <c r="G178" s="75">
        <f>F178/C178</f>
        <v>0.91830000000000001</v>
      </c>
      <c r="H178" s="72">
        <f>3500+3496.5</f>
        <v>6996.5</v>
      </c>
      <c r="I178" s="72">
        <f t="shared" si="64"/>
        <v>571.29</v>
      </c>
      <c r="J178" s="223"/>
      <c r="K178" s="20"/>
      <c r="L178" s="26"/>
    </row>
    <row r="179" spans="1:16" s="54" customFormat="1" ht="37.5" customHeight="1" x14ac:dyDescent="0.25">
      <c r="A179" s="79"/>
      <c r="B179" s="89" t="s">
        <v>10</v>
      </c>
      <c r="C179" s="72">
        <v>2998.5</v>
      </c>
      <c r="D179" s="72">
        <f>F179</f>
        <v>2753.66</v>
      </c>
      <c r="E179" s="75">
        <f>D179/C179</f>
        <v>0.91830000000000001</v>
      </c>
      <c r="F179" s="72">
        <v>2753.66</v>
      </c>
      <c r="G179" s="75">
        <f>F179/C179</f>
        <v>0.91830000000000001</v>
      </c>
      <c r="H179" s="72">
        <f>1500+1498.5</f>
        <v>2998.5</v>
      </c>
      <c r="I179" s="72">
        <f t="shared" si="64"/>
        <v>244.84</v>
      </c>
      <c r="J179" s="223"/>
      <c r="K179" s="20"/>
      <c r="L179" s="26"/>
    </row>
    <row r="180" spans="1:16" s="54" customFormat="1" ht="37.5" customHeight="1" x14ac:dyDescent="0.25">
      <c r="A180" s="79"/>
      <c r="B180" s="89" t="s">
        <v>12</v>
      </c>
      <c r="C180" s="15"/>
      <c r="D180" s="15"/>
      <c r="E180" s="16">
        <v>0</v>
      </c>
      <c r="F180" s="18"/>
      <c r="G180" s="16"/>
      <c r="H180" s="15">
        <f>C180-F180</f>
        <v>0</v>
      </c>
      <c r="I180" s="15">
        <f t="shared" si="64"/>
        <v>0</v>
      </c>
      <c r="J180" s="223"/>
      <c r="K180" s="20"/>
      <c r="L180" s="26"/>
    </row>
    <row r="181" spans="1:16" s="54" customFormat="1" ht="37.5" customHeight="1" x14ac:dyDescent="0.25">
      <c r="A181" s="90"/>
      <c r="B181" s="89" t="s">
        <v>5</v>
      </c>
      <c r="C181" s="60"/>
      <c r="D181" s="60"/>
      <c r="E181" s="61"/>
      <c r="F181" s="60"/>
      <c r="G181" s="61"/>
      <c r="H181" s="60"/>
      <c r="I181" s="60">
        <f t="shared" si="64"/>
        <v>0</v>
      </c>
      <c r="J181" s="224"/>
      <c r="K181" s="20"/>
      <c r="L181" s="26"/>
    </row>
    <row r="182" spans="1:16" s="5" customFormat="1" ht="80.25" customHeight="1" x14ac:dyDescent="0.25">
      <c r="A182" s="79" t="s">
        <v>60</v>
      </c>
      <c r="B182" s="97" t="s">
        <v>74</v>
      </c>
      <c r="C182" s="73">
        <f>C184+C183+C185+C186+C187</f>
        <v>1000</v>
      </c>
      <c r="D182" s="73">
        <f>D184+D183+D185+D186+D187</f>
        <v>1000</v>
      </c>
      <c r="E182" s="74">
        <f>D182/C182</f>
        <v>1</v>
      </c>
      <c r="F182" s="73">
        <f>F184+F183+F185+F186+F187</f>
        <v>1000</v>
      </c>
      <c r="G182" s="74">
        <f>G184+G183+G185+G186+G187</f>
        <v>1</v>
      </c>
      <c r="H182" s="101">
        <f>H184</f>
        <v>1000</v>
      </c>
      <c r="I182" s="12">
        <f t="shared" si="64"/>
        <v>0</v>
      </c>
      <c r="J182" s="228" t="s">
        <v>79</v>
      </c>
      <c r="K182" s="20">
        <f>D182-I182</f>
        <v>1000</v>
      </c>
      <c r="L182" s="26"/>
      <c r="N182" s="26"/>
      <c r="O182" s="1"/>
      <c r="P182" s="26">
        <f t="shared" ref="P182:P187" si="70">I182-N182</f>
        <v>0</v>
      </c>
    </row>
    <row r="183" spans="1:16" s="54" customFormat="1" x14ac:dyDescent="0.25">
      <c r="A183" s="98"/>
      <c r="B183" s="76" t="s">
        <v>4</v>
      </c>
      <c r="C183" s="72"/>
      <c r="D183" s="72"/>
      <c r="E183" s="72"/>
      <c r="F183" s="75"/>
      <c r="G183" s="72"/>
      <c r="H183" s="75"/>
      <c r="I183" s="12">
        <f t="shared" si="64"/>
        <v>0</v>
      </c>
      <c r="J183" s="229"/>
      <c r="K183" s="20">
        <f t="shared" ref="K183:K187" si="71">D183-I183</f>
        <v>0</v>
      </c>
      <c r="L183" s="26"/>
      <c r="N183" s="26"/>
      <c r="O183" s="1"/>
      <c r="P183" s="26">
        <f t="shared" si="70"/>
        <v>0</v>
      </c>
    </row>
    <row r="184" spans="1:16" s="54" customFormat="1" x14ac:dyDescent="0.25">
      <c r="A184" s="98"/>
      <c r="B184" s="76" t="s">
        <v>15</v>
      </c>
      <c r="C184" s="72">
        <v>1000</v>
      </c>
      <c r="D184" s="72">
        <v>1000</v>
      </c>
      <c r="E184" s="75">
        <f>D184/C184</f>
        <v>1</v>
      </c>
      <c r="F184" s="72">
        <v>1000</v>
      </c>
      <c r="G184" s="75">
        <f>F184/C184</f>
        <v>1</v>
      </c>
      <c r="H184" s="72">
        <f>C184</f>
        <v>1000</v>
      </c>
      <c r="I184" s="12">
        <f t="shared" si="64"/>
        <v>0</v>
      </c>
      <c r="J184" s="229"/>
      <c r="K184" s="20">
        <f t="shared" si="71"/>
        <v>1000</v>
      </c>
      <c r="L184" s="26"/>
      <c r="N184" s="26"/>
      <c r="O184" s="1"/>
      <c r="P184" s="26">
        <f t="shared" si="70"/>
        <v>0</v>
      </c>
    </row>
    <row r="185" spans="1:16" s="54" customFormat="1" x14ac:dyDescent="0.25">
      <c r="A185" s="98"/>
      <c r="B185" s="76" t="s">
        <v>10</v>
      </c>
      <c r="C185" s="72"/>
      <c r="D185" s="72"/>
      <c r="E185" s="72"/>
      <c r="F185" s="75"/>
      <c r="G185" s="72"/>
      <c r="H185" s="13"/>
      <c r="I185" s="12">
        <f>D185</f>
        <v>0</v>
      </c>
      <c r="J185" s="229"/>
      <c r="K185" s="20">
        <f t="shared" si="71"/>
        <v>0</v>
      </c>
      <c r="L185" s="26"/>
      <c r="N185" s="26"/>
      <c r="O185" s="1"/>
      <c r="P185" s="26">
        <f t="shared" si="70"/>
        <v>0</v>
      </c>
    </row>
    <row r="186" spans="1:16" s="54" customFormat="1" x14ac:dyDescent="0.25">
      <c r="A186" s="98"/>
      <c r="B186" s="76" t="s">
        <v>12</v>
      </c>
      <c r="C186" s="72"/>
      <c r="D186" s="72"/>
      <c r="E186" s="72">
        <f>G186</f>
        <v>0</v>
      </c>
      <c r="F186" s="75"/>
      <c r="G186" s="72"/>
      <c r="H186" s="13"/>
      <c r="I186" s="12">
        <f t="shared" ref="I186" si="72">D186</f>
        <v>0</v>
      </c>
      <c r="J186" s="229"/>
      <c r="K186" s="20">
        <f t="shared" si="71"/>
        <v>0</v>
      </c>
      <c r="L186" s="26"/>
      <c r="N186" s="26"/>
      <c r="O186" s="1"/>
      <c r="P186" s="26">
        <f t="shared" si="70"/>
        <v>0</v>
      </c>
    </row>
    <row r="187" spans="1:16" s="54" customFormat="1" ht="20.25" customHeight="1" x14ac:dyDescent="0.25">
      <c r="A187" s="98"/>
      <c r="B187" s="76" t="s">
        <v>5</v>
      </c>
      <c r="C187" s="72"/>
      <c r="D187" s="72"/>
      <c r="E187" s="72"/>
      <c r="F187" s="75"/>
      <c r="G187" s="72"/>
      <c r="H187" s="13"/>
      <c r="I187" s="12"/>
      <c r="J187" s="230"/>
      <c r="K187" s="20">
        <f t="shared" si="71"/>
        <v>0</v>
      </c>
      <c r="L187" s="26"/>
      <c r="N187" s="26"/>
      <c r="O187" s="1"/>
      <c r="P187" s="26">
        <f t="shared" si="70"/>
        <v>0</v>
      </c>
    </row>
    <row r="188" spans="1:16" s="29" customFormat="1" ht="36" customHeight="1" x14ac:dyDescent="0.25">
      <c r="A188" s="216" t="s">
        <v>63</v>
      </c>
      <c r="B188" s="216"/>
      <c r="C188" s="216"/>
      <c r="D188" s="216"/>
      <c r="E188" s="216"/>
      <c r="F188" s="216"/>
      <c r="G188" s="216"/>
      <c r="H188" s="216"/>
      <c r="I188" s="216"/>
      <c r="J188" s="216"/>
      <c r="K188" s="44"/>
    </row>
    <row r="189" spans="1:16" s="29" customFormat="1" ht="63" customHeight="1" x14ac:dyDescent="0.25">
      <c r="A189" s="140" t="s">
        <v>61</v>
      </c>
      <c r="B189" s="140"/>
      <c r="C189" s="55"/>
      <c r="D189" s="56"/>
      <c r="E189" s="57"/>
      <c r="F189" s="55"/>
      <c r="G189" s="57"/>
      <c r="H189" s="57"/>
      <c r="I189" s="57"/>
      <c r="J189" s="58"/>
      <c r="K189" s="44"/>
    </row>
    <row r="198" spans="2:2" x14ac:dyDescent="0.25">
      <c r="B198" s="8" t="s">
        <v>28</v>
      </c>
    </row>
    <row r="403" spans="8:9" x14ac:dyDescent="0.25">
      <c r="H403" s="4"/>
      <c r="I403" s="4"/>
    </row>
    <row r="404" spans="8:9" x14ac:dyDescent="0.25">
      <c r="H404" s="4"/>
      <c r="I404" s="4"/>
    </row>
    <row r="405" spans="8:9" x14ac:dyDescent="0.25">
      <c r="H405" s="4"/>
      <c r="I405" s="4"/>
    </row>
  </sheetData>
  <autoFilter ref="A6:J390"/>
  <customSheetViews>
    <customSheetView guid="{3EEA7E1A-5F2B-4408-A34C-1F0223B5B245}" scale="50" showPageBreaks="1" outlineSymbols="0" zeroValues="0" fitToPage="1" showAutoFilter="1" view="pageBreakPreview">
      <pane xSplit="5" ySplit="12" topLeftCell="G14" activePane="bottomRight" state="frozen"/>
      <selection pane="bottomRight" activeCell="J14" sqref="J14:J22"/>
      <rowBreaks count="30" manualBreakCount="30">
        <brk id="29" max="12" man="1"/>
        <brk id="41" max="12" man="1"/>
        <brk id="184" max="12" man="1"/>
        <brk id="1007" max="18" man="1"/>
        <brk id="1057" max="18" man="1"/>
        <brk id="1114" max="18" man="1"/>
        <brk id="1185" max="18" man="1"/>
        <brk id="1240" max="14" man="1"/>
        <brk id="1255" max="10" man="1"/>
        <brk id="1291" max="10" man="1"/>
        <brk id="1331" max="10" man="1"/>
        <brk id="1370" max="10" man="1"/>
        <brk id="1408" max="10" man="1"/>
        <brk id="1444" max="10" man="1"/>
        <brk id="1481" max="10" man="1"/>
        <brk id="1519" max="10" man="1"/>
        <brk id="1554" max="10" man="1"/>
        <brk id="1590" max="10" man="1"/>
        <brk id="1630" max="10" man="1"/>
        <brk id="1669" max="10" man="1"/>
        <brk id="1708" max="10" man="1"/>
        <brk id="1748" max="10" man="1"/>
        <brk id="1786" max="10" man="1"/>
        <brk id="1821" max="10" man="1"/>
        <brk id="1851" max="10" man="1"/>
        <brk id="1888" max="10" man="1"/>
        <brk id="1925" max="10" man="1"/>
        <brk id="1960" max="10" man="1"/>
        <brk id="2002" max="10" man="1"/>
        <brk id="2056" max="10" man="1"/>
      </rowBreaks>
      <pageMargins left="0" right="0" top="0.67" bottom="0" header="0" footer="0"/>
      <printOptions horizontalCentered="1"/>
      <pageSetup paperSize="8" scale="36" fitToHeight="0" orientation="landscape" horizontalDpi="4294967293" r:id="rId1"/>
      <autoFilter ref="A6:J390"/>
    </customSheetView>
    <customSheetView guid="{CA384592-0CFD-4322-A4EB-34EC04693944}" scale="33" showPageBreaks="1" outlineSymbols="0" zeroValues="0" fitToPage="1" printArea="1" showAutoFilter="1" hiddenColumns="1" view="pageBreakPreview">
      <pane xSplit="2" ySplit="6" topLeftCell="C151" activePane="bottomRight" state="frozen"/>
      <selection pane="bottomRight" activeCell="D47" sqref="D47"/>
      <rowBreaks count="37" manualBreakCount="37">
        <brk id="21" max="10" man="1"/>
        <brk id="41" max="10" man="1"/>
        <brk id="56" max="10" man="1"/>
        <brk id="91" max="10" man="1"/>
        <brk id="121" max="10" man="1"/>
        <brk id="129" max="10" man="1"/>
        <brk id="147" max="10"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44" fitToHeight="0" orientation="landscape" r:id="rId2"/>
      <autoFilter ref="A6:K369"/>
    </customSheetView>
    <customSheetView guid="{032DDD1D-7C32-4E80-928D-C908C764BB01}" scale="60" showPageBreaks="1" outlineSymbols="0" zeroValues="0" fitToPage="1" printArea="1" showAutoFilter="1" hiddenRows="1" hiddenColumns="1" view="pageBreakPreview">
      <pane xSplit="2" ySplit="7" topLeftCell="K122" activePane="bottomRight" state="frozen"/>
      <selection pane="bottomRight" activeCell="Q142" sqref="Q142"/>
      <rowBreaks count="38" manualBreakCount="38">
        <brk id="21" max="9" man="1"/>
        <brk id="29" max="9" man="1"/>
        <brk id="41" max="10" man="1"/>
        <brk id="55" max="9" man="1"/>
        <brk id="63" max="9" man="1"/>
        <brk id="81" max="9" man="1"/>
        <brk id="111" max="9" man="1"/>
        <brk id="153" max="9"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44" fitToHeight="0" orientation="landscape" r:id="rId3"/>
      <autoFilter ref="A6:K369"/>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4"/>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5"/>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6"/>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7"/>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8"/>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9"/>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0"/>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1"/>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2"/>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3"/>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4"/>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5"/>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6"/>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7"/>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8"/>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9"/>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0"/>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1"/>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2"/>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3"/>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4"/>
      <autoFilter ref="A7:J397"/>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25"/>
      <autoFilter ref="A7:J415"/>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26"/>
      <autoFilter ref="A7:J411"/>
    </customSheetView>
    <customSheetView guid="{45DE1976-7F07-4EB4-8A9C-FB72D060BEFA}" scale="55" showPageBreaks="1" outlineSymbols="0" zeroValues="0" fitToPage="1" printArea="1" showAutoFilter="1" view="pageBreakPreview" topLeftCell="D33">
      <selection activeCell="J39" sqref="J39:J4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7" fitToHeight="0" orientation="landscape" r:id="rId27"/>
      <autoFilter ref="A7:J397"/>
    </customSheetView>
    <customSheetView guid="{6068C3FF-17AA-48A5-A88B-2523CBAC39AE}" scale="60" showPageBreaks="1" outlineSymbols="0" zeroValues="0" fitToPage="1" printArea="1" showAutoFilter="1" view="pageBreakPreview" topLeftCell="A4">
      <pane xSplit="4" ySplit="7" topLeftCell="E76" activePane="bottomRight" state="frozen"/>
      <selection pane="bottomRight" activeCell="C86" sqref="C86:D86"/>
      <rowBreaks count="28" manualBreakCount="28">
        <brk id="122" max="9" man="1"/>
        <brk id="1005" max="18" man="1"/>
        <brk id="1055" max="18" man="1"/>
        <brk id="1112" max="18" man="1"/>
        <brk id="1183" max="18" man="1"/>
        <brk id="1238" max="14" man="1"/>
        <brk id="1253" max="10" man="1"/>
        <brk id="1289" max="10" man="1"/>
        <brk id="1329" max="10" man="1"/>
        <brk id="1368" max="10" man="1"/>
        <brk id="1406" max="10" man="1"/>
        <brk id="1442" max="10" man="1"/>
        <brk id="1479" max="10" man="1"/>
        <brk id="1517" max="10" man="1"/>
        <brk id="1552" max="10" man="1"/>
        <brk id="1588" max="10" man="1"/>
        <brk id="1628" max="10" man="1"/>
        <brk id="1667" max="10" man="1"/>
        <brk id="1706" max="10" man="1"/>
        <brk id="1746" max="10" man="1"/>
        <brk id="1784" max="10" man="1"/>
        <brk id="1819" max="10" man="1"/>
        <brk id="1849" max="10" man="1"/>
        <brk id="1886" max="10" man="1"/>
        <brk id="1923" max="10" man="1"/>
        <brk id="1958" max="10" man="1"/>
        <brk id="2000" max="10" man="1"/>
        <brk id="2054" max="10" man="1"/>
      </rowBreaks>
      <pageMargins left="0" right="0" top="0.47" bottom="0" header="0" footer="0"/>
      <printOptions horizontalCentered="1"/>
      <pageSetup paperSize="8" scale="44" fitToHeight="0" orientation="landscape" r:id="rId28"/>
      <autoFilter ref="A6:K369"/>
    </customSheetView>
    <customSheetView guid="{A0A3CD9B-2436-40D7-91DB-589A95FBBF00}" scale="40" showPageBreaks="1" outlineSymbols="0" zeroValues="0" fitToPage="1" printArea="1" showAutoFilter="1" view="pageBreakPreview">
      <pane xSplit="2" ySplit="7" topLeftCell="C8" activePane="bottomRight" state="frozen"/>
      <selection pane="bottomRight" activeCell="D11" sqref="D11"/>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6" fitToHeight="0" orientation="landscape" r:id="rId29"/>
      <autoFilter ref="A6:J388"/>
    </customSheetView>
    <customSheetView guid="{13BE7114-35DF-4699-8779-61985C68F6C3}" scale="60" showPageBreaks="1" outlineSymbols="0" zeroValues="0" fitToPage="1" showAutoFilter="1" view="pageBreakPreview" topLeftCell="A4">
      <pane xSplit="2" ySplit="5" topLeftCell="E13" activePane="bottomRight" state="frozen"/>
      <selection pane="bottomRight" activeCell="B14" sqref="B14:B16"/>
      <rowBreaks count="32" manualBreakCount="32">
        <brk id="22" max="16383" man="1"/>
        <brk id="28" max="16383" man="1"/>
        <brk id="61" max="16383" man="1"/>
        <brk id="115" max="16383" man="1"/>
        <brk id="178" max="16383" man="1"/>
        <brk id="1003" max="18" man="1"/>
        <brk id="1053" max="18" man="1"/>
        <brk id="1110" max="18" man="1"/>
        <brk id="1181" max="18" man="1"/>
        <brk id="1236" max="14" man="1"/>
        <brk id="1251" max="10" man="1"/>
        <brk id="1287" max="10" man="1"/>
        <brk id="1327" max="10" man="1"/>
        <brk id="1366" max="10" man="1"/>
        <brk id="1404" max="10" man="1"/>
        <brk id="1440" max="10" man="1"/>
        <brk id="1477" max="10" man="1"/>
        <brk id="1515" max="10" man="1"/>
        <brk id="1550" max="10" man="1"/>
        <brk id="1586" max="10" man="1"/>
        <brk id="1626" max="10" man="1"/>
        <brk id="1665" max="10" man="1"/>
        <brk id="1704" max="10" man="1"/>
        <brk id="1744" max="10" man="1"/>
        <brk id="1782" max="10" man="1"/>
        <brk id="1817" max="10" man="1"/>
        <brk id="1847" max="10" man="1"/>
        <brk id="1884" max="10" man="1"/>
        <brk id="1921" max="10" man="1"/>
        <brk id="1956" max="10" man="1"/>
        <brk id="1998" max="10" man="1"/>
        <brk id="2052" max="10" man="1"/>
      </rowBreaks>
      <colBreaks count="1" manualBreakCount="1">
        <brk id="12" max="183" man="1"/>
      </colBreaks>
      <pageMargins left="0" right="0" top="0.9055118110236221" bottom="0" header="0" footer="0"/>
      <printOptions horizontalCentered="1"/>
      <pageSetup paperSize="8" scale="36" fitToHeight="0" orientation="landscape" horizontalDpi="4294967293" r:id="rId30"/>
      <autoFilter ref="A6:J389"/>
    </customSheetView>
    <customSheetView guid="{BEA0FDBA-BB07-4C19-8BBD-5E57EE395C09}" scale="75" showPageBreaks="1" outlineSymbols="0" zeroValues="0" fitToPage="1" printArea="1" showAutoFilter="1" hiddenRows="1" view="pageBreakPreview">
      <pane xSplit="2" ySplit="7" topLeftCell="H166" activePane="bottomRight" state="frozen"/>
      <selection pane="bottomRight" activeCell="I175" sqref="I175"/>
      <rowBreaks count="29" manualBreakCount="29">
        <brk id="135" max="9" man="1"/>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6" fitToHeight="0" orientation="landscape" r:id="rId31"/>
      <autoFilter ref="A6:J390"/>
    </customSheetView>
    <customSheetView guid="{B128763D-80F0-47B0-A951-7CE59556729E}" scale="64" showPageBreaks="1" outlineSymbols="0" zeroValues="0" fitToPage="1" printArea="1" showAutoFilter="1" hiddenColumns="1" view="pageBreakPreview" topLeftCell="A4">
      <pane xSplit="2" ySplit="4" topLeftCell="C85" activePane="bottomRight" state="frozen"/>
      <selection pane="bottomRight" activeCell="F95" sqref="F95:F96"/>
      <rowBreaks count="32" manualBreakCount="32">
        <brk id="21" max="9" man="1"/>
        <brk id="103" max="9" man="1"/>
        <brk id="121" max="9" man="1"/>
        <brk id="191" max="9" man="1"/>
        <brk id="22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colBreaks count="1" manualBreakCount="1">
        <brk id="11" max="183" man="1"/>
      </colBreaks>
      <pageMargins left="0" right="0" top="0.9055118110236221" bottom="0.19685039370078741" header="0" footer="0"/>
      <printOptions horizontalCentered="1"/>
      <pageSetup paperSize="9" scale="32" fitToHeight="0" orientation="landscape" r:id="rId32"/>
      <autoFilter ref="A6:J390"/>
    </customSheetView>
    <customSheetView guid="{CCF533A2-322B-40E2-88B2-065E6D1D35B4}" scale="40" showPageBreaks="1" outlineSymbols="0" zeroValues="0" fitToPage="1" printArea="1" showAutoFilter="1" hiddenColumns="1" view="pageBreakPreview" topLeftCell="A4">
      <pane xSplit="2" ySplit="4" topLeftCell="C146" activePane="bottomRight" state="frozen"/>
      <selection pane="bottomRight" activeCell="I97" sqref="I97"/>
      <rowBreaks count="32" manualBreakCount="32">
        <brk id="21" max="9" man="1"/>
        <brk id="103" max="9" man="1"/>
        <brk id="121" max="9" man="1"/>
        <brk id="191" max="9" man="1"/>
        <brk id="22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colBreaks count="1" manualBreakCount="1">
        <brk id="11" max="183" man="1"/>
      </colBreaks>
      <pageMargins left="0" right="0" top="0.9055118110236221" bottom="0.19685039370078741" header="0" footer="0"/>
      <printOptions horizontalCentered="1"/>
      <pageSetup paperSize="9" scale="32" fitToHeight="0" orientation="landscape" r:id="rId33"/>
      <autoFilter ref="A6:J390"/>
    </customSheetView>
    <customSheetView guid="{6E4A7295-8CE0-4D28-ABEF-D38EBAE7C204}" scale="60" showPageBreaks="1" outlineSymbols="0" zeroValues="0" fitToPage="1" printArea="1" showAutoFilter="1" view="pageBreakPreview" topLeftCell="A4">
      <pane xSplit="2" ySplit="4" topLeftCell="C31" activePane="bottomRight" state="frozen"/>
      <selection pane="bottomRight" activeCell="D40" sqref="D40"/>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9" scale="46" fitToHeight="0" orientation="landscape" r:id="rId34"/>
      <autoFilter ref="A6:J390"/>
    </customSheetView>
    <customSheetView guid="{67ADFAE6-A9AF-44D7-8539-93CD0F6B7849}" scale="60" showPageBreaks="1" outlineSymbols="0" zeroValues="0" fitToPage="1" printArea="1" showAutoFilter="1" hiddenColumns="1" view="pageBreakPreview" topLeftCell="A4">
      <pane xSplit="2" ySplit="3" topLeftCell="F123" activePane="bottomRight" state="frozen"/>
      <selection pane="bottomRight" activeCell="I123" sqref="I123:I125"/>
      <rowBreaks count="36" manualBreakCount="36">
        <brk id="19" max="9" man="1"/>
        <brk id="29" max="9" man="1"/>
        <brk id="41" max="9" man="1"/>
        <brk id="54" max="9" man="1"/>
        <brk id="72" max="9" man="1"/>
        <brk id="103" max="9" man="1"/>
        <brk id="173" max="9" man="1"/>
        <brk id="190" max="9" man="1"/>
        <brk id="223" max="9"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colBreaks count="1" manualBreakCount="1">
        <brk id="11" max="183" man="1"/>
      </colBreaks>
      <pageMargins left="0" right="0" top="0.9055118110236221" bottom="0.19685039370078741" header="0" footer="0"/>
      <printOptions horizontalCentered="1"/>
      <pageSetup paperSize="8" scale="49" fitToHeight="0" orientation="landscape" r:id="rId35"/>
      <autoFilter ref="A6:J390"/>
    </customSheetView>
  </customSheetViews>
  <mergeCells count="98">
    <mergeCell ref="C55:C57"/>
    <mergeCell ref="J138:J143"/>
    <mergeCell ref="J150:J154"/>
    <mergeCell ref="B156:B158"/>
    <mergeCell ref="H156:H158"/>
    <mergeCell ref="C156:C158"/>
    <mergeCell ref="D156:D158"/>
    <mergeCell ref="J132:J137"/>
    <mergeCell ref="J144:J149"/>
    <mergeCell ref="J156:J163"/>
    <mergeCell ref="I156:I158"/>
    <mergeCell ref="E156:E158"/>
    <mergeCell ref="B129:B130"/>
    <mergeCell ref="C129:C130"/>
    <mergeCell ref="D129:D130"/>
    <mergeCell ref="E129:E130"/>
    <mergeCell ref="A188:J188"/>
    <mergeCell ref="B123:B125"/>
    <mergeCell ref="C123:C125"/>
    <mergeCell ref="D123:D125"/>
    <mergeCell ref="A156:A158"/>
    <mergeCell ref="A123:A131"/>
    <mergeCell ref="J176:J181"/>
    <mergeCell ref="J170:J175"/>
    <mergeCell ref="J182:J187"/>
    <mergeCell ref="F129:F130"/>
    <mergeCell ref="G129:G130"/>
    <mergeCell ref="H129:H130"/>
    <mergeCell ref="I129:I130"/>
    <mergeCell ref="J49:J54"/>
    <mergeCell ref="J55:J62"/>
    <mergeCell ref="D55:D57"/>
    <mergeCell ref="E55:E57"/>
    <mergeCell ref="J123:J131"/>
    <mergeCell ref="I123:I125"/>
    <mergeCell ref="I55:I57"/>
    <mergeCell ref="E123:E125"/>
    <mergeCell ref="G123:G125"/>
    <mergeCell ref="F123:F125"/>
    <mergeCell ref="H123:H125"/>
    <mergeCell ref="B14:B17"/>
    <mergeCell ref="C14:C17"/>
    <mergeCell ref="D14:D17"/>
    <mergeCell ref="J43:J48"/>
    <mergeCell ref="J36:J42"/>
    <mergeCell ref="G23:G24"/>
    <mergeCell ref="H23:H24"/>
    <mergeCell ref="I14:I17"/>
    <mergeCell ref="B36:B37"/>
    <mergeCell ref="C36:C37"/>
    <mergeCell ref="E36:E37"/>
    <mergeCell ref="G36:G37"/>
    <mergeCell ref="H36:H37"/>
    <mergeCell ref="I36:I37"/>
    <mergeCell ref="A14:A16"/>
    <mergeCell ref="B23:B24"/>
    <mergeCell ref="A23:A24"/>
    <mergeCell ref="J105:J110"/>
    <mergeCell ref="J93:J98"/>
    <mergeCell ref="A55:A57"/>
    <mergeCell ref="J81:J86"/>
    <mergeCell ref="J63:J68"/>
    <mergeCell ref="J75:J80"/>
    <mergeCell ref="J87:J92"/>
    <mergeCell ref="J99:J104"/>
    <mergeCell ref="E23:E24"/>
    <mergeCell ref="J30:J35"/>
    <mergeCell ref="J23:J29"/>
    <mergeCell ref="F23:F24"/>
    <mergeCell ref="C23:C24"/>
    <mergeCell ref="A2:J2"/>
    <mergeCell ref="F5:G5"/>
    <mergeCell ref="A8:A13"/>
    <mergeCell ref="A4:A6"/>
    <mergeCell ref="D5:E5"/>
    <mergeCell ref="B4:B6"/>
    <mergeCell ref="H4:H6"/>
    <mergeCell ref="J4:J6"/>
    <mergeCell ref="D4:G4"/>
    <mergeCell ref="J8:J13"/>
    <mergeCell ref="I4:I6"/>
    <mergeCell ref="C4:C6"/>
    <mergeCell ref="A189:B189"/>
    <mergeCell ref="H55:H57"/>
    <mergeCell ref="B55:B57"/>
    <mergeCell ref="H14:H17"/>
    <mergeCell ref="J14:J22"/>
    <mergeCell ref="G14:G17"/>
    <mergeCell ref="E14:E17"/>
    <mergeCell ref="F14:F17"/>
    <mergeCell ref="J164:J169"/>
    <mergeCell ref="J117:J122"/>
    <mergeCell ref="D23:D24"/>
    <mergeCell ref="F156:F158"/>
    <mergeCell ref="G156:G158"/>
    <mergeCell ref="F55:F57"/>
    <mergeCell ref="G55:G57"/>
    <mergeCell ref="J111:J116"/>
  </mergeCells>
  <phoneticPr fontId="4" type="noConversion"/>
  <printOptions horizontalCentered="1"/>
  <pageMargins left="0" right="0" top="0.9055118110236221" bottom="0.19685039370078741" header="0" footer="0"/>
  <pageSetup paperSize="8" scale="49" fitToHeight="0" orientation="landscape" r:id="rId36"/>
  <rowBreaks count="33" manualBreakCount="33">
    <brk id="25" max="9" man="1"/>
    <brk id="37" max="9" man="1"/>
    <brk id="74" max="9" man="1"/>
    <brk id="169" max="9" man="1"/>
    <brk id="190" max="9" man="1"/>
    <brk id="223" max="9"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colBreaks count="1" manualBreakCount="1">
    <brk id="11" max="1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3EEA7E1A-5F2B-4408-A34C-1F0223B5B245}">
      <pageMargins left="0.7" right="0.7" top="0.75" bottom="0.75" header="0.3" footer="0.3"/>
    </customSheetView>
    <customSheetView guid="{CA384592-0CFD-4322-A4EB-34EC04693944}">
      <pageMargins left="0.7" right="0.7" top="0.75" bottom="0.75" header="0.3" footer="0.3"/>
    </customSheetView>
    <customSheetView guid="{032DDD1D-7C32-4E80-928D-C908C764BB01}">
      <pageMargins left="0.7" right="0.7" top="0.75" bottom="0.75" header="0.3" footer="0.3"/>
    </customSheetView>
    <customSheetView guid="{45DE1976-7F07-4EB4-8A9C-FB72D060BEFA}">
      <pageMargins left="0.7" right="0.7" top="0.75" bottom="0.75" header="0.3" footer="0.3"/>
    </customSheetView>
    <customSheetView guid="{6068C3FF-17AA-48A5-A88B-2523CBAC39AE}">
      <pageMargins left="0.7" right="0.7" top="0.75" bottom="0.75" header="0.3" footer="0.3"/>
    </customSheetView>
    <customSheetView guid="{A0A3CD9B-2436-40D7-91DB-589A95FBBF00}">
      <pageMargins left="0.7" right="0.7" top="0.75" bottom="0.75" header="0.3" footer="0.3"/>
    </customSheetView>
    <customSheetView guid="{13BE7114-35DF-4699-8779-61985C68F6C3}">
      <pageMargins left="0.7" right="0.7" top="0.75" bottom="0.75" header="0.3" footer="0.3"/>
    </customSheetView>
    <customSheetView guid="{BEA0FDBA-BB07-4C19-8BBD-5E57EE395C09}">
      <pageMargins left="0.7" right="0.7" top="0.75" bottom="0.75" header="0.3" footer="0.3"/>
    </customSheetView>
    <customSheetView guid="{B128763D-80F0-47B0-A951-7CE59556729E}">
      <pageMargins left="0.7" right="0.7" top="0.75" bottom="0.75" header="0.3" footer="0.3"/>
    </customSheetView>
    <customSheetView guid="{CCF533A2-322B-40E2-88B2-065E6D1D35B4}">
      <pageMargins left="0.7" right="0.7" top="0.75" bottom="0.75" header="0.3" footer="0.3"/>
    </customSheetView>
    <customSheetView guid="{6E4A7295-8CE0-4D28-ABEF-D38EBAE7C204}">
      <pageMargins left="0.7" right="0.7" top="0.75" bottom="0.75" header="0.3" footer="0.3"/>
    </customSheetView>
    <customSheetView guid="{67ADFAE6-A9AF-44D7-8539-93CD0F6B784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31.12.2022</vt:lpstr>
      <vt:lpstr>Лист1</vt:lpstr>
      <vt:lpstr>'на 31.12.2022'!Заголовки_для_печати</vt:lpstr>
      <vt:lpstr>'на 31.12.2022'!Область_печати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2023-01-20T03:53:18Z</cp:lastPrinted>
  <dcterms:created xsi:type="dcterms:W3CDTF">2011-12-13T05:34:09Z</dcterms:created>
  <dcterms:modified xsi:type="dcterms:W3CDTF">2023-01-24T04:13:35Z</dcterms:modified>
</cp:coreProperties>
</file>