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192.168.222.205\df\Documents\Исполнение 2019\1 полугодие 2019\Для размещения на сайте\"/>
    </mc:Choice>
  </mc:AlternateContent>
  <bookViews>
    <workbookView xWindow="0" yWindow="0" windowWidth="19200" windowHeight="10890" tabRatio="495"/>
  </bookViews>
  <sheets>
    <sheet name="Доходы" sheetId="42" r:id="rId1"/>
  </sheets>
  <externalReferences>
    <externalReference r:id="rId2"/>
  </externalReferences>
  <definedNames>
    <definedName name="_Date_" localSheetId="0">Доходы!#REF!</definedName>
    <definedName name="_Date_">#REF!</definedName>
    <definedName name="_Otchet_Period_Source__AT_ObjectName" localSheetId="0">Доходы!#REF!</definedName>
    <definedName name="_Otchet_Period_Source__AT_ObjectName">#REF!</definedName>
    <definedName name="_Period_" localSheetId="0">Доходы!#REF!</definedName>
    <definedName name="_Period_">#REF!</definedName>
    <definedName name="_xlnm._FilterDatabase" localSheetId="0" hidden="1">Доходы!$A$7:$H$72</definedName>
    <definedName name="а" localSheetId="0">#REF!</definedName>
    <definedName name="а">#REF!</definedName>
    <definedName name="аааа" localSheetId="0">#REF!</definedName>
    <definedName name="аааа">#REF!</definedName>
    <definedName name="б" localSheetId="0">#REF!</definedName>
    <definedName name="б">#REF!</definedName>
    <definedName name="ддж" localSheetId="0">#REF!</definedName>
    <definedName name="ддж">#REF!</definedName>
    <definedName name="дох" localSheetId="0">#REF!</definedName>
    <definedName name="дох">#REF!</definedName>
    <definedName name="доход" localSheetId="0">#REF!</definedName>
    <definedName name="доход">#REF!</definedName>
    <definedName name="доходы" localSheetId="0">#REF!</definedName>
    <definedName name="доходы">#REF!</definedName>
    <definedName name="ееееееее" localSheetId="0">#REF!</definedName>
    <definedName name="ееееееее">#REF!</definedName>
    <definedName name="_xlnm.Print_Titles" localSheetId="0">Доходы!$5:$7</definedName>
    <definedName name="Л" localSheetId="0">#REF!</definedName>
    <definedName name="Л">#REF!</definedName>
    <definedName name="ман" localSheetId="0">#REF!</definedName>
    <definedName name="ман">#REF!</definedName>
    <definedName name="пррнн" localSheetId="0">#REF!</definedName>
    <definedName name="пррнн">#REF!</definedName>
    <definedName name="ю" localSheetId="0">#REF!</definedName>
    <definedName name="ю">#REF!</definedName>
    <definedName name="я" localSheetId="0">#REF!</definedName>
    <definedName name="я">#REF!</definedName>
    <definedName name="яя" localSheetId="0">#REF!</definedName>
    <definedName name="яя">#REF!</definedName>
  </definedNames>
  <calcPr calcId="162913" fullPrecision="0"/>
</workbook>
</file>

<file path=xl/calcChain.xml><?xml version="1.0" encoding="utf-8"?>
<calcChain xmlns="http://schemas.openxmlformats.org/spreadsheetml/2006/main">
  <c r="C67" i="42" l="1"/>
  <c r="C61" i="42"/>
  <c r="H67" i="42"/>
  <c r="G67" i="42"/>
  <c r="F67" i="42"/>
  <c r="E67" i="42"/>
  <c r="E61" i="42" s="1"/>
  <c r="D67" i="42"/>
  <c r="D61" i="42" s="1"/>
  <c r="H63" i="42"/>
  <c r="G63" i="42"/>
  <c r="F71" i="42" l="1"/>
  <c r="E71" i="42"/>
  <c r="D71" i="42"/>
  <c r="F69" i="42"/>
  <c r="E69" i="42"/>
  <c r="D69" i="42"/>
  <c r="F62" i="42"/>
  <c r="E62" i="42"/>
  <c r="D62" i="42"/>
  <c r="F58" i="42"/>
  <c r="E58" i="42"/>
  <c r="D58" i="42"/>
  <c r="F43" i="42"/>
  <c r="E43" i="42"/>
  <c r="D43" i="42"/>
  <c r="F38" i="42"/>
  <c r="E38" i="42"/>
  <c r="D38" i="42"/>
  <c r="F35" i="42"/>
  <c r="E35" i="42"/>
  <c r="D35" i="42"/>
  <c r="F33" i="42"/>
  <c r="E33" i="42"/>
  <c r="D33" i="42"/>
  <c r="F27" i="42"/>
  <c r="E27" i="42"/>
  <c r="D27" i="42"/>
  <c r="F25" i="42"/>
  <c r="E25" i="42"/>
  <c r="D25" i="42"/>
  <c r="C25" i="42"/>
  <c r="C9" i="42" s="1"/>
  <c r="F22" i="42"/>
  <c r="E22" i="42"/>
  <c r="D22" i="42"/>
  <c r="F19" i="42"/>
  <c r="E19" i="42"/>
  <c r="D19" i="42"/>
  <c r="F14" i="42"/>
  <c r="E14" i="42"/>
  <c r="D14" i="42"/>
  <c r="F10" i="42"/>
  <c r="E10" i="42"/>
  <c r="D10" i="42"/>
  <c r="C62" i="42"/>
  <c r="C10" i="42"/>
  <c r="C71" i="42"/>
  <c r="C69" i="42"/>
  <c r="C58" i="42"/>
  <c r="C43" i="42"/>
  <c r="C38" i="42"/>
  <c r="C35" i="42"/>
  <c r="C33" i="42"/>
  <c r="C27" i="42"/>
  <c r="C22" i="42"/>
  <c r="C19" i="42"/>
  <c r="C14" i="42"/>
  <c r="C12" i="42"/>
  <c r="F61" i="42" l="1"/>
  <c r="C8" i="42"/>
  <c r="G55" i="42"/>
  <c r="G60" i="42"/>
  <c r="G64" i="42"/>
  <c r="G65" i="42"/>
  <c r="G66" i="42"/>
  <c r="G70" i="42"/>
  <c r="G72" i="42" l="1"/>
  <c r="G69" i="42"/>
  <c r="G57" i="42"/>
  <c r="G56" i="42"/>
  <c r="G54" i="42"/>
  <c r="G53" i="42"/>
  <c r="G52" i="42"/>
  <c r="G51" i="42"/>
  <c r="G50" i="42"/>
  <c r="G49" i="42"/>
  <c r="G48" i="42"/>
  <c r="G47" i="42"/>
  <c r="G46" i="42"/>
  <c r="G45" i="42"/>
  <c r="G44" i="42"/>
  <c r="G42" i="42"/>
  <c r="G41" i="42"/>
  <c r="G40" i="42"/>
  <c r="G39" i="42"/>
  <c r="G37" i="42"/>
  <c r="G36" i="42"/>
  <c r="G34" i="42"/>
  <c r="G32" i="42"/>
  <c r="G31" i="42"/>
  <c r="G30" i="42"/>
  <c r="G29" i="42"/>
  <c r="G28" i="42"/>
  <c r="G24" i="42"/>
  <c r="G23" i="42"/>
  <c r="G21" i="42"/>
  <c r="G20" i="42"/>
  <c r="G18" i="42"/>
  <c r="G17" i="42"/>
  <c r="G16" i="42"/>
  <c r="G15" i="42"/>
  <c r="G13" i="42"/>
  <c r="G11" i="42"/>
  <c r="D12" i="42" l="1"/>
  <c r="D9" i="42" s="1"/>
  <c r="D8" i="42" s="1"/>
  <c r="H53" i="42" l="1"/>
  <c r="H15" i="42"/>
  <c r="H72" i="42"/>
  <c r="H57" i="42" l="1"/>
  <c r="H28" i="42" l="1"/>
  <c r="G43" i="42" l="1"/>
  <c r="H11" i="42" l="1"/>
  <c r="H52" i="42"/>
  <c r="G19" i="42"/>
  <c r="G10" i="42"/>
  <c r="G71" i="42"/>
  <c r="G58" i="42"/>
  <c r="G27" i="42"/>
  <c r="F12" i="42"/>
  <c r="E12" i="42"/>
  <c r="E9" i="42" s="1"/>
  <c r="E8" i="42" s="1"/>
  <c r="A9" i="42"/>
  <c r="G12" i="42" l="1"/>
  <c r="F9" i="42"/>
  <c r="F8" i="42" s="1"/>
  <c r="H71" i="42"/>
  <c r="A8" i="42"/>
  <c r="A10" i="42"/>
  <c r="A11" i="42"/>
  <c r="A13" i="42"/>
  <c r="A14" i="42"/>
  <c r="A15" i="42"/>
  <c r="A16" i="42"/>
  <c r="A17" i="42"/>
  <c r="A18" i="42"/>
  <c r="A19" i="42"/>
  <c r="A20" i="42"/>
  <c r="A21" i="42"/>
  <c r="A22" i="42"/>
  <c r="A23" i="42"/>
  <c r="A24" i="42"/>
  <c r="A29" i="42"/>
  <c r="A31" i="42"/>
  <c r="A32" i="42"/>
  <c r="A33" i="42"/>
  <c r="A34" i="42"/>
  <c r="A36" i="42"/>
  <c r="A37" i="42"/>
  <c r="A38" i="42"/>
  <c r="A39" i="42"/>
  <c r="A41" i="42"/>
  <c r="A43" i="42"/>
  <c r="A44" i="42"/>
  <c r="A47" i="42"/>
  <c r="A50" i="42"/>
  <c r="A53" i="42"/>
  <c r="A57" i="42"/>
  <c r="A58" i="42"/>
  <c r="A60" i="42"/>
  <c r="A61" i="42"/>
  <c r="A62" i="42"/>
  <c r="A63" i="42"/>
  <c r="A64" i="42"/>
  <c r="A65" i="42"/>
  <c r="A66" i="42"/>
  <c r="A69" i="42"/>
  <c r="A70" i="42"/>
  <c r="A71" i="42"/>
  <c r="A72" i="42"/>
  <c r="G22" i="42" l="1"/>
  <c r="H13" i="42"/>
  <c r="H17" i="42"/>
  <c r="H18" i="42"/>
  <c r="H19" i="42"/>
  <c r="H20" i="42"/>
  <c r="H21" i="42"/>
  <c r="H24" i="42"/>
  <c r="H27" i="42"/>
  <c r="H29" i="42"/>
  <c r="H30" i="42"/>
  <c r="H31" i="42"/>
  <c r="H32" i="42"/>
  <c r="H39" i="42"/>
  <c r="H41" i="42"/>
  <c r="H42" i="42"/>
  <c r="H46" i="42"/>
  <c r="H47" i="42"/>
  <c r="H49" i="42"/>
  <c r="H50" i="42"/>
  <c r="H55" i="42"/>
  <c r="H56" i="42"/>
  <c r="H58" i="42"/>
  <c r="H60" i="42"/>
  <c r="H64" i="42"/>
  <c r="H66" i="42"/>
  <c r="H70" i="42"/>
  <c r="G61" i="42" l="1"/>
  <c r="G62" i="42"/>
  <c r="H61" i="42"/>
  <c r="G14" i="42" l="1"/>
  <c r="H14" i="42" l="1"/>
  <c r="H45" i="42" l="1"/>
  <c r="H16" i="42"/>
  <c r="H12" i="42"/>
  <c r="G38" i="42" l="1"/>
  <c r="H69" i="42"/>
  <c r="H48" i="42"/>
  <c r="H62" i="42"/>
  <c r="H40" i="42"/>
  <c r="H65" i="42"/>
  <c r="H38" i="42" l="1"/>
  <c r="H43" i="42"/>
  <c r="G35" i="42"/>
  <c r="H54" i="42"/>
  <c r="H22" i="42"/>
  <c r="H23" i="42"/>
  <c r="H44" i="42"/>
  <c r="H51" i="42"/>
  <c r="H10" i="42"/>
  <c r="H36" i="42" l="1"/>
  <c r="H37" i="42"/>
  <c r="H34" i="42"/>
  <c r="H35" i="42"/>
  <c r="G9" i="42" l="1"/>
  <c r="G33" i="42"/>
  <c r="H33" i="42"/>
  <c r="H9" i="42" l="1"/>
  <c r="G8" i="42"/>
  <c r="H8" i="42" l="1"/>
</calcChain>
</file>

<file path=xl/sharedStrings.xml><?xml version="1.0" encoding="utf-8"?>
<sst xmlns="http://schemas.openxmlformats.org/spreadsheetml/2006/main" count="97" uniqueCount="96">
  <si>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</si>
  <si>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</si>
  <si>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</si>
  <si>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Налоги на товары (работы, услуги), реализуемые  на территории Российской Федерации</t>
  </si>
  <si>
    <t>000 1 00 00000 00 0000 000</t>
  </si>
  <si>
    <t>000 1 01 00000 00 0000 000</t>
  </si>
  <si>
    <t>000 1 01 02000 01 0000 110</t>
  </si>
  <si>
    <t>000 1 03 00000 00 0000 000</t>
  </si>
  <si>
    <t>000 1 03 02000 01 0000 110</t>
  </si>
  <si>
    <t>000 1 05 00000 00 0000 000</t>
  </si>
  <si>
    <t>000 1 05 01000 00 0000 110</t>
  </si>
  <si>
    <t>000 1 05 02000 02 0000 110</t>
  </si>
  <si>
    <t>000 1 05 03000 01 0000 110</t>
  </si>
  <si>
    <t>000 1 05 04000 02 0000 110</t>
  </si>
  <si>
    <t>000 1 06 00000 00 0000 000</t>
  </si>
  <si>
    <t>000 1 06 01000 00 0000 110</t>
  </si>
  <si>
    <t>000 1 06 06000 00 0000 110</t>
  </si>
  <si>
    <t>000 1 08 00000 00 0000 000</t>
  </si>
  <si>
    <t>000 1 08 03000 01 0000 110</t>
  </si>
  <si>
    <t>000 1 08 07000 01 0000 110</t>
  </si>
  <si>
    <t>000 1 11 00000 00 0000 000</t>
  </si>
  <si>
    <t>000 1 11 03000 00 0000 120</t>
  </si>
  <si>
    <t>000 1 11 05000 00 0000 120</t>
  </si>
  <si>
    <t>000 1 11 07000 00 0000 120</t>
  </si>
  <si>
    <t xml:space="preserve">000 1 11 09000 00 0000 120 </t>
  </si>
  <si>
    <t>000 1 12 00000 00 0000 000</t>
  </si>
  <si>
    <t>000 1 12 01000 01 0000 120</t>
  </si>
  <si>
    <t>000 1 13 00000 00 0000 000</t>
  </si>
  <si>
    <t>000 1 13 01000 00 0000 130</t>
  </si>
  <si>
    <t>000 1 13 02000 00 0000 130</t>
  </si>
  <si>
    <t>000 1 14 00000 00 0000 000</t>
  </si>
  <si>
    <t>000 1 14 01000 00 0000 410</t>
  </si>
  <si>
    <t>000 1 14 02000 00 0000 000</t>
  </si>
  <si>
    <t>000 1 14 06000 00 0000 430</t>
  </si>
  <si>
    <t>000 1 14 06300 00 0000 430</t>
  </si>
  <si>
    <t>000 1 16 00000 00 0000 000</t>
  </si>
  <si>
    <t>000 1 16 03000 00 0000 140</t>
  </si>
  <si>
    <t>000 1 16 06000 01 0000 140</t>
  </si>
  <si>
    <t xml:space="preserve"> 000 1 16 08000 01 0000 140</t>
  </si>
  <si>
    <t>000 1 16 23000 00 0000 140</t>
  </si>
  <si>
    <t>000 1 16 25000 00 0000 140</t>
  </si>
  <si>
    <t>000 1 16 28000 01 0000 140</t>
  </si>
  <si>
    <t>000 1 16 30000 01 0000 140</t>
  </si>
  <si>
    <t>000 1 16 33000 00 0000 140</t>
  </si>
  <si>
    <t>000 1 16 37000 00 0000 140</t>
  </si>
  <si>
    <t>000 1 16 41000 01 0000 140</t>
  </si>
  <si>
    <t>000 1 16 43000 01 0000 140</t>
  </si>
  <si>
    <t>000 1 16 45000 01 0000 140</t>
  </si>
  <si>
    <t>000 1 16 90000 00 0000 140</t>
  </si>
  <si>
    <t>000 1 17 00000 00 0000 000</t>
  </si>
  <si>
    <t>000 1 17 01040 04 0000 180</t>
  </si>
  <si>
    <t>000 1 17 05040 04 0000 180</t>
  </si>
  <si>
    <t>000 2 00 00000 00 0000 000</t>
  </si>
  <si>
    <t>000 2 02 00000 00 0000 000</t>
  </si>
  <si>
    <t>000 2 18 00000 00 0000 000</t>
  </si>
  <si>
    <t>000 2 19 00000 00 0000 000</t>
  </si>
  <si>
    <t>Доходы от использования имущества, находящегося в  государственной и муниципальной собственности</t>
  </si>
  <si>
    <t>Доходы в виде прибыли, приходящейся на доли в   уставных (складочных) капиталах хозяйственных   товариществ и обществ, или дивидендов по акциям,   принадлежащим Российской Федерации, субъектам   Российской Федерации или  муниципальным   образованиям</t>
  </si>
  <si>
    <t>000 1 11 01000 00 0000 120</t>
  </si>
  <si>
    <t>Доходы от оказания платных услуг (работ) и компенсации затрат государства</t>
  </si>
  <si>
    <t>Доходы от реализации имущества, находящегося в государственной и муниципальной собственности (за исключением движимого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</si>
  <si>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 и земель (или) земельных участков, находящихся в государственной или муниципальной собственности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</si>
  <si>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 расчетов и (или) расчетов 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</si>
  <si>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</si>
  <si>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</si>
  <si>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об электроэнергетике</t>
  </si>
  <si>
    <t>Денежные взыскания (штрафы) за нарушение законодательства Российской Федерации об административных правонарушениях, предусмотренные  статьей 20.25 Кодекса Российской Федерации об административных правонарушениях</t>
  </si>
  <si>
    <t>Денежные взыскания (штрафы) за нарушение законодательства Российской Федерации о промышленной безопасности</t>
  </si>
  <si>
    <t>000 1 16 35000 00 0000 140</t>
  </si>
  <si>
    <t>Суммы по искам о возмещении вреда, причиненного окружающей среде</t>
  </si>
  <si>
    <t>Невыясненные поступления, зачисляемые в бюджеты городских округов</t>
  </si>
  <si>
    <t>Вид дохода</t>
  </si>
  <si>
    <t>Код классификации дохода</t>
  </si>
  <si>
    <t>000 1 09 00000 00 0000 000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</si>
  <si>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</si>
  <si>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местным налогам и сборам)</t>
  </si>
  <si>
    <t xml:space="preserve">
План</t>
  </si>
  <si>
    <t xml:space="preserve">Исполнение 
</t>
  </si>
  <si>
    <t>(рублей)</t>
  </si>
  <si>
    <t>Уточненный план года</t>
  </si>
  <si>
    <t>% исполнения  к уточненному плану года</t>
  </si>
  <si>
    <t>2019 год</t>
  </si>
  <si>
    <t>% исполнения к  плану 1 квартала</t>
  </si>
  <si>
    <t>Сведения об исполнении бюджета городского округа город  Сургут по доходам за 1 полугодие 2019 года в разрезе видов доходов в сравнении с запланированными значениями на  1 полугодие и год</t>
  </si>
  <si>
    <t>1 полугодие</t>
  </si>
  <si>
    <t>Утвержденный план года РДГ от 30.05.2019 № 429-VI ДГ</t>
  </si>
  <si>
    <t>Прочие безвозмездные поступления</t>
  </si>
  <si>
    <t>Прочие безвозмездные поступления в бюджеты городских округов</t>
  </si>
  <si>
    <t>000 2 07 04050 04  0000 150</t>
  </si>
  <si>
    <t>000 2 02 40000 00  0000 150</t>
  </si>
  <si>
    <t>000 2 02 30000 00  0000 150</t>
  </si>
  <si>
    <t>000 2 02 20000 00 0000 150</t>
  </si>
  <si>
    <t>000 2 02 10000 00 0000 150</t>
  </si>
  <si>
    <t>000 2 18 04000 04 0000 150</t>
  </si>
  <si>
    <t>000 2 19 00000 04 0000 150</t>
  </si>
  <si>
    <t>000 2 07 00000 00 0000 000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</si>
</sst>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.0"/>
    <numFmt numFmtId="166" formatCode="_-* #,##0.0_р_._-;\-* #,##0.0_р_._-;_-* &quot;-&quot;??_р_._-;_-@_-"/>
  </numFmts>
  <fonts count="11" x14ac:knownFonts="1"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164" fontId="5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Alignment="1"/>
    <xf numFmtId="0" fontId="2" fillId="0" borderId="0" xfId="0" applyFont="1" applyFill="1" applyAlignment="1">
      <alignment vertical="top"/>
    </xf>
    <xf numFmtId="49" fontId="6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Fill="1" applyAlignment="1">
      <alignment horizontal="center"/>
    </xf>
    <xf numFmtId="0" fontId="0" fillId="0" borderId="0" xfId="0" applyFont="1" applyFill="1"/>
    <xf numFmtId="4" fontId="2" fillId="0" borderId="0" xfId="0" applyNumberFormat="1" applyFont="1" applyFill="1" applyAlignment="1">
      <alignment vertical="top"/>
    </xf>
    <xf numFmtId="4" fontId="6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2" fillId="0" borderId="0" xfId="0" applyNumberFormat="1" applyFont="1" applyFill="1"/>
    <xf numFmtId="165" fontId="2" fillId="0" borderId="0" xfId="0" applyNumberFormat="1" applyFont="1" applyFill="1" applyAlignment="1">
      <alignment horizontal="center"/>
    </xf>
    <xf numFmtId="166" fontId="3" fillId="0" borderId="3" xfId="19" applyNumberFormat="1" applyFont="1" applyFill="1" applyBorder="1" applyAlignment="1">
      <alignment horizontal="center" vertical="center" wrapText="1"/>
    </xf>
    <xf numFmtId="166" fontId="3" fillId="0" borderId="4" xfId="19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justify" vertical="center" wrapText="1"/>
    </xf>
    <xf numFmtId="4" fontId="3" fillId="3" borderId="1" xfId="19" applyNumberFormat="1" applyFont="1" applyFill="1" applyBorder="1" applyAlignment="1">
      <alignment horizontal="right" vertical="center" wrapText="1"/>
    </xf>
    <xf numFmtId="4" fontId="2" fillId="5" borderId="1" xfId="19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/>
    </xf>
    <xf numFmtId="4" fontId="2" fillId="0" borderId="1" xfId="19" applyNumberFormat="1" applyFont="1" applyFill="1" applyBorder="1" applyAlignment="1">
      <alignment horizontal="right" vertical="center" wrapText="1"/>
    </xf>
    <xf numFmtId="4" fontId="2" fillId="5" borderId="1" xfId="0" applyNumberFormat="1" applyFont="1" applyFill="1" applyBorder="1" applyAlignment="1">
      <alignment horizontal="right" vertical="center" readingOrder="1"/>
    </xf>
    <xf numFmtId="4" fontId="2" fillId="5" borderId="1" xfId="19" applyNumberFormat="1" applyFont="1" applyFill="1" applyBorder="1" applyAlignment="1">
      <alignment horizontal="right" vertical="center" wrapText="1" readingOrder="1"/>
    </xf>
    <xf numFmtId="4" fontId="2" fillId="0" borderId="1" xfId="0" applyNumberFormat="1" applyFont="1" applyFill="1" applyBorder="1" applyAlignment="1">
      <alignment vertical="center"/>
    </xf>
    <xf numFmtId="0" fontId="2" fillId="5" borderId="2" xfId="0" applyFont="1" applyFill="1" applyBorder="1" applyAlignment="1">
      <alignment horizontal="justify" vertical="center" wrapText="1" readingOrder="1"/>
    </xf>
    <xf numFmtId="0" fontId="6" fillId="5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justify"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 applyProtection="1">
      <alignment horizontal="justify" vertical="center" wrapText="1" readingOrder="1"/>
      <protection locked="0"/>
    </xf>
    <xf numFmtId="0" fontId="2" fillId="0" borderId="2" xfId="0" applyFont="1" applyFill="1" applyBorder="1" applyAlignment="1" applyProtection="1">
      <alignment horizontal="justify" vertical="center" wrapText="1" readingOrder="1"/>
      <protection locked="0"/>
    </xf>
    <xf numFmtId="1" fontId="6" fillId="0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 applyProtection="1">
      <alignment horizontal="justify" vertical="center" wrapText="1" readingOrder="1"/>
      <protection locked="0"/>
    </xf>
    <xf numFmtId="0" fontId="6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justify" vertical="center" wrapText="1" readingOrder="1"/>
    </xf>
    <xf numFmtId="0" fontId="6" fillId="2" borderId="1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 applyProtection="1">
      <alignment horizontal="justify" vertical="center" wrapText="1" readingOrder="1"/>
      <protection locked="0"/>
    </xf>
    <xf numFmtId="0" fontId="2" fillId="0" borderId="5" xfId="0" applyFont="1" applyFill="1" applyBorder="1" applyAlignment="1" applyProtection="1">
      <alignment horizontal="justify" vertical="center" wrapText="1" readingOrder="1"/>
      <protection locked="0"/>
    </xf>
    <xf numFmtId="0" fontId="2" fillId="0" borderId="5" xfId="0" applyNumberFormat="1" applyFont="1" applyFill="1" applyBorder="1" applyAlignment="1" applyProtection="1">
      <alignment horizontal="justify" vertical="center" wrapText="1" readingOrder="1"/>
      <protection locked="0"/>
    </xf>
    <xf numFmtId="0" fontId="6" fillId="4" borderId="1" xfId="0" applyFont="1" applyFill="1" applyBorder="1" applyAlignment="1">
      <alignment horizontal="center" vertical="center"/>
    </xf>
    <xf numFmtId="0" fontId="2" fillId="5" borderId="5" xfId="0" applyFont="1" applyFill="1" applyBorder="1" applyAlignment="1" applyProtection="1">
      <alignment horizontal="justify" vertical="center" wrapText="1" readingOrder="1"/>
      <protection locked="0"/>
    </xf>
    <xf numFmtId="0" fontId="2" fillId="0" borderId="0" xfId="0" applyFont="1" applyFill="1" applyBorder="1" applyAlignment="1" applyProtection="1">
      <alignment horizontal="justify" vertical="center" wrapText="1" readingOrder="1"/>
      <protection locked="0"/>
    </xf>
    <xf numFmtId="0" fontId="2" fillId="5" borderId="5" xfId="0" applyNumberFormat="1" applyFont="1" applyFill="1" applyBorder="1" applyAlignment="1" applyProtection="1">
      <alignment horizontal="justify" vertical="center" wrapText="1" readingOrder="1"/>
      <protection locked="0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right"/>
    </xf>
    <xf numFmtId="4" fontId="3" fillId="3" borderId="1" xfId="0" applyNumberFormat="1" applyFont="1" applyFill="1" applyBorder="1" applyAlignment="1">
      <alignment horizontal="right" vertical="center"/>
    </xf>
    <xf numFmtId="4" fontId="3" fillId="5" borderId="1" xfId="0" applyNumberFormat="1" applyFont="1" applyFill="1" applyBorder="1" applyAlignment="1">
      <alignment horizontal="right" vertical="center"/>
    </xf>
    <xf numFmtId="4" fontId="2" fillId="5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/>
    </xf>
    <xf numFmtId="4" fontId="2" fillId="5" borderId="1" xfId="0" applyNumberFormat="1" applyFont="1" applyFill="1" applyBorder="1" applyAlignment="1">
      <alignment horizontal="right" vertical="center" readingOrder="1"/>
    </xf>
    <xf numFmtId="4" fontId="2" fillId="0" borderId="1" xfId="0" applyNumberFormat="1" applyFont="1" applyFill="1" applyBorder="1" applyAlignment="1">
      <alignment vertical="center"/>
    </xf>
    <xf numFmtId="4" fontId="2" fillId="5" borderId="1" xfId="0" applyNumberFormat="1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horizontal="right" vertical="center"/>
    </xf>
    <xf numFmtId="4" fontId="3" fillId="5" borderId="1" xfId="0" applyNumberFormat="1" applyFont="1" applyFill="1" applyBorder="1" applyAlignment="1">
      <alignment horizontal="right" vertical="center"/>
    </xf>
    <xf numFmtId="4" fontId="2" fillId="5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/>
    </xf>
    <xf numFmtId="4" fontId="2" fillId="5" borderId="1" xfId="0" applyNumberFormat="1" applyFont="1" applyFill="1" applyBorder="1" applyAlignment="1">
      <alignment horizontal="right" vertical="center" readingOrder="1"/>
    </xf>
    <xf numFmtId="4" fontId="2" fillId="0" borderId="1" xfId="0" applyNumberFormat="1" applyFont="1" applyFill="1" applyBorder="1" applyAlignment="1">
      <alignment vertical="center"/>
    </xf>
    <xf numFmtId="4" fontId="2" fillId="5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6" fontId="3" fillId="0" borderId="4" xfId="19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</cellXfs>
  <cellStyles count="20">
    <cellStyle name="Normal" xfId="18"/>
    <cellStyle name="Обычный" xfId="0" builtinId="0"/>
    <cellStyle name="Обычный 10" xfId="1"/>
    <cellStyle name="Обычный 11" xfId="2"/>
    <cellStyle name="Обычный 12" xfId="3"/>
    <cellStyle name="Обычный 13" xfId="4"/>
    <cellStyle name="Обычный 14" xfId="5"/>
    <cellStyle name="Обычный 15" xfId="6"/>
    <cellStyle name="Обычный 16" xfId="7"/>
    <cellStyle name="Обычный 17" xfId="8"/>
    <cellStyle name="Обычный 18" xfId="17"/>
    <cellStyle name="Обычный 2" xfId="9"/>
    <cellStyle name="Обычный 3" xfId="10"/>
    <cellStyle name="Обычный 4" xfId="11"/>
    <cellStyle name="Обычный 5" xfId="12"/>
    <cellStyle name="Обычный 6" xfId="13"/>
    <cellStyle name="Обычный 7" xfId="14"/>
    <cellStyle name="Обычный 8" xfId="15"/>
    <cellStyle name="Обычный 9" xfId="16"/>
    <cellStyle name="Финансовый" xfId="19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  <color rgb="FFFFDDD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8;&#1089;&#1087;&#1086;&#1083;&#1085;&#1077;&#1085;&#1080;&#1077;%202017/&#1048;&#1089;&#1087;&#1086;&#1083;&#1085;&#1077;&#1085;&#1080;&#1077;%201%20&#1082;&#1074;/&#1055;&#1086;&#1089;&#1090;&#1072;&#1085;&#1086;&#1074;&#1083;&#1077;&#1085;&#1080;&#1077;%20&#1079;&#1072;%201%20&#1082;&#1074;.2017/&#1087;&#1088;&#1080;&#1083;&#1086;&#1078;&#1077;&#1085;&#1080;&#1077;%201%20&#1044;&#1086;&#1093;&#1086;&#1076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1"/>
    </sheetNames>
    <sheetDataSet>
      <sheetData sheetId="0" refreshError="1">
        <row r="13">
          <cell r="C13" t="str">
            <v xml:space="preserve">ВСЕГО </v>
          </cell>
        </row>
        <row r="14">
          <cell r="C14" t="str">
            <v>НАЛОГОВЫЕ И НЕНАЛОГОВЫЕ ДОХОДЫ</v>
          </cell>
        </row>
        <row r="15">
          <cell r="C15" t="str">
            <v>Налоги на прибыль, доходы</v>
          </cell>
        </row>
        <row r="16">
          <cell r="C16" t="str">
            <v>Налог на доходы физических лиц</v>
          </cell>
        </row>
        <row r="18">
          <cell r="C18" t="str">
            <v>Акцизы по подакцизным товарам (продукции), производимым на территории Российской Федерации</v>
          </cell>
        </row>
        <row r="19">
          <cell r="C19" t="str">
            <v>Налоги на совокупный доход</v>
          </cell>
        </row>
        <row r="20">
          <cell r="C20" t="str">
            <v>Налог, взимаемый в связи с применением упрощенной системы налогообложения</v>
          </cell>
        </row>
        <row r="21">
          <cell r="C21" t="str">
            <v>Единый налог на вмененный доход для отдельных видов деятельности</v>
          </cell>
        </row>
        <row r="22">
          <cell r="C22" t="str">
            <v>Единый сельскохозяйственный налог</v>
          </cell>
        </row>
        <row r="23">
          <cell r="C23" t="str">
            <v>Налог, взимаемый в связи с применением патентной системы налогообложения</v>
          </cell>
        </row>
        <row r="24">
          <cell r="C24" t="str">
            <v>Налоги на имущество</v>
          </cell>
        </row>
        <row r="25">
          <cell r="C25" t="str">
            <v>Налог на имущество физических лиц</v>
          </cell>
        </row>
        <row r="26">
          <cell r="C26" t="str">
            <v>Земельный налог</v>
          </cell>
        </row>
        <row r="27">
          <cell r="C27" t="str">
            <v>Государственная пошлина</v>
          </cell>
        </row>
        <row r="28">
          <cell r="C28" t="str">
            <v xml:space="preserve">Государственная пошлина по делам, рассматриваемым в судах общей юрисдикции, мировыми судьями </v>
          </cell>
        </row>
        <row r="29">
          <cell r="C29" t="str">
            <v xml:space="preserve">Государственная пошлина за государственную регистрацию, а также за совершение прочих юридически значимых действий </v>
          </cell>
        </row>
        <row r="32">
          <cell r="C32" t="str">
            <v xml:space="preserve">Проценты, полученные от предоставления бюджетных кредитов внутри страны </v>
          </cell>
        </row>
        <row r="34">
          <cell r="C34" t="str">
            <v>Платежи от государственных и муниципальных унитарных предприятий</v>
          </cell>
        </row>
        <row r="35">
          <cell r="C35" t="str">
    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    </cell>
        </row>
        <row r="36">
          <cell r="C36" t="str">
            <v>Платежи при пользовании природными ресурсами</v>
          </cell>
        </row>
        <row r="37">
          <cell r="C37" t="str">
            <v>Плата за негативное воздействие на окружающую среду</v>
          </cell>
        </row>
        <row r="39">
          <cell r="C39" t="str">
            <v>Доходы от оказания платных услуг (работ)</v>
          </cell>
        </row>
        <row r="40">
          <cell r="C40" t="str">
            <v>Доходы от компенсации затрат государства</v>
          </cell>
        </row>
        <row r="41">
          <cell r="C41" t="str">
            <v>Доходы от продажи материальных и нематериальных активов</v>
          </cell>
        </row>
        <row r="42">
          <cell r="C42" t="str">
            <v>Доходы от продажи квартир</v>
          </cell>
        </row>
        <row r="44">
          <cell r="C44" t="str">
            <v>Доходы от продажи земельных участков, находящихся в государственной и муниципальной собственности</v>
          </cell>
        </row>
        <row r="46">
          <cell r="C46" t="str">
            <v>Штрафы, санкции, возмещение ущерба</v>
          </cell>
        </row>
        <row r="47">
          <cell r="C47" t="str">
            <v>Денежные взыскания (штрафы) за нарушение законодательства о налогах и сборах</v>
          </cell>
        </row>
        <row r="50">
          <cell r="C50" t="str">
            <v>Доходы от возмещения ущерба при возникновении страховых случаев</v>
          </cell>
        </row>
        <row r="53">
          <cell r="C53" t="str">
            <v>Денежные взыскания (штрафы) за правонарушения         в области дорожного движения</v>
          </cell>
        </row>
        <row r="55">
          <cell r="C55" t="str">
            <v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v>
          </cell>
        </row>
        <row r="59">
          <cell r="C59" t="str">
            <v>Прочие поступления от денежных взысканий (штрафов) и иных сумм в возмещение ущерба</v>
          </cell>
        </row>
        <row r="60">
          <cell r="C60" t="str">
            <v>Прочие неналоговые доходы</v>
          </cell>
        </row>
        <row r="62">
          <cell r="C62" t="str">
            <v>Прочие неналоговые доходы бюджетов городских округов</v>
          </cell>
        </row>
        <row r="63">
          <cell r="C63" t="str">
            <v>БЕЗВОЗМЕЗДНЫЕ ПОСТУПЛЕНИЯ</v>
          </cell>
        </row>
        <row r="64">
          <cell r="C64" t="str">
            <v>Безвозмездные поступления от других бюджетов бюджетной системы Российской Федерации</v>
          </cell>
        </row>
        <row r="65">
          <cell r="C65" t="str">
            <v>Дотации бюджетам субъектов Российской Федерации 
и муниципальных образований</v>
          </cell>
        </row>
        <row r="66">
          <cell r="C66" t="str">
            <v>Субсидии бюджетам бюджетной системы Российской Федерации (межбюджетные субсидии)</v>
          </cell>
        </row>
        <row r="67">
          <cell r="C67" t="str">
            <v>Субвенции бюджетам субъектов Российской Федерации и муниципальных образований</v>
          </cell>
        </row>
        <row r="68">
          <cell r="C68" t="str">
            <v>Иные межбюджетные трансферты</v>
          </cell>
        </row>
        <row r="69">
          <cell r="C69" t="str">
            <v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 </v>
          </cell>
        </row>
        <row r="70">
          <cell r="C70" t="str">
            <v>Доходы бюджетов городских округов от возврата  организациями остатков субсидий прошлых лет</v>
          </cell>
        </row>
        <row r="71">
          <cell r="C71" t="str">
            <v>Возврат остатков субсидий, субвенций и иных межбюджетных трансфертов, имеющих целевое назначение, прошлых лет</v>
          </cell>
        </row>
        <row r="72">
          <cell r="C72" t="str">
            <v>Возврат остатков субсидий, субвенций и иных межбюджетных трансфертов, имеющих целевое назначение, прошлых лет из бюджетов городских округов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H74"/>
  <sheetViews>
    <sheetView tabSelected="1" zoomScaleNormal="100" zoomScaleSheetLayoutView="80" zoomScalePageLayoutView="75" workbookViewId="0">
      <pane xSplit="2" ySplit="7" topLeftCell="C8" activePane="bottomRight" state="frozen"/>
      <selection pane="topRight" activeCell="C1" sqref="C1"/>
      <selection pane="bottomLeft" activeCell="A5" sqref="A5"/>
      <selection pane="bottomRight" activeCell="F45" sqref="F45"/>
    </sheetView>
  </sheetViews>
  <sheetFormatPr defaultColWidth="9.140625" defaultRowHeight="12.75" x14ac:dyDescent="0.2"/>
  <cols>
    <col min="1" max="1" width="52" style="4" customWidth="1"/>
    <col min="2" max="2" width="23.7109375" style="5" customWidth="1"/>
    <col min="3" max="4" width="17.85546875" style="8" customWidth="1"/>
    <col min="5" max="5" width="17.140625" style="8" customWidth="1"/>
    <col min="6" max="6" width="17" style="8" customWidth="1"/>
    <col min="7" max="7" width="12.7109375" style="8" customWidth="1"/>
    <col min="8" max="8" width="11.5703125" style="8" customWidth="1"/>
    <col min="9" max="10" width="9.140625" style="2" customWidth="1"/>
    <col min="11" max="16384" width="9.140625" style="2"/>
  </cols>
  <sheetData>
    <row r="1" spans="1:8" x14ac:dyDescent="0.2">
      <c r="G1" s="62"/>
      <c r="H1" s="62"/>
    </row>
    <row r="3" spans="1:8" s="3" customFormat="1" ht="48" customHeight="1" x14ac:dyDescent="0.2">
      <c r="A3" s="63" t="s">
        <v>83</v>
      </c>
      <c r="B3" s="63"/>
      <c r="C3" s="63"/>
      <c r="D3" s="63"/>
      <c r="E3" s="64"/>
      <c r="F3" s="63"/>
      <c r="G3" s="63"/>
      <c r="H3" s="63"/>
    </row>
    <row r="4" spans="1:8" s="3" customFormat="1" x14ac:dyDescent="0.2">
      <c r="A4" s="4"/>
      <c r="B4" s="5"/>
      <c r="C4" s="8"/>
      <c r="D4" s="8"/>
      <c r="E4" s="9"/>
      <c r="F4" s="14"/>
      <c r="G4" s="46"/>
      <c r="H4" s="47" t="s">
        <v>78</v>
      </c>
    </row>
    <row r="5" spans="1:8" s="3" customFormat="1" ht="12.75" customHeight="1" x14ac:dyDescent="0.2">
      <c r="A5" s="65" t="s">
        <v>71</v>
      </c>
      <c r="B5" s="66" t="s">
        <v>72</v>
      </c>
      <c r="C5" s="67" t="s">
        <v>81</v>
      </c>
      <c r="D5" s="67"/>
      <c r="E5" s="67"/>
      <c r="F5" s="67"/>
      <c r="G5" s="67"/>
      <c r="H5" s="67"/>
    </row>
    <row r="6" spans="1:8" s="3" customFormat="1" ht="12.75" customHeight="1" x14ac:dyDescent="0.2">
      <c r="A6" s="65"/>
      <c r="B6" s="66"/>
      <c r="C6" s="71" t="s">
        <v>85</v>
      </c>
      <c r="D6" s="71" t="s">
        <v>79</v>
      </c>
      <c r="E6" s="68" t="s">
        <v>84</v>
      </c>
      <c r="F6" s="69"/>
      <c r="G6" s="69"/>
      <c r="H6" s="70"/>
    </row>
    <row r="7" spans="1:8" s="6" customFormat="1" ht="66.75" customHeight="1" x14ac:dyDescent="0.2">
      <c r="A7" s="65"/>
      <c r="B7" s="66"/>
      <c r="C7" s="72"/>
      <c r="D7" s="72"/>
      <c r="E7" s="16" t="s">
        <v>76</v>
      </c>
      <c r="F7" s="15" t="s">
        <v>77</v>
      </c>
      <c r="G7" s="16" t="s">
        <v>80</v>
      </c>
      <c r="H7" s="16" t="s">
        <v>82</v>
      </c>
    </row>
    <row r="8" spans="1:8" x14ac:dyDescent="0.2">
      <c r="A8" s="27" t="str">
        <f>'[1]Лист 1'!C13</f>
        <v xml:space="preserve">ВСЕГО </v>
      </c>
      <c r="B8" s="28"/>
      <c r="C8" s="48">
        <f>C9+C61</f>
        <v>28087862718.23</v>
      </c>
      <c r="D8" s="55">
        <f t="shared" ref="D8:F8" si="0">D9+D61</f>
        <v>28129970825.48</v>
      </c>
      <c r="E8" s="55">
        <f t="shared" si="0"/>
        <v>12468851092.559999</v>
      </c>
      <c r="F8" s="55">
        <f t="shared" si="0"/>
        <v>11121157591.870001</v>
      </c>
      <c r="G8" s="18">
        <f>F8/D8*100</f>
        <v>39.53</v>
      </c>
      <c r="H8" s="18">
        <f t="shared" ref="H8:H24" si="1">IF(E8=0,0,IF(F8&lt;0,0,IF((F8/E8*100)&gt;150,"св.100",F8/E8*100)))</f>
        <v>89.19</v>
      </c>
    </row>
    <row r="9" spans="1:8" s="1" customFormat="1" x14ac:dyDescent="0.2">
      <c r="A9" s="17" t="str">
        <f>'[1]Лист 1'!C14</f>
        <v>НАЛОГОВЫЕ И НЕНАЛОГОВЫЕ ДОХОДЫ</v>
      </c>
      <c r="B9" s="29" t="s">
        <v>4</v>
      </c>
      <c r="C9" s="49">
        <f>C10+C12+C14+C19+C22+C25+C27+C33+C35+C38+C43+C58</f>
        <v>11855013844.65</v>
      </c>
      <c r="D9" s="56">
        <f t="shared" ref="D9:F9" si="2">D10+D12+D14+D19+D22+D25+D27+D33+D35+D38+D43+D58</f>
        <v>11855013844.65</v>
      </c>
      <c r="E9" s="56">
        <f t="shared" si="2"/>
        <v>5419573755.2799997</v>
      </c>
      <c r="F9" s="56">
        <f t="shared" si="2"/>
        <v>5455031870.4700003</v>
      </c>
      <c r="G9" s="19">
        <f t="shared" ref="G9:G14" si="3">IF(D9=0,0,IF(F9&lt;0,0,IF((F9/C9*100)&gt;150,"св.100",F9/C9*100)))</f>
        <v>46.01</v>
      </c>
      <c r="H9" s="19">
        <f t="shared" si="1"/>
        <v>100.65</v>
      </c>
    </row>
    <row r="10" spans="1:8" x14ac:dyDescent="0.2">
      <c r="A10" s="30" t="str">
        <f>'[1]Лист 1'!C15</f>
        <v>Налоги на прибыль, доходы</v>
      </c>
      <c r="B10" s="26" t="s">
        <v>5</v>
      </c>
      <c r="C10" s="50">
        <f>C11</f>
        <v>8014931709.8400002</v>
      </c>
      <c r="D10" s="57">
        <f t="shared" ref="D10:F10" si="4">D11</f>
        <v>8014931709.8400002</v>
      </c>
      <c r="E10" s="57">
        <f t="shared" si="4"/>
        <v>3612813814.7800002</v>
      </c>
      <c r="F10" s="57">
        <f t="shared" si="4"/>
        <v>3645288634.9099998</v>
      </c>
      <c r="G10" s="19">
        <f t="shared" si="3"/>
        <v>45.48</v>
      </c>
      <c r="H10" s="19">
        <f t="shared" si="1"/>
        <v>100.9</v>
      </c>
    </row>
    <row r="11" spans="1:8" ht="15" customHeight="1" x14ac:dyDescent="0.2">
      <c r="A11" s="31" t="str">
        <f>'[1]Лист 1'!C16</f>
        <v>Налог на доходы физических лиц</v>
      </c>
      <c r="B11" s="32" t="s">
        <v>6</v>
      </c>
      <c r="C11" s="51">
        <v>8014931709.8400002</v>
      </c>
      <c r="D11" s="58">
        <v>8014931709.8400002</v>
      </c>
      <c r="E11" s="20">
        <v>3612813814.7800002</v>
      </c>
      <c r="F11" s="20">
        <v>3645288634.9099998</v>
      </c>
      <c r="G11" s="21">
        <f t="shared" si="3"/>
        <v>45.48</v>
      </c>
      <c r="H11" s="21">
        <f t="shared" si="1"/>
        <v>100.9</v>
      </c>
    </row>
    <row r="12" spans="1:8" ht="25.5" customHeight="1" x14ac:dyDescent="0.2">
      <c r="A12" s="30" t="s">
        <v>3</v>
      </c>
      <c r="B12" s="33" t="s">
        <v>7</v>
      </c>
      <c r="C12" s="52">
        <f>C13</f>
        <v>37964241.689999998</v>
      </c>
      <c r="D12" s="59">
        <f>D13</f>
        <v>37964241.689999998</v>
      </c>
      <c r="E12" s="22">
        <f t="shared" ref="E12:F12" si="5">E13</f>
        <v>17182697.649999999</v>
      </c>
      <c r="F12" s="22">
        <f t="shared" si="5"/>
        <v>19594844.739999998</v>
      </c>
      <c r="G12" s="23">
        <f t="shared" si="3"/>
        <v>51.61</v>
      </c>
      <c r="H12" s="23">
        <f t="shared" si="1"/>
        <v>114.04</v>
      </c>
    </row>
    <row r="13" spans="1:8" ht="25.5" x14ac:dyDescent="0.2">
      <c r="A13" s="31" t="str">
        <f>'[1]Лист 1'!C18</f>
        <v>Акцизы по подакцизным товарам (продукции), производимым на территории Российской Федерации</v>
      </c>
      <c r="B13" s="34" t="s">
        <v>8</v>
      </c>
      <c r="C13" s="51">
        <v>37964241.689999998</v>
      </c>
      <c r="D13" s="58">
        <v>37964241.689999998</v>
      </c>
      <c r="E13" s="20">
        <v>17182697.649999999</v>
      </c>
      <c r="F13" s="20">
        <v>19594844.739999998</v>
      </c>
      <c r="G13" s="21">
        <f t="shared" si="3"/>
        <v>51.61</v>
      </c>
      <c r="H13" s="21">
        <f t="shared" si="1"/>
        <v>114.04</v>
      </c>
    </row>
    <row r="14" spans="1:8" ht="16.5" customHeight="1" x14ac:dyDescent="0.2">
      <c r="A14" s="30" t="str">
        <f>'[1]Лист 1'!C19</f>
        <v>Налоги на совокупный доход</v>
      </c>
      <c r="B14" s="26" t="s">
        <v>9</v>
      </c>
      <c r="C14" s="50">
        <f>C15+C16+C17+C18</f>
        <v>1909574729.5799999</v>
      </c>
      <c r="D14" s="57">
        <f t="shared" ref="D14:F14" si="6">D15+D16+D17+D18</f>
        <v>1909574729.5799999</v>
      </c>
      <c r="E14" s="57">
        <f t="shared" si="6"/>
        <v>1020890105.92</v>
      </c>
      <c r="F14" s="57">
        <f t="shared" si="6"/>
        <v>1016834757.39</v>
      </c>
      <c r="G14" s="19">
        <f t="shared" si="3"/>
        <v>53.25</v>
      </c>
      <c r="H14" s="19">
        <f t="shared" si="1"/>
        <v>99.6</v>
      </c>
    </row>
    <row r="15" spans="1:8" ht="27.75" customHeight="1" x14ac:dyDescent="0.2">
      <c r="A15" s="35" t="str">
        <f>'[1]Лист 1'!C20</f>
        <v>Налог, взимаемый в связи с применением упрощенной системы налогообложения</v>
      </c>
      <c r="B15" s="36" t="s">
        <v>10</v>
      </c>
      <c r="C15" s="51">
        <v>1491351887.1400001</v>
      </c>
      <c r="D15" s="58">
        <v>1491351887.1400001</v>
      </c>
      <c r="E15" s="20">
        <v>810745284.80999994</v>
      </c>
      <c r="F15" s="20">
        <v>818454073.61000001</v>
      </c>
      <c r="G15" s="21">
        <f>F15/D15*100</f>
        <v>54.88</v>
      </c>
      <c r="H15" s="21">
        <f>F15/E15*100</f>
        <v>100.95</v>
      </c>
    </row>
    <row r="16" spans="1:8" s="7" customFormat="1" ht="25.5" x14ac:dyDescent="0.2">
      <c r="A16" s="37" t="str">
        <f>'[1]Лист 1'!C21</f>
        <v>Единый налог на вмененный доход для отдельных видов деятельности</v>
      </c>
      <c r="B16" s="36" t="s">
        <v>11</v>
      </c>
      <c r="C16" s="51">
        <v>321373183.23000002</v>
      </c>
      <c r="D16" s="58">
        <v>321373183.23000002</v>
      </c>
      <c r="E16" s="20">
        <v>163488926.84</v>
      </c>
      <c r="F16" s="20">
        <v>149021966.12</v>
      </c>
      <c r="G16" s="21">
        <f t="shared" ref="G16:G24" si="7">F16/D16*100</f>
        <v>46.37</v>
      </c>
      <c r="H16" s="21">
        <f t="shared" si="1"/>
        <v>91.15</v>
      </c>
    </row>
    <row r="17" spans="1:8" ht="19.5" customHeight="1" x14ac:dyDescent="0.2">
      <c r="A17" s="35" t="str">
        <f>'[1]Лист 1'!C22</f>
        <v>Единый сельскохозяйственный налог</v>
      </c>
      <c r="B17" s="36" t="s">
        <v>12</v>
      </c>
      <c r="C17" s="51">
        <v>184585.16</v>
      </c>
      <c r="D17" s="58">
        <v>184585.16</v>
      </c>
      <c r="E17" s="20">
        <v>142130.57</v>
      </c>
      <c r="F17" s="20">
        <v>269921.52</v>
      </c>
      <c r="G17" s="21">
        <f t="shared" si="7"/>
        <v>146.22999999999999</v>
      </c>
      <c r="H17" s="21" t="str">
        <f t="shared" si="1"/>
        <v>св.100</v>
      </c>
    </row>
    <row r="18" spans="1:8" ht="30.75" customHeight="1" x14ac:dyDescent="0.2">
      <c r="A18" s="35" t="str">
        <f>'[1]Лист 1'!C23</f>
        <v>Налог, взимаемый в связи с применением патентной системы налогообложения</v>
      </c>
      <c r="B18" s="36" t="s">
        <v>13</v>
      </c>
      <c r="C18" s="51">
        <v>96665074.049999997</v>
      </c>
      <c r="D18" s="58">
        <v>96665074.049999997</v>
      </c>
      <c r="E18" s="20">
        <v>46513763.700000003</v>
      </c>
      <c r="F18" s="20">
        <v>49088796.140000001</v>
      </c>
      <c r="G18" s="21">
        <f t="shared" si="7"/>
        <v>50.78</v>
      </c>
      <c r="H18" s="21">
        <f t="shared" si="1"/>
        <v>105.54</v>
      </c>
    </row>
    <row r="19" spans="1:8" ht="18" customHeight="1" x14ac:dyDescent="0.2">
      <c r="A19" s="30" t="str">
        <f>'[1]Лист 1'!C24</f>
        <v>Налоги на имущество</v>
      </c>
      <c r="B19" s="26" t="s">
        <v>14</v>
      </c>
      <c r="C19" s="50">
        <f>C20+C21</f>
        <v>626200950.66999996</v>
      </c>
      <c r="D19" s="57">
        <f t="shared" ref="D19:F19" si="8">D20+D21</f>
        <v>626200950.66999996</v>
      </c>
      <c r="E19" s="57">
        <f t="shared" si="8"/>
        <v>260596552.53999999</v>
      </c>
      <c r="F19" s="57">
        <f t="shared" si="8"/>
        <v>261005896.78999999</v>
      </c>
      <c r="G19" s="19">
        <f>IF(D19=0,0,IF(F19&lt;0,0,IF((F19/C19*100)&gt;150,"св.100",F19/C19*100)))</f>
        <v>41.68</v>
      </c>
      <c r="H19" s="19">
        <f t="shared" si="1"/>
        <v>100.16</v>
      </c>
    </row>
    <row r="20" spans="1:8" ht="21" customHeight="1" x14ac:dyDescent="0.2">
      <c r="A20" s="35" t="str">
        <f>'[1]Лист 1'!C25</f>
        <v>Налог на имущество физических лиц</v>
      </c>
      <c r="B20" s="36" t="s">
        <v>15</v>
      </c>
      <c r="C20" s="51">
        <v>125252961</v>
      </c>
      <c r="D20" s="58">
        <v>125252961</v>
      </c>
      <c r="E20" s="20">
        <v>16019853.710000001</v>
      </c>
      <c r="F20" s="20">
        <v>35316691.259999998</v>
      </c>
      <c r="G20" s="21">
        <f t="shared" si="7"/>
        <v>28.2</v>
      </c>
      <c r="H20" s="21" t="str">
        <f t="shared" si="1"/>
        <v>св.100</v>
      </c>
    </row>
    <row r="21" spans="1:8" ht="22.5" customHeight="1" x14ac:dyDescent="0.2">
      <c r="A21" s="35" t="str">
        <f>'[1]Лист 1'!C26</f>
        <v>Земельный налог</v>
      </c>
      <c r="B21" s="36" t="s">
        <v>16</v>
      </c>
      <c r="C21" s="51">
        <v>500947989.67000002</v>
      </c>
      <c r="D21" s="58">
        <v>500947989.67000002</v>
      </c>
      <c r="E21" s="20">
        <v>244576698.83000001</v>
      </c>
      <c r="F21" s="20">
        <v>225689205.53</v>
      </c>
      <c r="G21" s="21">
        <f t="shared" si="7"/>
        <v>45.05</v>
      </c>
      <c r="H21" s="21">
        <f t="shared" si="1"/>
        <v>92.28</v>
      </c>
    </row>
    <row r="22" spans="1:8" ht="25.5" customHeight="1" x14ac:dyDescent="0.2">
      <c r="A22" s="25" t="str">
        <f>'[1]Лист 1'!C27</f>
        <v>Государственная пошлина</v>
      </c>
      <c r="B22" s="26" t="s">
        <v>17</v>
      </c>
      <c r="C22" s="50">
        <f>C23+C24</f>
        <v>85110193.700000003</v>
      </c>
      <c r="D22" s="57">
        <f t="shared" ref="D22:F22" si="9">D23+D24</f>
        <v>85110193.700000003</v>
      </c>
      <c r="E22" s="57">
        <f t="shared" si="9"/>
        <v>38775359.049999997</v>
      </c>
      <c r="F22" s="57">
        <f t="shared" si="9"/>
        <v>44042468.780000001</v>
      </c>
      <c r="G22" s="19">
        <f>IF(D22=0,0,IF(F22&lt;0,0,IF((F22/C22*100)&gt;150,"св.100",F22/C22*100)))</f>
        <v>51.75</v>
      </c>
      <c r="H22" s="19">
        <f t="shared" si="1"/>
        <v>113.58</v>
      </c>
    </row>
    <row r="23" spans="1:8" s="3" customFormat="1" ht="25.5" x14ac:dyDescent="0.2">
      <c r="A23" s="31" t="str">
        <f>'[1]Лист 1'!C28</f>
        <v xml:space="preserve">Государственная пошлина по делам, рассматриваемым в судах общей юрисдикции, мировыми судьями </v>
      </c>
      <c r="B23" s="36" t="s">
        <v>18</v>
      </c>
      <c r="C23" s="53">
        <v>82718393.700000003</v>
      </c>
      <c r="D23" s="60">
        <v>82718393.700000003</v>
      </c>
      <c r="E23" s="24">
        <v>37674759.049999997</v>
      </c>
      <c r="F23" s="20">
        <v>43189131.119999997</v>
      </c>
      <c r="G23" s="21">
        <f t="shared" si="7"/>
        <v>52.21</v>
      </c>
      <c r="H23" s="21">
        <f t="shared" si="1"/>
        <v>114.64</v>
      </c>
    </row>
    <row r="24" spans="1:8" s="3" customFormat="1" ht="38.25" x14ac:dyDescent="0.2">
      <c r="A24" s="31" t="str">
        <f>'[1]Лист 1'!C29</f>
        <v xml:space="preserve">Государственная пошлина за государственную регистрацию, а также за совершение прочих юридически значимых действий </v>
      </c>
      <c r="B24" s="38" t="s">
        <v>19</v>
      </c>
      <c r="C24" s="53">
        <v>2391800</v>
      </c>
      <c r="D24" s="60">
        <v>2391800</v>
      </c>
      <c r="E24" s="24">
        <v>1100600</v>
      </c>
      <c r="F24" s="20">
        <v>853337.66</v>
      </c>
      <c r="G24" s="21">
        <f t="shared" si="7"/>
        <v>35.68</v>
      </c>
      <c r="H24" s="21">
        <f t="shared" si="1"/>
        <v>77.53</v>
      </c>
    </row>
    <row r="25" spans="1:8" s="3" customFormat="1" ht="26.25" customHeight="1" x14ac:dyDescent="0.2">
      <c r="A25" s="25" t="s">
        <v>74</v>
      </c>
      <c r="B25" s="26" t="s">
        <v>73</v>
      </c>
      <c r="C25" s="50">
        <f>C26</f>
        <v>0</v>
      </c>
      <c r="D25" s="57">
        <f t="shared" ref="D25:F25" si="10">D26</f>
        <v>0</v>
      </c>
      <c r="E25" s="57">
        <f t="shared" si="10"/>
        <v>0</v>
      </c>
      <c r="F25" s="57">
        <f t="shared" si="10"/>
        <v>43.66</v>
      </c>
      <c r="G25" s="19"/>
      <c r="H25" s="19"/>
    </row>
    <row r="26" spans="1:8" s="3" customFormat="1" ht="29.25" customHeight="1" x14ac:dyDescent="0.2">
      <c r="A26" s="31" t="s">
        <v>75</v>
      </c>
      <c r="B26" s="36" t="s">
        <v>73</v>
      </c>
      <c r="C26" s="53">
        <v>0</v>
      </c>
      <c r="D26" s="60">
        <v>0</v>
      </c>
      <c r="E26" s="24">
        <v>0</v>
      </c>
      <c r="F26" s="20">
        <v>43.66</v>
      </c>
      <c r="G26" s="21"/>
      <c r="H26" s="21"/>
    </row>
    <row r="27" spans="1:8" s="3" customFormat="1" ht="30.75" customHeight="1" x14ac:dyDescent="0.2">
      <c r="A27" s="30" t="s">
        <v>56</v>
      </c>
      <c r="B27" s="26" t="s">
        <v>20</v>
      </c>
      <c r="C27" s="54">
        <f>C28+C29+C30+C31+C32</f>
        <v>743546814.21000004</v>
      </c>
      <c r="D27" s="61">
        <f t="shared" ref="D27:F27" si="11">D28+D29+D30+D31+D32</f>
        <v>743546814.21000004</v>
      </c>
      <c r="E27" s="61">
        <f t="shared" si="11"/>
        <v>289342086.29000002</v>
      </c>
      <c r="F27" s="61">
        <f t="shared" si="11"/>
        <v>281293669.43000001</v>
      </c>
      <c r="G27" s="19">
        <f>IF(D27=0,0,IF(F27&lt;0,0,IF((F27/C27*100)&gt;150,"св.100",F27/C27*100)))</f>
        <v>37.83</v>
      </c>
      <c r="H27" s="19">
        <f>IF(E27=0,0,IF(F27&lt;0,0,IF((F27/E27*100)&gt;150,"св.100",F27/E27*100)))</f>
        <v>97.22</v>
      </c>
    </row>
    <row r="28" spans="1:8" s="3" customFormat="1" ht="66.75" customHeight="1" x14ac:dyDescent="0.2">
      <c r="A28" s="31" t="s">
        <v>57</v>
      </c>
      <c r="B28" s="36" t="s">
        <v>58</v>
      </c>
      <c r="C28" s="53">
        <v>11759657.449999999</v>
      </c>
      <c r="D28" s="60">
        <v>11759657.449999999</v>
      </c>
      <c r="E28" s="24">
        <v>0</v>
      </c>
      <c r="F28" s="20">
        <v>175507</v>
      </c>
      <c r="G28" s="21">
        <f t="shared" ref="G28:G32" si="12">F28/D28*100</f>
        <v>1.49</v>
      </c>
      <c r="H28" s="21">
        <f t="shared" ref="H28:H46" si="13">IF(E28=0,0,IF(F28&lt;0,0,IF((F28/E28*100)&gt;150,"св.100",F28/E28*100)))</f>
        <v>0</v>
      </c>
    </row>
    <row r="29" spans="1:8" s="3" customFormat="1" ht="27.75" customHeight="1" x14ac:dyDescent="0.2">
      <c r="A29" s="31" t="str">
        <f>'[1]Лист 1'!C32</f>
        <v xml:space="preserve">Проценты, полученные от предоставления бюджетных кредитов внутри страны </v>
      </c>
      <c r="B29" s="36" t="s">
        <v>21</v>
      </c>
      <c r="C29" s="53">
        <v>2099</v>
      </c>
      <c r="D29" s="60">
        <v>2099</v>
      </c>
      <c r="E29" s="24">
        <v>1217</v>
      </c>
      <c r="F29" s="20">
        <v>2169</v>
      </c>
      <c r="G29" s="21">
        <f t="shared" si="12"/>
        <v>103.33</v>
      </c>
      <c r="H29" s="21" t="str">
        <f t="shared" si="13"/>
        <v>св.100</v>
      </c>
    </row>
    <row r="30" spans="1:8" s="3" customFormat="1" ht="76.5" customHeight="1" x14ac:dyDescent="0.2">
      <c r="A30" s="31" t="s">
        <v>0</v>
      </c>
      <c r="B30" s="36" t="s">
        <v>22</v>
      </c>
      <c r="C30" s="53">
        <v>724481607.69000006</v>
      </c>
      <c r="D30" s="60">
        <v>724481607.69000006</v>
      </c>
      <c r="E30" s="24">
        <v>286381420.29000002</v>
      </c>
      <c r="F30" s="20">
        <v>265182714.68000001</v>
      </c>
      <c r="G30" s="21">
        <f t="shared" si="12"/>
        <v>36.6</v>
      </c>
      <c r="H30" s="21">
        <f t="shared" si="13"/>
        <v>92.6</v>
      </c>
    </row>
    <row r="31" spans="1:8" s="3" customFormat="1" ht="33.75" customHeight="1" x14ac:dyDescent="0.2">
      <c r="A31" s="39" t="str">
        <f>'[1]Лист 1'!C34</f>
        <v>Платежи от государственных и муниципальных унитарных предприятий</v>
      </c>
      <c r="B31" s="36" t="s">
        <v>23</v>
      </c>
      <c r="C31" s="53">
        <v>2955336.9</v>
      </c>
      <c r="D31" s="60">
        <v>2955336.9</v>
      </c>
      <c r="E31" s="24">
        <v>2955336.9</v>
      </c>
      <c r="F31" s="20">
        <v>15930352.789999999</v>
      </c>
      <c r="G31" s="21">
        <f t="shared" si="12"/>
        <v>539.04</v>
      </c>
      <c r="H31" s="21" t="str">
        <f t="shared" si="13"/>
        <v>св.100</v>
      </c>
    </row>
    <row r="32" spans="1:8" s="3" customFormat="1" ht="76.5" x14ac:dyDescent="0.2">
      <c r="A32" s="31" t="str">
        <f>'[1]Лист 1'!C35</f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B32" s="36" t="s">
        <v>24</v>
      </c>
      <c r="C32" s="53">
        <v>4348113.17</v>
      </c>
      <c r="D32" s="60">
        <v>4348113.17</v>
      </c>
      <c r="E32" s="24">
        <v>4112.1000000000004</v>
      </c>
      <c r="F32" s="20">
        <v>2925.96</v>
      </c>
      <c r="G32" s="21">
        <f t="shared" si="12"/>
        <v>7.0000000000000007E-2</v>
      </c>
      <c r="H32" s="21">
        <f t="shared" si="13"/>
        <v>71.150000000000006</v>
      </c>
    </row>
    <row r="33" spans="1:8" s="3" customFormat="1" ht="21.75" customHeight="1" x14ac:dyDescent="0.2">
      <c r="A33" s="30" t="str">
        <f>'[1]Лист 1'!C36</f>
        <v>Платежи при пользовании природными ресурсами</v>
      </c>
      <c r="B33" s="26" t="s">
        <v>25</v>
      </c>
      <c r="C33" s="54">
        <f>C34</f>
        <v>12193723</v>
      </c>
      <c r="D33" s="61">
        <f t="shared" ref="D33:F33" si="14">D34</f>
        <v>12193723</v>
      </c>
      <c r="E33" s="61">
        <f t="shared" si="14"/>
        <v>6096800</v>
      </c>
      <c r="F33" s="61">
        <f t="shared" si="14"/>
        <v>22569285.73</v>
      </c>
      <c r="G33" s="19" t="str">
        <f>IF(D33=0,0,IF(F33&lt;0,0,IF((F33/C33*100)&gt;150,"св.100",F33/C33*100)))</f>
        <v>св.100</v>
      </c>
      <c r="H33" s="19" t="str">
        <f t="shared" si="13"/>
        <v>св.100</v>
      </c>
    </row>
    <row r="34" spans="1:8" s="3" customFormat="1" ht="22.5" customHeight="1" x14ac:dyDescent="0.2">
      <c r="A34" s="40" t="str">
        <f>'[1]Лист 1'!C37</f>
        <v>Плата за негативное воздействие на окружающую среду</v>
      </c>
      <c r="B34" s="36" t="s">
        <v>26</v>
      </c>
      <c r="C34" s="53">
        <v>12193723</v>
      </c>
      <c r="D34" s="60">
        <v>12193723</v>
      </c>
      <c r="E34" s="24">
        <v>6096800</v>
      </c>
      <c r="F34" s="20">
        <v>22569285.73</v>
      </c>
      <c r="G34" s="21" t="str">
        <f>IF(D34=0,0,IF(F34&lt;0,0,IF((F34/C34*100)&gt;150,"св.100",F34/C34*100)))</f>
        <v>св.100</v>
      </c>
      <c r="H34" s="21" t="str">
        <f t="shared" si="13"/>
        <v>св.100</v>
      </c>
    </row>
    <row r="35" spans="1:8" s="3" customFormat="1" ht="25.5" x14ac:dyDescent="0.2">
      <c r="A35" s="30" t="s">
        <v>59</v>
      </c>
      <c r="B35" s="26" t="s">
        <v>27</v>
      </c>
      <c r="C35" s="54">
        <f>C36+C37</f>
        <v>84484010.75</v>
      </c>
      <c r="D35" s="61">
        <f t="shared" ref="D35:F35" si="15">D36+D37</f>
        <v>84484010.75</v>
      </c>
      <c r="E35" s="61">
        <f t="shared" si="15"/>
        <v>39627974.869999997</v>
      </c>
      <c r="F35" s="61">
        <f t="shared" si="15"/>
        <v>36156335.149999999</v>
      </c>
      <c r="G35" s="19">
        <f>IF(D35=0,0,IF(F35&lt;0,0,IF((F35/C35*100)&gt;150,"св.100",F35/C35*100)))</f>
        <v>42.8</v>
      </c>
      <c r="H35" s="19">
        <f t="shared" si="13"/>
        <v>91.24</v>
      </c>
    </row>
    <row r="36" spans="1:8" s="3" customFormat="1" ht="16.5" customHeight="1" x14ac:dyDescent="0.2">
      <c r="A36" s="31" t="str">
        <f>'[1]Лист 1'!C39</f>
        <v>Доходы от оказания платных услуг (работ)</v>
      </c>
      <c r="B36" s="36" t="s">
        <v>28</v>
      </c>
      <c r="C36" s="53">
        <v>51630015.329999998</v>
      </c>
      <c r="D36" s="60">
        <v>51630015.329999998</v>
      </c>
      <c r="E36" s="24">
        <v>18421307.43</v>
      </c>
      <c r="F36" s="24">
        <v>19904382.960000001</v>
      </c>
      <c r="G36" s="21">
        <f t="shared" ref="G36:G70" si="16">IF(D36=0,0,IF(F36&lt;0,0,IF((F36/C36*100)&gt;150,"св.100",F36/C36*100)))</f>
        <v>38.549999999999997</v>
      </c>
      <c r="H36" s="21">
        <f t="shared" si="13"/>
        <v>108.05</v>
      </c>
    </row>
    <row r="37" spans="1:8" s="3" customFormat="1" ht="18" customHeight="1" x14ac:dyDescent="0.2">
      <c r="A37" s="31" t="str">
        <f>'[1]Лист 1'!C40</f>
        <v>Доходы от компенсации затрат государства</v>
      </c>
      <c r="B37" s="36" t="s">
        <v>29</v>
      </c>
      <c r="C37" s="53">
        <v>32853995.420000002</v>
      </c>
      <c r="D37" s="60">
        <v>32853995.420000002</v>
      </c>
      <c r="E37" s="24">
        <v>21206667.440000001</v>
      </c>
      <c r="F37" s="24">
        <v>16251952.189999999</v>
      </c>
      <c r="G37" s="21">
        <f t="shared" si="16"/>
        <v>49.47</v>
      </c>
      <c r="H37" s="21">
        <f t="shared" si="13"/>
        <v>76.64</v>
      </c>
    </row>
    <row r="38" spans="1:8" s="3" customFormat="1" ht="20.25" customHeight="1" x14ac:dyDescent="0.2">
      <c r="A38" s="30" t="str">
        <f>'[1]Лист 1'!C41</f>
        <v>Доходы от продажи материальных и нематериальных активов</v>
      </c>
      <c r="B38" s="26" t="s">
        <v>30</v>
      </c>
      <c r="C38" s="54">
        <f>C39+C40+C41+C42</f>
        <v>150909932.33000001</v>
      </c>
      <c r="D38" s="61">
        <f t="shared" ref="D38:F38" si="17">D39+D40+D41+D42</f>
        <v>150909932.33000001</v>
      </c>
      <c r="E38" s="61">
        <f t="shared" si="17"/>
        <v>70887569.939999998</v>
      </c>
      <c r="F38" s="61">
        <f t="shared" si="17"/>
        <v>61986262.460000001</v>
      </c>
      <c r="G38" s="19">
        <f>IF(D38=0,0,IF(F38&lt;0,0,IF((F38/C38*100)&gt;150,"св.100",F38/C38*100)))</f>
        <v>41.08</v>
      </c>
      <c r="H38" s="19">
        <f t="shared" si="13"/>
        <v>87.44</v>
      </c>
    </row>
    <row r="39" spans="1:8" s="3" customFormat="1" ht="15.75" customHeight="1" x14ac:dyDescent="0.2">
      <c r="A39" s="31" t="str">
        <f>'[1]Лист 1'!C42</f>
        <v>Доходы от продажи квартир</v>
      </c>
      <c r="B39" s="36" t="s">
        <v>31</v>
      </c>
      <c r="C39" s="53">
        <v>46482084.890000001</v>
      </c>
      <c r="D39" s="60">
        <v>46482084.890000001</v>
      </c>
      <c r="E39" s="24">
        <v>18404951.34</v>
      </c>
      <c r="F39" s="24">
        <v>9546434.7200000007</v>
      </c>
      <c r="G39" s="21">
        <f t="shared" si="16"/>
        <v>20.54</v>
      </c>
      <c r="H39" s="21">
        <f t="shared" si="13"/>
        <v>51.87</v>
      </c>
    </row>
    <row r="40" spans="1:8" s="3" customFormat="1" ht="76.5" x14ac:dyDescent="0.2">
      <c r="A40" s="31" t="s">
        <v>60</v>
      </c>
      <c r="B40" s="36" t="s">
        <v>32</v>
      </c>
      <c r="C40" s="53">
        <v>30369161.07</v>
      </c>
      <c r="D40" s="60">
        <v>30369161.07</v>
      </c>
      <c r="E40" s="24">
        <v>15453275.460000001</v>
      </c>
      <c r="F40" s="24">
        <v>19466433.75</v>
      </c>
      <c r="G40" s="21">
        <f t="shared" si="16"/>
        <v>64.099999999999994</v>
      </c>
      <c r="H40" s="21">
        <f t="shared" si="13"/>
        <v>125.97</v>
      </c>
    </row>
    <row r="41" spans="1:8" s="3" customFormat="1" ht="25.5" x14ac:dyDescent="0.2">
      <c r="A41" s="37" t="str">
        <f>'[1]Лист 1'!C44</f>
        <v>Доходы от продажи земельных участков, находящихся в государственной и муниципальной собственности</v>
      </c>
      <c r="B41" s="36" t="s">
        <v>33</v>
      </c>
      <c r="C41" s="53">
        <v>73611850.459999993</v>
      </c>
      <c r="D41" s="60">
        <v>73611850.459999993</v>
      </c>
      <c r="E41" s="24">
        <v>36805925.219999999</v>
      </c>
      <c r="F41" s="24">
        <v>32656132.379999999</v>
      </c>
      <c r="G41" s="21">
        <f t="shared" si="16"/>
        <v>44.36</v>
      </c>
      <c r="H41" s="21">
        <f t="shared" si="13"/>
        <v>88.73</v>
      </c>
    </row>
    <row r="42" spans="1:8" s="3" customFormat="1" ht="63.75" x14ac:dyDescent="0.2">
      <c r="A42" s="31" t="s">
        <v>61</v>
      </c>
      <c r="B42" s="36" t="s">
        <v>34</v>
      </c>
      <c r="C42" s="53">
        <v>446835.91</v>
      </c>
      <c r="D42" s="60">
        <v>446835.91</v>
      </c>
      <c r="E42" s="24">
        <v>223417.92</v>
      </c>
      <c r="F42" s="24">
        <v>317261.61</v>
      </c>
      <c r="G42" s="21">
        <f t="shared" si="16"/>
        <v>71</v>
      </c>
      <c r="H42" s="21">
        <f t="shared" si="13"/>
        <v>142</v>
      </c>
    </row>
    <row r="43" spans="1:8" s="3" customFormat="1" ht="19.5" customHeight="1" x14ac:dyDescent="0.2">
      <c r="A43" s="25" t="str">
        <f>'[1]Лист 1'!C46</f>
        <v>Штрафы, санкции, возмещение ущерба</v>
      </c>
      <c r="B43" s="26" t="s">
        <v>35</v>
      </c>
      <c r="C43" s="54">
        <f>C44+C45+C46+C47+C48+C49+C50+C51+C52+C53+C54+C55+C56+C57</f>
        <v>97309075.769999996</v>
      </c>
      <c r="D43" s="61">
        <f t="shared" ref="D43:F43" si="18">D44+D45+D46+D47+D48+D49+D50+D51+D52+D53+D54+D55+D56+D57</f>
        <v>97309075.769999996</v>
      </c>
      <c r="E43" s="61">
        <f t="shared" si="18"/>
        <v>41001227.159999996</v>
      </c>
      <c r="F43" s="61">
        <f t="shared" si="18"/>
        <v>39804133.030000001</v>
      </c>
      <c r="G43" s="19">
        <f>IF(D43=0,0,IF(F43&lt;0,0,IF((F43/C43*100)&gt;150,"св.100",F43/C43*100)))</f>
        <v>40.9</v>
      </c>
      <c r="H43" s="19">
        <f t="shared" si="13"/>
        <v>97.08</v>
      </c>
    </row>
    <row r="44" spans="1:8" s="3" customFormat="1" ht="25.5" x14ac:dyDescent="0.2">
      <c r="A44" s="31" t="str">
        <f>'[1]Лист 1'!C47</f>
        <v>Денежные взыскания (штрафы) за нарушение законодательства о налогах и сборах</v>
      </c>
      <c r="B44" s="36" t="s">
        <v>36</v>
      </c>
      <c r="C44" s="53">
        <v>2126061</v>
      </c>
      <c r="D44" s="60">
        <v>2126061</v>
      </c>
      <c r="E44" s="24">
        <v>1175522.75</v>
      </c>
      <c r="F44" s="24">
        <v>1382830.4</v>
      </c>
      <c r="G44" s="21">
        <f t="shared" si="16"/>
        <v>65.040000000000006</v>
      </c>
      <c r="H44" s="21">
        <f t="shared" si="13"/>
        <v>117.64</v>
      </c>
    </row>
    <row r="45" spans="1:8" s="3" customFormat="1" ht="51" x14ac:dyDescent="0.2">
      <c r="A45" s="31" t="s">
        <v>62</v>
      </c>
      <c r="B45" s="36" t="s">
        <v>37</v>
      </c>
      <c r="C45" s="53">
        <v>65756</v>
      </c>
      <c r="D45" s="60">
        <v>65756</v>
      </c>
      <c r="E45" s="24">
        <v>22685.46</v>
      </c>
      <c r="F45" s="24">
        <v>214041.48</v>
      </c>
      <c r="G45" s="21" t="str">
        <f t="shared" si="16"/>
        <v>св.100</v>
      </c>
      <c r="H45" s="21" t="str">
        <f t="shared" si="13"/>
        <v>св.100</v>
      </c>
    </row>
    <row r="46" spans="1:8" s="3" customFormat="1" ht="54" customHeight="1" x14ac:dyDescent="0.2">
      <c r="A46" s="31" t="s">
        <v>63</v>
      </c>
      <c r="B46" s="36" t="s">
        <v>38</v>
      </c>
      <c r="C46" s="53">
        <v>14035003.33</v>
      </c>
      <c r="D46" s="60">
        <v>14035003.33</v>
      </c>
      <c r="E46" s="24">
        <v>6274003.3300000001</v>
      </c>
      <c r="F46" s="24">
        <v>3141618.37</v>
      </c>
      <c r="G46" s="21">
        <f t="shared" si="16"/>
        <v>22.38</v>
      </c>
      <c r="H46" s="21">
        <f t="shared" si="13"/>
        <v>50.07</v>
      </c>
    </row>
    <row r="47" spans="1:8" s="3" customFormat="1" ht="26.25" customHeight="1" x14ac:dyDescent="0.2">
      <c r="A47" s="40" t="str">
        <f>'[1]Лист 1'!C50</f>
        <v>Доходы от возмещения ущерба при возникновении страховых случаев</v>
      </c>
      <c r="B47" s="36" t="s">
        <v>39</v>
      </c>
      <c r="C47" s="53">
        <v>361058.08</v>
      </c>
      <c r="D47" s="60">
        <v>361058.08</v>
      </c>
      <c r="E47" s="24">
        <v>178986</v>
      </c>
      <c r="F47" s="24"/>
      <c r="G47" s="21">
        <f t="shared" si="16"/>
        <v>0</v>
      </c>
      <c r="H47" s="21">
        <f t="shared" ref="H47:H70" si="19">IF(E47=0,0,IF(F47&lt;0,0,IF((F47/E47*100)&gt;150,"св.100",F47/E47*100)))</f>
        <v>0</v>
      </c>
    </row>
    <row r="48" spans="1:8" s="3" customFormat="1" ht="90" customHeight="1" x14ac:dyDescent="0.2">
      <c r="A48" s="31" t="s">
        <v>1</v>
      </c>
      <c r="B48" s="36" t="s">
        <v>40</v>
      </c>
      <c r="C48" s="53">
        <v>4427000</v>
      </c>
      <c r="D48" s="60">
        <v>4427000</v>
      </c>
      <c r="E48" s="24">
        <v>2373000</v>
      </c>
      <c r="F48" s="24">
        <v>2418678.9900000002</v>
      </c>
      <c r="G48" s="21">
        <f t="shared" si="16"/>
        <v>54.63</v>
      </c>
      <c r="H48" s="21">
        <f t="shared" si="19"/>
        <v>101.92</v>
      </c>
    </row>
    <row r="49" spans="1:8" s="3" customFormat="1" ht="51" x14ac:dyDescent="0.2">
      <c r="A49" s="31" t="s">
        <v>64</v>
      </c>
      <c r="B49" s="36" t="s">
        <v>41</v>
      </c>
      <c r="C49" s="53">
        <v>3085000</v>
      </c>
      <c r="D49" s="60">
        <v>3085000</v>
      </c>
      <c r="E49" s="24">
        <v>1536000</v>
      </c>
      <c r="F49" s="24">
        <v>843243.56</v>
      </c>
      <c r="G49" s="21">
        <f t="shared" si="16"/>
        <v>27.33</v>
      </c>
      <c r="H49" s="21">
        <f t="shared" si="19"/>
        <v>54.9</v>
      </c>
    </row>
    <row r="50" spans="1:8" s="3" customFormat="1" ht="25.5" x14ac:dyDescent="0.2">
      <c r="A50" s="40" t="str">
        <f>'[1]Лист 1'!C53</f>
        <v>Денежные взыскания (штрафы) за правонарушения         в области дорожного движения</v>
      </c>
      <c r="B50" s="36" t="s">
        <v>42</v>
      </c>
      <c r="C50" s="53">
        <v>1519967</v>
      </c>
      <c r="D50" s="60">
        <v>1519967</v>
      </c>
      <c r="E50" s="24">
        <v>759978</v>
      </c>
      <c r="F50" s="24">
        <v>1959974.98</v>
      </c>
      <c r="G50" s="21">
        <f t="shared" si="16"/>
        <v>128.94999999999999</v>
      </c>
      <c r="H50" s="21" t="str">
        <f t="shared" si="19"/>
        <v>св.100</v>
      </c>
    </row>
    <row r="51" spans="1:8" s="3" customFormat="1" ht="51" x14ac:dyDescent="0.2">
      <c r="A51" s="31" t="s">
        <v>2</v>
      </c>
      <c r="B51" s="36" t="s">
        <v>43</v>
      </c>
      <c r="C51" s="53">
        <v>476103.33</v>
      </c>
      <c r="D51" s="60">
        <v>476103.33</v>
      </c>
      <c r="E51" s="24">
        <v>41469.699999999997</v>
      </c>
      <c r="F51" s="24">
        <v>231212.67</v>
      </c>
      <c r="G51" s="21">
        <f t="shared" si="16"/>
        <v>48.56</v>
      </c>
      <c r="H51" s="21" t="str">
        <f t="shared" si="19"/>
        <v>св.100</v>
      </c>
    </row>
    <row r="52" spans="1:8" s="3" customFormat="1" ht="29.25" customHeight="1" x14ac:dyDescent="0.2">
      <c r="A52" s="44" t="s">
        <v>69</v>
      </c>
      <c r="B52" s="36" t="s">
        <v>68</v>
      </c>
      <c r="C52" s="53">
        <v>228000</v>
      </c>
      <c r="D52" s="60">
        <v>228000</v>
      </c>
      <c r="E52" s="24">
        <v>60000</v>
      </c>
      <c r="F52" s="24">
        <v>47500</v>
      </c>
      <c r="G52" s="21">
        <f t="shared" si="16"/>
        <v>20.83</v>
      </c>
      <c r="H52" s="21">
        <f t="shared" si="19"/>
        <v>79.17</v>
      </c>
    </row>
    <row r="53" spans="1:8" s="3" customFormat="1" ht="54.75" customHeight="1" x14ac:dyDescent="0.2">
      <c r="A53" s="40" t="str">
        <f>'[1]Лист 1'!C55</f>
        <v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v>
      </c>
      <c r="B53" s="36" t="s">
        <v>44</v>
      </c>
      <c r="C53" s="53">
        <v>15071303.49</v>
      </c>
      <c r="D53" s="60">
        <v>15071303.49</v>
      </c>
      <c r="E53" s="24">
        <v>6549619.3799999999</v>
      </c>
      <c r="F53" s="24">
        <v>6952923.2400000002</v>
      </c>
      <c r="G53" s="21">
        <f t="shared" si="16"/>
        <v>46.13</v>
      </c>
      <c r="H53" s="21">
        <f>F53/E53*100</f>
        <v>106.16</v>
      </c>
    </row>
    <row r="54" spans="1:8" s="3" customFormat="1" ht="26.25" customHeight="1" x14ac:dyDescent="0.2">
      <c r="A54" s="40" t="s">
        <v>65</v>
      </c>
      <c r="B54" s="36" t="s">
        <v>45</v>
      </c>
      <c r="C54" s="53">
        <v>2275333.33</v>
      </c>
      <c r="D54" s="60">
        <v>2275333.33</v>
      </c>
      <c r="E54" s="24">
        <v>1172699.21</v>
      </c>
      <c r="F54" s="24">
        <v>1050000</v>
      </c>
      <c r="G54" s="21">
        <f t="shared" si="16"/>
        <v>46.15</v>
      </c>
      <c r="H54" s="21">
        <f t="shared" si="19"/>
        <v>89.54</v>
      </c>
    </row>
    <row r="55" spans="1:8" s="3" customFormat="1" ht="67.5" customHeight="1" x14ac:dyDescent="0.2">
      <c r="A55" s="40" t="s">
        <v>66</v>
      </c>
      <c r="B55" s="36" t="s">
        <v>46</v>
      </c>
      <c r="C55" s="53">
        <v>3844230.34</v>
      </c>
      <c r="D55" s="60">
        <v>3844230.34</v>
      </c>
      <c r="E55" s="24">
        <v>1747110</v>
      </c>
      <c r="F55" s="24">
        <v>3550355.84</v>
      </c>
      <c r="G55" s="21">
        <f t="shared" si="16"/>
        <v>92.36</v>
      </c>
      <c r="H55" s="21" t="str">
        <f t="shared" si="19"/>
        <v>св.100</v>
      </c>
    </row>
    <row r="56" spans="1:8" s="3" customFormat="1" ht="32.25" customHeight="1" x14ac:dyDescent="0.2">
      <c r="A56" s="40" t="s">
        <v>67</v>
      </c>
      <c r="B56" s="36" t="s">
        <v>47</v>
      </c>
      <c r="C56" s="53">
        <v>12285683.33</v>
      </c>
      <c r="D56" s="60">
        <v>12285683.33</v>
      </c>
      <c r="E56" s="24">
        <v>6019983.5</v>
      </c>
      <c r="F56" s="24">
        <v>4457800</v>
      </c>
      <c r="G56" s="21">
        <f t="shared" si="16"/>
        <v>36.28</v>
      </c>
      <c r="H56" s="21">
        <f t="shared" si="19"/>
        <v>74.05</v>
      </c>
    </row>
    <row r="57" spans="1:8" s="3" customFormat="1" ht="33" customHeight="1" x14ac:dyDescent="0.2">
      <c r="A57" s="40" t="str">
        <f>'[1]Лист 1'!C59</f>
        <v>Прочие поступления от денежных взысканий (штрафов) и иных сумм в возмещение ущерба</v>
      </c>
      <c r="B57" s="36" t="s">
        <v>48</v>
      </c>
      <c r="C57" s="53">
        <v>37508576.539999999</v>
      </c>
      <c r="D57" s="60">
        <v>37508576.539999999</v>
      </c>
      <c r="E57" s="24">
        <v>13090169.83</v>
      </c>
      <c r="F57" s="24">
        <v>13553953.5</v>
      </c>
      <c r="G57" s="21">
        <f t="shared" si="16"/>
        <v>36.14</v>
      </c>
      <c r="H57" s="21">
        <f t="shared" si="19"/>
        <v>103.54</v>
      </c>
    </row>
    <row r="58" spans="1:8" s="3" customFormat="1" ht="22.5" customHeight="1" x14ac:dyDescent="0.2">
      <c r="A58" s="43" t="str">
        <f>'[1]Лист 1'!C60</f>
        <v>Прочие неналоговые доходы</v>
      </c>
      <c r="B58" s="26" t="s">
        <v>49</v>
      </c>
      <c r="C58" s="54">
        <f>C59+C60</f>
        <v>92788463.109999999</v>
      </c>
      <c r="D58" s="61">
        <f t="shared" ref="D58:F58" si="20">D59+D60</f>
        <v>92788463.109999999</v>
      </c>
      <c r="E58" s="61">
        <f t="shared" si="20"/>
        <v>22359567.079999998</v>
      </c>
      <c r="F58" s="61">
        <f t="shared" si="20"/>
        <v>26455538.399999999</v>
      </c>
      <c r="G58" s="19">
        <f>IF(D58=0,0,IF(F58&lt;0,0,IF((F58/C58*100)&gt;150,"св.100",F58/C58*100)))</f>
        <v>28.51</v>
      </c>
      <c r="H58" s="19">
        <f t="shared" si="19"/>
        <v>118.32</v>
      </c>
    </row>
    <row r="59" spans="1:8" s="3" customFormat="1" ht="30.75" customHeight="1" x14ac:dyDescent="0.2">
      <c r="A59" s="40" t="s">
        <v>70</v>
      </c>
      <c r="B59" s="36" t="s">
        <v>50</v>
      </c>
      <c r="C59" s="53">
        <v>0</v>
      </c>
      <c r="D59" s="60">
        <v>0</v>
      </c>
      <c r="E59" s="24"/>
      <c r="F59" s="24">
        <v>-359760.58</v>
      </c>
      <c r="G59" s="21"/>
      <c r="H59" s="21"/>
    </row>
    <row r="60" spans="1:8" s="3" customFormat="1" ht="22.5" customHeight="1" x14ac:dyDescent="0.2">
      <c r="A60" s="40" t="str">
        <f>'[1]Лист 1'!C62</f>
        <v>Прочие неналоговые доходы бюджетов городских округов</v>
      </c>
      <c r="B60" s="36" t="s">
        <v>51</v>
      </c>
      <c r="C60" s="53">
        <v>92788463.109999999</v>
      </c>
      <c r="D60" s="60">
        <v>92788463.109999999</v>
      </c>
      <c r="E60" s="24">
        <v>22359567.079999998</v>
      </c>
      <c r="F60" s="24">
        <v>26815298.98</v>
      </c>
      <c r="G60" s="21">
        <f>F60/D60*100</f>
        <v>28.9</v>
      </c>
      <c r="H60" s="21">
        <f t="shared" si="19"/>
        <v>119.93</v>
      </c>
    </row>
    <row r="61" spans="1:8" s="3" customFormat="1" ht="16.5" customHeight="1" x14ac:dyDescent="0.2">
      <c r="A61" s="43" t="str">
        <f>'[1]Лист 1'!C63</f>
        <v>БЕЗВОЗМЕЗДНЫЕ ПОСТУПЛЕНИЯ</v>
      </c>
      <c r="B61" s="26" t="s">
        <v>52</v>
      </c>
      <c r="C61" s="54">
        <f>C62+C69+C71+C67</f>
        <v>16232848873.58</v>
      </c>
      <c r="D61" s="61">
        <f t="shared" ref="D61:F61" si="21">D62+D69+D71+D67</f>
        <v>16274956980.83</v>
      </c>
      <c r="E61" s="61">
        <f t="shared" si="21"/>
        <v>7049277337.2799997</v>
      </c>
      <c r="F61" s="61">
        <f t="shared" si="21"/>
        <v>5666125721.3999996</v>
      </c>
      <c r="G61" s="19">
        <f t="shared" si="16"/>
        <v>34.909999999999997</v>
      </c>
      <c r="H61" s="19">
        <f t="shared" si="19"/>
        <v>80.38</v>
      </c>
    </row>
    <row r="62" spans="1:8" s="3" customFormat="1" ht="30.75" customHeight="1" x14ac:dyDescent="0.2">
      <c r="A62" s="43" t="str">
        <f>'[1]Лист 1'!C64</f>
        <v>Безвозмездные поступления от других бюджетов бюджетной системы Российской Федерации</v>
      </c>
      <c r="B62" s="26" t="s">
        <v>53</v>
      </c>
      <c r="C62" s="54">
        <f>C63+C64+C65+C66</f>
        <v>16268780710.190001</v>
      </c>
      <c r="D62" s="61">
        <f t="shared" ref="D62:F62" si="22">D63+D64+D65+D66</f>
        <v>16310888817.440001</v>
      </c>
      <c r="E62" s="61">
        <f t="shared" si="22"/>
        <v>7086423790.0600004</v>
      </c>
      <c r="F62" s="61">
        <f t="shared" si="22"/>
        <v>5681181738.7700005</v>
      </c>
      <c r="G62" s="19">
        <f>F62/D62*100</f>
        <v>34.83</v>
      </c>
      <c r="H62" s="19">
        <f t="shared" si="19"/>
        <v>80.17</v>
      </c>
    </row>
    <row r="63" spans="1:8" s="3" customFormat="1" ht="27" customHeight="1" x14ac:dyDescent="0.2">
      <c r="A63" s="41" t="str">
        <f>'[1]Лист 1'!C65</f>
        <v>Дотации бюджетам субъектов Российской Федерации 
и муниципальных образований</v>
      </c>
      <c r="B63" s="42" t="s">
        <v>92</v>
      </c>
      <c r="C63" s="53">
        <v>64911900</v>
      </c>
      <c r="D63" s="60">
        <v>76449900</v>
      </c>
      <c r="E63" s="24">
        <v>49835074.329999998</v>
      </c>
      <c r="F63" s="24">
        <v>43993950</v>
      </c>
      <c r="G63" s="21">
        <f>F63/D63*100</f>
        <v>57.55</v>
      </c>
      <c r="H63" s="21">
        <f t="shared" si="19"/>
        <v>88.28</v>
      </c>
    </row>
    <row r="64" spans="1:8" s="3" customFormat="1" ht="34.5" customHeight="1" x14ac:dyDescent="0.2">
      <c r="A64" s="41" t="str">
        <f>'[1]Лист 1'!C66</f>
        <v>Субсидии бюджетам бюджетной системы Российской Федерации (межбюджетные субсидии)</v>
      </c>
      <c r="B64" s="42" t="s">
        <v>91</v>
      </c>
      <c r="C64" s="53">
        <v>3717475976.1900001</v>
      </c>
      <c r="D64" s="60">
        <v>3728037665.8899999</v>
      </c>
      <c r="E64" s="24">
        <v>1232489819.5899999</v>
      </c>
      <c r="F64" s="24">
        <v>321882264.58999997</v>
      </c>
      <c r="G64" s="21">
        <f>F64/D64*100</f>
        <v>8.6300000000000008</v>
      </c>
      <c r="H64" s="21">
        <f t="shared" si="19"/>
        <v>26.12</v>
      </c>
    </row>
    <row r="65" spans="1:8" s="3" customFormat="1" ht="31.5" customHeight="1" x14ac:dyDescent="0.2">
      <c r="A65" s="40" t="str">
        <f>'[1]Лист 1'!C67</f>
        <v>Субвенции бюджетам субъектов Российской Федерации и муниципальных образований</v>
      </c>
      <c r="B65" s="42" t="s">
        <v>90</v>
      </c>
      <c r="C65" s="53">
        <v>11889169121</v>
      </c>
      <c r="D65" s="60">
        <v>11885228741.549999</v>
      </c>
      <c r="E65" s="24">
        <v>5769850668.9099998</v>
      </c>
      <c r="F65" s="24">
        <v>5290800733.7299995</v>
      </c>
      <c r="G65" s="21">
        <f>F65/D65*100</f>
        <v>44.52</v>
      </c>
      <c r="H65" s="21">
        <f t="shared" si="19"/>
        <v>91.7</v>
      </c>
    </row>
    <row r="66" spans="1:8" s="3" customFormat="1" ht="20.25" customHeight="1" x14ac:dyDescent="0.2">
      <c r="A66" s="41" t="str">
        <f>'[1]Лист 1'!C68</f>
        <v>Иные межбюджетные трансферты</v>
      </c>
      <c r="B66" s="42" t="s">
        <v>89</v>
      </c>
      <c r="C66" s="53">
        <v>597223713</v>
      </c>
      <c r="D66" s="60">
        <v>621172510</v>
      </c>
      <c r="E66" s="24">
        <v>34248227.229999997</v>
      </c>
      <c r="F66" s="24">
        <v>24504790.449999999</v>
      </c>
      <c r="G66" s="21">
        <f>F66/D66*100</f>
        <v>3.94</v>
      </c>
      <c r="H66" s="21">
        <f t="shared" si="19"/>
        <v>71.55</v>
      </c>
    </row>
    <row r="67" spans="1:8" s="3" customFormat="1" ht="28.5" customHeight="1" x14ac:dyDescent="0.2">
      <c r="A67" s="43" t="s">
        <v>86</v>
      </c>
      <c r="B67" s="26" t="s">
        <v>95</v>
      </c>
      <c r="C67" s="61">
        <f>C68</f>
        <v>0</v>
      </c>
      <c r="D67" s="61">
        <f t="shared" ref="D67:F69" si="23">D68</f>
        <v>0</v>
      </c>
      <c r="E67" s="61">
        <f t="shared" si="23"/>
        <v>0</v>
      </c>
      <c r="F67" s="61">
        <f t="shared" si="23"/>
        <v>31711490</v>
      </c>
      <c r="G67" s="57">
        <f t="shared" ref="G67:G69" si="24">G68</f>
        <v>0</v>
      </c>
      <c r="H67" s="19">
        <f t="shared" ref="H67" si="25">IF(E67=0,0,IF(F67&lt;0,0,IF((F67/E67*100)&gt;150,"св.100",F67/E67*100)))</f>
        <v>0</v>
      </c>
    </row>
    <row r="68" spans="1:8" s="3" customFormat="1" ht="29.25" customHeight="1" x14ac:dyDescent="0.2">
      <c r="A68" s="41" t="s">
        <v>87</v>
      </c>
      <c r="B68" s="42" t="s">
        <v>88</v>
      </c>
      <c r="C68" s="60">
        <v>0</v>
      </c>
      <c r="D68" s="60">
        <v>0</v>
      </c>
      <c r="E68" s="60">
        <v>0</v>
      </c>
      <c r="F68" s="60">
        <v>31711490</v>
      </c>
      <c r="G68" s="21">
        <v>0</v>
      </c>
      <c r="H68" s="21">
        <v>0</v>
      </c>
    </row>
    <row r="69" spans="1:8" s="3" customFormat="1" ht="67.5" customHeight="1" x14ac:dyDescent="0.2">
      <c r="A69" s="43" t="str">
        <f>'[1]Лист 1'!C69</f>
        <v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 </v>
      </c>
      <c r="B69" s="26" t="s">
        <v>54</v>
      </c>
      <c r="C69" s="54">
        <f>C70</f>
        <v>9917657.2200000007</v>
      </c>
      <c r="D69" s="61">
        <f t="shared" si="23"/>
        <v>9917657.2200000007</v>
      </c>
      <c r="E69" s="61">
        <f t="shared" si="23"/>
        <v>8703041.0500000007</v>
      </c>
      <c r="F69" s="61">
        <f t="shared" si="23"/>
        <v>6376077.2999999998</v>
      </c>
      <c r="G69" s="57">
        <f t="shared" si="24"/>
        <v>64.290000000000006</v>
      </c>
      <c r="H69" s="19">
        <f t="shared" si="19"/>
        <v>73.260000000000005</v>
      </c>
    </row>
    <row r="70" spans="1:8" s="3" customFormat="1" ht="33" customHeight="1" x14ac:dyDescent="0.2">
      <c r="A70" s="41" t="str">
        <f>'[1]Лист 1'!C70</f>
        <v>Доходы бюджетов городских округов от возврата  организациями остатков субсидий прошлых лет</v>
      </c>
      <c r="B70" s="42" t="s">
        <v>93</v>
      </c>
      <c r="C70" s="53">
        <v>9917657.2200000007</v>
      </c>
      <c r="D70" s="60">
        <v>9917657.2200000007</v>
      </c>
      <c r="E70" s="24">
        <v>8703041.0500000007</v>
      </c>
      <c r="F70" s="24">
        <v>6376077.2999999998</v>
      </c>
      <c r="G70" s="21">
        <f t="shared" si="16"/>
        <v>64.290000000000006</v>
      </c>
      <c r="H70" s="21">
        <f t="shared" si="19"/>
        <v>73.260000000000005</v>
      </c>
    </row>
    <row r="71" spans="1:8" s="3" customFormat="1" ht="32.25" customHeight="1" x14ac:dyDescent="0.2">
      <c r="A71" s="45" t="str">
        <f>'[1]Лист 1'!C71</f>
        <v>Возврат остатков субсидий, субвенций и иных межбюджетных трансфертов, имеющих целевое назначение, прошлых лет</v>
      </c>
      <c r="B71" s="26" t="s">
        <v>55</v>
      </c>
      <c r="C71" s="54">
        <f>C72</f>
        <v>-45849493.829999998</v>
      </c>
      <c r="D71" s="61">
        <f t="shared" ref="D71:F71" si="26">D72</f>
        <v>-45849493.829999998</v>
      </c>
      <c r="E71" s="61">
        <f t="shared" si="26"/>
        <v>-45849493.829999998</v>
      </c>
      <c r="F71" s="61">
        <f t="shared" si="26"/>
        <v>-53143584.670000002</v>
      </c>
      <c r="G71" s="57">
        <f>F71/D71*100</f>
        <v>115.91</v>
      </c>
      <c r="H71" s="19">
        <f>F71/E71*100</f>
        <v>115.91</v>
      </c>
    </row>
    <row r="72" spans="1:8" s="3" customFormat="1" ht="43.5" customHeight="1" x14ac:dyDescent="0.2">
      <c r="A72" s="41" t="str">
        <f>'[1]Лист 1'!C72</f>
        <v>Возврат остатков субсидий, субвенций и иных межбюджетных трансфертов, имеющих целевое назначение, прошлых лет из бюджетов городских округов</v>
      </c>
      <c r="B72" s="42" t="s">
        <v>94</v>
      </c>
      <c r="C72" s="53">
        <v>-45849493.829999998</v>
      </c>
      <c r="D72" s="60">
        <v>-45849493.829999998</v>
      </c>
      <c r="E72" s="24">
        <v>-45849493.829999998</v>
      </c>
      <c r="F72" s="24">
        <v>-53143584.670000002</v>
      </c>
      <c r="G72" s="21">
        <f>F72/D72*100</f>
        <v>115.91</v>
      </c>
      <c r="H72" s="21">
        <f>F72/E72*100</f>
        <v>115.91</v>
      </c>
    </row>
    <row r="73" spans="1:8" s="13" customFormat="1" x14ac:dyDescent="0.2">
      <c r="A73" s="10"/>
      <c r="B73" s="11"/>
      <c r="C73" s="12"/>
      <c r="D73" s="12"/>
      <c r="E73" s="12"/>
      <c r="F73" s="12"/>
      <c r="G73" s="12"/>
      <c r="H73" s="12"/>
    </row>
    <row r="74" spans="1:8" s="13" customFormat="1" x14ac:dyDescent="0.2">
      <c r="A74" s="10"/>
      <c r="B74" s="11"/>
      <c r="C74" s="12"/>
      <c r="D74" s="12"/>
      <c r="E74" s="12"/>
      <c r="F74" s="12"/>
      <c r="G74" s="12"/>
      <c r="H74" s="12"/>
    </row>
  </sheetData>
  <mergeCells count="8">
    <mergeCell ref="G1:H1"/>
    <mergeCell ref="A3:H3"/>
    <mergeCell ref="A5:A7"/>
    <mergeCell ref="B5:B7"/>
    <mergeCell ref="C5:H5"/>
    <mergeCell ref="E6:H6"/>
    <mergeCell ref="C6:C7"/>
    <mergeCell ref="D6:D7"/>
  </mergeCells>
  <pageMargins left="0.39370078740157483" right="0" top="0" bottom="0" header="0" footer="0"/>
  <pageSetup paperSize="9" scale="74" firstPageNumber="50" fitToHeight="0" orientation="portrait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Рудакова Ирина Ивановна</cp:lastModifiedBy>
  <cp:lastPrinted>2017-05-12T09:38:16Z</cp:lastPrinted>
  <dcterms:created xsi:type="dcterms:W3CDTF">1999-06-18T11:49:53Z</dcterms:created>
  <dcterms:modified xsi:type="dcterms:W3CDTF">2019-07-10T09:59:12Z</dcterms:modified>
</cp:coreProperties>
</file>