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22.205\df\Documents\Размещение информации на портале АГ (ЗАНОСИМ СЮДА)\к размещению на портале\ОСС\"/>
    </mc:Choice>
  </mc:AlternateContent>
  <bookViews>
    <workbookView xWindow="0" yWindow="0" windowWidth="19200" windowHeight="10845" tabRatio="518"/>
  </bookViews>
  <sheets>
    <sheet name="на 01.08.2019" sheetId="1" r:id="rId1"/>
  </sheets>
  <definedNames>
    <definedName name="_xlnm._FilterDatabase" localSheetId="0" hidden="1">'на 01.08.2019'!$A$7:$J$399</definedName>
    <definedName name="Z_0005951B_56A8_4F75_9731_3C8A24CD1AB5_.wvu.FilterData" localSheetId="0" hidden="1">'на 01.08.2019'!$A$7:$J$399</definedName>
    <definedName name="Z_0084E16F_DDA9_4699_9D5A_C5F7B89E6378_.wvu.FilterData" localSheetId="0" hidden="1">'на 01.08.2019'!$A$7:$J$399</definedName>
    <definedName name="Z_00EBC834_CC04_4600_ADF0_5EC4AEDA5595_.wvu.FilterData" localSheetId="0" hidden="1">'на 01.08.2019'!$A$7:$J$399</definedName>
    <definedName name="Z_01613E68_6B78_4CC0_9C3D_60683185C182_.wvu.FilterData" localSheetId="0" hidden="1">'на 01.08.2019'!$A$7:$J$399</definedName>
    <definedName name="Z_01D4DC8C_5FD8_4E22_9898_A6D2EE840F42_.wvu.FilterData" localSheetId="0" hidden="1">'на 01.08.2019'!$A$7:$J$399</definedName>
    <definedName name="Z_0217F586_7BE2_4803_B88F_1646729DF76E_.wvu.FilterData" localSheetId="0" hidden="1">'на 01.08.2019'!$A$7:$J$399</definedName>
    <definedName name="Z_02D2F435_66DA_468E_987B_F2AECDDD4E3B_.wvu.FilterData" localSheetId="0" hidden="1">'на 01.08.2019'!$A$7:$J$399</definedName>
    <definedName name="Z_036F0B1A_A4C3_4ACE_90F0_C92FA4824CCC_.wvu.FilterData" localSheetId="0" hidden="1">'на 01.08.2019'!$A$7:$J$399</definedName>
    <definedName name="Z_040F7A53_882C_426B_A971_3BA4E7F819F6_.wvu.FilterData" localSheetId="0" hidden="1">'на 01.08.2019'!$A$7:$H$146</definedName>
    <definedName name="Z_041557F5_3257_416A_8401_99DEC5D0D1B5_.wvu.FilterData" localSheetId="0" hidden="1">'на 01.08.2019'!$A$7:$J$399</definedName>
    <definedName name="Z_05132324_2347_4886_ACC0_B2417CD7A8E0_.wvu.FilterData" localSheetId="0" hidden="1">'на 01.08.2019'!$A$7:$J$399</definedName>
    <definedName name="Z_056CFCF2_1D67_47C0_BE8C_D1F7ABB1120B_.wvu.FilterData" localSheetId="0" hidden="1">'на 01.08.2019'!$A$7:$J$399</definedName>
    <definedName name="Z_05716ABD_418C_4DA4_AC8A_C2D9BFCD057A_.wvu.FilterData" localSheetId="0" hidden="1">'на 01.08.2019'!$A$7:$J$399</definedName>
    <definedName name="Z_05917B93_2768_415F_AFD9_F6B5D0EF275E_.wvu.FilterData" localSheetId="0" hidden="1">'на 01.08.2019'!$A$7:$J$399</definedName>
    <definedName name="Z_05C1E2BB_B583_44DD_A8AC_FBF87A053735_.wvu.FilterData" localSheetId="0" hidden="1">'на 01.08.2019'!$A$7:$H$146</definedName>
    <definedName name="Z_05C9DD0B_EBEE_40E7_A642_8B2CDCC810BA_.wvu.FilterData" localSheetId="0" hidden="1">'на 01.08.2019'!$A$7:$H$146</definedName>
    <definedName name="Z_0623BA59_06E0_47C4_A9E0_EFF8949456C2_.wvu.FilterData" localSheetId="0" hidden="1">'на 01.08.2019'!$A$7:$H$146</definedName>
    <definedName name="Z_0644E522_2545_474C_824A_2ED6C2798897_.wvu.FilterData" localSheetId="0" hidden="1">'на 01.08.2019'!$A$7:$J$399</definedName>
    <definedName name="Z_06CAE47A_6EDD_4FE2_8E3A_333266247E42_.wvu.FilterData" localSheetId="0" hidden="1">'на 01.08.2019'!$A$7:$J$399</definedName>
    <definedName name="Z_06E8A760_77DE_44B7_B51E_7A5411604938_.wvu.FilterData" localSheetId="0" hidden="1">'на 01.08.2019'!$A$7:$J$399</definedName>
    <definedName name="Z_06ECB70F_782C_4925_AAED_43BDE49D6216_.wvu.FilterData" localSheetId="0" hidden="1">'на 01.08.2019'!$A$7:$J$399</definedName>
    <definedName name="Z_071188D9_4773_41E2_8227_482316F94E22_.wvu.FilterData" localSheetId="0" hidden="1">'на 01.08.2019'!$A$7:$J$399</definedName>
    <definedName name="Z_076157D9_97A7_4D47_8780_D3B408E54324_.wvu.FilterData" localSheetId="0" hidden="1">'на 01.08.2019'!$A$7:$J$399</definedName>
    <definedName name="Z_079216EF_F396_45DE_93AA_DF26C49F532F_.wvu.FilterData" localSheetId="0" hidden="1">'на 01.08.2019'!$A$7:$H$146</definedName>
    <definedName name="Z_0796BB39_B763_4CFE_9C89_197614BDD8D2_.wvu.FilterData" localSheetId="0" hidden="1">'на 01.08.2019'!$A$7:$J$399</definedName>
    <definedName name="Z_081D092E_BCFD_434D_99DD_F262EBF81A7D_.wvu.FilterData" localSheetId="0" hidden="1">'на 01.08.2019'!$A$7:$H$146</definedName>
    <definedName name="Z_081D1E71_FAB1_490F_8347_4363E467A6B8_.wvu.FilterData" localSheetId="0" hidden="1">'на 01.08.2019'!$A$7:$J$399</definedName>
    <definedName name="Z_094B4134_1EAA_4AE3_8904_2CA55A37A0CD_.wvu.FilterData" localSheetId="0" hidden="1">'на 01.08.2019'!$A$7:$J$399</definedName>
    <definedName name="Z_09665491_2447_4ACE_847B_4452B60F2DF2_.wvu.FilterData" localSheetId="0" hidden="1">'на 01.08.2019'!$A$7:$J$399</definedName>
    <definedName name="Z_09EDEF91_2CA5_4F56_B67B_9D290C461670_.wvu.FilterData" localSheetId="0" hidden="1">'на 01.08.2019'!$A$7:$H$146</definedName>
    <definedName name="Z_09F9F792_37D5_476B_BEEE_67E9106F48F0_.wvu.FilterData" localSheetId="0" hidden="1">'на 01.08.2019'!$A$7:$J$399</definedName>
    <definedName name="Z_0A10B2C2_8811_4514_A02D_EDC7436B6D07_.wvu.FilterData" localSheetId="0" hidden="1">'на 01.08.2019'!$A$7:$J$399</definedName>
    <definedName name="Z_0AA70BDA_573F_4BEC_A548_CA5C4475BFE7_.wvu.FilterData" localSheetId="0" hidden="1">'на 01.08.2019'!$A$7:$J$399</definedName>
    <definedName name="Z_0AC3FA68_E0C8_4657_AD81_AF6345EA501C_.wvu.FilterData" localSheetId="0" hidden="1">'на 01.08.2019'!$A$7:$H$146</definedName>
    <definedName name="Z_0B579593_C56D_4394_91C1_F024BBE56EB1_.wvu.FilterData" localSheetId="0" hidden="1">'на 01.08.2019'!$A$7:$H$146</definedName>
    <definedName name="Z_0BC55D76_817D_4871_ADFD_780685E85798_.wvu.FilterData" localSheetId="0" hidden="1">'на 01.08.2019'!$A$7:$J$399</definedName>
    <definedName name="Z_0C6B39CB_8BE2_4437_B7EF_2B863FB64A7A_.wvu.FilterData" localSheetId="0" hidden="1">'на 01.08.2019'!$A$7:$H$146</definedName>
    <definedName name="Z_0C80C604_218C_428E_8C68_64D1AFDB22E0_.wvu.FilterData" localSheetId="0" hidden="1">'на 01.08.2019'!$A$7:$J$399</definedName>
    <definedName name="Z_0C81132D_0EFB_424B_A2C0_D694846C9416_.wvu.FilterData" localSheetId="0" hidden="1">'на 01.08.2019'!$A$7:$J$399</definedName>
    <definedName name="Z_0C8C20D3_1DCE_4FE1_95B1_F35D8D398254_.wvu.FilterData" localSheetId="0" hidden="1">'на 01.08.2019'!$A$7:$H$146</definedName>
    <definedName name="Z_0CC48B05_D738_4589_9F69_B44D9887E2C7_.wvu.FilterData" localSheetId="0" hidden="1">'на 01.08.2019'!$A$7:$J$399</definedName>
    <definedName name="Z_0CC9441C_88E9_46D0_951D_A49C84EDA8CE_.wvu.FilterData" localSheetId="0" hidden="1">'на 01.08.2019'!$A$7:$J$399</definedName>
    <definedName name="Z_0CCCFAED_79CE_4449_BC23_D60C794B65C2_.wvu.FilterData" localSheetId="0" hidden="1">'на 01.08.2019'!$A$7:$J$399</definedName>
    <definedName name="Z_0CCCFAED_79CE_4449_BC23_D60C794B65C2_.wvu.PrintArea" localSheetId="0" hidden="1">'на 01.08.2019'!$A$1:$J$198</definedName>
    <definedName name="Z_0CCCFAED_79CE_4449_BC23_D60C794B65C2_.wvu.PrintTitles" localSheetId="0" hidden="1">'на 01.08.2019'!$5:$8</definedName>
    <definedName name="Z_0CF3E93E_60F6_45C8_AD33_C2CE08831546_.wvu.FilterData" localSheetId="0" hidden="1">'на 01.08.2019'!$A$7:$H$146</definedName>
    <definedName name="Z_0D69C398_7947_4D78_B1FE_A2A25AB79E10_.wvu.FilterData" localSheetId="0" hidden="1">'на 01.08.2019'!$A$7:$J$399</definedName>
    <definedName name="Z_0D7F5190_D20E_42FD_AD77_53CB309C7272_.wvu.FilterData" localSheetId="0" hidden="1">'на 01.08.2019'!$A$7:$H$146</definedName>
    <definedName name="Z_0DBB7EB7_A885_4D4A_A4F3_1AB3A0FE5EB1_.wvu.FilterData" localSheetId="0" hidden="1">'на 01.08.2019'!$A$7:$J$399</definedName>
    <definedName name="Z_0E67843B_6B59_48DA_8F29_8BAD133298E1_.wvu.FilterData" localSheetId="0" hidden="1">'на 01.08.2019'!$A$7:$J$399</definedName>
    <definedName name="Z_0E6786D8_AC3A_48D5_9AD7_4E7485DB6D9C_.wvu.FilterData" localSheetId="0" hidden="1">'на 01.08.2019'!$A$7:$H$146</definedName>
    <definedName name="Z_0EBE1707_975C_4649_91D3_2E9B46A60B44_.wvu.FilterData" localSheetId="0" hidden="1">'на 01.08.2019'!$A$7:$J$399</definedName>
    <definedName name="Z_101FC8DD_6A10_4029_AD34_21DB4CDC5FDB_.wvu.FilterData" localSheetId="0" hidden="1">'на 01.08.2019'!$A$7:$J$399</definedName>
    <definedName name="Z_105D23B5_3830_4B2C_A4D4_FBFBD3BEFB9C_.wvu.FilterData" localSheetId="0" hidden="1">'на 01.08.2019'!$A$7:$H$146</definedName>
    <definedName name="Z_113A0779_204C_451B_8401_73E507046130_.wvu.FilterData" localSheetId="0" hidden="1">'на 01.08.2019'!$A$7:$J$399</definedName>
    <definedName name="Z_119EECA6_2DA1_40F6_BD98_65D18CFC0359_.wvu.FilterData" localSheetId="0" hidden="1">'на 01.08.2019'!$A$7:$J$399</definedName>
    <definedName name="Z_11B0FA8E_E0BF_44A4_A141_D0892BF4BA78_.wvu.FilterData" localSheetId="0" hidden="1">'на 01.08.2019'!$A$7:$J$399</definedName>
    <definedName name="Z_11EBBD1F_0821_4763_A781_80F95B559C64_.wvu.FilterData" localSheetId="0" hidden="1">'на 01.08.2019'!$A$7:$J$399</definedName>
    <definedName name="Z_12397037_6208_4B36_BC95_11438284A9DE_.wvu.FilterData" localSheetId="0" hidden="1">'на 01.08.2019'!$A$7:$H$146</definedName>
    <definedName name="Z_12C2408D_275D_4295_8823_146036CCAF72_.wvu.FilterData" localSheetId="0" hidden="1">'на 01.08.2019'!$A$7:$J$399</definedName>
    <definedName name="Z_130C16AD_E930_4810_BDF0_A6DD3A87B8D5_.wvu.FilterData" localSheetId="0" hidden="1">'на 01.08.2019'!$A$7:$J$399</definedName>
    <definedName name="Z_1315266B_953C_4E7F_B538_74B6DF400647_.wvu.FilterData" localSheetId="0" hidden="1">'на 01.08.2019'!$A$7:$H$146</definedName>
    <definedName name="Z_132984D2_035C_4C6F_8087_28C1188A76E6_.wvu.FilterData" localSheetId="0" hidden="1">'на 01.08.2019'!$A$7:$J$399</definedName>
    <definedName name="Z_13A75724_7658_4A80_9239_F37E0BC75B64_.wvu.FilterData" localSheetId="0" hidden="1">'на 01.08.2019'!$A$7:$J$399</definedName>
    <definedName name="Z_13BE7114_35DF_4699_8779_61985C68F6C3_.wvu.FilterData" localSheetId="0" hidden="1">'на 01.08.2019'!$A$7:$J$399</definedName>
    <definedName name="Z_13BE7114_35DF_4699_8779_61985C68F6C3_.wvu.PrintArea" localSheetId="0" hidden="1">'на 01.08.2019'!$A$1:$J$199</definedName>
    <definedName name="Z_13BE7114_35DF_4699_8779_61985C68F6C3_.wvu.PrintTitles" localSheetId="0" hidden="1">'на 01.08.2019'!$5:$8</definedName>
    <definedName name="Z_13E7ADA2_058C_4412_9AEA_31547694DD5C_.wvu.FilterData" localSheetId="0" hidden="1">'на 01.08.2019'!$A$7:$H$146</definedName>
    <definedName name="Z_1474826F_81A7_45CE_9E32_539008BC6006_.wvu.FilterData" localSheetId="0" hidden="1">'на 01.08.2019'!$A$7:$J$399</definedName>
    <definedName name="Z_148D8FAA_3DC1_4430_9D42_1AFD9B8B331B_.wvu.FilterData" localSheetId="0" hidden="1">'на 01.08.2019'!$A$7:$J$399</definedName>
    <definedName name="Z_14901D06_6751_467D_A640_08BD51FC6A24_.wvu.FilterData" localSheetId="0" hidden="1">'на 01.08.2019'!$A$7:$J$399</definedName>
    <definedName name="Z_1539101F_31E9_4994_A34D_436B2BB1B73C_.wvu.FilterData" localSheetId="0" hidden="1">'на 01.08.2019'!$A$7:$J$399</definedName>
    <definedName name="Z_158130B9_9537_4E7D_AC4C_ED389C9B13A6_.wvu.FilterData" localSheetId="0" hidden="1">'на 01.08.2019'!$A$7:$J$399</definedName>
    <definedName name="Z_15AF9AFF_36E4_41C3_A9EA_A83C0A87FA00_.wvu.FilterData" localSheetId="0" hidden="1">'на 01.08.2019'!$A$7:$J$399</definedName>
    <definedName name="Z_1611C1BA_C4E2_40AE_8F45_3BEDE164E518_.wvu.FilterData" localSheetId="0" hidden="1">'на 01.08.2019'!$A$7:$J$399</definedName>
    <definedName name="Z_16533C21_4A9A_450C_8A94_553B88C3A9CF_.wvu.FilterData" localSheetId="0" hidden="1">'на 01.08.2019'!$A$7:$H$146</definedName>
    <definedName name="Z_1682CF4C_6BE2_4E45_A613_382D117E51BF_.wvu.FilterData" localSheetId="0" hidden="1">'на 01.08.2019'!$A$7:$J$399</definedName>
    <definedName name="Z_168FD5D4_D13B_47B9_8E56_61C627E3620F_.wvu.FilterData" localSheetId="0" hidden="1">'на 01.08.2019'!$A$7:$H$146</definedName>
    <definedName name="Z_169B516E_654F_469D_A8A0_69AB59FA498D_.wvu.FilterData" localSheetId="0" hidden="1">'на 01.08.2019'!$A$7:$J$399</definedName>
    <definedName name="Z_176FBEC7_B2AF_4702_A894_382F81F9ECF6_.wvu.FilterData" localSheetId="0" hidden="1">'на 01.08.2019'!$A$7:$H$146</definedName>
    <definedName name="Z_17AC66D0_E8BD_44BA_92AB_131AEC3E5A62_.wvu.FilterData" localSheetId="0" hidden="1">'на 01.08.2019'!$A$7:$J$399</definedName>
    <definedName name="Z_17AEC02B_67B1_483A_97D2_C1C6DFD21518_.wvu.FilterData" localSheetId="0" hidden="1">'на 01.08.2019'!$A$7:$J$399</definedName>
    <definedName name="Z_1902C2E4_C521_44EB_B934_0EBD6E871DD8_.wvu.FilterData" localSheetId="0" hidden="1">'на 01.08.2019'!$A$7:$J$399</definedName>
    <definedName name="Z_191D2631_8F19_4FC0_96A1_F397D331A068_.wvu.FilterData" localSheetId="0" hidden="1">'на 01.08.2019'!$A$7:$J$399</definedName>
    <definedName name="Z_1922598D_45C0_4DFB_A9E9_4D22AFD5603E_.wvu.FilterData" localSheetId="0" hidden="1">'на 01.08.2019'!$A$7:$J$399</definedName>
    <definedName name="Z_19497421_00C1_4657_A11B_18FB2BAAE62A_.wvu.FilterData" localSheetId="0" hidden="1">'на 01.08.2019'!$A$7:$J$399</definedName>
    <definedName name="Z_19510E6E_7565_4AC2_BCB4_A345501456B6_.wvu.FilterData" localSheetId="0" hidden="1">'на 01.08.2019'!$A$7:$H$146</definedName>
    <definedName name="Z_197DC433_2311_4239_A28E_8D90CD4AEB73_.wvu.FilterData" localSheetId="0" hidden="1">'на 01.08.2019'!$A$7:$J$399</definedName>
    <definedName name="Z_19944AB6_3B70_4B1C_8696_B2E3AC2ED125_.wvu.FilterData" localSheetId="0" hidden="1">'на 01.08.2019'!$A$7:$J$399</definedName>
    <definedName name="Z_19A4AADC_FDEE_45BB_8FEE_0F5508EFB8E2_.wvu.FilterData" localSheetId="0" hidden="1">'на 01.08.2019'!$A$7:$J$399</definedName>
    <definedName name="Z_19B34FC3_E683_4280_90EE_7791220AE682_.wvu.FilterData" localSheetId="0" hidden="1">'на 01.08.2019'!$A$7:$J$399</definedName>
    <definedName name="Z_19E5B318_3123_4687_A10B_72F3BDA9A599_.wvu.FilterData" localSheetId="0" hidden="1">'на 01.08.2019'!$A$7:$J$399</definedName>
    <definedName name="Z_1A049C7C_CD0A_4889_B39E_1914732262E3_.wvu.FilterData" localSheetId="0" hidden="1">'на 01.08.2019'!$A$7:$J$399</definedName>
    <definedName name="Z_1ADD4354_436F_41C7_AFD6_B73FA2D9BC20_.wvu.FilterData" localSheetId="0" hidden="1">'на 01.08.2019'!$A$7:$J$399</definedName>
    <definedName name="Z_1B413C41_F5DB_4793_803B_D278F6A0BE2C_.wvu.FilterData" localSheetId="0" hidden="1">'на 01.08.2019'!$A$7:$J$399</definedName>
    <definedName name="Z_1B943BCB_9609_428B_963E_E25F01748D7C_.wvu.FilterData" localSheetId="0" hidden="1">'на 01.08.2019'!$A$7:$J$399</definedName>
    <definedName name="Z_1BA0A829_1467_4894_A294_9BFD1EA8F94D_.wvu.FilterData" localSheetId="0" hidden="1">'на 01.08.2019'!$A$7:$J$399</definedName>
    <definedName name="Z_1C384A54_E3F0_4C1E_862E_6CD9154B364F_.wvu.FilterData" localSheetId="0" hidden="1">'на 01.08.2019'!$A$7:$J$399</definedName>
    <definedName name="Z_1C3DA4EF_3676_4683_84F0_1C41D26FFC16_.wvu.FilterData" localSheetId="0" hidden="1">'на 01.08.2019'!$A$7:$J$399</definedName>
    <definedName name="Z_1C3DF549_BEC3_47F7_8F0B_A96D42597ECF_.wvu.FilterData" localSheetId="0" hidden="1">'на 01.08.2019'!$A$7:$H$146</definedName>
    <definedName name="Z_1C681B2A_8932_44D9_BF50_EA5DBCC10436_.wvu.FilterData" localSheetId="0" hidden="1">'на 01.08.2019'!$A$7:$H$146</definedName>
    <definedName name="Z_1CB0764B_554D_4C09_98DC_8DED9FC27F03_.wvu.FilterData" localSheetId="0" hidden="1">'на 01.08.2019'!$A$7:$J$399</definedName>
    <definedName name="Z_1CB0CE3F_75F2_462B_8FE5_E94B0D7D6C1F_.wvu.FilterData" localSheetId="0" hidden="1">'на 01.08.2019'!$A$7:$J$399</definedName>
    <definedName name="Z_1CB5C523_AFA5_43A8_9C28_9F12CFE5BE65_.wvu.FilterData" localSheetId="0" hidden="1">'на 01.08.2019'!$A$7:$J$399</definedName>
    <definedName name="Z_1CEF9102_6C60_416B_8820_19DA6CA2FF8F_.wvu.FilterData" localSheetId="0" hidden="1">'на 01.08.2019'!$A$7:$J$399</definedName>
    <definedName name="Z_1D2C2901_70D8_494F_B885_AA5F7F9A1D2E_.wvu.FilterData" localSheetId="0" hidden="1">'на 01.08.2019'!$A$7:$J$399</definedName>
    <definedName name="Z_1D546444_6D70_47F2_86F2_EDA85896BE29_.wvu.FilterData" localSheetId="0" hidden="1">'на 01.08.2019'!$A$7:$J$399</definedName>
    <definedName name="Z_1D797472_1425_44E0_B821_543CF555289A_.wvu.FilterData" localSheetId="0" hidden="1">'на 01.08.2019'!$A$7:$J$399</definedName>
    <definedName name="Z_1E88DC95_DDEB_4EE8_8544_5724B1E6FA94_.wvu.FilterData" localSheetId="0" hidden="1">'на 01.08.2019'!$A$7:$J$399</definedName>
    <definedName name="Z_1F274A4D_4DCC_44CA_A1BD_90B7EE180486_.wvu.FilterData" localSheetId="0" hidden="1">'на 01.08.2019'!$A$7:$H$146</definedName>
    <definedName name="Z_1F6B5B08_FAE9_43CF_A27B_EE7ACD6D4DF6_.wvu.FilterData" localSheetId="0" hidden="1">'на 01.08.2019'!$A$7:$J$399</definedName>
    <definedName name="Z_1F6FF066_5CAF_4FE9_9ABD_85517853573D_.wvu.FilterData" localSheetId="0" hidden="1">'на 01.08.2019'!$A$7:$J$399</definedName>
    <definedName name="Z_1F885BC0_FA2D_45E9_BC66_C7BA68F6529B_.wvu.FilterData" localSheetId="0" hidden="1">'на 01.08.2019'!$A$7:$J$399</definedName>
    <definedName name="Z_1FD02FF0_4DBF_48AF_BE48_54893718170B_.wvu.FilterData" localSheetId="0" hidden="1">'на 01.08.2019'!$A$7:$J$399</definedName>
    <definedName name="Z_1FF678B1_7F2B_4362_81E7_D3C79ED64B95_.wvu.FilterData" localSheetId="0" hidden="1">'на 01.08.2019'!$A$7:$H$146</definedName>
    <definedName name="Z_202A973C_D681_42B4_9905_A37D128193B3_.wvu.FilterData" localSheetId="0" hidden="1">'на 01.08.2019'!$A$7:$J$399</definedName>
    <definedName name="Z_20461DED_BCEE_4284_A6DA_6F07C40C8239_.wvu.FilterData" localSheetId="0" hidden="1">'на 01.08.2019'!$A$7:$J$399</definedName>
    <definedName name="Z_20A3EB12_07C5_4317_9D11_7C0131FF1F02_.wvu.FilterData" localSheetId="0" hidden="1">'на 01.08.2019'!$A$7:$J$399</definedName>
    <definedName name="Z_215E0AF3_2FB9_4AD2_85EB_5BB3A76EA017_.wvu.FilterData" localSheetId="0" hidden="1">'на 01.08.2019'!$A$7:$J$399</definedName>
    <definedName name="Z_216AEA56_C079_4104_83C7_B22F3C2C4895_.wvu.FilterData" localSheetId="0" hidden="1">'на 01.08.2019'!$A$7:$H$146</definedName>
    <definedName name="Z_2181C7D4_AA52_40AC_A808_5D532F9A4DB9_.wvu.FilterData" localSheetId="0" hidden="1">'на 01.08.2019'!$A$7:$H$146</definedName>
    <definedName name="Z_222CB208_6EE7_4ACF_9056_A80606B8DEAE_.wvu.FilterData" localSheetId="0" hidden="1">'на 01.08.2019'!$A$7:$J$399</definedName>
    <definedName name="Z_22A3361C_6866_4206_B8FA_E848438D95B8_.wvu.FilterData" localSheetId="0" hidden="1">'на 01.08.2019'!$A$7:$H$146</definedName>
    <definedName name="Z_23D71F5A_A534_4F07_942A_44ED3D76C570_.wvu.FilterData" localSheetId="0" hidden="1">'на 01.08.2019'!$A$7:$J$399</definedName>
    <definedName name="Z_246D425F_E7DE_4F74_93E1_1CA6487BB7AF_.wvu.FilterData" localSheetId="0" hidden="1">'на 01.08.2019'!$A$7:$J$399</definedName>
    <definedName name="Z_24860D1B_9CB0_4DBB_9F9A_A7B23A9FBD9E_.wvu.FilterData" localSheetId="0" hidden="1">'на 01.08.2019'!$A$7:$J$399</definedName>
    <definedName name="Z_24D1D1DF_90B3_41D1_82E1_05DE887CC58D_.wvu.FilterData" localSheetId="0" hidden="1">'на 01.08.2019'!$A$7:$H$146</definedName>
    <definedName name="Z_24E5C1BC_322C_4FEF_B964_F0DCC04482C1_.wvu.Cols" localSheetId="0" hidden="1">'на 01.08.2019'!#REF!,'на 01.08.2019'!#REF!</definedName>
    <definedName name="Z_24E5C1BC_322C_4FEF_B964_F0DCC04482C1_.wvu.FilterData" localSheetId="0" hidden="1">'на 01.08.2019'!$A$7:$H$146</definedName>
    <definedName name="Z_24E5C1BC_322C_4FEF_B964_F0DCC04482C1_.wvu.Rows" localSheetId="0" hidden="1">'на 01.08.2019'!#REF!</definedName>
    <definedName name="Z_25997FFA_90F9_4B4A_8C73_3E119DFE9BDB_.wvu.FilterData" localSheetId="0" hidden="1">'на 01.08.2019'!$A$7:$J$399</definedName>
    <definedName name="Z_25DD804F_4FCB_49C0_B290_F226E6C8FC4D_.wvu.FilterData" localSheetId="0" hidden="1">'на 01.08.2019'!$A$7:$J$399</definedName>
    <definedName name="Z_25F305AA_6420_44FE_A658_6597DFDEDA7F_.wvu.FilterData" localSheetId="0" hidden="1">'на 01.08.2019'!$A$7:$J$399</definedName>
    <definedName name="Z_26390C63_E690_4CD6_B911_4F7F9CCE06AD_.wvu.FilterData" localSheetId="0" hidden="1">'на 01.08.2019'!$A$7:$J$399</definedName>
    <definedName name="Z_2647282E_5B25_4148_AAD9_72AB0A3F24C4_.wvu.FilterData" localSheetId="0" hidden="1">'на 01.08.2019'!$A$3:$K$183</definedName>
    <definedName name="Z_26E7CD7D_71FD_4075_B268_E6444384CE7D_.wvu.FilterData" localSheetId="0" hidden="1">'на 01.08.2019'!$A$7:$H$146</definedName>
    <definedName name="Z_271A6422_0558_45A4_90D0_4FBBFA0C466A_.wvu.FilterData" localSheetId="0" hidden="1">'на 01.08.2019'!$A$7:$J$399</definedName>
    <definedName name="Z_2751B79E_F60F_449F_9B1A_ED01F0EE4A3F_.wvu.FilterData" localSheetId="0" hidden="1">'на 01.08.2019'!$A$7:$J$399</definedName>
    <definedName name="Z_28008BE5_0693_468D_890E_2AE562EDDFCA_.wvu.FilterData" localSheetId="0" hidden="1">'на 01.08.2019'!$A$7:$H$146</definedName>
    <definedName name="Z_282F013D_E5B1_4C17_8727_7949891CEFC8_.wvu.FilterData" localSheetId="0" hidden="1">'на 01.08.2019'!$A$7:$J$399</definedName>
    <definedName name="Z_28E41E88_388C_4DFB_9AF5_1D40B3E9E104_.wvu.FilterData" localSheetId="0" hidden="1">'на 01.08.2019'!$A$7:$J$399</definedName>
    <definedName name="Z_28E4EEA1_2ECD_4F92_886B_4623628382D4_.wvu.FilterData" localSheetId="0" hidden="1">'на 01.08.2019'!$A$7:$J$399</definedName>
    <definedName name="Z_2932A736_9A81_4C2B_931E_457899534006_.wvu.FilterData" localSheetId="0" hidden="1">'на 01.08.2019'!$A$7:$J$399</definedName>
    <definedName name="Z_29A3F31E_AA0E_4520_83F3_6EDE69E47FB4_.wvu.FilterData" localSheetId="0" hidden="1">'на 01.08.2019'!$A$7:$J$399</definedName>
    <definedName name="Z_29D1C55E_0AE0_4CA9_A4C9_F358DEE7E9AD_.wvu.FilterData" localSheetId="0" hidden="1">'на 01.08.2019'!$A$7:$J$399</definedName>
    <definedName name="Z_29D71C82_2577_4FF3_9305_7EF7756DC376_.wvu.FilterData" localSheetId="0" hidden="1">'на 01.08.2019'!$A$7:$J$399</definedName>
    <definedName name="Z_2A075779_EE89_4995_9517_DAD5135FF513_.wvu.FilterData" localSheetId="0" hidden="1">'на 01.08.2019'!$A$7:$J$399</definedName>
    <definedName name="Z_2A1C394E_EC37_4AB7_9E3A_0759931D8CFD_.wvu.FilterData" localSheetId="0" hidden="1">'на 01.08.2019'!$A$7:$J$399</definedName>
    <definedName name="Z_2A567982_7892_4F86_A16D_3A26E4C78607_.wvu.FilterData" localSheetId="0" hidden="1">'на 01.08.2019'!$A$7:$J$399</definedName>
    <definedName name="Z_2A6F2DEB_E43C_4851_BD61_C2D3E4DD465D_.wvu.FilterData" localSheetId="0" hidden="1">'на 01.08.2019'!$A$7:$J$399</definedName>
    <definedName name="Z_2A9D3288_FE38_46DD_A0BD_6FD4437B54BF_.wvu.FilterData" localSheetId="0" hidden="1">'на 01.08.2019'!$A$7:$J$399</definedName>
    <definedName name="Z_2B4EF399_1F78_4650_9196_70339D27DB54_.wvu.FilterData" localSheetId="0" hidden="1">'на 01.08.2019'!$A$7:$J$399</definedName>
    <definedName name="Z_2B67E997_66AF_4883_9EE5_9876648FDDE9_.wvu.FilterData" localSheetId="0" hidden="1">'на 01.08.2019'!$A$7:$J$399</definedName>
    <definedName name="Z_2B6BAC9D_8ECF_4B5C_AEA7_CCE1C0524E55_.wvu.FilterData" localSheetId="0" hidden="1">'на 01.08.2019'!$A$7:$J$399</definedName>
    <definedName name="Z_2C029299_5EEC_4151_A9E2_241D31E08692_.wvu.FilterData" localSheetId="0" hidden="1">'на 01.08.2019'!$A$7:$J$399</definedName>
    <definedName name="Z_2C43A648_766E_499E_95B2_EA6F7EA791D4_.wvu.FilterData" localSheetId="0" hidden="1">'на 01.08.2019'!$A$7:$J$399</definedName>
    <definedName name="Z_2C47EAD7_6B0B_40AB_9599_0BF3302E35F1_.wvu.FilterData" localSheetId="0" hidden="1">'на 01.08.2019'!$A$7:$H$146</definedName>
    <definedName name="Z_2C83C5CF_2113_4A26_AC8F_B29994F8C20B_.wvu.FilterData" localSheetId="0" hidden="1">'на 01.08.2019'!$A$7:$J$399</definedName>
    <definedName name="Z_2CA13149_FCDD_4675_859E_83B5251A0804_.wvu.FilterData" localSheetId="0" hidden="1">'на 01.08.2019'!$A$7:$J$399</definedName>
    <definedName name="Z_2CD18B03_71F5_4B8A_8C6C_592F5A66335B_.wvu.FilterData" localSheetId="0" hidden="1">'на 01.08.2019'!$A$7:$J$399</definedName>
    <definedName name="Z_2D011736_53B8_48A8_8C2E_71DD995F6546_.wvu.FilterData" localSheetId="0" hidden="1">'на 01.08.2019'!$A$7:$J$399</definedName>
    <definedName name="Z_2D540280_F40F_4530_A32A_1FF2E78E7147_.wvu.FilterData" localSheetId="0" hidden="1">'на 01.08.2019'!$A$7:$J$399</definedName>
    <definedName name="Z_2D918A37_6905_4BEF_BC3A_DA45E968DAC3_.wvu.FilterData" localSheetId="0" hidden="1">'на 01.08.2019'!$A$7:$H$146</definedName>
    <definedName name="Z_2D97755C_B099_4001_9C5F_12A88788A461_.wvu.FilterData" localSheetId="0" hidden="1">'на 01.08.2019'!$A$7:$J$399</definedName>
    <definedName name="Z_2DCF6207_B24B_43F5_B844_6C1E92F9CADA_.wvu.FilterData" localSheetId="0" hidden="1">'на 01.08.2019'!$A$7:$J$399</definedName>
    <definedName name="Z_2DF88C31_E5A0_4DFE_877D_5A31D3992603_.wvu.Rows" localSheetId="0" hidden="1">'на 01.08.2019'!#REF!,'на 01.08.2019'!#REF!,'на 01.08.2019'!#REF!,'на 01.08.2019'!#REF!,'на 01.08.2019'!#REF!,'на 01.08.2019'!#REF!,'на 01.08.2019'!#REF!,'на 01.08.2019'!#REF!,'на 01.08.2019'!#REF!,'на 01.08.2019'!#REF!,'на 01.08.2019'!#REF!</definedName>
    <definedName name="Z_2F3BAFC5_8792_4BC0_833F_5CB9ACB14A14_.wvu.FilterData" localSheetId="0" hidden="1">'на 01.08.2019'!$A$7:$H$146</definedName>
    <definedName name="Z_2F3DE7DB_1DEA_4A0C_88EC_B05C9EEC768F_.wvu.FilterData" localSheetId="0" hidden="1">'на 01.08.2019'!$A$7:$J$399</definedName>
    <definedName name="Z_2F72C4E3_E946_4870_A59B_C47D17A3E8B0_.wvu.FilterData" localSheetId="0" hidden="1">'на 01.08.2019'!$A$7:$J$399</definedName>
    <definedName name="Z_2F7AC811_CA37_46E3_866E_6E10DF43054A_.wvu.FilterData" localSheetId="0" hidden="1">'на 01.08.2019'!$A$7:$J$399</definedName>
    <definedName name="Z_2FAB8F10_5F5A_4B70_9158_E79B14A6565A_.wvu.FilterData" localSheetId="0" hidden="1">'на 01.08.2019'!$A$7:$J$399</definedName>
    <definedName name="Z_300D3722_BC5B_4EFC_A306_CB3461E96075_.wvu.FilterData" localSheetId="0" hidden="1">'на 01.08.2019'!$A$7:$J$399</definedName>
    <definedName name="Z_30325303_BF31_42D5_AC1B_F6902B32CA33_.wvu.FilterData" localSheetId="0" hidden="1">'на 01.08.2019'!$A$7:$J$399</definedName>
    <definedName name="Z_308AF0B3_EE19_4841_BBC0_915C9A7203E9_.wvu.FilterData" localSheetId="0" hidden="1">'на 01.08.2019'!$A$7:$J$399</definedName>
    <definedName name="Z_30F94082_E7C8_4DE7_AE26_19B3A4317363_.wvu.FilterData" localSheetId="0" hidden="1">'на 01.08.2019'!$A$7:$J$399</definedName>
    <definedName name="Z_315B3829_E75D_48BB_A407_88A96C0D6A4B_.wvu.FilterData" localSheetId="0" hidden="1">'на 01.08.2019'!$A$7:$J$399</definedName>
    <definedName name="Z_3169E1B8_6971_4325_933B_3FDE2BEB6DA0_.wvu.FilterData" localSheetId="0" hidden="1">'на 01.08.2019'!$A$7:$J$399</definedName>
    <definedName name="Z_316B9C14_7546_49E5_A384_4190EC7682DE_.wvu.FilterData" localSheetId="0" hidden="1">'на 01.08.2019'!$A$7:$J$399</definedName>
    <definedName name="Z_31985263_3556_4B71_A26F_62706F49B320_.wvu.FilterData" localSheetId="0" hidden="1">'на 01.08.2019'!$A$7:$H$146</definedName>
    <definedName name="Z_31C5283F_7633_4B8A_ADD5_7EB245AE899F_.wvu.FilterData" localSheetId="0" hidden="1">'на 01.08.2019'!$A$7:$J$399</definedName>
    <definedName name="Z_31EABA3C_DD8D_46BF_85B1_09527EF8E816_.wvu.FilterData" localSheetId="0" hidden="1">'на 01.08.2019'!$A$7:$H$146</definedName>
    <definedName name="Z_320B1B6B_1198_44A6_8D72_260589D02390_.wvu.FilterData" localSheetId="0" hidden="1">'на 01.08.2019'!$A$7:$J$399</definedName>
    <definedName name="Z_328B1FBD_B9E0_4F8C_AA1F_438ED0F19823_.wvu.FilterData" localSheetId="0" hidden="1">'на 01.08.2019'!$A$7:$J$399</definedName>
    <definedName name="Z_32F81156_0F3B_49A8_B56D_9A01AA7C97FE_.wvu.FilterData" localSheetId="0" hidden="1">'на 01.08.2019'!$A$7:$J$399</definedName>
    <definedName name="Z_33081AFE_875F_4448_8DBB_C2288E582829_.wvu.FilterData" localSheetId="0" hidden="1">'на 01.08.2019'!$A$7:$J$399</definedName>
    <definedName name="Z_33725023_9491_4856_AC32_391D3DCA1E13_.wvu.FilterData" localSheetId="0" hidden="1">'на 01.08.2019'!$A$7:$J$399</definedName>
    <definedName name="Z_33995DBE_E7D5_4BC5_96C4_CB599185238D_.wvu.FilterData" localSheetId="0" hidden="1">'на 01.08.2019'!$A$7:$J$399</definedName>
    <definedName name="Z_33F06620_89E2_4BA8_BAB0_6A7070FEBD8A_.wvu.FilterData" localSheetId="0" hidden="1">'на 01.08.2019'!$A$7:$J$399</definedName>
    <definedName name="Z_34587A22_A707_48EC_A6D8_8CA0D443CB5A_.wvu.FilterData" localSheetId="0" hidden="1">'на 01.08.2019'!$A$7:$J$399</definedName>
    <definedName name="Z_349EEACA_C7A1_441E_BFE3_096E57329F7C_.wvu.FilterData" localSheetId="0" hidden="1">'на 01.08.2019'!$A$7:$J$399</definedName>
    <definedName name="Z_34E97F8E_B808_4C29_AFA8_24160BA8B576_.wvu.FilterData" localSheetId="0" hidden="1">'на 01.08.2019'!$A$7:$H$146</definedName>
    <definedName name="Z_354643EC_374D_4252_A3BA_624B9338CCF6_.wvu.FilterData" localSheetId="0" hidden="1">'на 01.08.2019'!$A$7:$J$399</definedName>
    <definedName name="Z_356902C5_CBA1_407E_849C_39B6CAAFCD34_.wvu.FilterData" localSheetId="0" hidden="1">'на 01.08.2019'!$A$7:$J$399</definedName>
    <definedName name="Z_356FBDD5_3775_4781_9E0A_901095CE6157_.wvu.FilterData" localSheetId="0" hidden="1">'на 01.08.2019'!$A$7:$J$399</definedName>
    <definedName name="Z_3597F15D_13FB_47E4_B2D7_0713796F1B32_.wvu.FilterData" localSheetId="0" hidden="1">'на 01.08.2019'!$A$7:$H$146</definedName>
    <definedName name="Z_35A82584_BCCD_413D_BF58_739C849379E3_.wvu.FilterData" localSheetId="0" hidden="1">'на 01.08.2019'!$A$7:$J$399</definedName>
    <definedName name="Z_36279478_DEDD_46A7_8B6D_9500CB65A35C_.wvu.FilterData" localSheetId="0" hidden="1">'на 01.08.2019'!$A$7:$H$146</definedName>
    <definedName name="Z_36282042_958F_4D98_9515_9E9271F26AA2_.wvu.FilterData" localSheetId="0" hidden="1">'на 01.08.2019'!$A$7:$H$146</definedName>
    <definedName name="Z_36483E9A_03E9_431F_B24B_73C77EA6547E_.wvu.FilterData" localSheetId="0" hidden="1">'на 01.08.2019'!$A$7:$J$399</definedName>
    <definedName name="Z_368728BB_F981_4DE3_8F4E_C77C2580C6B3_.wvu.FilterData" localSheetId="0" hidden="1">'на 01.08.2019'!$A$7:$J$399</definedName>
    <definedName name="Z_36AEB3FF_FCBC_4E21_8EFE_F20781816ED3_.wvu.FilterData" localSheetId="0" hidden="1">'на 01.08.2019'!$A$7:$H$146</definedName>
    <definedName name="Z_371CA4AD_891B_4B1D_9403_45AB26546607_.wvu.FilterData" localSheetId="0" hidden="1">'на 01.08.2019'!$A$7:$J$399</definedName>
    <definedName name="Z_375FD1ED_0F0C_4C78_AE3D_1D583BC74E47_.wvu.FilterData" localSheetId="0" hidden="1">'на 01.08.2019'!$A$7:$J$399</definedName>
    <definedName name="Z_3780FC5F_184E_406C_B40E_6BE29406408E_.wvu.FilterData" localSheetId="0" hidden="1">'на 01.08.2019'!$A$7:$J$399</definedName>
    <definedName name="Z_3789C719_2C4D_4FFB_B9EF_5AA095975824_.wvu.FilterData" localSheetId="0" hidden="1">'на 01.08.2019'!$A$7:$J$399</definedName>
    <definedName name="Z_37F8CE32_8CE8_4D95_9C0E_63112E6EFFE9_.wvu.Cols" localSheetId="0" hidden="1">'на 01.08.2019'!#REF!</definedName>
    <definedName name="Z_37F8CE32_8CE8_4D95_9C0E_63112E6EFFE9_.wvu.FilterData" localSheetId="0" hidden="1">'на 01.08.2019'!$A$7:$H$146</definedName>
    <definedName name="Z_37F8CE32_8CE8_4D95_9C0E_63112E6EFFE9_.wvu.PrintArea" localSheetId="0" hidden="1">'на 01.08.2019'!$A$1:$J$146</definedName>
    <definedName name="Z_37F8CE32_8CE8_4D95_9C0E_63112E6EFFE9_.wvu.PrintTitles" localSheetId="0" hidden="1">'на 01.08.2019'!$5:$8</definedName>
    <definedName name="Z_37F8CE32_8CE8_4D95_9C0E_63112E6EFFE9_.wvu.Rows" localSheetId="0" hidden="1">'на 01.08.2019'!#REF!,'на 01.08.2019'!#REF!,'на 01.08.2019'!#REF!,'на 01.08.2019'!#REF!,'на 01.08.2019'!#REF!,'на 01.08.2019'!#REF!,'на 01.08.2019'!#REF!,'на 01.08.2019'!#REF!,'на 01.08.2019'!#REF!,'на 01.08.2019'!#REF!,'на 01.08.2019'!#REF!,'на 01.08.2019'!#REF!,'на 01.08.2019'!#REF!,'на 01.08.2019'!#REF!,'на 01.08.2019'!#REF!,'на 01.08.2019'!#REF!,'на 01.08.2019'!#REF!</definedName>
    <definedName name="Z_386EE007_6994_4AA6_8824_D461BF01F1EA_.wvu.FilterData" localSheetId="0" hidden="1">'на 01.08.2019'!$A$7:$J$399</definedName>
    <definedName name="Z_394FB935_0201_44F8_9182_26C511D48F51_.wvu.FilterData" localSheetId="0" hidden="1">'на 01.08.2019'!$A$7:$J$399</definedName>
    <definedName name="Z_39897EE2_53F6_432A_9A7F_7DBB2FBB08E4_.wvu.FilterData" localSheetId="0" hidden="1">'на 01.08.2019'!$A$7:$J$399</definedName>
    <definedName name="Z_39BDB0EB_9BA4_409E_B505_137EC009426F_.wvu.FilterData" localSheetId="0" hidden="1">'на 01.08.2019'!$A$7:$J$399</definedName>
    <definedName name="Z_39C96D4E_1C4D_4F18_8517_A4E3C24B1712_.wvu.FilterData" localSheetId="0" hidden="1">'на 01.08.2019'!$A$7:$J$399</definedName>
    <definedName name="Z_3A08D49D_7322_4FD5_90D4_F8436B9BCFE3_.wvu.FilterData" localSheetId="0" hidden="1">'на 01.08.2019'!$A$7:$J$399</definedName>
    <definedName name="Z_3A152827_EFCD_4FCD_A4F0_81C604FF3F88_.wvu.FilterData" localSheetId="0" hidden="1">'на 01.08.2019'!$A$7:$J$399</definedName>
    <definedName name="Z_3A3C36BB_10E7_4C1E_B0B9_7B6ED7A3EB3A_.wvu.FilterData" localSheetId="0" hidden="1">'на 01.08.2019'!$A$7:$J$399</definedName>
    <definedName name="Z_3A3DB971_386F_40FA_8DD4_4A74AFE3B4C9_.wvu.FilterData" localSheetId="0" hidden="1">'на 01.08.2019'!$A$7:$J$399</definedName>
    <definedName name="Z_3AAEA08B_779A_471D_BFA0_0D98BF9A4FAD_.wvu.FilterData" localSheetId="0" hidden="1">'на 01.08.2019'!$A$7:$H$146</definedName>
    <definedName name="Z_3ABBA6B1_F69F_4AC7_8A6D_97A73D7030DF_.wvu.FilterData" localSheetId="0" hidden="1">'на 01.08.2019'!$A$7:$J$399</definedName>
    <definedName name="Z_3B9A8A09_51D3_4E7C_A285_7AC18DD1651A_.wvu.FilterData" localSheetId="0" hidden="1">'на 01.08.2019'!$A$7:$J$399</definedName>
    <definedName name="Z_3C664174_3E98_4762_A560_3810A313981F_.wvu.FilterData" localSheetId="0" hidden="1">'на 01.08.2019'!$A$7:$J$399</definedName>
    <definedName name="Z_3C9F72CF_10C2_48CF_BBB6_A2B9A1393F37_.wvu.FilterData" localSheetId="0" hidden="1">'на 01.08.2019'!$A$7:$H$146</definedName>
    <definedName name="Z_3CBCA6B7_5D7C_44A4_844A_26E2A61FDE86_.wvu.FilterData" localSheetId="0" hidden="1">'на 01.08.2019'!$A$7:$J$399</definedName>
    <definedName name="Z_3CF5067B_C0BF_4885_AAB9_F758BBB164A0_.wvu.FilterData" localSheetId="0" hidden="1">'на 01.08.2019'!$A$7:$J$399</definedName>
    <definedName name="Z_3D1280C8_646B_4BB2_862F_8A8207220C6A_.wvu.FilterData" localSheetId="0" hidden="1">'на 01.08.2019'!$A$7:$H$146</definedName>
    <definedName name="Z_3D221415_9606_4173_A756_975B19400305_.wvu.FilterData" localSheetId="0" hidden="1">'на 01.08.2019'!$A$7:$J$399</definedName>
    <definedName name="Z_3D4245D9_9AB3_43FE_97D0_205A6EA7E6E4_.wvu.FilterData" localSheetId="0" hidden="1">'на 01.08.2019'!$A$7:$J$399</definedName>
    <definedName name="Z_3D5A28D4_CB7B_405C_9FFF_EB22C14AB77F_.wvu.FilterData" localSheetId="0" hidden="1">'на 01.08.2019'!$A$7:$J$399</definedName>
    <definedName name="Z_3D6E136A_63AE_4912_A965_BD438229D989_.wvu.FilterData" localSheetId="0" hidden="1">'на 01.08.2019'!$A$7:$J$399</definedName>
    <definedName name="Z_3D767291_F26D_442B_900B_2A17CA4A2D3C_.wvu.FilterData" localSheetId="0" hidden="1">'на 01.08.2019'!$A$7:$J$399</definedName>
    <definedName name="Z_3DB4F6FC_CE58_4083_A6ED_88DCB901BB99_.wvu.FilterData" localSheetId="0" hidden="1">'на 01.08.2019'!$A$7:$H$146</definedName>
    <definedName name="Z_3E14FD86_95B1_4D0E_A8F6_A4FFDE0E3FF0_.wvu.FilterData" localSheetId="0" hidden="1">'на 01.08.2019'!$A$7:$J$399</definedName>
    <definedName name="Z_3E7BBA27_FCB5_4D66_864C_8656009B9E88_.wvu.FilterData" localSheetId="0" hidden="1">'на 01.08.2019'!$A$3:$K$183</definedName>
    <definedName name="Z_3EEA7E1A_5F2B_4408_A34C_1F0223B5B245_.wvu.FilterData" localSheetId="0" hidden="1">'на 01.08.2019'!$A$7:$J$399</definedName>
    <definedName name="Z_3F0F098D_D998_48FD_BB26_7A5537CB4DC9_.wvu.FilterData" localSheetId="0" hidden="1">'на 01.08.2019'!$A$7:$J$399</definedName>
    <definedName name="Z_3F4E18FA_E0CE_43C2_A7F4_5CAE036892ED_.wvu.FilterData" localSheetId="0" hidden="1">'на 01.08.2019'!$A$7:$J$399</definedName>
    <definedName name="Z_3F7954D6_04C1_4B23_AE36_0FF9609A2280_.wvu.FilterData" localSheetId="0" hidden="1">'на 01.08.2019'!$A$7:$J$399</definedName>
    <definedName name="Z_3F839701_87D5_496C_AD9C_2B5AE5742513_.wvu.FilterData" localSheetId="0" hidden="1">'на 01.08.2019'!$A$7:$J$399</definedName>
    <definedName name="Z_3FE8ACF3_2097_4BA9_8230_2DBD30F09632_.wvu.FilterData" localSheetId="0" hidden="1">'на 01.08.2019'!$A$7:$J$399</definedName>
    <definedName name="Z_3FEA0B99_83A0_4934_91F1_66BC8E596ABB_.wvu.FilterData" localSheetId="0" hidden="1">'на 01.08.2019'!$A$7:$J$399</definedName>
    <definedName name="Z_3FEDCFF8_5450_469D_9A9E_38AB8819A083_.wvu.FilterData" localSheetId="0" hidden="1">'на 01.08.2019'!$A$7:$J$399</definedName>
    <definedName name="Z_402DFE3F_A5E1_41E8_BB4F_E3062FAE22D8_.wvu.FilterData" localSheetId="0" hidden="1">'на 01.08.2019'!$A$7:$J$399</definedName>
    <definedName name="Z_403313B7_B74E_4D03_8AB9_B2A52A5BA330_.wvu.FilterData" localSheetId="0" hidden="1">'на 01.08.2019'!$A$7:$H$146</definedName>
    <definedName name="Z_4055661A_C391_44E3_B71B_DF824D593415_.wvu.FilterData" localSheetId="0" hidden="1">'на 01.08.2019'!$A$7:$H$146</definedName>
    <definedName name="Z_413E8ADC_60FE_4AEB_A365_51405ED7DAEF_.wvu.FilterData" localSheetId="0" hidden="1">'на 01.08.2019'!$A$7:$J$399</definedName>
    <definedName name="Z_415B8653_FE9C_472E_85AE_9CFA9B00FD5E_.wvu.FilterData" localSheetId="0" hidden="1">'на 01.08.2019'!$A$7:$H$146</definedName>
    <definedName name="Z_418F9F46_9018_4AFC_A504_8CA60A905B83_.wvu.FilterData" localSheetId="0" hidden="1">'на 01.08.2019'!$A$7:$J$399</definedName>
    <definedName name="Z_41A2847A_411A_4D8D_8669_7A8FD6A7F9E8_.wvu.FilterData" localSheetId="0" hidden="1">'на 01.08.2019'!$A$7:$J$399</definedName>
    <definedName name="Z_41C6EAF5_F389_4A73_A5DF_3E2ABACB9DC1_.wvu.FilterData" localSheetId="0" hidden="1">'на 01.08.2019'!$A$7:$J$399</definedName>
    <definedName name="Z_422AF1DB_ADD9_4056_90D1_EF57FA0619FA_.wvu.FilterData" localSheetId="0" hidden="1">'на 01.08.2019'!$A$7:$J$399</definedName>
    <definedName name="Z_423AE2BD_6FE7_4E39_8400_BD8A00496896_.wvu.FilterData" localSheetId="0" hidden="1">'на 01.08.2019'!$A$7:$J$399</definedName>
    <definedName name="Z_42BF13A9_20A4_4030_912B_F63923E11DBF_.wvu.FilterData" localSheetId="0" hidden="1">'на 01.08.2019'!$A$7:$J$399</definedName>
    <definedName name="Z_4388DD05_A74C_4C1C_A344_6EEDB2F4B1B0_.wvu.FilterData" localSheetId="0" hidden="1">'на 01.08.2019'!$A$7:$H$146</definedName>
    <definedName name="Z_43F7D742_5383_4CCE_A058_3A12F3676DF6_.wvu.FilterData" localSheetId="0" hidden="1">'на 01.08.2019'!$A$7:$J$399</definedName>
    <definedName name="Z_445590C0_7350_4A17_AB85_F8DCF9494ECC_.wvu.FilterData" localSheetId="0" hidden="1">'на 01.08.2019'!$A$7:$H$146</definedName>
    <definedName name="Z_448249C8_AE56_4244_9A71_332B9BB563B1_.wvu.FilterData" localSheetId="0" hidden="1">'на 01.08.2019'!$A$7:$J$399</definedName>
    <definedName name="Z_4500807F_0E0F_40C0_A6A6_F5F607F7BCF2_.wvu.FilterData" localSheetId="0" hidden="1">'на 01.08.2019'!$A$7:$J$399</definedName>
    <definedName name="Z_4518508D_B738_485B_8F09_2B48028E59D4_.wvu.FilterData" localSheetId="0" hidden="1">'на 01.08.2019'!$A$7:$J$399</definedName>
    <definedName name="Z_45D27932_FD3D_46DE_B431_4E5606457D7F_.wvu.FilterData" localSheetId="0" hidden="1">'на 01.08.2019'!$A$7:$H$146</definedName>
    <definedName name="Z_45DE1976_7F07_4EB4_8A9C_FB72D060BEFA_.wvu.FilterData" localSheetId="0" hidden="1">'на 01.08.2019'!$A$7:$J$399</definedName>
    <definedName name="Z_45DE1976_7F07_4EB4_8A9C_FB72D060BEFA_.wvu.PrintArea" localSheetId="0" hidden="1">'на 01.08.2019'!$A$1:$J$184</definedName>
    <definedName name="Z_45DE1976_7F07_4EB4_8A9C_FB72D060BEFA_.wvu.PrintTitles" localSheetId="0" hidden="1">'на 01.08.2019'!$5:$8</definedName>
    <definedName name="Z_463F3E4B_81D6_4261_A251_5FB4227E67B1_.wvu.FilterData" localSheetId="0" hidden="1">'на 01.08.2019'!$A$7:$J$399</definedName>
    <definedName name="Z_4646AC6A_1AED_414D_9F5A_8C20F4393FAC_.wvu.FilterData" localSheetId="0" hidden="1">'на 01.08.2019'!$A$7:$J$399</definedName>
    <definedName name="Z_464A6675_A54C_47A6_87B3_7B4DF2961434_.wvu.FilterData" localSheetId="0" hidden="1">'на 01.08.2019'!$A$7:$J$399</definedName>
    <definedName name="Z_46710F25_253B_4E24_937C_29641ECA4F50_.wvu.FilterData" localSheetId="0" hidden="1">'на 01.08.2019'!$A$7:$J$399</definedName>
    <definedName name="Z_46EDADFA_EC35_46D3_9137_2B694BF910BA_.wvu.FilterData" localSheetId="0" hidden="1">'на 01.08.2019'!$A$7:$J$399</definedName>
    <definedName name="Z_474B57ED_4959_4C17_9ED5_42840CC1EF1F_.wvu.FilterData" localSheetId="0" hidden="1">'на 01.08.2019'!$A$7:$J$399</definedName>
    <definedName name="Z_4765959C_9F0B_44DF_B00A_10C6BB8CF204_.wvu.FilterData" localSheetId="0" hidden="1">'на 01.08.2019'!$A$7:$J$399</definedName>
    <definedName name="Z_476DBA6E_91D1_4913_8987_DE65424E41FC_.wvu.FilterData" localSheetId="0" hidden="1">'на 01.08.2019'!$A$7:$J$399</definedName>
    <definedName name="Z_477D6B5D_325A_45EE_9C5E_7F9C11D6E1EF_.wvu.FilterData" localSheetId="0" hidden="1">'на 01.08.2019'!$A$7:$J$399</definedName>
    <definedName name="Z_47A8A680_8C4D_4709_925D_1B1D9945DCD8_.wvu.FilterData" localSheetId="0" hidden="1">'на 01.08.2019'!$A$7:$J$399</definedName>
    <definedName name="Z_47BCB1EA_366A_4F56_B866_A7D2D6FB6413_.wvu.FilterData" localSheetId="0" hidden="1">'на 01.08.2019'!$A$7:$J$399</definedName>
    <definedName name="Z_47CE02E9_7BC4_47FC_9B44_1B5CC8466C98_.wvu.FilterData" localSheetId="0" hidden="1">'на 01.08.2019'!$A$7:$J$399</definedName>
    <definedName name="Z_47DE35B6_B347_4C65_8E49_C2008CA773EB_.wvu.FilterData" localSheetId="0" hidden="1">'на 01.08.2019'!$A$7:$H$146</definedName>
    <definedName name="Z_47E54F1A_929E_4350_846F_D427E0D466DD_.wvu.FilterData" localSheetId="0" hidden="1">'на 01.08.2019'!$A$7:$J$399</definedName>
    <definedName name="Z_486156AC_4370_4C02_BA8A_CB9B49D1A8EC_.wvu.FilterData" localSheetId="0" hidden="1">'на 01.08.2019'!$A$7:$J$399</definedName>
    <definedName name="Z_4861CA5D_AAF5_4F79_B1FC_28136A948C67_.wvu.FilterData" localSheetId="0" hidden="1">'на 01.08.2019'!$A$7:$J$399</definedName>
    <definedName name="Z_490A2F1C_31D3_46A4_90C2_4FE00A2A3110_.wvu.FilterData" localSheetId="0" hidden="1">'на 01.08.2019'!$A$7:$J$399</definedName>
    <definedName name="Z_494248FA_238D_478D_A4F9_307A931FFEE2_.wvu.FilterData" localSheetId="0" hidden="1">'на 01.08.2019'!$A$7:$J$399</definedName>
    <definedName name="Z_495CB41C_9D74_45FB_9A3C_30411D304A3A_.wvu.FilterData" localSheetId="0" hidden="1">'на 01.08.2019'!$A$7:$J$399</definedName>
    <definedName name="Z_49C7329D_3247_4713_BC9A_64F0EE2B0B3C_.wvu.FilterData" localSheetId="0" hidden="1">'на 01.08.2019'!$A$7:$J$399</definedName>
    <definedName name="Z_49E10B09_97E3_41C9_892E_7D9C5DFF5740_.wvu.FilterData" localSheetId="0" hidden="1">'на 01.08.2019'!$A$7:$J$399</definedName>
    <definedName name="Z_49F2D403_965E_4EAD_9917_761D5083F09E_.wvu.FilterData" localSheetId="0" hidden="1">'на 01.08.2019'!$A$7:$J$399</definedName>
    <definedName name="Z_4A659025_264B_4535_9CC0_B58EAC1CFB45_.wvu.FilterData" localSheetId="0" hidden="1">'на 01.08.2019'!$A$7:$J$399</definedName>
    <definedName name="Z_4A8D74AF_6B6C_4239_9EC3_301119213646_.wvu.FilterData" localSheetId="0" hidden="1">'на 01.08.2019'!$A$7:$J$399</definedName>
    <definedName name="Z_4AE61192_90D6_4C2B_9424_00320246C826_.wvu.FilterData" localSheetId="0" hidden="1">'на 01.08.2019'!$A$7:$J$399</definedName>
    <definedName name="Z_4AF0FF7E_D940_4246_AB71_AC8FEDA2EF24_.wvu.FilterData" localSheetId="0" hidden="1">'на 01.08.2019'!$A$7:$J$399</definedName>
    <definedName name="Z_4BB7905C_0E11_42F1_848D_90186131796A_.wvu.FilterData" localSheetId="0" hidden="1">'на 01.08.2019'!$A$7:$H$146</definedName>
    <definedName name="Z_4BE15B2D_077F_41A8_A21C_AB77D19D57D3_.wvu.FilterData" localSheetId="0" hidden="1">'на 01.08.2019'!$A$7:$J$399</definedName>
    <definedName name="Z_4C1FE39D_945F_4F14_94DF_F69B283DCD9F_.wvu.FilterData" localSheetId="0" hidden="1">'на 01.08.2019'!$A$7:$H$146</definedName>
    <definedName name="Z_4CA010EE_9FB5_4C7E_A14E_34EFE4C7E4F1_.wvu.FilterData" localSheetId="0" hidden="1">'на 01.08.2019'!$A$7:$J$399</definedName>
    <definedName name="Z_4CEB490B_58FB_4CA0_AAF2_63178FECD849_.wvu.FilterData" localSheetId="0" hidden="1">'на 01.08.2019'!$A$7:$J$399</definedName>
    <definedName name="Z_4DBA5214_E42E_4E7C_B43C_190A2BF79ACC_.wvu.FilterData" localSheetId="0" hidden="1">'на 01.08.2019'!$A$7:$J$399</definedName>
    <definedName name="Z_4DC9D79A_8761_4284_BFE5_DFE7738AB4F8_.wvu.FilterData" localSheetId="0" hidden="1">'на 01.08.2019'!$A$7:$J$399</definedName>
    <definedName name="Z_4DF21929_63B0_45D6_9063_EE3D75E46DF0_.wvu.FilterData" localSheetId="0" hidden="1">'на 01.08.2019'!$A$7:$J$399</definedName>
    <definedName name="Z_4E70B456_53A6_4A9B_B0D8_E54D21A50BAA_.wvu.FilterData" localSheetId="0" hidden="1">'на 01.08.2019'!$A$7:$J$399</definedName>
    <definedName name="Z_4EB9A2EB_6EC6_4AFE_AFFA_537868B4F130_.wvu.FilterData" localSheetId="0" hidden="1">'на 01.08.2019'!$A$7:$J$399</definedName>
    <definedName name="Z_4EF3C623_C372_46C1_AA60_4AC85C37C9F2_.wvu.FilterData" localSheetId="0" hidden="1">'на 01.08.2019'!$A$7:$J$399</definedName>
    <definedName name="Z_4F08029A_B8F0_4DA4_87B0_16FDC76C4FA3_.wvu.FilterData" localSheetId="0" hidden="1">'на 01.08.2019'!$A$7:$J$399</definedName>
    <definedName name="Z_4FA4A69A_6589_44A8_8710_9041295BCBA3_.wvu.FilterData" localSheetId="0" hidden="1">'на 01.08.2019'!$A$7:$J$399</definedName>
    <definedName name="Z_4FE18469_4F1B_4C4F_94F8_2337C288BBDA_.wvu.FilterData" localSheetId="0" hidden="1">'на 01.08.2019'!$A$7:$J$399</definedName>
    <definedName name="Z_5039ACE2_215B_49F3_AC23_F5E171EB2E04_.wvu.FilterData" localSheetId="0" hidden="1">'на 01.08.2019'!$A$7:$J$399</definedName>
    <definedName name="Z_50C7EE06_D3E5_466A_B02E_784815AC69C9_.wvu.FilterData" localSheetId="0" hidden="1">'на 01.08.2019'!$A$7:$J$399</definedName>
    <definedName name="Z_50F270BE_8CE5_4CA8_ACB0_0FE221C0502F_.wvu.FilterData" localSheetId="0" hidden="1">'на 01.08.2019'!$A$7:$J$399</definedName>
    <definedName name="Z_512708F0_FC6D_4404_BE68_DA23201791B7_.wvu.FilterData" localSheetId="0" hidden="1">'на 01.08.2019'!$A$7:$J$399</definedName>
    <definedName name="Z_51637613_0EB8_43CA_A073_E9BDD29429FF_.wvu.FilterData" localSheetId="0" hidden="1">'на 01.08.2019'!$A$7:$J$399</definedName>
    <definedName name="Z_51BD5A76_12FD_4D74_BB88_134070337907_.wvu.FilterData" localSheetId="0" hidden="1">'на 01.08.2019'!$A$7:$J$399</definedName>
    <definedName name="Z_5211D146_D07B_4B5D_8712_916865134037_.wvu.FilterData" localSheetId="0" hidden="1">'на 01.08.2019'!$A$7:$J$399</definedName>
    <definedName name="Z_5253E1E1_F351_4BC1_B2DF_DE6F6B57B558_.wvu.FilterData" localSheetId="0" hidden="1">'на 01.08.2019'!$A$7:$J$399</definedName>
    <definedName name="Z_529A9D10_2BB0_46A7_944D_8ECDFA0395B8_.wvu.FilterData" localSheetId="0" hidden="1">'на 01.08.2019'!$A$7:$J$399</definedName>
    <definedName name="Z_52ACD1DE_5C8C_419B_897D_A938C2151D22_.wvu.FilterData" localSheetId="0" hidden="1">'на 01.08.2019'!$A$7:$J$399</definedName>
    <definedName name="Z_52C40832_4D48_45A4_B802_95C62DCB5A61_.wvu.FilterData" localSheetId="0" hidden="1">'на 01.08.2019'!$A$7:$H$146</definedName>
    <definedName name="Z_53011515_95F3_4C88_88B6_C1D6475FC303_.wvu.FilterData" localSheetId="0" hidden="1">'на 01.08.2019'!$A$7:$J$399</definedName>
    <definedName name="Z_539CB3DF_9B66_4BE7_9074_8CE0405EB8A6_.wvu.Cols" localSheetId="0" hidden="1">'на 01.08.2019'!#REF!,'на 01.08.2019'!#REF!</definedName>
    <definedName name="Z_539CB3DF_9B66_4BE7_9074_8CE0405EB8A6_.wvu.FilterData" localSheetId="0" hidden="1">'на 01.08.2019'!$A$7:$J$399</definedName>
    <definedName name="Z_539CB3DF_9B66_4BE7_9074_8CE0405EB8A6_.wvu.PrintArea" localSheetId="0" hidden="1">'на 01.08.2019'!$A$1:$J$178</definedName>
    <definedName name="Z_539CB3DF_9B66_4BE7_9074_8CE0405EB8A6_.wvu.PrintTitles" localSheetId="0" hidden="1">'на 01.08.2019'!$5:$8</definedName>
    <definedName name="Z_53B82E8C_823E_4627_8EF0_CCA961E701CF_.wvu.FilterData" localSheetId="0" hidden="1">'на 01.08.2019'!$A$7:$J$399</definedName>
    <definedName name="Z_53B82E8C_823E_4627_8EF0_CCA961E701CF_.wvu.PrintArea" localSheetId="0" hidden="1">'на 01.08.2019'!$A$1:$J$184</definedName>
    <definedName name="Z_53B82E8C_823E_4627_8EF0_CCA961E701CF_.wvu.PrintTitles" localSheetId="0" hidden="1">'на 01.08.2019'!$5:$8</definedName>
    <definedName name="Z_543FDC9E_DC95_4C7A_84E4_76AA766A82EF_.wvu.FilterData" localSheetId="0" hidden="1">'на 01.08.2019'!$A$7:$J$399</definedName>
    <definedName name="Z_54703B32_BADE_4A70_9C97_888CD74744A0_.wvu.FilterData" localSheetId="0" hidden="1">'на 01.08.2019'!$A$7:$J$399</definedName>
    <definedName name="Z_54998E4E_243D_4810_826F_6D61E2FD7B80_.wvu.FilterData" localSheetId="0" hidden="1">'на 01.08.2019'!$A$7:$J$399</definedName>
    <definedName name="Z_54BA7F95_777A_45AD_95C4_BDBF7D83E6C8_.wvu.FilterData" localSheetId="0" hidden="1">'на 01.08.2019'!$A$7:$J$399</definedName>
    <definedName name="Z_55266A36_B6A9_42E1_8467_17D14F12BABD_.wvu.FilterData" localSheetId="0" hidden="1">'на 01.08.2019'!$A$7:$H$146</definedName>
    <definedName name="Z_55F24CBB_212F_42F4_BB98_92561BDA95C3_.wvu.FilterData" localSheetId="0" hidden="1">'на 01.08.2019'!$A$7:$J$399</definedName>
    <definedName name="Z_564F82E8_8306_4799_B1F9_06B1FD1FB16E_.wvu.FilterData" localSheetId="0" hidden="1">'на 01.08.2019'!$A$3:$K$183</definedName>
    <definedName name="Z_565A1A16_6A4F_4794_B3C1_1808DC7E86C0_.wvu.FilterData" localSheetId="0" hidden="1">'на 01.08.2019'!$A$7:$H$146</definedName>
    <definedName name="Z_568C3823_FEE7_49C8_B4CF_3D48541DA65C_.wvu.FilterData" localSheetId="0" hidden="1">'на 01.08.2019'!$A$7:$H$146</definedName>
    <definedName name="Z_5696C387_34DF_4BED_BB60_2D85436D9DA8_.wvu.FilterData" localSheetId="0" hidden="1">'на 01.08.2019'!$A$7:$J$399</definedName>
    <definedName name="Z_56C18D87_C587_43F7_9147_D7827AADF66D_.wvu.FilterData" localSheetId="0" hidden="1">'на 01.08.2019'!$A$7:$H$146</definedName>
    <definedName name="Z_5729DC83_8713_4B21_9D2C_8A74D021747E_.wvu.FilterData" localSheetId="0" hidden="1">'на 01.08.2019'!$A$7:$H$146</definedName>
    <definedName name="Z_5730431A_42FA_4886_8F76_DA9C1179F65B_.wvu.FilterData" localSheetId="0" hidden="1">'на 01.08.2019'!$A$7:$J$399</definedName>
    <definedName name="Z_58270B81_2C5A_44D4_84D8_B29B6BA03243_.wvu.FilterData" localSheetId="0" hidden="1">'на 01.08.2019'!$A$7:$H$146</definedName>
    <definedName name="Z_5834E280_FA37_4F43_B5D8_B8D5A97A4524_.wvu.FilterData" localSheetId="0" hidden="1">'на 01.08.2019'!$A$7:$J$399</definedName>
    <definedName name="Z_58A2BFA9_7803_4AA8_99E8_85AF5847A611_.wvu.FilterData" localSheetId="0" hidden="1">'на 01.08.2019'!$A$7:$J$399</definedName>
    <definedName name="Z_58BFA8D4_CF88_4C84_B35F_981C21093C49_.wvu.FilterData" localSheetId="0" hidden="1">'на 01.08.2019'!$A$7:$J$399</definedName>
    <definedName name="Z_58EAD7A7_C312_4E53_9D90_6DB268F00AAE_.wvu.FilterData" localSheetId="0" hidden="1">'на 01.08.2019'!$A$7:$J$399</definedName>
    <definedName name="Z_59074C03_1A19_4344_8FE1_916D5A98CD29_.wvu.FilterData" localSheetId="0" hidden="1">'на 01.08.2019'!$A$7:$J$399</definedName>
    <definedName name="Z_593FC661_D3C9_4D5B_9F7F_4FD8BB281A5E_.wvu.FilterData" localSheetId="0" hidden="1">'на 01.08.2019'!$A$7:$J$399</definedName>
    <definedName name="Z_59F91900_CAE9_4608_97BE_FBC0993C389F_.wvu.FilterData" localSheetId="0" hidden="1">'на 01.08.2019'!$A$7:$H$146</definedName>
    <definedName name="Z_5A0826D2_48E8_4049_87EB_8011A792B32A_.wvu.FilterData" localSheetId="0" hidden="1">'на 01.08.2019'!$A$7:$J$399</definedName>
    <definedName name="Z_5AC843E8_BE7D_4B69_82E5_622B40389D76_.wvu.FilterData" localSheetId="0" hidden="1">'на 01.08.2019'!$A$7:$J$399</definedName>
    <definedName name="Z_5AED1EEB_F2BD_4EA8_B85A_ECC7CA9EB0BB_.wvu.FilterData" localSheetId="0" hidden="1">'на 01.08.2019'!$A$7:$J$399</definedName>
    <definedName name="Z_5B201F9D_0EC3_499C_A33C_1C4C3BFDAC63_.wvu.FilterData" localSheetId="0" hidden="1">'на 01.08.2019'!$A$7:$J$399</definedName>
    <definedName name="Z_5B530939_3820_4F41_B6AF_D342046937E2_.wvu.FilterData" localSheetId="0" hidden="1">'на 01.08.2019'!$A$7:$J$399</definedName>
    <definedName name="Z_5B6D98E6_8929_4747_9889_173EDC254AC0_.wvu.FilterData" localSheetId="0" hidden="1">'на 01.08.2019'!$A$7:$J$399</definedName>
    <definedName name="Z_5B8F35C7_BACE_46B7_A289_D37993E37EE6_.wvu.FilterData" localSheetId="0" hidden="1">'на 01.08.2019'!$A$7:$J$399</definedName>
    <definedName name="Z_5C13A1A0_C535_4639_90BE_9B5D72B8AEDB_.wvu.FilterData" localSheetId="0" hidden="1">'на 01.08.2019'!$A$7:$H$146</definedName>
    <definedName name="Z_5C253E80_F3BD_4FE4_AB93_2FEE92134E33_.wvu.FilterData" localSheetId="0" hidden="1">'на 01.08.2019'!$A$7:$J$399</definedName>
    <definedName name="Z_5C519772_2A20_4B5B_841B_37C4DE3DF25F_.wvu.FilterData" localSheetId="0" hidden="1">'на 01.08.2019'!$A$7:$J$399</definedName>
    <definedName name="Z_5CDE7466_9008_4EE8_8F19_E26D937B15F6_.wvu.FilterData" localSheetId="0" hidden="1">'на 01.08.2019'!$A$7:$H$146</definedName>
    <definedName name="Z_5D02AC07_9DDA_4DED_8BC0_7F56C2780A3D_.wvu.FilterData" localSheetId="0" hidden="1">'на 01.08.2019'!$A$7:$J$399</definedName>
    <definedName name="Z_5D1A8E24_0858_4B4C_9A88_78819F5A1F0E_.wvu.FilterData" localSheetId="0" hidden="1">'на 01.08.2019'!$A$7:$J$399</definedName>
    <definedName name="Z_5E8319AA_70BE_4A15_908D_5BB7BC61D3F7_.wvu.FilterData" localSheetId="0" hidden="1">'на 01.08.2019'!$A$7:$J$399</definedName>
    <definedName name="Z_5EB104F4_627D_44E7_960F_6C67063C7D09_.wvu.FilterData" localSheetId="0" hidden="1">'на 01.08.2019'!$A$7:$J$399</definedName>
    <definedName name="Z_5EB1B5BB_79BE_4318_9140_3FA31802D519_.wvu.FilterData" localSheetId="0" hidden="1">'на 01.08.2019'!$A$7:$J$399</definedName>
    <definedName name="Z_5EB1B5BB_79BE_4318_9140_3FA31802D519_.wvu.PrintArea" localSheetId="0" hidden="1">'на 01.08.2019'!$A$1:$J$178</definedName>
    <definedName name="Z_5EB1B5BB_79BE_4318_9140_3FA31802D519_.wvu.PrintTitles" localSheetId="0" hidden="1">'на 01.08.2019'!$5:$8</definedName>
    <definedName name="Z_5FB953A5_71FF_4056_AF98_C9D06FF0EDF3_.wvu.Cols" localSheetId="0" hidden="1">'на 01.08.2019'!#REF!,'на 01.08.2019'!#REF!</definedName>
    <definedName name="Z_5FB953A5_71FF_4056_AF98_C9D06FF0EDF3_.wvu.FilterData" localSheetId="0" hidden="1">'на 01.08.2019'!$A$7:$J$399</definedName>
    <definedName name="Z_5FB953A5_71FF_4056_AF98_C9D06FF0EDF3_.wvu.PrintArea" localSheetId="0" hidden="1">'на 01.08.2019'!$A$1:$J$178</definedName>
    <definedName name="Z_5FB953A5_71FF_4056_AF98_C9D06FF0EDF3_.wvu.PrintTitles" localSheetId="0" hidden="1">'на 01.08.2019'!$5:$8</definedName>
    <definedName name="Z_6011A554_E1A4_465F_9A01_E0469A86D44D_.wvu.FilterData" localSheetId="0" hidden="1">'на 01.08.2019'!$A$7:$J$399</definedName>
    <definedName name="Z_60155C64_695E_458C_BBFE_B89C53118803_.wvu.FilterData" localSheetId="0" hidden="1">'на 01.08.2019'!$A$7:$J$399</definedName>
    <definedName name="Z_60657231_C99E_4191_A90E_C546FB588843_.wvu.FilterData" localSheetId="0" hidden="1">'на 01.08.2019'!$A$7:$H$146</definedName>
    <definedName name="Z_6068C3FF_17AA_48A5_A88B_2523CBAC39AE_.wvu.FilterData" localSheetId="0" hidden="1">'на 01.08.2019'!$A$7:$J$399</definedName>
    <definedName name="Z_6068C3FF_17AA_48A5_A88B_2523CBAC39AE_.wvu.PrintArea" localSheetId="0" hidden="1">'на 01.08.2019'!$A$1:$J$184</definedName>
    <definedName name="Z_6068C3FF_17AA_48A5_A88B_2523CBAC39AE_.wvu.PrintTitles" localSheetId="0" hidden="1">'на 01.08.2019'!$5:$8</definedName>
    <definedName name="Z_6096DF59_5639_431F_ACAA_6E74367471D4_.wvu.FilterData" localSheetId="0" hidden="1">'на 01.08.2019'!$A$7:$J$399</definedName>
    <definedName name="Z_60B33E92_3815_4061_91AA_8E38B8895054_.wvu.FilterData" localSheetId="0" hidden="1">'на 01.08.2019'!$A$7:$H$146</definedName>
    <definedName name="Z_61D3C2BE_E5C3_4670_8A8C_5EA015D7BE13_.wvu.FilterData" localSheetId="0" hidden="1">'на 01.08.2019'!$A$7:$J$399</definedName>
    <definedName name="Z_61FEE2C2_8D13_4755_8517_9B75B80FA4B1_.wvu.FilterData" localSheetId="0" hidden="1">'на 01.08.2019'!$A$7:$J$399</definedName>
    <definedName name="Z_6246324E_D224_4FAC_8C67_F9370E7D77EB_.wvu.FilterData" localSheetId="0" hidden="1">'на 01.08.2019'!$A$7:$J$399</definedName>
    <definedName name="Z_62534477_13C5_437C_87A9_3525FC60CE4D_.wvu.FilterData" localSheetId="0" hidden="1">'на 01.08.2019'!$A$7:$J$399</definedName>
    <definedName name="Z_62691467_BD46_47AE_A6DF_52CBD0D9817B_.wvu.FilterData" localSheetId="0" hidden="1">'на 01.08.2019'!$A$7:$H$146</definedName>
    <definedName name="Z_62C4D5B7_88F6_4885_99F7_CBFA0AACC2D9_.wvu.FilterData" localSheetId="0" hidden="1">'на 01.08.2019'!$A$7:$J$399</definedName>
    <definedName name="Z_62E7809F_D5DF_4BC1_AEFF_718779E2F7F6_.wvu.FilterData" localSheetId="0" hidden="1">'на 01.08.2019'!$A$7:$J$399</definedName>
    <definedName name="Z_62F28655_B8A8_45AE_A142_E93FF8C032BD_.wvu.FilterData" localSheetId="0" hidden="1">'на 01.08.2019'!$A$7:$J$399</definedName>
    <definedName name="Z_62F2B5AA_C3D1_4669_A4A0_184285923B8F_.wvu.FilterData" localSheetId="0" hidden="1">'на 01.08.2019'!$A$7:$J$399</definedName>
    <definedName name="Z_636DA917_E508_45C7_B31A_50C91F940D46_.wvu.FilterData" localSheetId="0" hidden="1">'на 01.08.2019'!$A$7:$J$399</definedName>
    <definedName name="Z_63720CAA_47FE_4977_B082_29E1534276C7_.wvu.FilterData" localSheetId="0" hidden="1">'на 01.08.2019'!$A$7:$J$399</definedName>
    <definedName name="Z_638AAAE8_8FF2_44D0_A160_BB2A9AEB5B72_.wvu.FilterData" localSheetId="0" hidden="1">'на 01.08.2019'!$A$7:$H$146</definedName>
    <definedName name="Z_63D45DC6_0D62_438A_9069_0A4378090381_.wvu.FilterData" localSheetId="0" hidden="1">'на 01.08.2019'!$A$7:$H$146</definedName>
    <definedName name="Z_647EE6A0_6C8D_4FBF_BCF1_907D60975A5A_.wvu.FilterData" localSheetId="0" hidden="1">'на 01.08.2019'!$A$7:$J$399</definedName>
    <definedName name="Z_648AB040_BD0E_49A1_BA40_87D3D9C0BA55_.wvu.FilterData" localSheetId="0" hidden="1">'на 01.08.2019'!$A$7:$J$399</definedName>
    <definedName name="Z_649E5CE3_4976_49D9_83DA_4E57FFC714BF_.wvu.Cols" localSheetId="0" hidden="1">'на 01.08.2019'!#REF!</definedName>
    <definedName name="Z_649E5CE3_4976_49D9_83DA_4E57FFC714BF_.wvu.FilterData" localSheetId="0" hidden="1">'на 01.08.2019'!$A$7:$J$399</definedName>
    <definedName name="Z_649E5CE3_4976_49D9_83DA_4E57FFC714BF_.wvu.PrintArea" localSheetId="0" hidden="1">'на 01.08.2019'!$A$1:$J$182</definedName>
    <definedName name="Z_649E5CE3_4976_49D9_83DA_4E57FFC714BF_.wvu.PrintTitles" localSheetId="0" hidden="1">'на 01.08.2019'!$5:$8</definedName>
    <definedName name="Z_64C01F03_E840_4B6E_960F_5E13E0981676_.wvu.FilterData" localSheetId="0" hidden="1">'на 01.08.2019'!$A$7:$J$399</definedName>
    <definedName name="Z_65F8B16B_220F_4FC8_86A4_6BDB56CB5C59_.wvu.FilterData" localSheetId="0" hidden="1">'на 01.08.2019'!$A$3:$K$183</definedName>
    <definedName name="Z_6654CD2E_14AE_4299_8801_306919BA9D32_.wvu.FilterData" localSheetId="0" hidden="1">'на 01.08.2019'!$A$7:$J$399</definedName>
    <definedName name="Z_66550ABE_0FE4_4071_B1FA_6163FA599414_.wvu.FilterData" localSheetId="0" hidden="1">'на 01.08.2019'!$A$7:$J$399</definedName>
    <definedName name="Z_6656F77C_55F8_4E1C_A222_2E884838D2F2_.wvu.FilterData" localSheetId="0" hidden="1">'на 01.08.2019'!$A$7:$J$399</definedName>
    <definedName name="Z_66EE8E68_84F1_44B5_B60B_7ED67214A421_.wvu.FilterData" localSheetId="0" hidden="1">'на 01.08.2019'!$A$7:$J$399</definedName>
    <definedName name="Z_67A1158E_8E10_4053_B044_B8AB7C784C01_.wvu.FilterData" localSheetId="0" hidden="1">'на 01.08.2019'!$A$7:$J$399</definedName>
    <definedName name="Z_67ADFAE6_A9AF_44D7_8539_93CD0F6B7849_.wvu.FilterData" localSheetId="0" hidden="1">'на 01.08.2019'!$A$7:$J$399</definedName>
    <definedName name="Z_67ADFAE6_A9AF_44D7_8539_93CD0F6B7849_.wvu.PrintArea" localSheetId="0" hidden="1">'на 01.08.2019'!$A$1:$J$198</definedName>
    <definedName name="Z_67ADFAE6_A9AF_44D7_8539_93CD0F6B7849_.wvu.PrintTitles" localSheetId="0" hidden="1">'на 01.08.2019'!$5:$8</definedName>
    <definedName name="Z_67ADFAE6_A9AF_44D7_8539_93CD0F6B7849_.wvu.Rows" localSheetId="0" hidden="1">'на 01.08.2019'!$92:$92</definedName>
    <definedName name="Z_68543727_5837_47F3_A17E_A06AE03143F0_.wvu.FilterData" localSheetId="0" hidden="1">'на 01.08.2019'!$A$7:$J$399</definedName>
    <definedName name="Z_6901CD30_42B7_4EC1_AF54_8AB710BFE495_.wvu.FilterData" localSheetId="0" hidden="1">'на 01.08.2019'!$A$7:$J$399</definedName>
    <definedName name="Z_69321B6F_CF2A_4DAB_82CF_8CAAD629F257_.wvu.FilterData" localSheetId="0" hidden="1">'на 01.08.2019'!$A$7:$J$399</definedName>
    <definedName name="Z_6A19F32A_B160_4483_91DD_03217B777DF3_.wvu.FilterData" localSheetId="0" hidden="1">'на 01.08.2019'!$A$7:$J$399</definedName>
    <definedName name="Z_6A3BD144_0140_4ADD_AD88_B274AA069B37_.wvu.FilterData" localSheetId="0" hidden="1">'на 01.08.2019'!$A$7:$J$399</definedName>
    <definedName name="Z_6B30174D_06F6_400C_8FE4_A489A229C982_.wvu.FilterData" localSheetId="0" hidden="1">'на 01.08.2019'!$A$7:$J$399</definedName>
    <definedName name="Z_6B9F1A4E_485B_421D_A44C_0AAE5901E28D_.wvu.FilterData" localSheetId="0" hidden="1">'на 01.08.2019'!$A$7:$J$399</definedName>
    <definedName name="Z_6BE4E62B_4F97_4F96_9638_8ADCE8F932B1_.wvu.FilterData" localSheetId="0" hidden="1">'на 01.08.2019'!$A$7:$H$146</definedName>
    <definedName name="Z_6BE735CC_AF2E_4F67_B22D_A8AB001D3353_.wvu.FilterData" localSheetId="0" hidden="1">'на 01.08.2019'!$A$7:$H$146</definedName>
    <definedName name="Z_6C574B3A_CBDC_4063_B039_06E2BE768645_.wvu.FilterData" localSheetId="0" hidden="1">'на 01.08.2019'!$A$7:$J$399</definedName>
    <definedName name="Z_6CF84B0C_144A_4CF4_A34E_B9147B738037_.wvu.FilterData" localSheetId="0" hidden="1">'на 01.08.2019'!$A$7:$H$146</definedName>
    <definedName name="Z_6D091BF8_3118_4C66_BFCF_A396B92963B0_.wvu.FilterData" localSheetId="0" hidden="1">'на 01.08.2019'!$A$7:$J$399</definedName>
    <definedName name="Z_6D692D1F_2186_4B62_878B_AABF13F25116_.wvu.FilterData" localSheetId="0" hidden="1">'на 01.08.2019'!$A$7:$J$399</definedName>
    <definedName name="Z_6D7CFBF1_75D3_41F3_8694_AE4E45FE6F72_.wvu.FilterData" localSheetId="0" hidden="1">'на 01.08.2019'!$A$7:$J$399</definedName>
    <definedName name="Z_6DC5357A_CB08_43BF_90C5_44CA067A2BB4_.wvu.FilterData" localSheetId="0" hidden="1">'на 01.08.2019'!$A$7:$J$399</definedName>
    <definedName name="Z_6E1926CF_4906_4A55_811C_617ED8BB98BA_.wvu.FilterData" localSheetId="0" hidden="1">'на 01.08.2019'!$A$7:$J$399</definedName>
    <definedName name="Z_6E2D6686_B9FD_4BBA_8CD4_95C6386F5509_.wvu.FilterData" localSheetId="0" hidden="1">'на 01.08.2019'!$A$7:$H$146</definedName>
    <definedName name="Z_6E4A7295_8CE0_4D28_ABEF_D38EBAE7C204_.wvu.FilterData" localSheetId="0" hidden="1">'на 01.08.2019'!$A$7:$J$399</definedName>
    <definedName name="Z_6E4A7295_8CE0_4D28_ABEF_D38EBAE7C204_.wvu.PrintArea" localSheetId="0" hidden="1">'на 01.08.2019'!$A$1:$J$199</definedName>
    <definedName name="Z_6E4A7295_8CE0_4D28_ABEF_D38EBAE7C204_.wvu.PrintTitles" localSheetId="0" hidden="1">'на 01.08.2019'!$5:$8</definedName>
    <definedName name="Z_6ECBF068_1C02_4E6C_B4E6_EB2B6EC464BD_.wvu.FilterData" localSheetId="0" hidden="1">'на 01.08.2019'!$A$7:$J$399</definedName>
    <definedName name="Z_6F1223ED_6D7E_4BDC_97BD_57C6B16DF50B_.wvu.FilterData" localSheetId="0" hidden="1">'на 01.08.2019'!$A$7:$J$399</definedName>
    <definedName name="Z_6F188E27_E72B_48C9_888E_3A4AAF082D5A_.wvu.FilterData" localSheetId="0" hidden="1">'на 01.08.2019'!$A$7:$J$399</definedName>
    <definedName name="Z_6F60BF81_D1A9_4E04_93E7_3EE7124B8D23_.wvu.FilterData" localSheetId="0" hidden="1">'на 01.08.2019'!$A$7:$H$146</definedName>
    <definedName name="Z_6FA95ECB_A72C_44B0_B29D_BED71D2AC5FA_.wvu.FilterData" localSheetId="0" hidden="1">'на 01.08.2019'!$A$7:$J$399</definedName>
    <definedName name="Z_701E5EC3_E633_4389_A70E_4DD82E713CE4_.wvu.FilterData" localSheetId="0" hidden="1">'на 01.08.2019'!$A$7:$J$399</definedName>
    <definedName name="Z_70563E19_BB5A_4FAB_8E42_6308F4D97788_.wvu.FilterData" localSheetId="0" hidden="1">'на 01.08.2019'!$A$7:$J$399</definedName>
    <definedName name="Z_70567FCD_AD22_4F19_9380_E5332B152F74_.wvu.FilterData" localSheetId="0" hidden="1">'на 01.08.2019'!$A$7:$J$399</definedName>
    <definedName name="Z_706D67E7_3361_40B2_829D_8844AB8060E2_.wvu.FilterData" localSheetId="0" hidden="1">'на 01.08.2019'!$A$7:$H$146</definedName>
    <definedName name="Z_70E4543C_ADDB_4019_BDB2_F36D27861FA5_.wvu.FilterData" localSheetId="0" hidden="1">'на 01.08.2019'!$A$7:$J$399</definedName>
    <definedName name="Z_70F1B7E8_7988_4C81_9922_ABE1AE06A197_.wvu.FilterData" localSheetId="0" hidden="1">'на 01.08.2019'!$A$7:$J$399</definedName>
    <definedName name="Z_71392A7E_0652_42FB_9A5C_35A0D8CFF7F9_.wvu.FilterData" localSheetId="0" hidden="1">'на 01.08.2019'!$A$7:$J$399</definedName>
    <definedName name="Z_7246383F_5A7C_4469_ABE5_F3DE99D7B98C_.wvu.FilterData" localSheetId="0" hidden="1">'на 01.08.2019'!$A$7:$H$146</definedName>
    <definedName name="Z_727CF329_C3C3_4900_8882_0105D9B87052_.wvu.FilterData" localSheetId="0" hidden="1">'на 01.08.2019'!$A$7:$J$399</definedName>
    <definedName name="Z_728B417D_5E48_46CF_86FE_9C0FFD136F19_.wvu.FilterData" localSheetId="0" hidden="1">'на 01.08.2019'!$A$7:$J$399</definedName>
    <definedName name="Z_72971C39_5C91_4008_BD77_2DC24FDFDCB6_.wvu.FilterData" localSheetId="0" hidden="1">'на 01.08.2019'!$A$7:$J$399</definedName>
    <definedName name="Z_72BCCF18_7B1D_4731_977C_FF5C187A4C82_.wvu.FilterData" localSheetId="0" hidden="1">'на 01.08.2019'!$A$7:$J$399</definedName>
    <definedName name="Z_72C0943B_A5D5_4B80_AD54_166C5CDC74DE_.wvu.FilterData" localSheetId="0" hidden="1">'на 01.08.2019'!$A$3:$K$183</definedName>
    <definedName name="Z_72C0943B_A5D5_4B80_AD54_166C5CDC74DE_.wvu.PrintArea" localSheetId="0" hidden="1">'на 01.08.2019'!$A$1:$J$198</definedName>
    <definedName name="Z_72C0943B_A5D5_4B80_AD54_166C5CDC74DE_.wvu.PrintTitles" localSheetId="0" hidden="1">'на 01.08.2019'!$5:$8</definedName>
    <definedName name="Z_7351B774_7780_442A_903E_647131A150ED_.wvu.FilterData" localSheetId="0" hidden="1">'на 01.08.2019'!$A$7:$J$399</definedName>
    <definedName name="Z_7376FA42_13A1_4710_BABC_A35C9B40426F_.wvu.FilterData" localSheetId="0" hidden="1">'на 01.08.2019'!$A$7:$J$399</definedName>
    <definedName name="Z_73DD0BF4_420B_48CB_9B9B_8A8636EFB6F5_.wvu.FilterData" localSheetId="0" hidden="1">'на 01.08.2019'!$A$7:$J$399</definedName>
    <definedName name="Z_741C3AAD_37E5_4231_B8F1_6F6ABAB5BA70_.wvu.FilterData" localSheetId="0" hidden="1">'на 01.08.2019'!$A$3:$K$183</definedName>
    <definedName name="Z_742C8CE1_B323_4B6C_901C_E2B713ADDB04_.wvu.FilterData" localSheetId="0" hidden="1">'на 01.08.2019'!$A$7:$H$146</definedName>
    <definedName name="Z_748F9DE0_4D4D_45B7_B0A6_8E38A8FAC9E9_.wvu.FilterData" localSheetId="0" hidden="1">'на 01.08.2019'!$A$7:$J$399</definedName>
    <definedName name="Z_74E76C1B_437A_4F95_A676_022F5E1C8D67_.wvu.FilterData" localSheetId="0" hidden="1">'на 01.08.2019'!$A$7:$J$399</definedName>
    <definedName name="Z_74F25527_9FBE_45D8_B38D_2B215FE8DD1E_.wvu.FilterData" localSheetId="0" hidden="1">'на 01.08.2019'!$A$7:$J$399</definedName>
    <definedName name="Z_762066AC_D656_4392_845D_8C6157B76764_.wvu.FilterData" localSheetId="0" hidden="1">'на 01.08.2019'!$A$7:$H$146</definedName>
    <definedName name="Z_7654DBDC_86A8_4903_B5DC_30516E94F2C0_.wvu.FilterData" localSheetId="0" hidden="1">'на 01.08.2019'!$A$7:$J$399</definedName>
    <definedName name="Z_77081AB2_288F_4D22_9FAD_2429DAF1E510_.wvu.FilterData" localSheetId="0" hidden="1">'на 01.08.2019'!$A$7:$J$399</definedName>
    <definedName name="Z_777611BF_FE54_48A9_A8A8_0C82A3AE3A94_.wvu.FilterData" localSheetId="0" hidden="1">'на 01.08.2019'!$A$7:$J$399</definedName>
    <definedName name="Z_784E79C4_44EE_4A5F_B5EE_E1C5DC2A73F5_.wvu.FilterData" localSheetId="0" hidden="1">'на 01.08.2019'!$A$7:$J$399</definedName>
    <definedName name="Z_793C7B2D_7F2B_48EC_8A47_D2709381137D_.wvu.FilterData" localSheetId="0" hidden="1">'на 01.08.2019'!$A$7:$J$399</definedName>
    <definedName name="Z_799DB00F_141C_483B_A462_359C05A36D93_.wvu.FilterData" localSheetId="0" hidden="1">'на 01.08.2019'!$A$7:$H$146</definedName>
    <definedName name="Z_79E4D554_5B2C_41A7_B934_B430838AA03E_.wvu.FilterData" localSheetId="0" hidden="1">'на 01.08.2019'!$A$7:$J$399</definedName>
    <definedName name="Z_7A01CF94_90AE_4821_93EE_D3FE8D12D8D5_.wvu.FilterData" localSheetId="0" hidden="1">'на 01.08.2019'!$A$7:$J$399</definedName>
    <definedName name="Z_7A09065A_45D5_4C53_B9DD_121DF6719D64_.wvu.FilterData" localSheetId="0" hidden="1">'на 01.08.2019'!$A$7:$H$146</definedName>
    <definedName name="Z_7A71A7FF_8800_4D00_AEC1_1B599D526CDE_.wvu.FilterData" localSheetId="0" hidden="1">'на 01.08.2019'!$A$7:$J$399</definedName>
    <definedName name="Z_7AE14342_BF53_4FA2_8C85_1038D8BA9596_.wvu.FilterData" localSheetId="0" hidden="1">'на 01.08.2019'!$A$7:$H$146</definedName>
    <definedName name="Z_7B245AB0_C2AF_4822_BFC4_2399F85856C1_.wvu.Cols" localSheetId="0" hidden="1">'на 01.08.2019'!#REF!,'на 01.08.2019'!#REF!</definedName>
    <definedName name="Z_7B245AB0_C2AF_4822_BFC4_2399F85856C1_.wvu.FilterData" localSheetId="0" hidden="1">'на 01.08.2019'!$A$7:$J$399</definedName>
    <definedName name="Z_7B245AB0_C2AF_4822_BFC4_2399F85856C1_.wvu.PrintArea" localSheetId="0" hidden="1">'на 01.08.2019'!$A$1:$J$178</definedName>
    <definedName name="Z_7B245AB0_C2AF_4822_BFC4_2399F85856C1_.wvu.PrintTitles" localSheetId="0" hidden="1">'на 01.08.2019'!$5:$8</definedName>
    <definedName name="Z_7B77AEA7_9EB0_430F_94C7_6393A69B0369_.wvu.FilterData" localSheetId="0" hidden="1">'на 01.08.2019'!$A$7:$J$399</definedName>
    <definedName name="Z_7BA445E6_50A0_4F67_81F2_B2945A5BFD3F_.wvu.FilterData" localSheetId="0" hidden="1">'на 01.08.2019'!$A$7:$J$399</definedName>
    <definedName name="Z_7BC27702_AD83_4B6E_860E_D694439F877D_.wvu.FilterData" localSheetId="0" hidden="1">'на 01.08.2019'!$A$7:$H$146</definedName>
    <definedName name="Z_7C23B52F_243B_4908_ACCE_2C6A732F4CE2_.wvu.FilterData" localSheetId="0" hidden="1">'на 01.08.2019'!$A$7:$J$399</definedName>
    <definedName name="Z_7C5735B6_B983_4E14_B7E4_71C183F79239_.wvu.FilterData" localSheetId="0" hidden="1">'на 01.08.2019'!$A$7:$J$399</definedName>
    <definedName name="Z_7CB2D520_A8A5_4D6C_BE39_64C505DBAE2C_.wvu.FilterData" localSheetId="0" hidden="1">'на 01.08.2019'!$A$7:$J$399</definedName>
    <definedName name="Z_7CB9D1CB_80BA_40B4_9A94_7ED38A1B10BF_.wvu.FilterData" localSheetId="0" hidden="1">'на 01.08.2019'!$A$7:$J$399</definedName>
    <definedName name="Z_7D3CF40D_731A_458F_92D4_5239AC179A47_.wvu.FilterData" localSheetId="0" hidden="1">'на 01.08.2019'!$A$7:$J$399</definedName>
    <definedName name="Z_7D748AFA_A668_4029_AD67_E233DAE0B748_.wvu.FilterData" localSheetId="0" hidden="1">'на 01.08.2019'!$A$7:$J$399</definedName>
    <definedName name="Z_7DB24378_D193_4D04_9739_831C8625EEAE_.wvu.FilterData" localSheetId="0" hidden="1">'на 01.08.2019'!$A$7:$J$60</definedName>
    <definedName name="Z_7DE2C6BB_5F23_4345_9D0D_B5B4BA992A74_.wvu.FilterData" localSheetId="0" hidden="1">'на 01.08.2019'!$A$7:$J$399</definedName>
    <definedName name="Z_7E10B4A2_86C5_49FE_B735_A2A4A6EBA352_.wvu.FilterData" localSheetId="0" hidden="1">'на 01.08.2019'!$A$7:$J$399</definedName>
    <definedName name="Z_7E77AE50_A8E9_48E1_BD6F_0651484E1DB4_.wvu.FilterData" localSheetId="0" hidden="1">'на 01.08.2019'!$A$7:$J$399</definedName>
    <definedName name="Z_7EA33A1B_0947_4DD9_ACB5_FE84B029B96C_.wvu.FilterData" localSheetId="0" hidden="1">'на 01.08.2019'!$A$7:$J$399</definedName>
    <definedName name="Z_8007FFF7_F225_4D07_B648_0021B9FE9E8A_.wvu.FilterData" localSheetId="0" hidden="1">'на 01.08.2019'!$A$7:$J$399</definedName>
    <definedName name="Z_80140D8B_E635_4A57_8CFB_A0D49EB42D6A_.wvu.FilterData" localSheetId="0" hidden="1">'на 01.08.2019'!$A$7:$J$399</definedName>
    <definedName name="Z_8031C64D_1C21_4159_B071_D2328195B6C4_.wvu.FilterData" localSheetId="0" hidden="1">'на 01.08.2019'!$A$7:$J$399</definedName>
    <definedName name="Z_80D84490_9B2F_4196_9FDE_6B9221814592_.wvu.FilterData" localSheetId="0" hidden="1">'на 01.08.2019'!$A$7:$J$399</definedName>
    <definedName name="Z_81403331_C5EB_4760_B273_D3D9C8D43951_.wvu.FilterData" localSheetId="0" hidden="1">'на 01.08.2019'!$A$7:$H$146</definedName>
    <definedName name="Z_81649847_CB5B_4966_A3DA_C8770A46509B_.wvu.FilterData" localSheetId="0" hidden="1">'на 01.08.2019'!$A$7:$J$399</definedName>
    <definedName name="Z_81BE03B7_DE2F_4E82_8496_CAF917D1CC3F_.wvu.FilterData" localSheetId="0" hidden="1">'на 01.08.2019'!$A$7:$J$399</definedName>
    <definedName name="Z_8220CA38_66F1_4F9F_A7AE_CF3DF89B0B66_.wvu.FilterData" localSheetId="0" hidden="1">'на 01.08.2019'!$A$7:$J$399</definedName>
    <definedName name="Z_8280D1E0_5055_49CD_A383_D6B2F2EBD512_.wvu.FilterData" localSheetId="0" hidden="1">'на 01.08.2019'!$A$7:$H$146</definedName>
    <definedName name="Z_829F5F3F_AACC_4AF4_A7EF_0FD75747C358_.wvu.FilterData" localSheetId="0" hidden="1">'на 01.08.2019'!$A$7:$J$399</definedName>
    <definedName name="Z_82EF6439_1F2C_48B0_83F0_00AD9D43623A_.wvu.FilterData" localSheetId="0" hidden="1">'на 01.08.2019'!$A$7:$J$399</definedName>
    <definedName name="Z_837CFD4A_C906_4267_9AF6_CD5874FBB89E_.wvu.FilterData" localSheetId="0" hidden="1">'на 01.08.2019'!$A$7:$J$399</definedName>
    <definedName name="Z_83894FAF_831A_4268_8B2F_EACBEA69E5F1_.wvu.FilterData" localSheetId="0" hidden="1">'на 01.08.2019'!$A$7:$J$399</definedName>
    <definedName name="Z_840133FA_9546_4ED0_AA3E_E87F8F80931F_.wvu.FilterData" localSheetId="0" hidden="1">'на 01.08.2019'!$A$7:$J$399</definedName>
    <definedName name="Z_8462E4B7_FF49_4401_9CB1_027D70C3D86B_.wvu.FilterData" localSheetId="0" hidden="1">'на 01.08.2019'!$A$7:$H$146</definedName>
    <definedName name="Z_8518C130_335F_4917_99A5_712FA6AC79A6_.wvu.FilterData" localSheetId="0" hidden="1">'на 01.08.2019'!$A$7:$J$399</definedName>
    <definedName name="Z_8518EF96_21CF_4CEA_B17C_8AA8E48B82CF_.wvu.FilterData" localSheetId="0" hidden="1">'на 01.08.2019'!$A$7:$J$399</definedName>
    <definedName name="Z_85336449_1C25_4AF7_89BA_281D7385CDF9_.wvu.FilterData" localSheetId="0" hidden="1">'на 01.08.2019'!$A$7:$J$399</definedName>
    <definedName name="Z_85610BEE_6BD4_4AC9_9284_0AD9E6A15466_.wvu.FilterData" localSheetId="0" hidden="1">'на 01.08.2019'!$A$7:$J$399</definedName>
    <definedName name="Z_85621B9F_ABEF_4928_B406_5F6003CD3FC1_.wvu.FilterData" localSheetId="0" hidden="1">'на 01.08.2019'!$A$7:$J$399</definedName>
    <definedName name="Z_856E1644_43B0_4A35_AD05_C3FB0553F633_.wvu.FilterData" localSheetId="0" hidden="1">'на 01.08.2019'!$A$7:$J$399</definedName>
    <definedName name="Z_85941411_C589_4588_ABE6_705DAC8DCC3D_.wvu.FilterData" localSheetId="0" hidden="1">'на 01.08.2019'!$A$7:$J$399</definedName>
    <definedName name="Z_85EC44C9_3155_42D3_A129_8E0E8C37A7B0_.wvu.FilterData" localSheetId="0" hidden="1">'на 01.08.2019'!$A$7:$J$399</definedName>
    <definedName name="Z_8608FEAB_BF57_4E40_9AFB_AA087E242421_.wvu.FilterData" localSheetId="0" hidden="1">'на 01.08.2019'!$A$7:$J$399</definedName>
    <definedName name="Z_8649CC96_F63A_4F83_8C89_AA8F47AC05F3_.wvu.FilterData" localSheetId="0" hidden="1">'на 01.08.2019'!$A$7:$H$146</definedName>
    <definedName name="Z_865E39A3_4E09_45FF_A763_447E1E4F2C56_.wvu.FilterData" localSheetId="0" hidden="1">'на 01.08.2019'!$A$7:$J$399</definedName>
    <definedName name="Z_866666B3_A778_4059_8EF6_136684A0F698_.wvu.FilterData" localSheetId="0" hidden="1">'на 01.08.2019'!$A$7:$J$399</definedName>
    <definedName name="Z_868403B4_F60C_4700_B312_EDA79B4B2FC0_.wvu.FilterData" localSheetId="0" hidden="1">'на 01.08.2019'!$A$7:$J$399</definedName>
    <definedName name="Z_871DCBA4_4473_4C58_85F8_F17781E7BAB8_.wvu.FilterData" localSheetId="0" hidden="1">'на 01.08.2019'!$A$7:$J$399</definedName>
    <definedName name="Z_8789C1A0_51C5_46EF_B1F1_B319BE008AC1_.wvu.FilterData" localSheetId="0" hidden="1">'на 01.08.2019'!$A$7:$J$399</definedName>
    <definedName name="Z_87AE545F_036F_4E8B_9D04_AE59AB8BAC14_.wvu.FilterData" localSheetId="0" hidden="1">'на 01.08.2019'!$A$7:$H$146</definedName>
    <definedName name="Z_87D86486_B5EF_4463_9350_9D1E042A42DF_.wvu.FilterData" localSheetId="0" hidden="1">'на 01.08.2019'!$A$7:$J$399</definedName>
    <definedName name="Z_883D51B0_0A2B_40BD_A4BD_D3780EBDA8D9_.wvu.FilterData" localSheetId="0" hidden="1">'на 01.08.2019'!$A$7:$J$399</definedName>
    <definedName name="Z_8878B53B_0E8A_4A11_8A26_C2AC9BB8A4A9_.wvu.FilterData" localSheetId="0" hidden="1">'на 01.08.2019'!$A$7:$H$146</definedName>
    <definedName name="Z_888B8943_9277_42CB_A862_699801009D7B_.wvu.FilterData" localSheetId="0" hidden="1">'на 01.08.2019'!$A$7:$J$399</definedName>
    <definedName name="Z_88A0F5C8_F1C4_4816_99C8_59CB44BCE491_.wvu.FilterData" localSheetId="0" hidden="1">'на 01.08.2019'!$A$7:$J$399</definedName>
    <definedName name="Z_895608B2_F053_445E_BD6A_E885E9D4FE51_.wvu.FilterData" localSheetId="0" hidden="1">'на 01.08.2019'!$A$7:$J$399</definedName>
    <definedName name="Z_898FFEFC_C4FC_44BB_BE63_00FC13DD2042_.wvu.FilterData" localSheetId="0" hidden="1">'на 01.08.2019'!$A$7:$J$399</definedName>
    <definedName name="Z_89C6A5BF_E8A5_4A6F_A481_15B2F7A6D4E2_.wvu.FilterData" localSheetId="0" hidden="1">'на 01.08.2019'!$A$7:$J$399</definedName>
    <definedName name="Z_89F2DB1B_0F19_4230_A501_8A6666788E86_.wvu.FilterData" localSheetId="0" hidden="1">'на 01.08.2019'!$A$7:$J$399</definedName>
    <definedName name="Z_8A4ABF0A_262D_4454_86FE_CA0ADCDF3E94_.wvu.FilterData" localSheetId="0" hidden="1">'на 01.08.2019'!$A$7:$J$399</definedName>
    <definedName name="Z_8AEDF337_2CA8_4768_B777_87BA785EB7CF_.wvu.FilterData" localSheetId="0" hidden="1">'на 01.08.2019'!$A$7:$J$399</definedName>
    <definedName name="Z_8BA7C340_DD6D_4BDE_939B_41C98A02B423_.wvu.FilterData" localSheetId="0" hidden="1">'на 01.08.2019'!$A$7:$J$399</definedName>
    <definedName name="Z_8BB118EA_41BC_4E46_8EA1_4268AA5B6DB1_.wvu.FilterData" localSheetId="0" hidden="1">'на 01.08.2019'!$A$7:$J$399</definedName>
    <definedName name="Z_8C04CD6E_A1CC_4EF8_8DD5_B859F52073A0_.wvu.FilterData" localSheetId="0" hidden="1">'на 01.08.2019'!$A$7:$J$399</definedName>
    <definedName name="Z_8C654415_86D2_479D_A511_8A4B3774E375_.wvu.FilterData" localSheetId="0" hidden="1">'на 01.08.2019'!$A$7:$H$146</definedName>
    <definedName name="Z_8CAD663B_CD5E_4846_B4FD_69BCB6D1EB12_.wvu.FilterData" localSheetId="0" hidden="1">'на 01.08.2019'!$A$7:$H$146</definedName>
    <definedName name="Z_8CB267BE_E783_4914_8FFF_50D79F1D75CF_.wvu.FilterData" localSheetId="0" hidden="1">'на 01.08.2019'!$A$7:$H$146</definedName>
    <definedName name="Z_8D0153EB_A3EC_4213_A12B_74D6D827770F_.wvu.FilterData" localSheetId="0" hidden="1">'на 01.08.2019'!$A$7:$J$399</definedName>
    <definedName name="Z_8D165CA5_5C34_4274_A8CC_4FBD8A8EE6D4_.wvu.FilterData" localSheetId="0" hidden="1">'на 01.08.2019'!$A$7:$J$399</definedName>
    <definedName name="Z_8D7BE686_9FAF_4C26_8FD5_5395E55E0797_.wvu.FilterData" localSheetId="0" hidden="1">'на 01.08.2019'!$A$7:$H$146</definedName>
    <definedName name="Z_8D7C2311_E9FE_48F6_9665_BB17829B147C_.wvu.FilterData" localSheetId="0" hidden="1">'на 01.08.2019'!$A$7:$J$399</definedName>
    <definedName name="Z_8D8D2F4C_3B7E_4C1F_A367_4BA418733E1A_.wvu.FilterData" localSheetId="0" hidden="1">'на 01.08.2019'!$A$7:$H$146</definedName>
    <definedName name="Z_8DFDD887_4859_4275_91A7_634544543F21_.wvu.FilterData" localSheetId="0" hidden="1">'на 01.08.2019'!$A$7:$J$399</definedName>
    <definedName name="Z_8E62A2BE_7CE7_496E_AC79_F133ABDC98BF_.wvu.FilterData" localSheetId="0" hidden="1">'на 01.08.2019'!$A$7:$H$146</definedName>
    <definedName name="Z_8E9F6F00_AE74_405E_A586_56EFCF2E0935_.wvu.FilterData" localSheetId="0" hidden="1">'на 01.08.2019'!$A$7:$J$399</definedName>
    <definedName name="Z_8EEB3EFB_2D0D_474D_A904_853356F13984_.wvu.FilterData" localSheetId="0" hidden="1">'на 01.08.2019'!$A$7:$J$399</definedName>
    <definedName name="Z_8F2A8A22_72A2_4B00_8248_255CA52D5828_.wvu.FilterData" localSheetId="0" hidden="1">'на 01.08.2019'!$A$7:$J$399</definedName>
    <definedName name="Z_8F2C6946_96AE_437C_B49F_554BFA809A0E_.wvu.FilterData" localSheetId="0" hidden="1">'на 01.08.2019'!$A$7:$J$399</definedName>
    <definedName name="Z_8F77D1FA_0A19_42EE_8A6C_A8B882128C49_.wvu.FilterData" localSheetId="0" hidden="1">'на 01.08.2019'!$A$7:$J$399</definedName>
    <definedName name="Z_90067115_7038_486C_B585_B48F5820801A_.wvu.FilterData" localSheetId="0" hidden="1">'на 01.08.2019'!$A$7:$J$399</definedName>
    <definedName name="Z_9044C5A5_1D21_4DB7_B551_B82CFEBFBFBE_.wvu.FilterData" localSheetId="0" hidden="1">'на 01.08.2019'!$A$7:$J$399</definedName>
    <definedName name="Z_9089CAE7_C9D5_4B44_BF40_622C1D4BEC1A_.wvu.FilterData" localSheetId="0" hidden="1">'на 01.08.2019'!$A$7:$J$399</definedName>
    <definedName name="Z_90B62036_E8E2_47F2_BA67_9490969E5E89_.wvu.FilterData" localSheetId="0" hidden="1">'на 01.08.2019'!$A$7:$J$399</definedName>
    <definedName name="Z_91482E4A_EB85_41D6_AA9F_21521D0F577E_.wvu.FilterData" localSheetId="0" hidden="1">'на 01.08.2019'!$A$7:$J$399</definedName>
    <definedName name="Z_91A44DD7_EFA1_45BC_BF8A_C6EBAED142C3_.wvu.FilterData" localSheetId="0" hidden="1">'на 01.08.2019'!$A$7:$J$399</definedName>
    <definedName name="Z_920FBB9C_08EB_4E34_86D0_F557F6CFABB8_.wvu.FilterData" localSheetId="0" hidden="1">'на 01.08.2019'!$A$7:$J$399</definedName>
    <definedName name="Z_92A69ACC_08E1_4049_9A4E_909BE09E8D3F_.wvu.FilterData" localSheetId="0" hidden="1">'на 01.08.2019'!$A$7:$J$399</definedName>
    <definedName name="Z_92A7494D_B642_4D2E_8A98_FA3ADD190BCE_.wvu.FilterData" localSheetId="0" hidden="1">'на 01.08.2019'!$A$7:$J$399</definedName>
    <definedName name="Z_92A89EF4_8A4E_4790_B0CC_01892B6039EB_.wvu.FilterData" localSheetId="0" hidden="1">'на 01.08.2019'!$A$7:$J$399</definedName>
    <definedName name="Z_92B14807_1A18_49A7_BCF6_3D45DEFE0E47_.wvu.FilterData" localSheetId="0" hidden="1">'на 01.08.2019'!$A$7:$J$399</definedName>
    <definedName name="Z_92E38377_38CC_496E_BBD8_5394F7550FE3_.wvu.FilterData" localSheetId="0" hidden="1">'на 01.08.2019'!$A$7:$J$399</definedName>
    <definedName name="Z_93030161_EBD2_4C55_BB01_67290B2149A7_.wvu.FilterData" localSheetId="0" hidden="1">'на 01.08.2019'!$A$7:$J$399</definedName>
    <definedName name="Z_935DFEC4_8817_4BB5_A846_9674D5A05EE9_.wvu.FilterData" localSheetId="0" hidden="1">'на 01.08.2019'!$A$7:$H$146</definedName>
    <definedName name="Z_938F43B0_CEED_4632_948B_C835F76DFE4A_.wvu.FilterData" localSheetId="0" hidden="1">'на 01.08.2019'!$A$7:$J$399</definedName>
    <definedName name="Z_93997AAE_3E78_48E8_AE0E_38B78085663A_.wvu.FilterData" localSheetId="0" hidden="1">'на 01.08.2019'!$A$7:$J$399</definedName>
    <definedName name="Z_944D1186_FA84_48E6_9A44_19022D55084A_.wvu.FilterData" localSheetId="0" hidden="1">'на 01.08.2019'!$A$7:$J$399</definedName>
    <definedName name="Z_94851B80_49A7_4207_A790_443843F85060_.wvu.FilterData" localSheetId="0" hidden="1">'на 01.08.2019'!$A$7:$J$399</definedName>
    <definedName name="Z_94E3B816_367C_44F4_94FC_13D42F694C13_.wvu.FilterData" localSheetId="0" hidden="1">'на 01.08.2019'!$A$7:$J$399</definedName>
    <definedName name="Z_95B26847_5719_44C4_809A_1AA433F7B4DC_.wvu.FilterData" localSheetId="0" hidden="1">'на 01.08.2019'!$A$7:$J$399</definedName>
    <definedName name="Z_95B5A563_A81C_425C_AC80_18232E0FA0F2_.wvu.FilterData" localSheetId="0" hidden="1">'на 01.08.2019'!$A$7:$H$146</definedName>
    <definedName name="Z_95DCDA71_E71C_4701_B168_34A55CC7547D_.wvu.FilterData" localSheetId="0" hidden="1">'на 01.08.2019'!$A$7:$J$399</definedName>
    <definedName name="Z_95E04D27_058D_4765_8CB6_B789CC5A15B9_.wvu.FilterData" localSheetId="0" hidden="1">'на 01.08.2019'!$A$7:$J$399</definedName>
    <definedName name="Z_96167660_EA8B_4F7D_87A1_785E97B459B3_.wvu.FilterData" localSheetId="0" hidden="1">'на 01.08.2019'!$A$7:$H$146</definedName>
    <definedName name="Z_96879477_4713_4ABC_982A_7EB1C07B4DED_.wvu.FilterData" localSheetId="0" hidden="1">'на 01.08.2019'!$A$7:$H$146</definedName>
    <definedName name="Z_969E164A_AA47_4A3D_AECC_F3C5A8BBA40A_.wvu.FilterData" localSheetId="0" hidden="1">'на 01.08.2019'!$A$7:$J$399</definedName>
    <definedName name="Z_96C46F49_6CFA_47C5_9713_424D77847057_.wvu.FilterData" localSheetId="0" hidden="1">'на 01.08.2019'!$A$7:$J$399</definedName>
    <definedName name="Z_9780079B_2369_4362_9878_DE63286783A8_.wvu.FilterData" localSheetId="0" hidden="1">'на 01.08.2019'!$A$7:$J$399</definedName>
    <definedName name="Z_97B55429_A18E_43B5_9AF8_FE73FCDE4BBB_.wvu.FilterData" localSheetId="0" hidden="1">'на 01.08.2019'!$A$7:$J$399</definedName>
    <definedName name="Z_97E2C09C_6040_4BDA_B6A0_AF60F993AC48_.wvu.FilterData" localSheetId="0" hidden="1">'на 01.08.2019'!$A$7:$J$399</definedName>
    <definedName name="Z_97F74FDF_2C27_4D85_A3A7_1EF51A8A2DFF_.wvu.FilterData" localSheetId="0" hidden="1">'на 01.08.2019'!$A$7:$H$146</definedName>
    <definedName name="Z_98620FAB_A12D_44CF_95E4_17A962FCE777_.wvu.FilterData" localSheetId="0" hidden="1">'на 01.08.2019'!$A$7:$J$399</definedName>
    <definedName name="Z_987C1B6D_28A7_49CB_BBF0_6C3FFB9FC1C5_.wvu.FilterData" localSheetId="0" hidden="1">'на 01.08.2019'!$A$7:$J$399</definedName>
    <definedName name="Z_98AE7DDA_90CE_4E15_AD8D_6630EEDB042C_.wvu.FilterData" localSheetId="0" hidden="1">'на 01.08.2019'!$A$7:$J$399</definedName>
    <definedName name="Z_98BF881C_EB9C_4397_B787_F3FB50ED2890_.wvu.FilterData" localSheetId="0" hidden="1">'на 01.08.2019'!$A$7:$J$399</definedName>
    <definedName name="Z_98E168F2_55D9_4CA5_BFC7_4762AF11FD48_.wvu.FilterData" localSheetId="0" hidden="1">'на 01.08.2019'!$A$7:$J$399</definedName>
    <definedName name="Z_998B8119_4FF3_4A16_838D_539C6AE34D55_.wvu.Cols" localSheetId="0" hidden="1">'на 01.08.2019'!#REF!,'на 01.08.2019'!#REF!</definedName>
    <definedName name="Z_998B8119_4FF3_4A16_838D_539C6AE34D55_.wvu.FilterData" localSheetId="0" hidden="1">'на 01.08.2019'!$A$7:$J$399</definedName>
    <definedName name="Z_998B8119_4FF3_4A16_838D_539C6AE34D55_.wvu.PrintArea" localSheetId="0" hidden="1">'на 01.08.2019'!$A$1:$J$178</definedName>
    <definedName name="Z_998B8119_4FF3_4A16_838D_539C6AE34D55_.wvu.PrintTitles" localSheetId="0" hidden="1">'на 01.08.2019'!$5:$8</definedName>
    <definedName name="Z_998B8119_4FF3_4A16_838D_539C6AE34D55_.wvu.Rows" localSheetId="0" hidden="1">'на 01.08.2019'!#REF!</definedName>
    <definedName name="Z_99950613_28E7_4EC2_B918_559A2757B0A9_.wvu.FilterData" localSheetId="0" hidden="1">'на 01.08.2019'!$A$7:$J$399</definedName>
    <definedName name="Z_99950613_28E7_4EC2_B918_559A2757B0A9_.wvu.PrintArea" localSheetId="0" hidden="1">'на 01.08.2019'!$A$1:$J$184</definedName>
    <definedName name="Z_99950613_28E7_4EC2_B918_559A2757B0A9_.wvu.PrintTitles" localSheetId="0" hidden="1">'на 01.08.2019'!$5:$8</definedName>
    <definedName name="Z_99A00621_53DB_4FBF_8383_336AC7B2FEE0_.wvu.FilterData" localSheetId="0" hidden="1">'на 01.08.2019'!$A$7:$J$399</definedName>
    <definedName name="Z_9A28E7E9_55CD_40D9_9E29_E07B8DD3C238_.wvu.FilterData" localSheetId="0" hidden="1">'на 01.08.2019'!$A$7:$J$399</definedName>
    <definedName name="Z_9A769443_7DFA_43D5_AB26_6F2EEF53DAF1_.wvu.FilterData" localSheetId="0" hidden="1">'на 01.08.2019'!$A$7:$H$146</definedName>
    <definedName name="Z_9A8CADCF_85D0_4D32_80F2_6CE3DE83CA66_.wvu.FilterData" localSheetId="0" hidden="1">'на 01.08.2019'!$A$7:$J$399</definedName>
    <definedName name="Z_9B640DD4_FBFD_444A_B4D5_4A34ED79B9BC_.wvu.FilterData" localSheetId="0" hidden="1">'на 01.08.2019'!$A$7:$J$399</definedName>
    <definedName name="Z_9C310551_EC8B_4B87_B5AF_39FC532C6FE3_.wvu.FilterData" localSheetId="0" hidden="1">'на 01.08.2019'!$A$7:$H$146</definedName>
    <definedName name="Z_9C38FBC7_6E93_40A5_BD30_7720FC92D0D4_.wvu.FilterData" localSheetId="0" hidden="1">'на 01.08.2019'!$A$7:$J$399</definedName>
    <definedName name="Z_9CB26755_9CF3_42C9_A567_6FF9CCE0F397_.wvu.FilterData" localSheetId="0" hidden="1">'на 01.08.2019'!$A$7:$J$399</definedName>
    <definedName name="Z_9CE1F91A_5326_41A6_9CA7_C24ACCBE2F48_.wvu.FilterData" localSheetId="0" hidden="1">'на 01.08.2019'!$A$7:$J$399</definedName>
    <definedName name="Z_9D24C81C_5B18_4B40_BF88_7236C9CAE366_.wvu.FilterData" localSheetId="0" hidden="1">'на 01.08.2019'!$A$7:$H$146</definedName>
    <definedName name="Z_9DE7839B_6B77_48C9_B008_4D6E417DD85D_.wvu.FilterData" localSheetId="0" hidden="1">'на 01.08.2019'!$A$7:$J$399</definedName>
    <definedName name="Z_9E1D944D_E62F_4660_B928_F956F86CCB3D_.wvu.FilterData" localSheetId="0" hidden="1">'на 01.08.2019'!$A$7:$J$399</definedName>
    <definedName name="Z_9E720D93_31F0_4636_BA00_6CE6F83F3651_.wvu.FilterData" localSheetId="0" hidden="1">'на 01.08.2019'!$A$7:$J$399</definedName>
    <definedName name="Z_9E943B7D_D4C7_443F_BC4C_8AB90546D8A5_.wvu.Cols" localSheetId="0" hidden="1">'на 01.08.2019'!#REF!,'на 01.08.2019'!#REF!</definedName>
    <definedName name="Z_9E943B7D_D4C7_443F_BC4C_8AB90546D8A5_.wvu.FilterData" localSheetId="0" hidden="1">'на 01.08.2019'!$A$3:$J$60</definedName>
    <definedName name="Z_9E943B7D_D4C7_443F_BC4C_8AB90546D8A5_.wvu.PrintTitles" localSheetId="0" hidden="1">'на 01.08.2019'!$5:$8</definedName>
    <definedName name="Z_9E943B7D_D4C7_443F_BC4C_8AB90546D8A5_.wvu.Rows" localSheetId="0" hidden="1">'на 01.08.2019'!#REF!,'на 01.08.2019'!#REF!,'на 01.08.2019'!#REF!,'на 01.08.2019'!#REF!,'на 01.08.2019'!#REF!,'на 01.08.2019'!#REF!,'на 01.08.2019'!#REF!,'на 01.08.2019'!#REF!,'на 01.08.2019'!#REF!,'на 01.08.2019'!#REF!,'на 01.08.2019'!#REF!,'на 01.08.2019'!#REF!,'на 01.08.2019'!#REF!,'на 01.08.2019'!#REF!,'на 01.08.2019'!#REF!,'на 01.08.2019'!#REF!,'на 01.08.2019'!#REF!,'на 01.08.2019'!#REF!,'на 01.08.2019'!#REF!,'на 01.08.2019'!#REF!</definedName>
    <definedName name="Z_9EC99D85_9CBB_4D41_A0AC_5A782960B43C_.wvu.FilterData" localSheetId="0" hidden="1">'на 01.08.2019'!$A$7:$H$146</definedName>
    <definedName name="Z_9EE9225B_6C4B_479E_B8A3_AD0EB35235F9_.wvu.FilterData" localSheetId="0" hidden="1">'на 01.08.2019'!$A$7:$J$399</definedName>
    <definedName name="Z_9F469FEB_94D1_4BA9_BDF6_0A94C53541EA_.wvu.FilterData" localSheetId="0" hidden="1">'на 01.08.2019'!$A$7:$J$399</definedName>
    <definedName name="Z_9FA29541_62F4_4CED_BF33_19F6BA57578F_.wvu.Cols" localSheetId="0" hidden="1">'на 01.08.2019'!#REF!,'на 01.08.2019'!#REF!</definedName>
    <definedName name="Z_9FA29541_62F4_4CED_BF33_19F6BA57578F_.wvu.FilterData" localSheetId="0" hidden="1">'на 01.08.2019'!$A$7:$J$399</definedName>
    <definedName name="Z_9FA29541_62F4_4CED_BF33_19F6BA57578F_.wvu.PrintArea" localSheetId="0" hidden="1">'на 01.08.2019'!$A$1:$J$178</definedName>
    <definedName name="Z_9FA29541_62F4_4CED_BF33_19F6BA57578F_.wvu.PrintTitles" localSheetId="0" hidden="1">'на 01.08.2019'!$5:$8</definedName>
    <definedName name="Z_9FDAEEB9_7434_4701_B9D3_AEFADA35D37B_.wvu.FilterData" localSheetId="0" hidden="1">'на 01.08.2019'!$A$7:$J$399</definedName>
    <definedName name="Z_A076AA26_B89C_401B_BFC1_DBB6CC9D6D95_.wvu.FilterData" localSheetId="0" hidden="1">'на 01.08.2019'!$A$7:$J$399</definedName>
    <definedName name="Z_A08B7B60_BE09_484D_B75E_15D9DE206B17_.wvu.FilterData" localSheetId="0" hidden="1">'на 01.08.2019'!$A$7:$J$399</definedName>
    <definedName name="Z_A0963EEC_5578_46DF_B7B0_2B9F8CADC5B9_.wvu.FilterData" localSheetId="0" hidden="1">'на 01.08.2019'!$A$7:$J$399</definedName>
    <definedName name="Z_A0A3CD9B_2436_40D7_91DB_589A95FBBF00_.wvu.FilterData" localSheetId="0" hidden="1">'на 01.08.2019'!$A$7:$J$399</definedName>
    <definedName name="Z_A0A3CD9B_2436_40D7_91DB_589A95FBBF00_.wvu.PrintArea" localSheetId="0" hidden="1">'на 01.08.2019'!$A$1:$J$198</definedName>
    <definedName name="Z_A0A3CD9B_2436_40D7_91DB_589A95FBBF00_.wvu.PrintTitles" localSheetId="0" hidden="1">'на 01.08.2019'!$5:$8</definedName>
    <definedName name="Z_A0EB0A04_1124_498B_8C4B_C1E25B53C1A8_.wvu.FilterData" localSheetId="0" hidden="1">'на 01.08.2019'!$A$7:$H$146</definedName>
    <definedName name="Z_A0F76A4B_6862_4C98_8A93_2EBAEE1B6BB0_.wvu.FilterData" localSheetId="0" hidden="1">'на 01.08.2019'!$A$7:$J$399</definedName>
    <definedName name="Z_A113B19A_DB2C_4585_AED7_B7EF9F05E57E_.wvu.FilterData" localSheetId="0" hidden="1">'на 01.08.2019'!$A$7:$J$399</definedName>
    <definedName name="Z_A1252AD3_62A9_4B5D_B0FA_98A0DCCDEFC0_.wvu.FilterData" localSheetId="0" hidden="1">'на 01.08.2019'!$A$7:$J$399</definedName>
    <definedName name="Z_A21CB1BD_5236_485F_8FCB_D43C0EB079B8_.wvu.FilterData" localSheetId="0" hidden="1">'на 01.08.2019'!$A$7:$J$399</definedName>
    <definedName name="Z_A2611F3A_C06C_4662_B39E_6F08BA7C9B14_.wvu.FilterData" localSheetId="0" hidden="1">'на 01.08.2019'!$A$7:$H$146</definedName>
    <definedName name="Z_A28DA500_33FC_4913_B21A_3E2D7ED7A130_.wvu.FilterData" localSheetId="0" hidden="1">'на 01.08.2019'!$A$7:$H$146</definedName>
    <definedName name="Z_A38250FB_559C_49CE_918A_6673F9586B86_.wvu.FilterData" localSheetId="0" hidden="1">'на 01.08.2019'!$A$7:$J$399</definedName>
    <definedName name="Z_A5169FE8_9D26_44E6_A6EA_F78B40E1DE01_.wvu.FilterData" localSheetId="0" hidden="1">'на 01.08.2019'!$A$7:$J$399</definedName>
    <definedName name="Z_A57C42F9_18B1_4AA0_97AE_4F8F0C3D5B4A_.wvu.FilterData" localSheetId="0" hidden="1">'на 01.08.2019'!$A$7:$J$399</definedName>
    <definedName name="Z_A62258B9_7768_4C4F_AFFC_537782E81CFF_.wvu.FilterData" localSheetId="0" hidden="1">'на 01.08.2019'!$A$7:$H$146</definedName>
    <definedName name="Z_A65D4FF6_26A1_47FE_AF98_41E05002FB1E_.wvu.FilterData" localSheetId="0" hidden="1">'на 01.08.2019'!$A$7:$H$146</definedName>
    <definedName name="Z_A6816A2A_A381_4629_A196_A2D2CBED046E_.wvu.FilterData" localSheetId="0" hidden="1">'на 01.08.2019'!$A$7:$J$399</definedName>
    <definedName name="Z_A6B98527_7CBF_4E4D_BDEA_9334A3EB779F_.wvu.Cols" localSheetId="0" hidden="1">'на 01.08.2019'!#REF!,'на 01.08.2019'!#REF!,'на 01.08.2019'!$K:$BN</definedName>
    <definedName name="Z_A6B98527_7CBF_4E4D_BDEA_9334A3EB779F_.wvu.FilterData" localSheetId="0" hidden="1">'на 01.08.2019'!$A$7:$J$399</definedName>
    <definedName name="Z_A6B98527_7CBF_4E4D_BDEA_9334A3EB779F_.wvu.PrintArea" localSheetId="0" hidden="1">'на 01.08.2019'!$A$1:$BN$178</definedName>
    <definedName name="Z_A6B98527_7CBF_4E4D_BDEA_9334A3EB779F_.wvu.PrintTitles" localSheetId="0" hidden="1">'на 01.08.2019'!$5:$7</definedName>
    <definedName name="Z_A80309A3_DC3C_4005_B42B_D4917A972961_.wvu.FilterData" localSheetId="0" hidden="1">'на 01.08.2019'!$A$7:$J$399</definedName>
    <definedName name="Z_A8EFE8CB_4B40_4A53_8B7A_29439E2B50D7_.wvu.FilterData" localSheetId="0" hidden="1">'на 01.08.2019'!$A$7:$J$399</definedName>
    <definedName name="Z_A98C96B5_CE3A_4FF9_B3E5_0DBB66ADC5BB_.wvu.FilterData" localSheetId="0" hidden="1">'на 01.08.2019'!$A$7:$H$146</definedName>
    <definedName name="Z_A9BB2943_E4B1_4809_A926_69F8C50E1CF2_.wvu.FilterData" localSheetId="0" hidden="1">'на 01.08.2019'!$A$7:$J$399</definedName>
    <definedName name="Z_AA4C7BF5_07E0_4095_B165_D2AF600190FA_.wvu.FilterData" localSheetId="0" hidden="1">'на 01.08.2019'!$A$7:$H$146</definedName>
    <definedName name="Z_AAC4B5AB_1913_4D9C_A1FF_BD9345E009EB_.wvu.FilterData" localSheetId="0" hidden="1">'на 01.08.2019'!$A$7:$H$146</definedName>
    <definedName name="Z_AB20AEF7_931C_411F_91E6_F461408B5AE6_.wvu.FilterData" localSheetId="0" hidden="1">'на 01.08.2019'!$A$7:$J$399</definedName>
    <definedName name="Z_ABA75302_0F6D_4886_9D81_1818E8870CAA_.wvu.FilterData" localSheetId="0" hidden="1">'на 01.08.2019'!$A$3:$K$183</definedName>
    <definedName name="Z_ABAF42E6_6CD6_46B1_A0C6_0099C207BC1C_.wvu.FilterData" localSheetId="0" hidden="1">'на 01.08.2019'!$A$7:$J$399</definedName>
    <definedName name="Z_ABF07E15_3FB5_46FA_8B18_72FA32E3F1DA_.wvu.FilterData" localSheetId="0" hidden="1">'на 01.08.2019'!$A$7:$J$399</definedName>
    <definedName name="Z_ACFE2E5A_B4BC_4793_B103_05F97C227772_.wvu.FilterData" localSheetId="0" hidden="1">'на 01.08.2019'!$A$7:$J$399</definedName>
    <definedName name="Z_AD079EA2_4E18_46EE_8E20_0C7923C917D2_.wvu.FilterData" localSheetId="0" hidden="1">'на 01.08.2019'!$A$7:$J$399</definedName>
    <definedName name="Z_AD5FD28B_B163_4E28_9CF1_4D777A9C7F23_.wvu.FilterData" localSheetId="0" hidden="1">'на 01.08.2019'!$A$7:$J$399</definedName>
    <definedName name="Z_ADE318A0_9CB5_431A_AF2B_D561B19631D9_.wvu.FilterData" localSheetId="0" hidden="1">'на 01.08.2019'!$A$7:$J$399</definedName>
    <definedName name="Z_ADF53E9B_9172_4E3F_AC45_4FF59160C1DB_.wvu.FilterData" localSheetId="0" hidden="1">'на 01.08.2019'!$A$7:$J$399</definedName>
    <definedName name="Z_AF01D870_77CB_46A2_A95B_3A27FF42EAA8_.wvu.FilterData" localSheetId="0" hidden="1">'на 01.08.2019'!$A$7:$H$146</definedName>
    <definedName name="Z_AF1AEFF5_9892_4FCB_BD3E_6CF1CEE1B71B_.wvu.FilterData" localSheetId="0" hidden="1">'на 01.08.2019'!$A$7:$J$399</definedName>
    <definedName name="Z_AF52B61E_FDEA_47EA_AEB5_644F9593AA6A_.wvu.FilterData" localSheetId="0" hidden="1">'на 01.08.2019'!$A$7:$J$399</definedName>
    <definedName name="Z_AF578863_5150_4761_94CC_531A4DF22DCE_.wvu.FilterData" localSheetId="0" hidden="1">'на 01.08.2019'!$A$7:$J$399</definedName>
    <definedName name="Z_AFABF6AA_2F6E_48B0_98F8_213EA30990B1_.wvu.FilterData" localSheetId="0" hidden="1">'на 01.08.2019'!$A$7:$J$399</definedName>
    <definedName name="Z_AFC26506_1EE1_430F_B247_3257CE41958A_.wvu.FilterData" localSheetId="0" hidden="1">'на 01.08.2019'!$A$7:$J$399</definedName>
    <definedName name="Z_B00B4D71_156E_4DD9_93CC_1F392CBA035F_.wvu.FilterData" localSheetId="0" hidden="1">'на 01.08.2019'!$A$7:$J$399</definedName>
    <definedName name="Z_B0B61858_D248_4F0B_95EB_A53482FBF19B_.wvu.FilterData" localSheetId="0" hidden="1">'на 01.08.2019'!$A$7:$J$399</definedName>
    <definedName name="Z_B0BB7BD4_E507_4D19_A9BF_6595068A89B5_.wvu.FilterData" localSheetId="0" hidden="1">'на 01.08.2019'!$A$7:$J$399</definedName>
    <definedName name="Z_B180D137_9F25_4AD4_9057_37928F1867A8_.wvu.FilterData" localSheetId="0" hidden="1">'на 01.08.2019'!$A$7:$H$146</definedName>
    <definedName name="Z_B1FA2CF0_321B_4787_93E8_EB6D5C78D6B5_.wvu.FilterData" localSheetId="0" hidden="1">'на 01.08.2019'!$A$7:$J$399</definedName>
    <definedName name="Z_B246A3A0_6AE0_4610_AE7A_F7490C26DBCA_.wvu.FilterData" localSheetId="0" hidden="1">'на 01.08.2019'!$A$7:$J$399</definedName>
    <definedName name="Z_B2D38EAC_E767_43A7_B7A2_621639FE347D_.wvu.FilterData" localSheetId="0" hidden="1">'на 01.08.2019'!$A$7:$H$146</definedName>
    <definedName name="Z_B2E9D1B9_C3FE_4F75_89F4_46F3E34C24E4_.wvu.FilterData" localSheetId="0" hidden="1">'на 01.08.2019'!$A$7:$J$399</definedName>
    <definedName name="Z_B30FEF93_CDBE_4AC5_9298_7B65E13C3F79_.wvu.FilterData" localSheetId="0" hidden="1">'на 01.08.2019'!$A$7:$J$399</definedName>
    <definedName name="Z_B3114865_FFF9_40B7_B9E6_C3642102DCF9_.wvu.FilterData" localSheetId="0" hidden="1">'на 01.08.2019'!$A$7:$J$399</definedName>
    <definedName name="Z_B3339176_D3D0_4D7A_8AAB_C0B71F942A93_.wvu.FilterData" localSheetId="0" hidden="1">'на 01.08.2019'!$A$7:$H$146</definedName>
    <definedName name="Z_B350A9CC_C225_45B2_AEE1_E6A61C6949F5_.wvu.FilterData" localSheetId="0" hidden="1">'на 01.08.2019'!$A$7:$J$399</definedName>
    <definedName name="Z_B3655F0F_A78B_43E5_BFD5_814C66A7690F_.wvu.FilterData" localSheetId="0" hidden="1">'на 01.08.2019'!$A$7:$J$399</definedName>
    <definedName name="Z_B45FAC42_679D_43AB_B511_9E5492CAC2DB_.wvu.FilterData" localSheetId="0" hidden="1">'на 01.08.2019'!$A$7:$H$146</definedName>
    <definedName name="Z_B47A0A9E_665F_4B62_A9A6_650B391D5D49_.wvu.FilterData" localSheetId="0" hidden="1">'на 01.08.2019'!$A$7:$J$399</definedName>
    <definedName name="Z_B499C08D_A2E7_417F_A9B7_BFCE2B66534F_.wvu.FilterData" localSheetId="0" hidden="1">'на 01.08.2019'!$A$7:$J$399</definedName>
    <definedName name="Z_B4E448FF_1059_48E0_93CC_976057024FF4_.wvu.FilterData" localSheetId="0" hidden="1">'на 01.08.2019'!$A$7:$J$399</definedName>
    <definedName name="Z_B509A51A_98E0_4D86_A1E4_A5AB9AE9E52F_.wvu.FilterData" localSheetId="0" hidden="1">'на 01.08.2019'!$A$7:$J$399</definedName>
    <definedName name="Z_B543C7D0_E350_4DA4_A835_ADCB64A4D66D_.wvu.FilterData" localSheetId="0" hidden="1">'на 01.08.2019'!$A$7:$J$399</definedName>
    <definedName name="Z_B5533D56_E1AE_4DE7_8436_EF9CA55A4943_.wvu.FilterData" localSheetId="0" hidden="1">'на 01.08.2019'!$A$7:$J$399</definedName>
    <definedName name="Z_B56BEF44_39DC_4F5B_A5E5_157C237832AF_.wvu.FilterData" localSheetId="0" hidden="1">'на 01.08.2019'!$A$7:$H$146</definedName>
    <definedName name="Z_B5A6FE62_B66C_45B1_AF17_B7686B0B3A3F_.wvu.FilterData" localSheetId="0" hidden="1">'на 01.08.2019'!$A$7:$J$399</definedName>
    <definedName name="Z_B603D180_E09A_4B9C_810F_9423EBA4A0EA_.wvu.FilterData" localSheetId="0" hidden="1">'на 01.08.2019'!$A$7:$J$399</definedName>
    <definedName name="Z_B666AFF1_6658_457A_A768_4BF1349F009A_.wvu.FilterData" localSheetId="0" hidden="1">'на 01.08.2019'!$A$7:$J$399</definedName>
    <definedName name="Z_B698776A_6A96_445D_9813_F5440DD90495_.wvu.FilterData" localSheetId="0" hidden="1">'на 01.08.2019'!$A$7:$J$399</definedName>
    <definedName name="Z_B6D72401_10F2_4D08_9A2D_EC1E2043D946_.wvu.FilterData" localSheetId="0" hidden="1">'на 01.08.2019'!$A$7:$J$399</definedName>
    <definedName name="Z_B6F11AB1_40C8_4880_BE42_1C35664CF325_.wvu.FilterData" localSheetId="0" hidden="1">'на 01.08.2019'!$A$7:$J$399</definedName>
    <definedName name="Z_B736B334_F8CF_4A1D_A747_B2B8CF3F3731_.wvu.FilterData" localSheetId="0" hidden="1">'на 01.08.2019'!$A$7:$J$399</definedName>
    <definedName name="Z_B7A22467_168B_475A_AC6B_F744F4990F6A_.wvu.FilterData" localSheetId="0" hidden="1">'на 01.08.2019'!$A$7:$J$399</definedName>
    <definedName name="Z_B7A4DC29_6CA3_48BD_BD2B_5EA61D250392_.wvu.FilterData" localSheetId="0" hidden="1">'на 01.08.2019'!$A$7:$H$146</definedName>
    <definedName name="Z_B7D9DE91_6329_4AB9_BB45_131E306E53B9_.wvu.FilterData" localSheetId="0" hidden="1">'на 01.08.2019'!$A$7:$J$399</definedName>
    <definedName name="Z_B7F67755_3086_43A6_86E7_370F80E61BD0_.wvu.FilterData" localSheetId="0" hidden="1">'на 01.08.2019'!$A$7:$H$146</definedName>
    <definedName name="Z_B8283716_285A_45D5_8283_DCA7A3C9CFC7_.wvu.FilterData" localSheetId="0" hidden="1">'на 01.08.2019'!$A$7:$J$399</definedName>
    <definedName name="Z_B858041A_E0C9_4C5A_A736_A0DA4684B712_.wvu.FilterData" localSheetId="0" hidden="1">'на 01.08.2019'!$A$7:$J$399</definedName>
    <definedName name="Z_B8EDA240_D337_4165_927F_4408D011F4B1_.wvu.FilterData" localSheetId="0" hidden="1">'на 01.08.2019'!$A$7:$J$399</definedName>
    <definedName name="Z_B94999B0_3597_431C_9F36_97A338C842BB_.wvu.FilterData" localSheetId="0" hidden="1">'на 01.08.2019'!$A$7:$J$399</definedName>
    <definedName name="Z_B9A29D57_1D84_4BB4_A72C_EF14D2D8DD4E_.wvu.FilterData" localSheetId="0" hidden="1">'на 01.08.2019'!$A$7:$J$399</definedName>
    <definedName name="Z_B9FDB936_DEDC_405B_AC55_3262523808BE_.wvu.FilterData" localSheetId="0" hidden="1">'на 01.08.2019'!$A$7:$J$399</definedName>
    <definedName name="Z_BAB4825B_2E54_4A6C_A72D_1F8E7B4FEFFB_.wvu.FilterData" localSheetId="0" hidden="1">'на 01.08.2019'!$A$7:$J$399</definedName>
    <definedName name="Z_BAFB3A8F_5ACD_4C4A_A33C_831C754D88C0_.wvu.FilterData" localSheetId="0" hidden="1">'на 01.08.2019'!$A$7:$J$399</definedName>
    <definedName name="Z_BBED0997_5705_4C3C_95F1_5444E893BE19_.wvu.FilterData" localSheetId="0" hidden="1">'на 01.08.2019'!$A$7:$J$399</definedName>
    <definedName name="Z_BC09D690_D177_4FC8_AE1F_8F0F0D5C6ECD_.wvu.FilterData" localSheetId="0" hidden="1">'на 01.08.2019'!$A$7:$J$399</definedName>
    <definedName name="Z_BC202F3F_4E55_462F_AFE4_24E3BB6517B3_.wvu.FilterData" localSheetId="0" hidden="1">'на 01.08.2019'!$A$7:$J$399</definedName>
    <definedName name="Z_BC6910FC_42F8_457B_8F8D_9BC0111CE283_.wvu.FilterData" localSheetId="0" hidden="1">'на 01.08.2019'!$A$7:$J$399</definedName>
    <definedName name="Z_BD08DE99_B722_4C7F_897B_080446202D0F_.wvu.FilterData" localSheetId="0" hidden="1">'на 01.08.2019'!$A$7:$J$399</definedName>
    <definedName name="Z_BD690439_1CC5_4E37_A0E9_1B65A930CD21_.wvu.FilterData" localSheetId="0" hidden="1">'на 01.08.2019'!$A$7:$J$399</definedName>
    <definedName name="Z_BD707806_8F10_492F_81AE_A7900A187828_.wvu.FilterData" localSheetId="0" hidden="1">'на 01.08.2019'!$A$3:$K$183</definedName>
    <definedName name="Z_BD822A95_4AA3_4CF6_94E8_04D2B9283308_.wvu.FilterData" localSheetId="0" hidden="1">'на 01.08.2019'!$A$7:$J$399</definedName>
    <definedName name="Z_BDD573CF_BFE0_4002_B5F7_E438A5DAD635_.wvu.FilterData" localSheetId="0" hidden="1">'на 01.08.2019'!$A$7:$J$399</definedName>
    <definedName name="Z_BE3F7214_4B0C_40FA_B4F7_B0F38416BCEF_.wvu.FilterData" localSheetId="0" hidden="1">'на 01.08.2019'!$A$7:$J$399</definedName>
    <definedName name="Z_BE41C01B_5C79_4BA0_8F6F_0E99B8B69C13_.wvu.FilterData" localSheetId="0" hidden="1">'на 01.08.2019'!$A$7:$J$399</definedName>
    <definedName name="Z_BE442298_736F_47F5_9592_76FFCCDA59DB_.wvu.FilterData" localSheetId="0" hidden="1">'на 01.08.2019'!$A$7:$H$146</definedName>
    <definedName name="Z_BE842559_6B14_41AC_A92A_4E50A6CE8B79_.wvu.FilterData" localSheetId="0" hidden="1">'на 01.08.2019'!$A$7:$J$399</definedName>
    <definedName name="Z_BE97AC31_BFEB_4520_BC44_68B0C987C70A_.wvu.FilterData" localSheetId="0" hidden="1">'на 01.08.2019'!$A$7:$J$399</definedName>
    <definedName name="Z_BEA0FDBA_BB07_4C19_8BBD_5E57EE395C09_.wvu.FilterData" localSheetId="0" hidden="1">'на 01.08.2019'!$A$7:$J$399</definedName>
    <definedName name="Z_BEA0FDBA_BB07_4C19_8BBD_5E57EE395C09_.wvu.PrintArea" localSheetId="0" hidden="1">'на 01.08.2019'!$A$1:$J$198</definedName>
    <definedName name="Z_BEA0FDBA_BB07_4C19_8BBD_5E57EE395C09_.wvu.PrintTitles" localSheetId="0" hidden="1">'на 01.08.2019'!$5:$8</definedName>
    <definedName name="Z_BF22223F_B516_45E8_9C4B_DD4CB4CE2C48_.wvu.FilterData" localSheetId="0" hidden="1">'на 01.08.2019'!$A$7:$J$399</definedName>
    <definedName name="Z_BF65F093_304D_44F0_BF26_E5F8F9093CF5_.wvu.FilterData" localSheetId="0" hidden="1">'на 01.08.2019'!$A$7:$J$60</definedName>
    <definedName name="Z_C02D2AC3_00AB_4B4C_8299_349FC338B994_.wvu.FilterData" localSheetId="0" hidden="1">'на 01.08.2019'!$A$7:$J$399</definedName>
    <definedName name="Z_C0E14968_138D_48A2_9D67_80D62DD131B4_.wvu.FilterData" localSheetId="0" hidden="1">'на 01.08.2019'!$A$7:$J$399</definedName>
    <definedName name="Z_C0ED18A2_48B4_4C82_979B_4B80DB79BC08_.wvu.FilterData" localSheetId="0" hidden="1">'на 01.08.2019'!$A$7:$J$399</definedName>
    <definedName name="Z_C106F923_AD55_472E_86A3_2C4C13F084E8_.wvu.FilterData" localSheetId="0" hidden="1">'на 01.08.2019'!$A$7:$J$399</definedName>
    <definedName name="Z_C140C6EF_B272_4886_8555_3A3DB8A6C4A0_.wvu.FilterData" localSheetId="0" hidden="1">'на 01.08.2019'!$A$7:$J$399</definedName>
    <definedName name="Z_C14C28B9_3A8B_4F55_AC1E_B6D3DA6398D5_.wvu.FilterData" localSheetId="0" hidden="1">'на 01.08.2019'!$A$7:$J$399</definedName>
    <definedName name="Z_C276A679_E43E_444B_B0E9_B307A301A03A_.wvu.FilterData" localSheetId="0" hidden="1">'на 01.08.2019'!$A$7:$J$399</definedName>
    <definedName name="Z_C27BA0A8_746D_45AD_B889_823A6BAE07E3_.wvu.FilterData" localSheetId="0" hidden="1">'на 01.08.2019'!$A$7:$J$399</definedName>
    <definedName name="Z_C2E7FF11_4F7B_4EA9_AD45_A8385AC4BC24_.wvu.FilterData" localSheetId="0" hidden="1">'на 01.08.2019'!$A$7:$H$146</definedName>
    <definedName name="Z_C35C56D1_B129_4866_84BA_2C2957BC8254_.wvu.FilterData" localSheetId="0" hidden="1">'на 01.08.2019'!$A$7:$J$399</definedName>
    <definedName name="Z_C3E7B974_7E68_49C9_8A66_DEBBC3D71CB8_.wvu.FilterData" localSheetId="0" hidden="1">'на 01.08.2019'!$A$7:$H$146</definedName>
    <definedName name="Z_C3E97E4D_03A9_422E_8E65_116E90E7DE0A_.wvu.FilterData" localSheetId="0" hidden="1">'на 01.08.2019'!$A$7:$J$399</definedName>
    <definedName name="Z_C47D5376_4107_461D_B353_0F0CCA5A27B8_.wvu.FilterData" localSheetId="0" hidden="1">'на 01.08.2019'!$A$7:$H$146</definedName>
    <definedName name="Z_C4A81194_E272_4927_9E06_D47C43E50753_.wvu.FilterData" localSheetId="0" hidden="1">'на 01.08.2019'!$A$7:$J$399</definedName>
    <definedName name="Z_C4E388F3_F33E_45AF_8E75_3BD450853C20_.wvu.FilterData" localSheetId="0" hidden="1">'на 01.08.2019'!$A$7:$J$399</definedName>
    <definedName name="Z_C55D9313_9108_41CA_AD0E_FE2F7292C638_.wvu.FilterData" localSheetId="0" hidden="1">'на 01.08.2019'!$A$7:$H$146</definedName>
    <definedName name="Z_C5A38A18_427F_40C3_A14B_55DA8E81FB09_.wvu.FilterData" localSheetId="0" hidden="1">'на 01.08.2019'!$A$7:$J$399</definedName>
    <definedName name="Z_C5D84F85_3611_4C2A_903D_ECFF3A3DA3D9_.wvu.FilterData" localSheetId="0" hidden="1">'на 01.08.2019'!$A$7:$H$146</definedName>
    <definedName name="Z_C636DE0B_BC5D_45AA_89BD_B628CA1FE119_.wvu.FilterData" localSheetId="0" hidden="1">'на 01.08.2019'!$A$7:$J$399</definedName>
    <definedName name="Z_C70C85CF_5ADB_4631_87C7_BA23E9BE3196_.wvu.FilterData" localSheetId="0" hidden="1">'на 01.08.2019'!$A$7:$J$399</definedName>
    <definedName name="Z_C74598AC_1D4B_466D_8455_294C1A2E69BB_.wvu.FilterData" localSheetId="0" hidden="1">'на 01.08.2019'!$A$7:$H$146</definedName>
    <definedName name="Z_C745CD1F_9AA3_43D8_A7DA_ABDAF8508B62_.wvu.FilterData" localSheetId="0" hidden="1">'на 01.08.2019'!$A$7:$J$399</definedName>
    <definedName name="Z_C77795A2_6414_4CC8_AA0C_59805D660811_.wvu.FilterData" localSheetId="0" hidden="1">'на 01.08.2019'!$A$7:$J$399</definedName>
    <definedName name="Z_C7B45388_19BF_40B6_BABC_45E74244A2D0_.wvu.FilterData" localSheetId="0" hidden="1">'на 01.08.2019'!$A$7:$J$399</definedName>
    <definedName name="Z_C7DB809B_EB90_4CA8_929B_8A5AA3E83B84_.wvu.FilterData" localSheetId="0" hidden="1">'на 01.08.2019'!$A$7:$J$399</definedName>
    <definedName name="Z_C8544891_FA2D_4348_8F5A_3864908C96CE_.wvu.FilterData" localSheetId="0" hidden="1">'на 01.08.2019'!$A$7:$J$399</definedName>
    <definedName name="Z_C8579552_11B1_4140_9659_E1DA02EF9DD1_.wvu.FilterData" localSheetId="0" hidden="1">'на 01.08.2019'!$A$7:$J$399</definedName>
    <definedName name="Z_C8C7D91A_0101_429D_A7C4_25C2A366909A_.wvu.Cols" localSheetId="0" hidden="1">'на 01.08.2019'!#REF!,'на 01.08.2019'!#REF!</definedName>
    <definedName name="Z_C8C7D91A_0101_429D_A7C4_25C2A366909A_.wvu.FilterData" localSheetId="0" hidden="1">'на 01.08.2019'!$A$7:$J$60</definedName>
    <definedName name="Z_C8C7D91A_0101_429D_A7C4_25C2A366909A_.wvu.Rows" localSheetId="0" hidden="1">'на 01.08.2019'!#REF!,'на 01.08.2019'!#REF!,'на 01.08.2019'!#REF!,'на 01.08.2019'!#REF!,'на 01.08.2019'!#REF!,'на 01.08.2019'!#REF!,'на 01.08.2019'!#REF!,'на 01.08.2019'!#REF!,'на 01.08.2019'!#REF!,'на 01.08.2019'!#REF!</definedName>
    <definedName name="Z_C9081176_529C_43E8_8E20_8AC24E7C2D35_.wvu.FilterData" localSheetId="0" hidden="1">'на 01.08.2019'!$A$7:$J$399</definedName>
    <definedName name="Z_C94FB5D5_E515_4327_B4DC_AC3D7C1A6363_.wvu.FilterData" localSheetId="0" hidden="1">'на 01.08.2019'!$A$7:$J$399</definedName>
    <definedName name="Z_C97ACF3E_ACD3_4C9D_94FA_EA6F3D46505E_.wvu.FilterData" localSheetId="0" hidden="1">'на 01.08.2019'!$A$7:$J$399</definedName>
    <definedName name="Z_C98B4A4E_FC1F_45B3_ABB0_7DC9BD4B8057_.wvu.FilterData" localSheetId="0" hidden="1">'на 01.08.2019'!$A$7:$H$146</definedName>
    <definedName name="Z_C9A5AE8B_0A38_4D54_B36F_AFD2A577F3EF_.wvu.FilterData" localSheetId="0" hidden="1">'на 01.08.2019'!$A$7:$J$399</definedName>
    <definedName name="Z_CA384592_0CFD_4322_A4EB_34EC04693944_.wvu.FilterData" localSheetId="0" hidden="1">'на 01.08.2019'!$A$7:$J$399</definedName>
    <definedName name="Z_CA384592_0CFD_4322_A4EB_34EC04693944_.wvu.PrintArea" localSheetId="0" hidden="1">'на 01.08.2019'!$A$1:$J$198</definedName>
    <definedName name="Z_CA384592_0CFD_4322_A4EB_34EC04693944_.wvu.PrintTitles" localSheetId="0" hidden="1">'на 01.08.2019'!$5:$8</definedName>
    <definedName name="Z_CAABA8F8_73A9_4D5F_A949_7D5636830179_.wvu.FilterData" localSheetId="0" hidden="1">'на 01.08.2019'!$A$7:$J$399</definedName>
    <definedName name="Z_CAAD7F8A_A328_4C0A_9ECF_2AD83A08D699_.wvu.FilterData" localSheetId="0" hidden="1">'на 01.08.2019'!$A$7:$H$146</definedName>
    <definedName name="Z_CB1A56DC_A135_41E6_8A02_AE4E518C879F_.wvu.FilterData" localSheetId="0" hidden="1">'на 01.08.2019'!$A$7:$J$399</definedName>
    <definedName name="Z_CB37E750_1F35_4C0A_B3BA_F688CA9C8186_.wvu.FilterData" localSheetId="0" hidden="1">'на 01.08.2019'!$A$7:$J$399</definedName>
    <definedName name="Z_CB4880DD_CE83_4DFC_BBA7_70687256D5A4_.wvu.FilterData" localSheetId="0" hidden="1">'на 01.08.2019'!$A$7:$H$146</definedName>
    <definedName name="Z_CBDBA949_FA00_4560_8001_BD00E63FCCA4_.wvu.FilterData" localSheetId="0" hidden="1">'на 01.08.2019'!$A$7:$J$399</definedName>
    <definedName name="Z_CBE0F0AD_DD6D_4940_A07E_F4A48D085109_.wvu.FilterData" localSheetId="0" hidden="1">'на 01.08.2019'!$A$7:$J$399</definedName>
    <definedName name="Z_CBF12BD1_A071_4448_8003_32E74F40E3E3_.wvu.FilterData" localSheetId="0" hidden="1">'на 01.08.2019'!$A$7:$H$146</definedName>
    <definedName name="Z_CBF9D894_3FD2_4B68_BAC8_643DB23851C0_.wvu.FilterData" localSheetId="0" hidden="1">'на 01.08.2019'!$A$7:$H$146</definedName>
    <definedName name="Z_CBF9D894_3FD2_4B68_BAC8_643DB23851C0_.wvu.Rows" localSheetId="0" hidden="1">'на 01.08.2019'!#REF!,'на 01.08.2019'!#REF!,'на 01.08.2019'!#REF!,'на 01.08.2019'!#REF!</definedName>
    <definedName name="Z_CCC17219_B1A3_4C6B_B903_0E4550432FD0_.wvu.FilterData" localSheetId="0" hidden="1">'на 01.08.2019'!$A$7:$H$146</definedName>
    <definedName name="Z_CCF533A2_322B_40E2_88B2_065E6D1D35B4_.wvu.FilterData" localSheetId="0" hidden="1">'на 01.08.2019'!$A$7:$J$399</definedName>
    <definedName name="Z_CCF533A2_322B_40E2_88B2_065E6D1D35B4_.wvu.PrintArea" localSheetId="0" hidden="1">'на 01.08.2019'!$A$1:$J$198</definedName>
    <definedName name="Z_CCF533A2_322B_40E2_88B2_065E6D1D35B4_.wvu.PrintTitles" localSheetId="0" hidden="1">'на 01.08.2019'!$5:$8</definedName>
    <definedName name="Z_CCF533A2_322B_40E2_88B2_065E6D1D35B4_.wvu.Rows" localSheetId="0" hidden="1">'на 01.08.2019'!$67:$68,'на 01.08.2019'!$73:$74,'на 01.08.2019'!$79:$80,'на 01.08.2019'!$85:$86,'на 01.08.2019'!$91:$92,'на 01.08.2019'!$97:$98,'на 01.08.2019'!$103:$104,'на 01.08.2019'!$110:$110,'на 01.08.2019'!$115:$116,'на 01.08.2019'!$121:$122,'на 01.08.2019'!$133:$134,'на 01.08.2019'!$139:$146,'на 01.08.2019'!$159:$160,'на 01.08.2019'!$173:$173,'на 01.08.2019'!$181:$182,'на 01.08.2019'!$191:$192,'на 01.08.2019'!$197:$198</definedName>
    <definedName name="Z_CD10AFE5_EACD_43E3_B0AD_1FCFF7EEADC3_.wvu.FilterData" localSheetId="0" hidden="1">'на 01.08.2019'!$A$7:$J$399</definedName>
    <definedName name="Z_CDABDA6A_CEAA_4779_9390_A07E787E5F1B_.wvu.FilterData" localSheetId="0" hidden="1">'на 01.08.2019'!$A$7:$J$399</definedName>
    <definedName name="Z_CDBBEB40_4DC8_4F8A_B0B0_EE0E987A2098_.wvu.FilterData" localSheetId="0" hidden="1">'на 01.08.2019'!$A$7:$J$399</definedName>
    <definedName name="Z_CDFBC319_A453_4828_B4DA_A1FF8333C207_.wvu.FilterData" localSheetId="0" hidden="1">'на 01.08.2019'!$A$7:$J$399</definedName>
    <definedName name="Z_CEF22FD3_C3E9_4C31_B864_568CAC74A486_.wvu.FilterData" localSheetId="0" hidden="1">'на 01.08.2019'!$A$7:$J$399</definedName>
    <definedName name="Z_CF5548A0_D31B_45AF_A34B_8CF892F36DC9_.wvu.FilterData" localSheetId="0" hidden="1">'на 01.08.2019'!$A$7:$J$399</definedName>
    <definedName name="Z_CFEB7053_3C1D_451D_9A86_5940DFCF964A_.wvu.FilterData" localSheetId="0" hidden="1">'на 01.08.2019'!$A$7:$J$399</definedName>
    <definedName name="Z_D165341F_496A_48CE_829A_555B16787041_.wvu.FilterData" localSheetId="0" hidden="1">'на 01.08.2019'!$A$7:$J$399</definedName>
    <definedName name="Z_D20DFCFE_63F9_4265_B37B_4F36C46DF159_.wvu.Cols" localSheetId="0" hidden="1">'на 01.08.2019'!#REF!,'на 01.08.2019'!#REF!</definedName>
    <definedName name="Z_D20DFCFE_63F9_4265_B37B_4F36C46DF159_.wvu.FilterData" localSheetId="0" hidden="1">'на 01.08.2019'!$A$7:$J$399</definedName>
    <definedName name="Z_D20DFCFE_63F9_4265_B37B_4F36C46DF159_.wvu.PrintArea" localSheetId="0" hidden="1">'на 01.08.2019'!$A$1:$J$178</definedName>
    <definedName name="Z_D20DFCFE_63F9_4265_B37B_4F36C46DF159_.wvu.PrintTitles" localSheetId="0" hidden="1">'на 01.08.2019'!$5:$8</definedName>
    <definedName name="Z_D20DFCFE_63F9_4265_B37B_4F36C46DF159_.wvu.Rows" localSheetId="0" hidden="1">'на 01.08.2019'!#REF!,'на 01.08.2019'!#REF!,'на 01.08.2019'!#REF!,'на 01.08.2019'!#REF!,'на 01.08.2019'!#REF!</definedName>
    <definedName name="Z_D2422493_0DF6_4923_AFF9_1CE532FC9E0E_.wvu.FilterData" localSheetId="0" hidden="1">'на 01.08.2019'!$A$7:$J$399</definedName>
    <definedName name="Z_D26EAC32_42CC_46AF_8D27_8094727B2B8E_.wvu.FilterData" localSheetId="0" hidden="1">'на 01.08.2019'!$A$7:$J$399</definedName>
    <definedName name="Z_D298563F_7459_410D_A6E1_6B1CDFA6DAA7_.wvu.FilterData" localSheetId="0" hidden="1">'на 01.08.2019'!$A$7:$J$399</definedName>
    <definedName name="Z_D2D627FD_8F1D_4B0C_A4A1_1A515A2831A8_.wvu.FilterData" localSheetId="0" hidden="1">'на 01.08.2019'!$A$7:$J$399</definedName>
    <definedName name="Z_D343F548_3DE6_4716_9B8B_0FF1DF1B1DE3_.wvu.FilterData" localSheetId="0" hidden="1">'на 01.08.2019'!$A$7:$H$146</definedName>
    <definedName name="Z_D3607008_88A4_4735_BF9B_0D60A732D98C_.wvu.FilterData" localSheetId="0" hidden="1">'на 01.08.2019'!$A$7:$J$399</definedName>
    <definedName name="Z_D3C3EFC2_493C_4B9B_BC16_8147B08F8F65_.wvu.FilterData" localSheetId="0" hidden="1">'на 01.08.2019'!$A$7:$H$146</definedName>
    <definedName name="Z_D3D848E7_EB88_4E73_985E_C45B9AE68145_.wvu.FilterData" localSheetId="0" hidden="1">'на 01.08.2019'!$A$7:$J$399</definedName>
    <definedName name="Z_D3E86F4B_12A8_47CC_AEBE_74534991E315_.wvu.FilterData" localSheetId="0" hidden="1">'на 01.08.2019'!$A$7:$J$399</definedName>
    <definedName name="Z_D3F31BC4_4CDA_431B_BA5F_ADE76A923760_.wvu.FilterData" localSheetId="0" hidden="1">'на 01.08.2019'!$A$7:$H$146</definedName>
    <definedName name="Z_D41FF341_5913_4A9E_9CE5_B058CA00C0C7_.wvu.FilterData" localSheetId="0" hidden="1">'на 01.08.2019'!$A$7:$J$399</definedName>
    <definedName name="Z_D45ABB34_16CC_462D_8459_2034D47F465D_.wvu.FilterData" localSheetId="0" hidden="1">'на 01.08.2019'!$A$7:$H$146</definedName>
    <definedName name="Z_D479007E_A9E8_4307_A3E8_18A2BB5C55F2_.wvu.FilterData" localSheetId="0" hidden="1">'на 01.08.2019'!$A$7:$J$399</definedName>
    <definedName name="Z_D489BEDD_3BCD_49DF_9648_48FD6162F1E7_.wvu.FilterData" localSheetId="0" hidden="1">'на 01.08.2019'!$A$7:$J$399</definedName>
    <definedName name="Z_D48CEF89_B01B_4E1D_92B4_235EA4A40F11_.wvu.FilterData" localSheetId="0" hidden="1">'на 01.08.2019'!$A$7:$J$399</definedName>
    <definedName name="Z_D4B24D18_8D1D_47A1_AE9B_21E3F9EF98EE_.wvu.FilterData" localSheetId="0" hidden="1">'на 01.08.2019'!$A$7:$J$399</definedName>
    <definedName name="Z_D4C26987_0F4D_4A17_91A3_C1C154DC81B2_.wvu.FilterData" localSheetId="0" hidden="1">'на 01.08.2019'!$A$7:$J$399</definedName>
    <definedName name="Z_D4D3E883_F6A4_4364_94CA_00BA6BEEBB0B_.wvu.FilterData" localSheetId="0" hidden="1">'на 01.08.2019'!$A$7:$J$399</definedName>
    <definedName name="Z_D4E20E73_FD07_4BE4_B8FA_FE6B214643C4_.wvu.FilterData" localSheetId="0" hidden="1">'на 01.08.2019'!$A$7:$J$399</definedName>
    <definedName name="Z_D5317C3A_3EDA_404B_818D_EAF558810951_.wvu.FilterData" localSheetId="0" hidden="1">'на 01.08.2019'!$A$7:$H$146</definedName>
    <definedName name="Z_D537FB3B_712D_486A_BA32_4F73BEB2AA19_.wvu.FilterData" localSheetId="0" hidden="1">'на 01.08.2019'!$A$7:$H$146</definedName>
    <definedName name="Z_D6730C21_0555_4F4D_B589_9DE5CFF9C442_.wvu.FilterData" localSheetId="0" hidden="1">'на 01.08.2019'!$A$7:$H$146</definedName>
    <definedName name="Z_D692A203_B3F4_405F_AE1A_37385B86A714_.wvu.FilterData" localSheetId="0" hidden="1">'на 01.08.2019'!$A$7:$J$399</definedName>
    <definedName name="Z_D6D7FE80_F340_4943_9CA8_381604446690_.wvu.FilterData" localSheetId="0" hidden="1">'на 01.08.2019'!$A$7:$J$399</definedName>
    <definedName name="Z_D7104B72_13BA_47A2_BD7D_6C7C814EB74F_.wvu.FilterData" localSheetId="0" hidden="1">'на 01.08.2019'!$A$7:$J$399</definedName>
    <definedName name="Z_D74587C8_09B2_428F_ACC0_4DEF87F264B1_.wvu.FilterData" localSheetId="0" hidden="1">'на 01.08.2019'!$A$7:$J$399</definedName>
    <definedName name="Z_D7BC8E82_4392_4806_9DAE_D94253790B9C_.wvu.Cols" localSheetId="0" hidden="1">'на 01.08.2019'!#REF!,'на 01.08.2019'!#REF!,'на 01.08.2019'!$K:$BN</definedName>
    <definedName name="Z_D7BC8E82_4392_4806_9DAE_D94253790B9C_.wvu.FilterData" localSheetId="0" hidden="1">'на 01.08.2019'!$A$7:$J$399</definedName>
    <definedName name="Z_D7BC8E82_4392_4806_9DAE_D94253790B9C_.wvu.PrintArea" localSheetId="0" hidden="1">'на 01.08.2019'!$A$1:$BN$178</definedName>
    <definedName name="Z_D7BC8E82_4392_4806_9DAE_D94253790B9C_.wvu.PrintTitles" localSheetId="0" hidden="1">'на 01.08.2019'!$5:$7</definedName>
    <definedName name="Z_D7DA24ED_ABB7_4D6E_ACD6_4B88F5184AF8_.wvu.FilterData" localSheetId="0" hidden="1">'на 01.08.2019'!$A$7:$J$399</definedName>
    <definedName name="Z_D8418465_ECB6_40A4_8538_9D6D02B4E5CE_.wvu.FilterData" localSheetId="0" hidden="1">'на 01.08.2019'!$A$7:$H$146</definedName>
    <definedName name="Z_D84FBB24_1F53_4A51_B9A3_672EE24CBBBB_.wvu.FilterData" localSheetId="0" hidden="1">'на 01.08.2019'!$A$7:$J$399</definedName>
    <definedName name="Z_D8836A46_4276_4875_86A1_BB0E2B53006C_.wvu.FilterData" localSheetId="0" hidden="1">'на 01.08.2019'!$A$7:$H$146</definedName>
    <definedName name="Z_D8EBE17E_7A1A_4392_901C_A4C8DD4BAF28_.wvu.FilterData" localSheetId="0" hidden="1">'на 01.08.2019'!$A$7:$H$146</definedName>
    <definedName name="Z_D917D9C8_DA24_43F6_B702_2D065DC4F3EA_.wvu.FilterData" localSheetId="0" hidden="1">'на 01.08.2019'!$A$7:$J$399</definedName>
    <definedName name="Z_D921BCFE_106A_48C3_8051_F877509D5A90_.wvu.FilterData" localSheetId="0" hidden="1">'на 01.08.2019'!$A$7:$J$399</definedName>
    <definedName name="Z_D930048B_C8C6_498D_B7FD_C4CFAF447C25_.wvu.FilterData" localSheetId="0" hidden="1">'на 01.08.2019'!$A$7:$J$399</definedName>
    <definedName name="Z_D93C7415_B321_4E66_84AD_0490D011FDE7_.wvu.FilterData" localSheetId="0" hidden="1">'на 01.08.2019'!$A$7:$J$399</definedName>
    <definedName name="Z_D952F92C_16FA_49C0_ACE1_EEFE2012130A_.wvu.FilterData" localSheetId="0" hidden="1">'на 01.08.2019'!$A$7:$J$399</definedName>
    <definedName name="Z_D954D534_B88D_4A21_85D6_C0757B597D1E_.wvu.FilterData" localSheetId="0" hidden="1">'на 01.08.2019'!$A$7:$J$399</definedName>
    <definedName name="Z_D95852A1_B0FC_4AC5_B62B_5CCBE05B0D15_.wvu.FilterData" localSheetId="0" hidden="1">'на 01.08.2019'!$A$7:$J$399</definedName>
    <definedName name="Z_D97BC9A1_860C_45CB_8FAD_B69CEE39193C_.wvu.FilterData" localSheetId="0" hidden="1">'на 01.08.2019'!$A$7:$H$146</definedName>
    <definedName name="Z_D981844C_3450_4227_997A_DB8016618FC0_.wvu.FilterData" localSheetId="0" hidden="1">'на 01.08.2019'!$A$7:$J$399</definedName>
    <definedName name="Z_D9E7CF58_1888_4559_99D1_C71D21E76828_.wvu.FilterData" localSheetId="0" hidden="1">'на 01.08.2019'!$A$7:$J$399</definedName>
    <definedName name="Z_DA244080_1388_426A_A939_BCE866427DCE_.wvu.FilterData" localSheetId="0" hidden="1">'на 01.08.2019'!$A$7:$J$399</definedName>
    <definedName name="Z_DA3033F1_502F_4BCA_B468_CBA3E20E7254_.wvu.FilterData" localSheetId="0" hidden="1">'на 01.08.2019'!$A$7:$J$399</definedName>
    <definedName name="Z_DA5DFA2D_C1AA_42F5_8828_D1905F1C9BD0_.wvu.FilterData" localSheetId="0" hidden="1">'на 01.08.2019'!$A$7:$J$399</definedName>
    <definedName name="Z_DAB9487C_F291_4A20_8CE8_A04CF6419B39_.wvu.FilterData" localSheetId="0" hidden="1">'на 01.08.2019'!$A$7:$J$399</definedName>
    <definedName name="Z_DB55315D_56C8_4F2C_9317_AA25AA5EAC9E_.wvu.FilterData" localSheetId="0" hidden="1">'на 01.08.2019'!$A$7:$J$399</definedName>
    <definedName name="Z_DBB88EE7_5C30_443C_A427_07BA2C7C58DA_.wvu.FilterData" localSheetId="0" hidden="1">'на 01.08.2019'!$A$7:$J$399</definedName>
    <definedName name="Z_DBF40914_927D_466F_8B6B_F333D1AFC9B0_.wvu.FilterData" localSheetId="0" hidden="1">'на 01.08.2019'!$A$7:$J$399</definedName>
    <definedName name="Z_DC263B7F_7E05_4E66_AE9F_05D6DDE635B1_.wvu.FilterData" localSheetId="0" hidden="1">'на 01.08.2019'!$A$7:$H$146</definedName>
    <definedName name="Z_DC796824_ECED_4590_A3E8_8D5A3534C637_.wvu.FilterData" localSheetId="0" hidden="1">'на 01.08.2019'!$A$7:$H$146</definedName>
    <definedName name="Z_DCC1B134_1BA2_418E_B1D0_0938D8743370_.wvu.FilterData" localSheetId="0" hidden="1">'на 01.08.2019'!$A$7:$H$146</definedName>
    <definedName name="Z_DCC98630_5CE8_4EB8_B53F_29063CBFDB7B_.wvu.FilterData" localSheetId="0" hidden="1">'на 01.08.2019'!$A$7:$J$399</definedName>
    <definedName name="Z_DCD43F69_17CB_4C08_94B1_4237BF1E81A1_.wvu.FilterData" localSheetId="0" hidden="1">'на 01.08.2019'!$A$7:$J$399</definedName>
    <definedName name="Z_DCF0AAEF_DCCD_45D0_96BB_43A3455DEADB_.wvu.FilterData" localSheetId="0" hidden="1">'на 01.08.2019'!$A$7:$J$399</definedName>
    <definedName name="Z_DD479BCC_48E3_497E_81BC_9A58CD7AC8EF_.wvu.FilterData" localSheetId="0" hidden="1">'на 01.08.2019'!$A$7:$J$399</definedName>
    <definedName name="Z_DDA68DE5_EF86_4A52_97CD_589088C5FE7A_.wvu.FilterData" localSheetId="0" hidden="1">'на 01.08.2019'!$A$7:$H$146</definedName>
    <definedName name="Z_DE210091_3D77_4964_B6B2_443A728CBE9E_.wvu.FilterData" localSheetId="0" hidden="1">'на 01.08.2019'!$A$7:$J$399</definedName>
    <definedName name="Z_DE2C3999_6F3E_4D24_86CF_8803BF5FAA48_.wvu.FilterData" localSheetId="0" hidden="1">'на 01.08.2019'!$A$7:$J$60</definedName>
    <definedName name="Z_DEA6EDB2_F27D_4C8F_B061_FD80BEC5543F_.wvu.FilterData" localSheetId="0" hidden="1">'на 01.08.2019'!$A$7:$H$146</definedName>
    <definedName name="Z_DEC0916C_F395_445D_ABBE_41FCE4F7A20B_.wvu.FilterData" localSheetId="0" hidden="1">'на 01.08.2019'!$A$7:$J$399</definedName>
    <definedName name="Z_DECE3245_1BE4_4A3F_B644_E8DE80612C1E_.wvu.FilterData" localSheetId="0" hidden="1">'на 01.08.2019'!$A$7:$J$399</definedName>
    <definedName name="Z_DF6B7D46_D8DB_447A_83A4_53EE18358CF2_.wvu.FilterData" localSheetId="0" hidden="1">'на 01.08.2019'!$A$7:$J$399</definedName>
    <definedName name="Z_DFB08918_D5A4_4224_AEA5_63620C0D53DD_.wvu.FilterData" localSheetId="0" hidden="1">'на 01.08.2019'!$A$7:$J$399</definedName>
    <definedName name="Z_DFFC57A9_AC13_44A1_9304_B04C6A69A49C_.wvu.FilterData" localSheetId="0" hidden="1">'на 01.08.2019'!$A$7:$J$399</definedName>
    <definedName name="Z_E0178566_B0D6_4A04_941F_723DE4642B4A_.wvu.FilterData" localSheetId="0" hidden="1">'на 01.08.2019'!$A$7:$J$399</definedName>
    <definedName name="Z_E0415026_A3A4_4408_93D6_8180A1256A98_.wvu.FilterData" localSheetId="0" hidden="1">'на 01.08.2019'!$A$7:$J$399</definedName>
    <definedName name="Z_E06FEE19_D4C1_4288_ADA7_5CB65BBBB4B6_.wvu.FilterData" localSheetId="0" hidden="1">'на 01.08.2019'!$A$7:$J$399</definedName>
    <definedName name="Z_E08AFE05_9FC9_4440_8CA6_890648C8FE48_.wvu.FilterData" localSheetId="0" hidden="1">'на 01.08.2019'!$A$7:$J$399</definedName>
    <definedName name="Z_E0B34E03_0754_4713_9A98_5ACEE69C9E71_.wvu.FilterData" localSheetId="0" hidden="1">'на 01.08.2019'!$A$7:$H$146</definedName>
    <definedName name="Z_E1E7843B_3EC3_4FFF_9B1C_53E7DE6A4004_.wvu.FilterData" localSheetId="0" hidden="1">'на 01.08.2019'!$A$7:$H$146</definedName>
    <definedName name="Z_E25FE844_1AD8_4E16_B2DB_9033A702F13A_.wvu.FilterData" localSheetId="0" hidden="1">'на 01.08.2019'!$A$7:$H$146</definedName>
    <definedName name="Z_E2861A4E_263A_4BE6_9223_2DA352B0AD2D_.wvu.FilterData" localSheetId="0" hidden="1">'на 01.08.2019'!$A$7:$H$146</definedName>
    <definedName name="Z_E2FB76DF_1C94_4620_8087_FEE12FDAA3D2_.wvu.FilterData" localSheetId="0" hidden="1">'на 01.08.2019'!$A$7:$H$146</definedName>
    <definedName name="Z_E32A8700_E851_4315_A889_932E30063272_.wvu.FilterData" localSheetId="0" hidden="1">'на 01.08.2019'!$A$7:$J$399</definedName>
    <definedName name="Z_E3C6ECC1_0F12_435D_9B36_B23F6133337F_.wvu.FilterData" localSheetId="0" hidden="1">'на 01.08.2019'!$A$7:$H$146</definedName>
    <definedName name="Z_E437F2F2_3B79_49F0_9901_D31498A163D7_.wvu.FilterData" localSheetId="0" hidden="1">'на 01.08.2019'!$A$7:$J$399</definedName>
    <definedName name="Z_E531BAEE_E556_4AEF_B35B_C675BD99939C_.wvu.FilterData" localSheetId="0" hidden="1">'на 01.08.2019'!$A$7:$J$399</definedName>
    <definedName name="Z_E563A17B_3B3B_4B28_89D6_A5FC82DB33C2_.wvu.FilterData" localSheetId="0" hidden="1">'на 01.08.2019'!$A$7:$J$399</definedName>
    <definedName name="Z_E5DA1B9B_62F2_4CE6_9A2F_0A446D4275B1_.wvu.FilterData" localSheetId="0" hidden="1">'на 01.08.2019'!$A$7:$J$399</definedName>
    <definedName name="Z_E5EC7523_F88D_4AD4_9A8D_84C16AB7BFC1_.wvu.FilterData" localSheetId="0" hidden="1">'на 01.08.2019'!$A$7:$J$399</definedName>
    <definedName name="Z_E6B0F607_AC37_4539_B427_EA5DBDA71490_.wvu.FilterData" localSheetId="0" hidden="1">'на 01.08.2019'!$A$7:$J$399</definedName>
    <definedName name="Z_E6BEB68E_1813_43FA_83CB_AD563380E01C_.wvu.FilterData" localSheetId="0" hidden="1">'на 01.08.2019'!$A$7:$J$399</definedName>
    <definedName name="Z_E6F2229B_648C_45EB_AFDD_48E1933E9057_.wvu.FilterData" localSheetId="0" hidden="1">'на 01.08.2019'!$A$7:$J$399</definedName>
    <definedName name="Z_E79ABD49_719F_4887_A43D_3DE66BF8AD95_.wvu.FilterData" localSheetId="0" hidden="1">'на 01.08.2019'!$A$7:$J$399</definedName>
    <definedName name="Z_E7E34260_E3FF_494E_BB4E_1D372EA1276B_.wvu.FilterData" localSheetId="0" hidden="1">'на 01.08.2019'!$A$7:$J$399</definedName>
    <definedName name="Z_E818C85D_F563_4BCC_9747_0856B0207D9A_.wvu.FilterData" localSheetId="0" hidden="1">'на 01.08.2019'!$A$7:$J$399</definedName>
    <definedName name="Z_E85A9955_A3DD_46D7_A4A3_9B67A0E2B00C_.wvu.FilterData" localSheetId="0" hidden="1">'на 01.08.2019'!$A$7:$J$399</definedName>
    <definedName name="Z_E85CF805_B7EC_4B8E_BF6B_2D35F453C813_.wvu.FilterData" localSheetId="0" hidden="1">'на 01.08.2019'!$A$7:$J$399</definedName>
    <definedName name="Z_E8619C4F_9D0C_40CF_8636_CF30BDB53D78_.wvu.FilterData" localSheetId="0" hidden="1">'на 01.08.2019'!$A$7:$J$399</definedName>
    <definedName name="Z_E86B59AB_8419_4B63_BADC_4C4DB9795CAA_.wvu.FilterData" localSheetId="0" hidden="1">'на 01.08.2019'!$A$7:$J$399</definedName>
    <definedName name="Z_E88E1D11_18C0_4724_9D4F_2C85DDF57564_.wvu.FilterData" localSheetId="0" hidden="1">'на 01.08.2019'!$A$7:$H$146</definedName>
    <definedName name="Z_E8E447B7_386A_4449_A267_EA8A8ED2E9DF_.wvu.FilterData" localSheetId="0" hidden="1">'на 01.08.2019'!$A$7:$J$399</definedName>
    <definedName name="Z_E952215A_EF2B_4724_A091_1F77A330F7A6_.wvu.FilterData" localSheetId="0" hidden="1">'на 01.08.2019'!$A$7:$J$399</definedName>
    <definedName name="Z_E9A4F66F_BB40_4C19_8750_6E61AF1D74A1_.wvu.FilterData" localSheetId="0" hidden="1">'на 01.08.2019'!$A$7:$J$399</definedName>
    <definedName name="Z_EA16B1A6_A575_4BB9_B51E_98E088646246_.wvu.FilterData" localSheetId="0" hidden="1">'на 01.08.2019'!$A$7:$J$399</definedName>
    <definedName name="Z_EA234825_5817_4C50_AC45_83D70F061045_.wvu.FilterData" localSheetId="0" hidden="1">'на 01.08.2019'!$A$7:$J$399</definedName>
    <definedName name="Z_EA26BD39_D295_43F0_9554_645E38E73803_.wvu.FilterData" localSheetId="0" hidden="1">'на 01.08.2019'!$A$7:$J$399</definedName>
    <definedName name="Z_EA769D6D_3269_481D_9974_BC10C6C55FF6_.wvu.FilterData" localSheetId="0" hidden="1">'на 01.08.2019'!$A$7:$H$146</definedName>
    <definedName name="Z_EA7BB06C_40E6_4375_9BE4_353C118D0D8A_.wvu.FilterData" localSheetId="0" hidden="1">'на 01.08.2019'!$A$7:$J$399</definedName>
    <definedName name="Z_EAEC0497_D454_492F_A78A_948CBC8B7349_.wvu.FilterData" localSheetId="0" hidden="1">'на 01.08.2019'!$A$7:$J$399</definedName>
    <definedName name="Z_EB2D8BE6_72BC_4D23_BEC7_DBF109493B0C_.wvu.FilterData" localSheetId="0" hidden="1">'на 01.08.2019'!$A$7:$J$399</definedName>
    <definedName name="Z_EBCDBD63_50FE_4D52_B280_2A723FA77236_.wvu.FilterData" localSheetId="0" hidden="1">'на 01.08.2019'!$A$7:$H$146</definedName>
    <definedName name="Z_EBE6EB5A_28BA_42FD_8E13_84A84E5CEFFA_.wvu.FilterData" localSheetId="0" hidden="1">'на 01.08.2019'!$A$7:$J$399</definedName>
    <definedName name="Z_EC6B58CC_C695_4EAF_B026_DA7CE6279D7A_.wvu.FilterData" localSheetId="0" hidden="1">'на 01.08.2019'!$A$7:$J$399</definedName>
    <definedName name="Z_EC741CE0_C720_481D_9CFE_596247B0CF36_.wvu.FilterData" localSheetId="0" hidden="1">'на 01.08.2019'!$A$7:$J$399</definedName>
    <definedName name="Z_EC7DFC56_670B_4634_9C36_1A0E9779A8AB_.wvu.FilterData" localSheetId="0" hidden="1">'на 01.08.2019'!$A$7:$J$399</definedName>
    <definedName name="Z_EC7EDFF4_8717_443E_A482_A625A9C4247F_.wvu.FilterData" localSheetId="0" hidden="1">'на 01.08.2019'!$A$7:$J$399</definedName>
    <definedName name="Z_ECDB9DF1_6EBE_4872_A4EA_C132DB4F17D1_.wvu.FilterData" localSheetId="0" hidden="1">'на 01.08.2019'!$A$7:$J$399</definedName>
    <definedName name="Z_ED74FBD3_DF35_4798_8C2A_7ADA46D140AA_.wvu.FilterData" localSheetId="0" hidden="1">'на 01.08.2019'!$A$7:$H$146</definedName>
    <definedName name="Z_EF1610FE_843B_4864_9DAD_05F697DD47DC_.wvu.FilterData" localSheetId="0" hidden="1">'на 01.08.2019'!$A$7:$J$399</definedName>
    <definedName name="Z_EFFADE78_6F23_4B5D_AE74_3E82BA29B398_.wvu.FilterData" localSheetId="0" hidden="1">'на 01.08.2019'!$A$7:$H$146</definedName>
    <definedName name="Z_F05EFB87_3BE7_41AF_8465_1EA73F5E8818_.wvu.FilterData" localSheetId="0" hidden="1">'на 01.08.2019'!$A$7:$J$399</definedName>
    <definedName name="Z_F0EB967D_F079_4FD4_AD5F_5BA84E405B49_.wvu.FilterData" localSheetId="0" hidden="1">'на 01.08.2019'!$A$7:$J$399</definedName>
    <definedName name="Z_F140A98E_30AA_4FD0_8B93_08F8951EDE5E_.wvu.FilterData" localSheetId="0" hidden="1">'на 01.08.2019'!$A$7:$H$146</definedName>
    <definedName name="Z_F1D58EA3_233E_4B2C_907F_20FB7B32BCEB_.wvu.FilterData" localSheetId="0" hidden="1">'на 01.08.2019'!$A$7:$J$399</definedName>
    <definedName name="Z_F2110B0B_AAE7_42F0_B553_C360E9249AD4_.wvu.Cols" localSheetId="0" hidden="1">'на 01.08.2019'!#REF!,'на 01.08.2019'!#REF!,'на 01.08.2019'!$K:$BN</definedName>
    <definedName name="Z_F2110B0B_AAE7_42F0_B553_C360E9249AD4_.wvu.FilterData" localSheetId="0" hidden="1">'на 01.08.2019'!$A$7:$J$399</definedName>
    <definedName name="Z_F2110B0B_AAE7_42F0_B553_C360E9249AD4_.wvu.PrintArea" localSheetId="0" hidden="1">'на 01.08.2019'!$A$1:$BN$178</definedName>
    <definedName name="Z_F2110B0B_AAE7_42F0_B553_C360E9249AD4_.wvu.PrintTitles" localSheetId="0" hidden="1">'на 01.08.2019'!$5:$7</definedName>
    <definedName name="Z_F24FF7CE_BEE9_4D69_9CC9_1D573409219A_.wvu.FilterData" localSheetId="0" hidden="1">'на 01.08.2019'!$A$7:$J$399</definedName>
    <definedName name="Z_F2B210B3_A608_46A5_94E1_E525F8F6A2C4_.wvu.FilterData" localSheetId="0" hidden="1">'на 01.08.2019'!$A$7:$J$399</definedName>
    <definedName name="Z_F30FADD4_07E9_4B4F_B53A_86E542EF0570_.wvu.FilterData" localSheetId="0" hidden="1">'на 01.08.2019'!$A$7:$J$399</definedName>
    <definedName name="Z_F31E06D7_BB46_4306_AC80_7D867336978C_.wvu.FilterData" localSheetId="0" hidden="1">'на 01.08.2019'!$A$7:$J$399</definedName>
    <definedName name="Z_F338BCFF_FE37_4512_82DE_8C10862CD583_.wvu.FilterData" localSheetId="0" hidden="1">'на 01.08.2019'!$A$7:$J$399</definedName>
    <definedName name="Z_F34EC6B1_390D_4B75_852C_F8775ACC3B29_.wvu.FilterData" localSheetId="0" hidden="1">'на 01.08.2019'!$A$7:$J$399</definedName>
    <definedName name="Z_F3E148B1_ED1B_4330_84E7_EFC4722C807A_.wvu.FilterData" localSheetId="0" hidden="1">'на 01.08.2019'!$A$7:$J$399</definedName>
    <definedName name="Z_F3EB4276_07ED_4C3D_8305_EFD9881E26ED_.wvu.FilterData" localSheetId="0" hidden="1">'на 01.08.2019'!$A$7:$J$399</definedName>
    <definedName name="Z_F3F1BB49_52AF_48BB_95BC_060170851629_.wvu.FilterData" localSheetId="0" hidden="1">'на 01.08.2019'!$A$7:$J$399</definedName>
    <definedName name="Z_F413BB5D_EA53_42FB_84EF_A630DFA6E3CE_.wvu.FilterData" localSheetId="0" hidden="1">'на 01.08.2019'!$A$7:$J$399</definedName>
    <definedName name="Z_F424C8EB_1FD1_4B7C_BB16_C87F07FB1A66_.wvu.FilterData" localSheetId="0" hidden="1">'на 01.08.2019'!$A$7:$J$399</definedName>
    <definedName name="Z_F48552A9_1F3B_415E_B25A_3A35D2E6EB46_.wvu.FilterData" localSheetId="0" hidden="1">'на 01.08.2019'!$A$7:$J$399</definedName>
    <definedName name="Z_F4D51502_0CCD_4E1C_8387_D94D30666E39_.wvu.FilterData" localSheetId="0" hidden="1">'на 01.08.2019'!$A$7:$J$399</definedName>
    <definedName name="Z_F52002B9_A233_461F_9C02_2195A969869E_.wvu.FilterData" localSheetId="0" hidden="1">'на 01.08.2019'!$A$7:$J$399</definedName>
    <definedName name="Z_F5904F57_BE1E_4C1A_B9F2_3334C6090028_.wvu.FilterData" localSheetId="0" hidden="1">'на 01.08.2019'!$A$7:$J$399</definedName>
    <definedName name="Z_F5F50589_1DF0_4A91_A5AE_A081904AF6B0_.wvu.FilterData" localSheetId="0" hidden="1">'на 01.08.2019'!$A$7:$J$399</definedName>
    <definedName name="Z_F66AFAC6_2D91_47B3_B144_43AE4E90F02F_.wvu.FilterData" localSheetId="0" hidden="1">'на 01.08.2019'!$A$7:$J$399</definedName>
    <definedName name="Z_F675BEC0_5D51_42CD_8359_31DF2F226166_.wvu.FilterData" localSheetId="0" hidden="1">'на 01.08.2019'!$A$7:$J$399</definedName>
    <definedName name="Z_F6F4D1CA_4991_462D_A51D_FD0D91822706_.wvu.FilterData" localSheetId="0" hidden="1">'на 01.08.2019'!$A$7:$J$399</definedName>
    <definedName name="Z_F7FC106B_79FE_40D3_AA43_206A7284AC4B_.wvu.FilterData" localSheetId="0" hidden="1">'на 01.08.2019'!$A$7:$J$399</definedName>
    <definedName name="Z_F8CD48ED_A67F_492E_A417_09D352E93E12_.wvu.FilterData" localSheetId="0" hidden="1">'на 01.08.2019'!$A$7:$H$146</definedName>
    <definedName name="Z_F8E4304E_2CC4_4F73_A08A_BA6FE8EB77EF_.wvu.FilterData" localSheetId="0" hidden="1">'на 01.08.2019'!$A$7:$J$399</definedName>
    <definedName name="Z_F9AF50D2_05C8_4D13_9F15_43FAA7F1CB7A_.wvu.FilterData" localSheetId="0" hidden="1">'на 01.08.2019'!$A$7:$J$399</definedName>
    <definedName name="Z_F9F96D65_7E5D_4EDB_B47B_CD800EE8793F_.wvu.FilterData" localSheetId="0" hidden="1">'на 01.08.2019'!$A$7:$H$146</definedName>
    <definedName name="Z_FA263ADC_F7F9_4F21_8D0A_B162CFE58321_.wvu.FilterData" localSheetId="0" hidden="1">'на 01.08.2019'!$A$7:$J$399</definedName>
    <definedName name="Z_FA270880_5E39_4EAA_BE02_BDB906770A67_.wvu.FilterData" localSheetId="0" hidden="1">'на 01.08.2019'!$A$7:$J$399</definedName>
    <definedName name="Z_FA47CA05_CCF1_4EDC_AAF6_26967695B1D8_.wvu.FilterData" localSheetId="0" hidden="1">'на 01.08.2019'!$A$7:$J$399</definedName>
    <definedName name="Z_FA687933_7694_4C0F_8982_34C11239740C_.wvu.FilterData" localSheetId="0" hidden="1">'на 01.08.2019'!$A$7:$J$399</definedName>
    <definedName name="Z_FA9FECB8_BA16_47CC_97A5_FF0276B7BA2A_.wvu.FilterData" localSheetId="0" hidden="1">'на 01.08.2019'!$A$7:$J$399</definedName>
    <definedName name="Z_FADBBBF4_A5FD_47EA_87AF_F3DC2DF00CA8_.wvu.FilterData" localSheetId="0" hidden="1">'на 01.08.2019'!$A$7:$J$399</definedName>
    <definedName name="Z_FAEA1540_FB92_4A7F_8E18_381E2C6FAF74_.wvu.FilterData" localSheetId="0" hidden="1">'на 01.08.2019'!$A$7:$H$146</definedName>
    <definedName name="Z_FB2B2898_07E8_4F64_9660_A5CFE0C3B2A1_.wvu.FilterData" localSheetId="0" hidden="1">'на 01.08.2019'!$A$7:$J$399</definedName>
    <definedName name="Z_FB35B37B_2F7F_4D23_B40F_380D683C704C_.wvu.FilterData" localSheetId="0" hidden="1">'на 01.08.2019'!$A$7:$J$399</definedName>
    <definedName name="Z_FBEEEF36_B47B_4551_8D8A_904E9E1222D4_.wvu.FilterData" localSheetId="0" hidden="1">'на 01.08.2019'!$A$7:$H$146</definedName>
    <definedName name="Z_FC5D3D29_E6B6_4724_B01C_EFC5C58D36F7_.wvu.FilterData" localSheetId="0" hidden="1">'на 01.08.2019'!$A$7:$J$399</definedName>
    <definedName name="Z_FC921717_EFFF_4C5F_AE15_5DB48A6B2DDC_.wvu.FilterData" localSheetId="0" hidden="1">'на 01.08.2019'!$A$7:$J$399</definedName>
    <definedName name="Z_FCFEE462_86B3_4D22_A291_C53135F468F2_.wvu.FilterData" localSheetId="0" hidden="1">'на 01.08.2019'!$A$7:$J$399</definedName>
    <definedName name="Z_FD01F790_1BBF_4238_916B_FA56833C331E_.wvu.FilterData" localSheetId="0" hidden="1">'на 01.08.2019'!$A$7:$J$399</definedName>
    <definedName name="Z_FD0E1B66_1ED2_4768_AEAA_4813773FCD1B_.wvu.FilterData" localSheetId="0" hidden="1">'на 01.08.2019'!$A$7:$H$146</definedName>
    <definedName name="Z_FD3BE8C9_37F8_4B3C_B2C7_E77CF8E04BFB_.wvu.FilterData" localSheetId="0" hidden="1">'на 01.08.2019'!$A$7:$J$399</definedName>
    <definedName name="Z_FD5CEF9A_4499_4018_A32D_B5C5AF11D935_.wvu.FilterData" localSheetId="0" hidden="1">'на 01.08.2019'!$A$7:$J$399</definedName>
    <definedName name="Z_FD66CF31_1A62_4649_ABF8_67009C9EEFA8_.wvu.FilterData" localSheetId="0" hidden="1">'на 01.08.2019'!$A$7:$J$399</definedName>
    <definedName name="Z_FDDB310B_7AE0_49CB_BE16_F49E6EF78E5F_.wvu.FilterData" localSheetId="0" hidden="1">'на 01.08.2019'!$A$7:$J$399</definedName>
    <definedName name="Z_FDE37E7A_0D62_48F6_B80B_D6356ECC791B_.wvu.FilterData" localSheetId="0" hidden="1">'на 01.08.2019'!$A$7:$J$399</definedName>
    <definedName name="Z_FE9D531A_F987_4486_AC6F_37568587E0CC_.wvu.FilterData" localSheetId="0" hidden="1">'на 01.08.2019'!$A$7:$J$399</definedName>
    <definedName name="Z_FEE18FC2_E5D2_4C59_B7D0_FDF82F2008D4_.wvu.FilterData" localSheetId="0" hidden="1">'на 01.08.2019'!$A$7:$J$399</definedName>
    <definedName name="Z_FEF0FD9C_0AF1_4157_A391_071CD507BEBA_.wvu.FilterData" localSheetId="0" hidden="1">'на 01.08.2019'!$A$7:$J$399</definedName>
    <definedName name="Z_FEFFCD5F_F237_4316_B50A_6C71D0FF3363_.wvu.FilterData" localSheetId="0" hidden="1">'на 01.08.2019'!$A$7:$J$399</definedName>
    <definedName name="Z_FF7CC20D_CA9E_46D2_A113_9EB09E8A7DF6_.wvu.FilterData" localSheetId="0" hidden="1">'на 01.08.2019'!$A$7:$H$146</definedName>
    <definedName name="Z_FF7F531F_28CE_4C28_BA81_DE242DB82E03_.wvu.FilterData" localSheetId="0" hidden="1">'на 01.08.2019'!$A$7:$J$399</definedName>
    <definedName name="Z_FF9EFDBE_F5FD_432E_96BA_C22D4E9B91D4_.wvu.FilterData" localSheetId="0" hidden="1">'на 01.08.2019'!$A$7:$J$399</definedName>
    <definedName name="Z_FFBF84C0_8EC1_41E5_A130_1EB26E22D86E_.wvu.FilterData" localSheetId="0" hidden="1">'на 01.08.2019'!$A$7:$J$399</definedName>
    <definedName name="_xlnm.Print_Titles" localSheetId="0">'на 01.08.2019'!$5:$8</definedName>
    <definedName name="_xlnm.Print_Area" localSheetId="0">'на 01.08.2019'!$A$1:$J$198</definedName>
  </definedNames>
  <calcPr calcId="162913" fullPrecision="0"/>
  <customWorkbookViews>
    <customWorkbookView name="Евсеева Анна Михайловна - Личное представление" guid="{53B82E8C-823E-4627-8EF0-CCA961E701CF}" mergeInterval="0" personalView="1" maximized="1" xWindow="-8" yWindow="-8" windowWidth="1296" windowHeight="979" tabRatio="518" activeSheetId="1"/>
    <customWorkbookView name="Маганёва Екатерина Николаевна - Личное представление" guid="{CA384592-0CFD-4322-A4EB-34EC04693944}" mergeInterval="0" personalView="1" maximized="1" xWindow="-8" yWindow="-8" windowWidth="1296" windowHeight="1000" tabRatio="522" activeSheetId="1"/>
    <customWorkbookView name="Вершинина Мария Игоревна - Личное представление" guid="{A0A3CD9B-2436-40D7-91DB-589A95FBBF00}" mergeInterval="0" personalView="1" maximized="1" windowWidth="1276" windowHeight="799" tabRatio="522" activeSheetId="1"/>
    <customWorkbookView name="Залецкая Ольга Генадьевна - Личное представление" guid="{6E4A7295-8CE0-4D28-ABEF-D38EBAE7C204}" mergeInterval="0" personalView="1" maximized="1" xWindow="-8" yWindow="-8" windowWidth="1936" windowHeight="1056" tabRatio="440" activeSheetId="1"/>
    <customWorkbookView name="Козлова Анастасия Сергеевна - Личное представление" guid="{0CCCFAED-79CE-4449-BC23-D60C794B65C2}" mergeInterval="0" personalView="1" maximized="1" windowWidth="1276" windowHeight="779" tabRatio="518" activeSheetId="1"/>
    <customWorkbookView name="Астахова Анна Владимировна - Личное представление" guid="{13BE7114-35DF-4699-8779-61985C68F6C3}" mergeInterval="0" personalView="1" maximized="1" xWindow="-8" yWindow="-8" windowWidth="1296" windowHeight="1000" tabRatio="440" activeSheetId="1" showComments="commIndAndComment"/>
    <customWorkbookView name="Рогожина Ольга Сергеевна - Личное представление" guid="{BEA0FDBA-BB07-4C19-8BBD-5E57EE395C09}" mergeInterval="0" personalView="1" maximized="1" windowWidth="1276" windowHeight="823" tabRatio="518" activeSheetId="1"/>
    <customWorkbookView name="Минакова Оксана Сергеевна - Личное представление" guid="{45DE1976-7F07-4EB4-8A9C-FB72D060BEFA}" mergeInterval="0" personalView="1" maximized="1" xWindow="-8" yWindow="-8" windowWidth="1936" windowHeight="1056" tabRatio="518" activeSheetId="1"/>
    <customWorkbookView name="kaa - Личное представление" guid="{7B245AB0-C2AF-4822-BFC4-2399F85856C1}" mergeInterval="0" personalView="1" maximized="1" xWindow="1" yWindow="1" windowWidth="1280" windowHeight="803" tabRatio="518" activeSheetId="1"/>
    <customWorkbookView name="Коптеева Елена Анатольевна - Личное представление" guid="{2F7AC811-CA37-46E3-866E-6E10DF43054A}" mergeInterval="0" personalView="1" maximized="1" windowWidth="1276" windowHeight="799" tabRatio="69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Пользователь - Личное представление" guid="{C8C7D91A-0101-429D-A7C4-25C2A366909A}" mergeInterval="0" personalView="1" maximized="1" windowWidth="1264" windowHeight="759" tabRatio="518" activeSheetId="1"/>
    <customWorkbookView name="1 - Личное представление" guid="{CBF9D894-3FD2-4B68-BAC8-643DB23851C0}" mergeInterval="0" personalView="1" maximized="1" xWindow="1" yWindow="1" windowWidth="1733" windowHeight="798" tabRatio="772" activeSheetId="1"/>
    <customWorkbookView name="BLACKGIRL - Личное представление" guid="{37F8CE32-8CE8-4D95-9C0E-63112E6EFFE9}" mergeInterval="0" personalView="1" maximized="1" windowWidth="1020" windowHeight="576" tabRatio="441" activeSheetId="3"/>
    <customWorkbookView name="Елена - Личное представление" guid="{24E5C1BC-322C-4FEF-B964-F0DCC04482C1}" mergeInterval="0" personalView="1" maximized="1" xWindow="1" yWindow="1" windowWidth="1024" windowHeight="547" tabRatio="896" activeSheetId="1"/>
    <customWorkbookView name="Admin - Личное представление" guid="{2DF88C31-E5A0-4DFE-877D-5A31D3992603}" mergeInterval="0" personalView="1" maximized="1" windowWidth="1276" windowHeight="719" tabRatio="772"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Анастасия Вячеславовна - Личное представление" guid="{F2110B0B-AAE7-42F0-B553-C360E9249AD4}" mergeInterval="0" personalView="1" maximized="1" windowWidth="1276" windowHeight="779"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User - Личное представление" guid="{D20DFCFE-63F9-4265-B37B-4F36C46DF159}" mergeInterval="0" personalView="1" maximized="1" xWindow="-8" yWindow="-8" windowWidth="1296" windowHeight="1000" tabRatio="518" activeSheetId="1"/>
    <customWorkbookView name="pav - Личное представление" guid="{539CB3DF-9B66-4BE7-9074-8CE0405EB8A6}" mergeInterval="0" personalView="1" maximized="1" xWindow="1" yWindow="1" windowWidth="1276" windowHeight="794" tabRatio="518" activeSheetId="1"/>
    <customWorkbookView name="kou - Личное представление" guid="{998B8119-4FF3-4A16-838D-539C6AE34D55}" mergeInterval="0" personalView="1" maximized="1" windowWidth="1148" windowHeight="645"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Сырвачева Виктория Алексеевна - Личное представление" guid="{72C0943B-A5D5-4B80-AD54-166C5CDC74DE}" mergeInterval="0" personalView="1" maximized="1" xWindow="-8" yWindow="-8" windowWidth="1296" windowHeight="1000" tabRatio="518" activeSheetId="1"/>
    <customWorkbookView name="Залецкая Ольга Геннадьевна - Личное представление" guid="{D95852A1-B0FC-4AC5-B62B-5CCBE05B0D15}" mergeInterval="0" personalView="1" maximized="1" windowWidth="1916" windowHeight="855" tabRatio="518" activeSheetId="1"/>
    <customWorkbookView name="Маслова Алина Рамазановна - Личное представление" guid="{99950613-28E7-4EC2-B918-559A2757B0A9}" mergeInterval="0" personalView="1" maximized="1" xWindow="-8" yWindow="-8" windowWidth="1936" windowHeight="1056" tabRatio="355" activeSheetId="1"/>
    <customWorkbookView name="Шулепова Ольга Анатольевна - Личное представление" guid="{67ADFAE6-A9AF-44D7-8539-93CD0F6B7849}" mergeInterval="0" personalView="1" maximized="1" xWindow="-8" yWindow="-8" windowWidth="1936" windowHeight="1056" tabRatio="518" activeSheetId="1"/>
    <customWorkbookView name="Крыжановская Анна Александровна - Личное представление" guid="{3EEA7E1A-5F2B-4408-A34C-1F0223B5B245}" mergeInterval="0" personalView="1" maximized="1" xWindow="-8" yWindow="-8" windowWidth="1296" windowHeight="1000" tabRatio="518" activeSheetId="1"/>
    <customWorkbookView name="Перевощикова Анна Васильевна - Личное представление" guid="{CCF533A2-322B-40E2-88B2-065E6D1D35B4}" mergeInterval="0" personalView="1" maximized="1" xWindow="-8" yWindow="-8" windowWidth="1936" windowHeight="1056" tabRatio="518" activeSheetId="1"/>
    <customWorkbookView name="Фесик Светлана Викторовна - Личное представление" guid="{6068C3FF-17AA-48A5-A88B-2523CBAC39AE}" mergeInterval="0" personalView="1" maximized="1" xWindow="-8" yWindow="-8" windowWidth="1296" windowHeight="1000" tabRatio="518" activeSheetId="1"/>
  </customWorkbookViews>
  <fileRecoveryPr autoRecover="0"/>
</workbook>
</file>

<file path=xl/calcChain.xml><?xml version="1.0" encoding="utf-8"?>
<calcChain xmlns="http://schemas.openxmlformats.org/spreadsheetml/2006/main">
  <c r="I26" i="1" l="1"/>
  <c r="I190" i="1" l="1"/>
  <c r="I189" i="1"/>
  <c r="I25" i="1" l="1"/>
  <c r="C93" i="1"/>
  <c r="D93" i="1"/>
  <c r="C87" i="1"/>
  <c r="D87" i="1"/>
  <c r="I164" i="1" l="1"/>
  <c r="I163" i="1"/>
  <c r="I131" i="1" l="1"/>
  <c r="E129" i="1"/>
  <c r="D129" i="1"/>
  <c r="I129" i="1" s="1"/>
  <c r="G136" i="1"/>
  <c r="E136" i="1"/>
  <c r="F126" i="1"/>
  <c r="I125" i="1"/>
  <c r="I126" i="1"/>
  <c r="I124" i="1"/>
  <c r="F129" i="1" l="1"/>
  <c r="I123" i="1"/>
  <c r="I39" i="1"/>
  <c r="I40" i="1"/>
  <c r="E40" i="1"/>
  <c r="G118" i="1" l="1"/>
  <c r="C119" i="1" l="1"/>
  <c r="I188" i="1"/>
  <c r="I32" i="1"/>
  <c r="G29" i="1"/>
  <c r="E190" i="1" l="1"/>
  <c r="H189" i="1" l="1"/>
  <c r="F189" i="1"/>
  <c r="F188" i="1" l="1"/>
  <c r="I51" i="1" l="1"/>
  <c r="F24" i="1"/>
  <c r="H24" i="1"/>
  <c r="C136" i="1" l="1"/>
  <c r="E119" i="1" l="1"/>
  <c r="D170" i="1" l="1"/>
  <c r="I170" i="1" s="1"/>
  <c r="I169" i="1"/>
  <c r="I171" i="1"/>
  <c r="E171" i="1"/>
  <c r="E151" i="1"/>
  <c r="D32" i="1" l="1"/>
  <c r="E26" i="1"/>
  <c r="H137" i="1"/>
  <c r="F137" i="1"/>
  <c r="I57" i="1" l="1"/>
  <c r="E147" i="1" l="1"/>
  <c r="G84" i="1" l="1"/>
  <c r="G78" i="1" s="1"/>
  <c r="G83" i="1"/>
  <c r="G77" i="1" s="1"/>
  <c r="I78" i="1"/>
  <c r="I77" i="1"/>
  <c r="E77" i="1"/>
  <c r="E78" i="1"/>
  <c r="H96" i="1"/>
  <c r="F96" i="1"/>
  <c r="I93" i="1"/>
  <c r="H95" i="1"/>
  <c r="F95" i="1"/>
  <c r="G93" i="1"/>
  <c r="E93" i="1"/>
  <c r="D101" i="1"/>
  <c r="C101" i="1"/>
  <c r="D102" i="1"/>
  <c r="C102" i="1"/>
  <c r="D84" i="1"/>
  <c r="C84" i="1"/>
  <c r="C78" i="1" s="1"/>
  <c r="C83" i="1"/>
  <c r="C77" i="1" s="1"/>
  <c r="I75" i="1" l="1"/>
  <c r="G75" i="1"/>
  <c r="E75" i="1"/>
  <c r="D78" i="1"/>
  <c r="H93" i="1"/>
  <c r="F93" i="1"/>
  <c r="E164" i="1"/>
  <c r="D136" i="1" l="1"/>
  <c r="I136" i="1" s="1"/>
  <c r="I135" i="1" s="1"/>
  <c r="D135" i="1" l="1"/>
  <c r="I50" i="1" l="1"/>
  <c r="I21" i="1" l="1"/>
  <c r="D83" i="1" l="1"/>
  <c r="D77" i="1" l="1"/>
  <c r="G14" i="1"/>
  <c r="G13" i="1"/>
  <c r="I45" i="1" l="1"/>
  <c r="I44" i="1"/>
  <c r="I196" i="1"/>
  <c r="I195" i="1"/>
  <c r="I122" i="1" l="1"/>
  <c r="I121" i="1"/>
  <c r="G122" i="1"/>
  <c r="G121" i="1"/>
  <c r="G120" i="1"/>
  <c r="G119" i="1"/>
  <c r="E118" i="1"/>
  <c r="E120" i="1"/>
  <c r="E121" i="1"/>
  <c r="E122" i="1"/>
  <c r="D119" i="1"/>
  <c r="D120" i="1"/>
  <c r="D121" i="1"/>
  <c r="D122" i="1"/>
  <c r="C120" i="1"/>
  <c r="C121" i="1"/>
  <c r="C122" i="1"/>
  <c r="G117" i="1" l="1"/>
  <c r="D118" i="1" l="1"/>
  <c r="C118" i="1"/>
  <c r="I114" i="1"/>
  <c r="H114" i="1"/>
  <c r="F114" i="1"/>
  <c r="I113" i="1"/>
  <c r="H113" i="1"/>
  <c r="F113" i="1"/>
  <c r="G111" i="1"/>
  <c r="E111" i="1"/>
  <c r="D111" i="1"/>
  <c r="C111" i="1"/>
  <c r="I102" i="1" l="1"/>
  <c r="I101" i="1"/>
  <c r="F111" i="1"/>
  <c r="I111" i="1"/>
  <c r="H111" i="1"/>
  <c r="I180" i="1"/>
  <c r="I181" i="1"/>
  <c r="I179" i="1"/>
  <c r="I165" i="1"/>
  <c r="I197" i="1"/>
  <c r="H196" i="1"/>
  <c r="H195" i="1"/>
  <c r="F195" i="1"/>
  <c r="G193" i="1"/>
  <c r="D193" i="1"/>
  <c r="C193" i="1"/>
  <c r="I191" i="1"/>
  <c r="F196" i="1" l="1"/>
  <c r="E193" i="1"/>
  <c r="I193" i="1"/>
  <c r="H193" i="1"/>
  <c r="F193" i="1" l="1"/>
  <c r="H170" i="1" l="1"/>
  <c r="I120" i="1" l="1"/>
  <c r="G147" i="1"/>
  <c r="D147" i="1"/>
  <c r="C147" i="1"/>
  <c r="G168" i="1"/>
  <c r="F170" i="1"/>
  <c r="C168" i="1"/>
  <c r="G55" i="1"/>
  <c r="D55" i="1"/>
  <c r="C55" i="1"/>
  <c r="I55" i="1"/>
  <c r="D168" i="1" l="1"/>
  <c r="H171" i="1"/>
  <c r="H55" i="1"/>
  <c r="I168" i="1"/>
  <c r="H147" i="1"/>
  <c r="F171" i="1"/>
  <c r="E168" i="1"/>
  <c r="H168" i="1" l="1"/>
  <c r="F168" i="1"/>
  <c r="C29" i="1"/>
  <c r="I119" i="1" l="1"/>
  <c r="I161" i="1"/>
  <c r="I47" i="1"/>
  <c r="I118" i="1" l="1"/>
  <c r="H78" i="1"/>
  <c r="H77" i="1"/>
  <c r="F78" i="1"/>
  <c r="F77" i="1"/>
  <c r="F107" i="1"/>
  <c r="I117" i="1" l="1"/>
  <c r="H89" i="1"/>
  <c r="H90" i="1"/>
  <c r="F90" i="1"/>
  <c r="E46" i="1" l="1"/>
  <c r="E43" i="1" l="1"/>
  <c r="F26" i="1" l="1"/>
  <c r="E165" i="1"/>
  <c r="E191" i="1" l="1"/>
  <c r="I81" i="1" l="1"/>
  <c r="G129" i="1" l="1"/>
  <c r="H151" i="1" l="1"/>
  <c r="G21" i="1" l="1"/>
  <c r="F131" i="1" l="1"/>
  <c r="D72" i="1" l="1"/>
  <c r="H157" i="1" l="1"/>
  <c r="C49" i="1" l="1"/>
  <c r="E181" i="1"/>
  <c r="H84" i="1" l="1"/>
  <c r="F84" i="1"/>
  <c r="H83" i="1"/>
  <c r="F83" i="1"/>
  <c r="G81" i="1"/>
  <c r="E81" i="1"/>
  <c r="D81" i="1"/>
  <c r="C81" i="1"/>
  <c r="F81" i="1" l="1"/>
  <c r="H81" i="1"/>
  <c r="F89" i="1" l="1"/>
  <c r="I87" i="1"/>
  <c r="G87" i="1"/>
  <c r="E87" i="1"/>
  <c r="H87" i="1" l="1"/>
  <c r="F87" i="1"/>
  <c r="I185" i="1" l="1"/>
  <c r="H164" i="1"/>
  <c r="H188" i="1" l="1"/>
  <c r="E178" i="1" l="1"/>
  <c r="G102" i="1" l="1"/>
  <c r="E102" i="1"/>
  <c r="I71" i="1"/>
  <c r="G101" i="1"/>
  <c r="E101" i="1"/>
  <c r="D71" i="1" l="1"/>
  <c r="C178" i="1" l="1"/>
  <c r="D178" i="1" l="1"/>
  <c r="H32" i="1" l="1"/>
  <c r="F40" i="1" l="1"/>
  <c r="C21" i="1" l="1"/>
  <c r="I70" i="1" l="1"/>
  <c r="H70" i="1"/>
  <c r="G70" i="1"/>
  <c r="G64" i="1" s="1"/>
  <c r="F70" i="1"/>
  <c r="I74" i="1"/>
  <c r="H74" i="1"/>
  <c r="G74" i="1"/>
  <c r="F74" i="1"/>
  <c r="H40" i="1"/>
  <c r="G37" i="1" l="1"/>
  <c r="H38" i="1" l="1"/>
  <c r="F38" i="1"/>
  <c r="E37" i="1"/>
  <c r="D75" i="1" l="1"/>
  <c r="C75" i="1"/>
  <c r="F75" i="1" l="1"/>
  <c r="H75" i="1"/>
  <c r="F149" i="1" l="1"/>
  <c r="E33" i="1" l="1"/>
  <c r="F125" i="1" l="1"/>
  <c r="F124" i="1"/>
  <c r="H125" i="1"/>
  <c r="H124" i="1"/>
  <c r="F157" i="1" l="1"/>
  <c r="H149" i="1" l="1"/>
  <c r="H150" i="1"/>
  <c r="C37" i="1" l="1"/>
  <c r="F151" i="1" l="1"/>
  <c r="D37" i="1"/>
  <c r="F147" i="1" l="1"/>
  <c r="I147" i="1"/>
  <c r="C43" i="1"/>
  <c r="H180" i="1" l="1"/>
  <c r="H179" i="1"/>
  <c r="F179" i="1"/>
  <c r="F45" i="1" l="1"/>
  <c r="I65" i="1" l="1"/>
  <c r="I11" i="1" s="1"/>
  <c r="D161" i="1" l="1"/>
  <c r="I141" i="1" l="1"/>
  <c r="I178" i="1" l="1"/>
  <c r="G178" i="1"/>
  <c r="F180" i="1"/>
  <c r="H178" i="1" l="1"/>
  <c r="F178" i="1"/>
  <c r="H126" i="1" l="1"/>
  <c r="I37" i="1" l="1"/>
  <c r="H45" i="1"/>
  <c r="H46" i="1"/>
  <c r="E34" i="1" l="1"/>
  <c r="E29" i="1" s="1"/>
  <c r="D155" i="1"/>
  <c r="E155" i="1"/>
  <c r="G155" i="1"/>
  <c r="I155" i="1"/>
  <c r="C155" i="1"/>
  <c r="H155" i="1" l="1"/>
  <c r="F155" i="1"/>
  <c r="D43" i="1" l="1"/>
  <c r="G135" i="1"/>
  <c r="C135" i="1"/>
  <c r="H108" i="1" l="1"/>
  <c r="F108" i="1"/>
  <c r="H107" i="1"/>
  <c r="I105" i="1"/>
  <c r="G105" i="1"/>
  <c r="E105" i="1"/>
  <c r="D105" i="1"/>
  <c r="C105" i="1"/>
  <c r="E104" i="1"/>
  <c r="D104" i="1"/>
  <c r="C104" i="1"/>
  <c r="C74" i="1" s="1"/>
  <c r="I103" i="1"/>
  <c r="G103" i="1"/>
  <c r="E103" i="1"/>
  <c r="D103" i="1"/>
  <c r="C103" i="1"/>
  <c r="I72" i="1"/>
  <c r="G72" i="1"/>
  <c r="E72" i="1"/>
  <c r="C72" i="1"/>
  <c r="E71" i="1"/>
  <c r="E65" i="1" s="1"/>
  <c r="E100" i="1"/>
  <c r="D100" i="1"/>
  <c r="C100" i="1"/>
  <c r="C70" i="1" s="1"/>
  <c r="I68" i="1"/>
  <c r="I14" i="1" s="1"/>
  <c r="I69" i="1" l="1"/>
  <c r="E74" i="1"/>
  <c r="E70" i="1"/>
  <c r="C71" i="1"/>
  <c r="C65" i="1" s="1"/>
  <c r="C11" i="1" s="1"/>
  <c r="D70" i="1"/>
  <c r="D74" i="1"/>
  <c r="H26" i="1"/>
  <c r="I99" i="1"/>
  <c r="D99" i="1"/>
  <c r="E99" i="1"/>
  <c r="C99" i="1"/>
  <c r="F101" i="1"/>
  <c r="F71" i="1" s="1"/>
  <c r="F102" i="1"/>
  <c r="F72" i="1" s="1"/>
  <c r="H102" i="1"/>
  <c r="H72" i="1" s="1"/>
  <c r="G71" i="1"/>
  <c r="G65" i="1" s="1"/>
  <c r="F105" i="1"/>
  <c r="H105" i="1"/>
  <c r="E69" i="1" l="1"/>
  <c r="C64" i="1"/>
  <c r="C10" i="1" s="1"/>
  <c r="C69" i="1"/>
  <c r="E66" i="1"/>
  <c r="I67" i="1"/>
  <c r="I13" i="1" s="1"/>
  <c r="D69" i="1"/>
  <c r="F99" i="1"/>
  <c r="H101" i="1"/>
  <c r="H71" i="1" s="1"/>
  <c r="G99" i="1"/>
  <c r="H99" i="1" s="1"/>
  <c r="F69" i="1" l="1"/>
  <c r="G69" i="1"/>
  <c r="H69" i="1" s="1"/>
  <c r="F32" i="1" l="1"/>
  <c r="G10" i="1"/>
  <c r="G123" i="1" l="1"/>
  <c r="I43" i="1" l="1"/>
  <c r="D21" i="1" l="1"/>
  <c r="H163" i="1"/>
  <c r="F163" i="1"/>
  <c r="H21" i="1" l="1"/>
  <c r="F164" i="1" l="1"/>
  <c r="C185" i="1" l="1"/>
  <c r="G43" i="1" l="1"/>
  <c r="F46" i="1"/>
  <c r="E58" i="1" l="1"/>
  <c r="E12" i="1" l="1"/>
  <c r="E55" i="1"/>
  <c r="E21" i="1"/>
  <c r="F21" i="1" l="1"/>
  <c r="F55" i="1"/>
  <c r="I49" i="1"/>
  <c r="G161" i="1" l="1"/>
  <c r="I66" i="1" l="1"/>
  <c r="I12" i="1" s="1"/>
  <c r="I64" i="1"/>
  <c r="I10" i="1" s="1"/>
  <c r="I9" i="1" l="1"/>
  <c r="I62" i="1"/>
  <c r="H39" i="1" l="1"/>
  <c r="F39" i="1"/>
  <c r="H51" i="1"/>
  <c r="G49" i="1"/>
  <c r="D49" i="1"/>
  <c r="F51" i="1"/>
  <c r="E49" i="1" l="1"/>
  <c r="F37" i="1"/>
  <c r="H37" i="1"/>
  <c r="H49" i="1"/>
  <c r="F49" i="1" l="1"/>
  <c r="F43" i="1"/>
  <c r="H43" i="1"/>
  <c r="H25" i="1"/>
  <c r="H153" i="1"/>
  <c r="F153" i="1"/>
  <c r="F190" i="1"/>
  <c r="H190" i="1"/>
  <c r="G185" i="1"/>
  <c r="E185" i="1"/>
  <c r="D185" i="1"/>
  <c r="F25" i="1"/>
  <c r="H185" i="1" l="1"/>
  <c r="F185" i="1"/>
  <c r="D29" i="1"/>
  <c r="F29" i="1" s="1"/>
  <c r="I29" i="1" l="1"/>
  <c r="H29" i="1"/>
  <c r="E161" i="1" l="1"/>
  <c r="C161" i="1"/>
  <c r="H161" i="1" l="1"/>
  <c r="F161" i="1"/>
  <c r="F150" i="1" l="1"/>
  <c r="G141" i="1"/>
  <c r="E141" i="1"/>
  <c r="D141" i="1"/>
  <c r="C141" i="1"/>
  <c r="H136" i="1"/>
  <c r="F136" i="1"/>
  <c r="E135" i="1"/>
  <c r="H131" i="1"/>
  <c r="C129" i="1"/>
  <c r="E123" i="1"/>
  <c r="D123" i="1"/>
  <c r="C123" i="1"/>
  <c r="C68" i="1"/>
  <c r="C14" i="1" s="1"/>
  <c r="C67" i="1"/>
  <c r="C13" i="1" s="1"/>
  <c r="G66" i="1"/>
  <c r="C66" i="1"/>
  <c r="C12" i="1" s="1"/>
  <c r="G11" i="1"/>
  <c r="G12" i="1" l="1"/>
  <c r="C9" i="1"/>
  <c r="D65" i="1"/>
  <c r="D66" i="1"/>
  <c r="D64" i="1"/>
  <c r="E68" i="1"/>
  <c r="E67" i="1"/>
  <c r="F118" i="1"/>
  <c r="D68" i="1"/>
  <c r="D67" i="1"/>
  <c r="C62" i="1"/>
  <c r="C117" i="1"/>
  <c r="F123" i="1"/>
  <c r="F135" i="1"/>
  <c r="H120" i="1"/>
  <c r="D117" i="1"/>
  <c r="H119" i="1"/>
  <c r="F120" i="1"/>
  <c r="H123" i="1"/>
  <c r="H118" i="1"/>
  <c r="H129" i="1"/>
  <c r="H135" i="1"/>
  <c r="E14" i="1" l="1"/>
  <c r="E13" i="1"/>
  <c r="D12" i="1"/>
  <c r="D10" i="1"/>
  <c r="D11" i="1"/>
  <c r="D14" i="1"/>
  <c r="D13" i="1"/>
  <c r="D62" i="1"/>
  <c r="E117" i="1"/>
  <c r="E64" i="1"/>
  <c r="F119" i="1"/>
  <c r="H117" i="1"/>
  <c r="E10" i="1" l="1"/>
  <c r="F10" i="1" s="1"/>
  <c r="F117" i="1"/>
  <c r="E11" i="1"/>
  <c r="F11" i="1" s="1"/>
  <c r="H10" i="1"/>
  <c r="H11" i="1"/>
  <c r="H14" i="1"/>
  <c r="F14" i="1"/>
  <c r="H12" i="1"/>
  <c r="F12" i="1"/>
  <c r="D9" i="1"/>
  <c r="E62" i="1"/>
  <c r="F65" i="1"/>
  <c r="F64" i="1"/>
  <c r="H64" i="1"/>
  <c r="G62" i="1"/>
  <c r="H62" i="1" s="1"/>
  <c r="H65" i="1"/>
  <c r="G9" i="1"/>
  <c r="H66" i="1"/>
  <c r="F66" i="1"/>
  <c r="F62" i="1" l="1"/>
  <c r="H9" i="1"/>
  <c r="E9" i="1"/>
  <c r="F9" i="1" s="1"/>
  <c r="H57" i="1" l="1"/>
  <c r="F57" i="1"/>
  <c r="H17" i="1"/>
  <c r="I15" i="1"/>
  <c r="G15" i="1"/>
  <c r="D15" i="1"/>
  <c r="E15" i="1"/>
  <c r="C15" i="1"/>
  <c r="F17" i="1"/>
  <c r="H15" i="1" l="1"/>
  <c r="F15" i="1"/>
</calcChain>
</file>

<file path=xl/sharedStrings.xml><?xml version="1.0" encoding="utf-8"?>
<sst xmlns="http://schemas.openxmlformats.org/spreadsheetml/2006/main" count="272" uniqueCount="129">
  <si>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</si>
  <si>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</si>
  <si>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</si>
  <si>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</si>
  <si>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</si>
  <si>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</si>
  <si>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</si>
  <si>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</si>
  <si>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</si>
  <si>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</si>
  <si>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</si>
  <si>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</si>
  <si>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</si>
  <si>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</si>
  <si>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</si>
  <si>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</si>
  <si>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</si>
  <si>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8.</t>
  </si>
  <si>
    <t>10.</t>
  </si>
  <si>
    <t>11.</t>
  </si>
  <si>
    <t>12.</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</si>
  <si>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</si>
  <si>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</si>
  <si>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</si>
  <si>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</si>
  <si>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</si>
  <si>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</si>
  <si>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</si>
  <si>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</si>
  <si>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</si>
  <si>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</si>
  <si>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</si>
  <si>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</si>
  <si>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</si>
  <si>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</si>
  <si>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Реализация мероприятий не запланирована</t>
  </si>
  <si>
    <t>бюджет ХМАО - Югры</t>
  </si>
  <si>
    <t>бюджет МО</t>
  </si>
  <si>
    <t>11.1.</t>
  </si>
  <si>
    <t>11.1.1.</t>
  </si>
  <si>
    <t>11.2.</t>
  </si>
  <si>
    <t>11.2.1.</t>
  </si>
  <si>
    <t>11.2.2.</t>
  </si>
  <si>
    <t>11.2.3.</t>
  </si>
  <si>
    <t>11.2.4.</t>
  </si>
  <si>
    <t>Пояснения, ожидаемые результаты, планируемые сроки выполнения работ, оказания услуг, причины неисполнения и так далее</t>
  </si>
  <si>
    <t xml:space="preserve">                                                                                                                                                                             </t>
  </si>
  <si>
    <t xml:space="preserve">бюджет ХМАО - Югры </t>
  </si>
  <si>
    <t xml:space="preserve">бюджет ХМАО-Югры </t>
  </si>
  <si>
    <t xml:space="preserve">федеральный бюджет </t>
  </si>
  <si>
    <t>Улица Киртбая от  ул. 1 "З" до ул. 3 "З"(ДАиГ)</t>
  </si>
  <si>
    <t>26.</t>
  </si>
  <si>
    <t>11.1.2.</t>
  </si>
  <si>
    <t>11.1.2.1.</t>
  </si>
  <si>
    <t>27.</t>
  </si>
  <si>
    <t>28.</t>
  </si>
  <si>
    <t>11.1.1.1</t>
  </si>
  <si>
    <t>11.1.1.2</t>
  </si>
  <si>
    <t xml:space="preserve"> </t>
  </si>
  <si>
    <r>
      <t xml:space="preserve">Финансовые затраты на реализацию программы в </t>
    </r>
    <r>
      <rPr>
        <u/>
        <sz val="18"/>
        <rFont val="Times New Roman"/>
        <family val="2"/>
        <charset val="204"/>
      </rPr>
      <t>2019</t>
    </r>
    <r>
      <rPr>
        <sz val="18"/>
        <rFont val="Times New Roman"/>
        <family val="2"/>
        <charset val="204"/>
      </rPr>
      <t xml:space="preserve"> году  </t>
    </r>
  </si>
  <si>
    <t xml:space="preserve">Утвержденный план 
на 2019 год </t>
  </si>
  <si>
    <t xml:space="preserve">Уточненный план 
на 2019 год </t>
  </si>
  <si>
    <t>Ожидаемое исполнение на 01.01.2020</t>
  </si>
  <si>
    <t>29.</t>
  </si>
  <si>
    <t>11.1.2.2.</t>
  </si>
  <si>
    <t>Улица Маяковского на участке от  ул. 30 лет Победы до ул. Университетской (ДАиГ)</t>
  </si>
  <si>
    <t>Субвенции на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(ХЭУ)</t>
  </si>
  <si>
    <t>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 ДАиГ)</t>
  </si>
  <si>
    <t>Обеспечение жильем граждан, уволенных с военной службы, и приравненных к ним лиц (УУиРЖ)</t>
  </si>
  <si>
    <t>Предоставление субсидий из бюджета автономного округа бюджетам муниципальных образований автономного округа для реализации полномочий на переселение граждан из непригодного для проживания жилищного фонда и создание наемных домов социального использования (ДАиГ)</t>
  </si>
  <si>
    <t xml:space="preserve">В связи с отсутствием на 01.01.2019 участников подпрограммы, средства федерального бюджета до муниципального образования не доводились. </t>
  </si>
  <si>
    <t>Приобретение жилья в целях реализации полномочий в области жилищных отношений, установленных законодательством Российской Федерации (ДАиГ)</t>
  </si>
  <si>
    <t xml:space="preserve">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(ДАиГ)
</t>
  </si>
  <si>
    <t xml:space="preserve">Подпрограмма  4 "Обеспечение мерами государственной поддержки по улучшению жилищных условий отдельных категорий граждан"
</t>
  </si>
  <si>
    <t>Подпрограмма 2 "Содействие развитию жилищного строительства"</t>
  </si>
  <si>
    <t>"Обеспечение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(УУиРЖ)</t>
  </si>
  <si>
    <t>В 2019 году из средств окружного бюджета предусмотрены расходы на приобретение конвертов и бумаги. Закупки проводятся в соответствии с планом-графиком.</t>
  </si>
  <si>
    <t xml:space="preserve">Государственная программа «Доступная среда» </t>
  </si>
  <si>
    <t>Государственная программа "Устойчивое развитие коренных малочисленных народов Севера"</t>
  </si>
  <si>
    <t>Государственная программа "Безопасность жизнедеятельности"</t>
  </si>
  <si>
    <t>Государственная программа "Цифровое развитие Ханты-Мансийского автономного округа – Югры"</t>
  </si>
  <si>
    <t xml:space="preserve">Государственная программа «Управление государственными финансами» </t>
  </si>
  <si>
    <t>Государственная программа "Создание условий для эффективного управления муниципальными финансами"</t>
  </si>
  <si>
    <t>Государственная программа "Развитие гражданского общества"</t>
  </si>
  <si>
    <t>Государственная программа "Управление государственным имуществом"</t>
  </si>
  <si>
    <t>Государственная программа "Воспроизводство и использование природных ресурсов"</t>
  </si>
  <si>
    <t>Государственная программа "Развитие промышленности и туризма"</t>
  </si>
  <si>
    <t>30.</t>
  </si>
  <si>
    <t>Выполнение работ по определению границ зон затопления, подтопления на территории муниципального образования (ДАиГ)</t>
  </si>
  <si>
    <t>11.1.1.3</t>
  </si>
  <si>
    <t>Проект планировки и проект межевания территории ЗПЛ2 (Северный жилой район), предусматривающей индивидуальное жилое строительство в городе Сургуте (ДАиГ)</t>
  </si>
  <si>
    <t>Заключен муниципальный контракт №26/2018  на выполнение проектно-изыскательских работ по определению границ зон затопления, подтопления на территории муниципального образования городской округ город Сургут от 29.10.2018  со сроком выполнения работ 31.12.2019. Сумма по контракту 43 100 тыс.руб., в т.ч. 12 139,1 тыс.руб. на 2018 год</t>
  </si>
  <si>
    <t xml:space="preserve">АГ(ДК): В рамках реализации государственной программы заключено соглашение от 04.03.2019 №44 о предоставлении субсидии местному бюджету из бюджета ХМАО-Югры. В рамках подпрограммы  "Гармонизация межнациональных и межконфессиональных отношений" бюджетные ассигнования запланированы на организацию и проведение фестиваля национальных культур "Соцветие" (МБУ ИКЦ "Старый Сургут").                                                                                                                                                                                         Заключены и оплачены договора на сумму 355,40 руб.:
- 70/44 от 30.04.2019 - поставка палаток (4шт.) - 89,62 тыс.руб.; 
- 69/44 от 30.04.2019 - поставка палаток (9шт.)  - 201,65 тыс.руб.                                                                                                                                                                                                                                                                                           - 66/44 от 26.04.2019 - поставка шатра -20,39 тыс. руб.; 
- 74/44 от 07.05.2019 - поставка директ-бокса, наушников - 16,98 тыс.руб.;
- 73/44 от 06.05.2019 - поставка радиосистемы - 26,76 тыс.руб.                                                                                                                                                                                                                                                                                                                                                                                                                                                                                                            </t>
  </si>
  <si>
    <t xml:space="preserve">Информация о реализации государственных программ Ханты-Мансийского автономного округа - Югры
на территории городского округа город Сургут на 01.08.2019 </t>
  </si>
  <si>
    <t>на 01.08.2019</t>
  </si>
  <si>
    <r>
      <rPr>
        <b/>
        <sz val="16"/>
        <rFont val="Times New Roman"/>
        <family val="1"/>
        <charset val="204"/>
      </rPr>
      <t>Государственная программа "Развитие образования"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t>
    </r>
    <r>
      <rPr>
        <sz val="16"/>
        <rFont val="Times New Roman"/>
        <family val="1"/>
        <charset val="204"/>
      </rPr>
      <t>6. Субсидия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дошкольных образовательных организаций и (или) общеобразовательных организаций.
10. 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t>
    </r>
  </si>
  <si>
    <r>
      <rPr>
        <b/>
        <sz val="16"/>
        <rFont val="Times New Roman"/>
        <family val="1"/>
        <charset val="204"/>
      </rPr>
      <t xml:space="preserve">Государственная программа "Поддержка занятости населения"
</t>
    </r>
    <r>
      <rPr>
        <sz val="16"/>
        <rFont val="Times New Roman"/>
        <family val="1"/>
        <charset val="204"/>
      </rPr>
      <t>1.</t>
    </r>
    <r>
      <rPr>
        <b/>
        <sz val="16"/>
        <rFont val="Times New Roman"/>
        <family val="1"/>
        <charset val="204"/>
      </rPr>
      <t xml:space="preserve"> </t>
    </r>
    <r>
      <rPr>
        <sz val="16"/>
        <rFont val="Times New Roman"/>
        <family val="1"/>
        <charset val="204"/>
      </rPr>
      <t xml:space="preserve">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                                                                                                                                     3. 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                                                                       </t>
    </r>
  </si>
  <si>
    <r>
      <t xml:space="preserve">Государственная программа "Развитие физической культуры и спорта"
</t>
    </r>
    <r>
      <rPr>
        <sz val="16"/>
        <rFont val="Times New Roman"/>
        <family val="2"/>
        <charset val="204"/>
      </rPr>
      <t>1</t>
    </r>
    <r>
      <rPr>
        <b/>
        <sz val="16"/>
        <rFont val="Times New Roman"/>
        <family val="2"/>
        <charset val="204"/>
      </rPr>
      <t xml:space="preserve">. </t>
    </r>
    <r>
      <rPr>
        <sz val="16"/>
        <rFont val="Times New Roman"/>
        <family val="2"/>
        <charset val="204"/>
      </rPr>
      <t xml:space="preserve">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2. Субсидии на государственную поддержку спортивных организаций, осуществляющих подготовку спортивного резерва для сборных команд Российской Федерации.
</t>
    </r>
  </si>
  <si>
    <r>
      <t xml:space="preserve">Государственная программа "Реализация государственной национальной политики и профилактика экстремизма"
</t>
    </r>
    <r>
      <rPr>
        <sz val="16"/>
        <rFont val="Times New Roman"/>
        <family val="2"/>
        <charset val="204"/>
      </rPr>
      <t xml:space="preserve">1.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t>
    </r>
    <r>
      <rPr>
        <sz val="16"/>
        <color rgb="FFFF0000"/>
        <rFont val="Times New Roman"/>
        <family val="1"/>
        <charset val="204"/>
      </rPr>
      <t/>
    </r>
  </si>
  <si>
    <r>
      <rPr>
        <sz val="16"/>
        <rFont val="Times New Roman"/>
        <family val="1"/>
        <charset val="204"/>
      </rPr>
      <t xml:space="preserve">АГ(ДК): 1) В рамках реализации государственной программы заключено соглашение от 01.04.2019 №05-СШ/2019 о предоставлении субсидии местному бюджету из бюджета ХМАО-Югры. В рамках подпрограммы "Развитие спорта высших достижений и системы подготовки спортивного резерва"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Дополнительные соглашения о предоставлении субсидии на иные цели между куратором - управлением физической культуры и спорта и подведомственными учреждениями подписаны в июне 2019 года. Бюджетные ассигнования будут использованы в 3-4 квартале 2019 года.         
На 01.08.2019 проведены: 
- тренировочные сборы в каникулярный период по самбо (г. Алушта) (МБУ СП СШ "Виктория");
- тренировочные мероприятия по плаванию и тхэквондо (г. Казань) (МАУ СП СШОР Олимп);
- участие в Первенстве России по скалалазанию (г.Тюмень), тренировочные сборы в каникулярный период по каратэ (г. Алушта), тренировочные мероприятия по гиревому спорту (г. Сургут), участие в чемпионате ХМАО-Югры по спортивному ориентированию (г. Ханты-Мансийск), тренировочные мероприятия по баскетболу (г. Евпатория, п. Кучугуры) (МБУ СП СШОР "Югория");
-тренировочные мероприятия по ушу (г.Москва) (МБУ СП СШОР №1).                                     </t>
    </r>
    <r>
      <rPr>
        <sz val="16"/>
        <color rgb="FFFF0000"/>
        <rFont val="Times New Roman"/>
        <family val="2"/>
        <charset val="204"/>
      </rPr>
      <t xml:space="preserve">                                                                                                                                                                                                                                              </t>
    </r>
    <r>
      <rPr>
        <sz val="16"/>
        <rFont val="Times New Roman"/>
        <family val="1"/>
        <charset val="204"/>
      </rPr>
      <t xml:space="preserve">2) В рамках Федерального проекта "Спорт-норма жизни" подпрограммы "Развитие спорта высших достижений и системы подготовки спортивного резерва" соглашение между Департаментом физической культуры и спорта ХМАО-Югры и МО городской округ город Сургут на стадии подписания.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Бюджетные ассигнования будут использованы до конца 2019 года.                                           </t>
    </r>
  </si>
  <si>
    <r>
      <rPr>
        <b/>
        <sz val="16"/>
        <color theme="1"/>
        <rFont val="Times New Roman"/>
        <family val="2"/>
        <charset val="204"/>
      </rPr>
      <t>Государственная программа "Культурное пространство"</t>
    </r>
    <r>
      <rPr>
        <sz val="16"/>
        <color theme="1"/>
        <rFont val="Times New Roman"/>
        <family val="2"/>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Ханты-Мансийского автономного округа - Югры;
3. Субсидии на государственную поддержку отрасли культуры;
4. Судсидии на поддержку творческой деятельности и техническое оснащение детских и кукольных театров.
</t>
    </r>
  </si>
  <si>
    <r>
      <t xml:space="preserve">Государственная программа "Современное здравоохранение"
</t>
    </r>
    <r>
      <rPr>
        <sz val="16"/>
        <rFont val="Times New Roman"/>
        <family val="2"/>
        <charset val="204"/>
      </rPr>
      <t>(1. Субвенции на организацию осуществления мероприятий по проведению дезинсекции и дератизации в Ханты-Мансийском автономном округе - Югре.)</t>
    </r>
  </si>
  <si>
    <r>
      <t>Государственная программа "Развитие агропромышленного комплекса"</t>
    </r>
    <r>
      <rPr>
        <sz val="16"/>
        <rFont val="Times New Roman"/>
        <family val="2"/>
        <charset val="204"/>
      </rPr>
      <t xml:space="preserve">
(1. Субвенции на повышение эффективности использования и развитие ресурсного потенциала рыбохозяйственного комплекса;
 2.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3. Субвенции на поддержку животноводства, переработку и реализацию продукции животноводства) </t>
    </r>
  </si>
  <si>
    <r>
      <t xml:space="preserve">Государственная программа «Жилищно-коммунальный комплекс и городская среда» 
</t>
    </r>
    <r>
      <rPr>
        <sz val="16"/>
        <rFont val="Times New Roman"/>
        <family val="2"/>
        <charset val="204"/>
      </rPr>
      <t xml:space="preserve">(1.Субвенции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2. Субсидии на реализацию программ формирования современной городской среды;
3.Субсидии на реализацию полномочий в сфере жилищно-коммунального комплекса)
</t>
    </r>
  </si>
  <si>
    <r>
      <t>Государственная программа "Социальное и демографическое развитие"
(</t>
    </r>
    <r>
      <rPr>
        <sz val="16"/>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t>
    </r>
  </si>
  <si>
    <r>
      <t xml:space="preserve">Государственная программа "Экологическая безопасность"
</t>
    </r>
    <r>
      <rPr>
        <sz val="16"/>
        <rFont val="Times New Roman"/>
        <family val="2"/>
        <charset val="204"/>
      </rPr>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r>
  </si>
  <si>
    <r>
      <t xml:space="preserve">Государственная программа "Современная транспортная система"
</t>
    </r>
    <r>
      <rPr>
        <sz val="16"/>
        <rFont val="Times New Roman"/>
        <family val="2"/>
        <charset val="204"/>
      </rPr>
      <t>(1. Субсидии на строительство (реконструкцию), капитальный ремонт и ремонт автомобильных дорог общего пользования местного значения);
2. Субсидии на приобретение и установку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3. 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t>
    </r>
  </si>
  <si>
    <r>
      <t>Государственная программа "Развитие экономического потенциала"
(</t>
    </r>
    <r>
      <rPr>
        <sz val="16"/>
        <rFont val="Times New Roman"/>
        <family val="2"/>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
2. Субсидии на поддержку малого и среднего предпринимательства;
3. Субсидии на развитие многофункциональных центров предоставления государственных и муниципальных услуг).</t>
    </r>
  </si>
  <si>
    <r>
      <t xml:space="preserve">Государственная программа "Развитие государственной гражданской и муниципальной службы"
</t>
    </r>
    <r>
      <rPr>
        <sz val="16"/>
        <rFont val="Times New Roman"/>
        <family val="2"/>
        <charset val="204"/>
      </rPr>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r>
  </si>
  <si>
    <r>
      <t xml:space="preserve">Государственная программа Ханты-Мансийского автономного округа – Югры "Профилактика правонарушений и обеспечение отдельных прав граждан"
</t>
    </r>
    <r>
      <rPr>
        <sz val="16"/>
        <rFont val="Times New Roman"/>
        <family val="2"/>
        <charset val="204"/>
      </rPr>
      <t xml:space="preserve">(1.Субвенции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создание условий для деятельности народных дружин;
3.Субсидии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
5.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r>
  </si>
  <si>
    <t xml:space="preserve">   На 01.08.2019 участниками мероприятия числится 52 молодые семьи. Между Департаментом строительства ХМАО - Югры и Администрацией города заключено соглашение о предоставлении в 2019 году субсидии из бюджета Ханты-Мансийского автономного округа - Югры бюджету муниципального образования ХМАО-Югры город Сургут на софинансирование расходных обязательств муниципального образования ХМАО-Югры город Сургут на предоставление социальных выплат молодым семьям. Согласно выписке из Приказа Департамента строительства ХМАО-Югры от 20.12.2018 № 401-п, в список молодых семей-претендентов на получение социальных выплат в 2019 году включено 4 семьи. 
По состоянию на 01.08.2019:
- 4 молодым семьям выдано свидетельство о праве на получение социальной выплаты;
- 1 молодой семье перечислена социальная выплата;
- 2 молодым семьям перечисление соц.выплаты будет произведено после поступления из банка заявки на  перечисление бюджетных средств;                                                                            
- 1 молодая семья, получившая свидетельство, в стадии подбора вариантов приобретения жилья.
</t>
  </si>
  <si>
    <r>
      <rPr>
        <u/>
        <sz val="16"/>
        <rFont val="Times New Roman"/>
        <family val="1"/>
        <charset val="204"/>
      </rPr>
      <t>АГ:</t>
    </r>
    <r>
      <rPr>
        <sz val="16"/>
        <rFont val="Times New Roman"/>
        <family val="1"/>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письмами КУ ХМАО-Югры "Сургутский центр занятости населения" в реализации мероприятий государственной программы участвуют 14 образовательных учреждений, подведомственных департаменту образования.</t>
    </r>
    <r>
      <rPr>
        <sz val="16"/>
        <color rgb="FFFF0000"/>
        <rFont val="Times New Roman"/>
        <family val="2"/>
        <charset val="204"/>
      </rPr>
      <t xml:space="preserve">
</t>
    </r>
    <r>
      <rPr>
        <sz val="16"/>
        <rFont val="Times New Roman"/>
        <family val="1"/>
        <charset val="204"/>
      </rPr>
      <t xml:space="preserve">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sz val="16"/>
        <color rgb="FFFF0000"/>
        <rFont val="Times New Roman"/>
        <family val="2"/>
        <charset val="204"/>
      </rPr>
      <t xml:space="preserve">                                                                                                                                          </t>
    </r>
    <r>
      <rPr>
        <sz val="16"/>
        <rFont val="Times New Roman"/>
        <family val="1"/>
        <charset val="204"/>
      </rPr>
      <t>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t>
    </r>
    <r>
      <rPr>
        <sz val="16"/>
        <color rgb="FFFF0000"/>
        <rFont val="Times New Roman"/>
        <family val="2"/>
        <charset val="204"/>
      </rPr>
      <t xml:space="preserve">
</t>
    </r>
    <r>
      <rPr>
        <u/>
        <sz val="16"/>
        <rFont val="Times New Roman"/>
        <family val="1"/>
        <charset val="204"/>
      </rPr>
      <t>АГ (ДК)</t>
    </r>
    <r>
      <rPr>
        <sz val="16"/>
        <rFont val="Times New Roman"/>
        <family val="1"/>
        <charset val="204"/>
      </rPr>
      <t xml:space="preserve">: В соответствии с письмами КУ ХМАО-Югры "Сургутский центр занятости населения"в реализации мероприятий государственной программы участвуют 2 спортивных учреждения, 1 учреждение культуры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обучения на курсах повышения квалификации в учреждения и на выплату заработной платы несовершеннолетним гражданам, которые будут трудоустроены в свободное от учебы время и в период летних каникул.
</t>
    </r>
    <r>
      <rPr>
        <u/>
        <sz val="16"/>
        <rFont val="Times New Roman"/>
        <family val="1"/>
        <charset val="204"/>
      </rPr>
      <t>ДГХ:</t>
    </r>
    <r>
      <rPr>
        <sz val="16"/>
        <rFont val="Times New Roman"/>
        <family val="1"/>
        <charset val="204"/>
      </rPr>
      <t xml:space="preserve"> Средства предусмотрены на возмещение фактически понесенных затрат на создание постоянного рабочего места для инвалида, принятого на работу в МКУ "ДЭАЗиИС".</t>
    </r>
    <r>
      <rPr>
        <sz val="16"/>
        <color rgb="FFFF0000"/>
        <rFont val="Times New Roman"/>
        <family val="2"/>
        <charset val="204"/>
      </rPr>
      <t xml:space="preserve">
</t>
    </r>
    <r>
      <rPr>
        <u/>
        <sz val="16"/>
        <color rgb="FFFF0000"/>
        <rFont val="Times New Roman"/>
        <family val="2"/>
        <charset val="204"/>
      </rPr>
      <t/>
    </r>
  </si>
  <si>
    <r>
      <rPr>
        <u/>
        <sz val="16"/>
        <rFont val="Times New Roman"/>
        <family val="2"/>
        <charset val="204"/>
      </rPr>
      <t xml:space="preserve">АГ: </t>
    </r>
    <r>
      <rPr>
        <sz val="16"/>
        <rFont val="Times New Roman"/>
        <family val="2"/>
        <charset val="204"/>
      </rPr>
      <t xml:space="preserve">В рамках реализации  переданного государственного полномочия осуществляется деятельность  в сфере обращения с твердыми коммунальными отходами. Планируется производить расходы по выплате заработной платы, а также по поставке бумаги и конвертов. 
</t>
    </r>
  </si>
  <si>
    <r>
      <t xml:space="preserve">АГ: </t>
    </r>
    <r>
      <rPr>
        <sz val="16"/>
        <rFont val="Times New Roman"/>
        <family val="2"/>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01.08.2019 произведена выплата заработной платы за январь-июнь и первую половину июля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r>
      <rPr>
        <u/>
        <sz val="16"/>
        <rFont val="Times New Roman"/>
        <family val="2"/>
        <charset val="204"/>
      </rPr>
      <t xml:space="preserve">
</t>
    </r>
  </si>
  <si>
    <r>
      <rPr>
        <u/>
        <sz val="16"/>
        <rFont val="Times New Roman"/>
        <family val="2"/>
        <charset val="204"/>
      </rPr>
      <t>УППЭК:</t>
    </r>
    <r>
      <rPr>
        <sz val="16"/>
        <rFont val="Times New Roman"/>
        <family val="2"/>
        <charset val="204"/>
      </rPr>
      <t xml:space="preserve"> в рамках реализации государственной программы запланировано оказание услуг по санитарно-противоэпидемическим мероприятиям (акарицидная, ларвицидная обработки, барьерная дератизация) в городе Сургуте. 
По итогам проведения конкурентных закупок заключены договора:
1. С ООО "СПЕЦБИОТЕХ" :
- на оказание услуг по  акарицидной (трехкратной)  обработке  территорий г. Сургута ХМАО-Югры  на сумму 711,9 тыс. руб. Сроки выполнения работ -  по 30.09.2019 г.;
- на оказание услуг по ларвицидной (двукратной) обработке открытых водоемов г. Сургута ХМАО-Югры  на сумму 237,2 тыс. руб. Срок оказания услуг -  по 31.08.2019г.;
- на оказание услуг по дератизации (двукратной) селитебной зоны территорий г. Сургута ХМАО-Югры  на сумму 152,1 тыс. руб. Срок оказания услуг - по 30.09.2019 г.,
2. С Филиалом Федерального бюджетного учреждения здравоохранения «Центр гигиены и эпидемиологии в Ханты-Мансийском автономном округе - Югре в городе Сургуте и в Сургутском районе» на оказание услуг по проведению контроля эффективности акарицидной (трехкратной)  и ларвицидной (двукратной) обработкам открытых водоемов,  дератизации (двукратной) по периметру селитебной зоны г. Сургута ХМАО-Югры на сумму 430,7 тыс.руб. Срок оказания услуг - по 20.10.2019 года.
Оплата будет произведена после проведения всех этапов обработки (план 3 квартал 2019 года).
1 626,01тыс.руб. - экономия, сложившаяся в результате уточнения цены договоров по итогам проведения процедур конкурентных закупок.
</t>
    </r>
    <r>
      <rPr>
        <u/>
        <sz val="16"/>
        <rFont val="Times New Roman"/>
        <family val="2"/>
        <charset val="204"/>
      </rPr>
      <t>АГ:</t>
    </r>
    <r>
      <rPr>
        <sz val="16"/>
        <rFont val="Times New Roman"/>
        <family val="2"/>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</si>
  <si>
    <t>28.06.2019 размещены закупки на приобретение 20 жилых помещений для участников программы.  Аукцион состоялся, заключен муниципальный контракт на сумму 82 135,4 тыс.руб. Размещены закупки на приобретение 256 жилых помещений для участников программы. Подведение итогов аукционов состоится 09.08.2019 и 16.08.2019. Размещение заявок на приобретение 58 жилых помещений запланировано на август 2019 года. Произведена оплата по муниципальному контракту №166/2018 от 21.12.2018 на приобретение жилых помещений, заключенному в 2018 году (45 квартир).</t>
  </si>
  <si>
    <t>Состаялась закупка на выполнение проектно-изыскательских работ по разработке проекта планировки и проект межевания территории 3ПЛ2, предусматривающий индивидуальное жилое строительство в городе Сургуте. Стадия заключения муниципального контракта. Победитель - ООО "Архивариус", сумма контракта - 2 214,3 тыс.руб. Срок выполнения работ - 01.12.2019 года. Остаток средств в размере 28 679,9 тыс.руб. - экономия в результате проведенных торгов.</t>
  </si>
  <si>
    <t>Заключен муниципальный контракт №9/2019 от 31.05.2019 на выполнение работ по строительству объекта с ООО "ЮВиС" со сроком выполнения работ 31.10.2019. Сумма по контракту - 377 987,5 тыс.руб. (сети - 87 276 тыс.руб., дорога - 290 711,5 тыс.руб.). Отставание от графика производства работ связано с осуществлением процедур согласования с заинтересованными организациями для выполнения работ по переустройству инженерных сетей, устройству временной напорной канализации для существующих систем.</t>
  </si>
  <si>
    <r>
      <rPr>
        <u/>
        <sz val="16"/>
        <rFont val="Times New Roman"/>
        <family val="1"/>
        <charset val="204"/>
      </rPr>
      <t>ДАиГ:</t>
    </r>
    <r>
      <rPr>
        <sz val="16"/>
        <rFont val="Times New Roman"/>
        <family val="1"/>
        <charset val="204"/>
      </rPr>
      <t xml:space="preserve"> Выплата субсидии произведена на основании Постановления Администрации города от 06.05.2019 №2927 "О предоставлении единовременной денежной выплаты на приобретение жилого помещения Степкиной И.И." 07.05.2019. Экономия по итогам проведения конкурсных процедур составила 0,12 тыс.рублей.</t>
    </r>
    <r>
      <rPr>
        <sz val="16"/>
        <color rgb="FFFF0000"/>
        <rFont val="Times New Roman"/>
        <family val="2"/>
        <charset val="204"/>
      </rPr>
      <t xml:space="preserve">
</t>
    </r>
    <r>
      <rPr>
        <u/>
        <sz val="16"/>
        <rFont val="Times New Roman"/>
        <family val="1"/>
        <charset val="204"/>
      </rPr>
      <t xml:space="preserve">АГ: </t>
    </r>
    <r>
      <rPr>
        <sz val="16"/>
        <rFont val="Times New Roman"/>
        <family val="1"/>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 на 01.01.2019 числится 402 человека.</t>
    </r>
    <r>
      <rPr>
        <sz val="16"/>
        <color rgb="FFFF0000"/>
        <rFont val="Times New Roman"/>
        <family val="2"/>
        <charset val="204"/>
      </rPr>
      <t xml:space="preserve">
  </t>
    </r>
    <r>
      <rPr>
        <sz val="16"/>
        <rFont val="Times New Roman"/>
        <family val="1"/>
        <charset val="204"/>
      </rPr>
      <t xml:space="preserve">   По состоянию на 01.08.2019 на основании приказа Департамента строительства ХМАО-Югры от 18.01.2019 № 5-п, от 24.07.2019 № 160-п в список получателей субсидии включено 28 льготополучателей. С учетом доведенных лимитов федерального бюджета в 2019 году планируется предоставить субсидию всем льготополучателям, включенным в список, подтвердившим право на обеспечение жильем за счет средств федерального бюджета.
     По состоянию на 01.08.2019: 
- 10 гражданам перечислена субсидия;                                                                                                                                                                                                                 
- документы 1 гражданина находятся на гос.регистрации; 
- 3 гражданам отказано в предоставлении субсидии в связи с утратой права на обеспечение жильем за счет средств федерального бюджета;
- 1 гражданин не предоставил документы для принятия решения о выдаче гарантийного письма;   
- 7 граждан отказались от получения субсидий на основании личного заявления;                                                                                     
- 6 гражанам направлены уведомления о возможности получения субсидии.                                                                                                                           
       </t>
    </r>
  </si>
  <si>
    <r>
      <t>Государственная программа "Развитие жилищной сферы"
(</t>
    </r>
    <r>
      <rPr>
        <sz val="16"/>
        <rFont val="Times New Roman"/>
        <family val="2"/>
        <charset val="204"/>
      </rPr>
      <t>1.Субвенции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за счет средств бюджета Ханты-Мансийского автономного округа – Югры
2.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3. Субсидии на строительство объектов инженерной инфраструктуры на территориях, предназначенных для жилищного строительства
4.Субсидии на реализацию мероприятий по обеспечению жильем молодых семей
5. Субсидии для реализации полномочий в области жилищных отношений
6. Субсидии для реализации полномочий в области жилищного строительства
7.Осуществление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8.Осуществление полномочий по обеспечению жильем отдельных категорий граждан, установленных Федеральным законом от 12 января 1995 года № 5-ФЗ "О ветеранах"
9.Субсидии на реализацию мероприятий по обеспечению жильем молодых семей)</t>
    </r>
  </si>
  <si>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январь-июнь и первую половину июля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для осуществления данного полномочия проводятся в соответствии с планом-графиком.
      3. В рамках реализации государственной программы заключено 3 соглашения от 13.03.2019 № 16, от 14.03.2019 № 13, от 21.03.2019 № 56  о предоставлении субсидии в 2019 году на мероприятия по профилактике правонарушений между Департаментом внутренней политики ХМАО-Югры  и Администрацией города. 
      Заключены контракты и договоры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на приобретение фирменной одежды, удостоверений народного дружинника и вкладышей к удостоверению народного дружинника; произведена рассылка 116 255 постановлений об административных правонарушениях правил дорожного движения.
      В соответствии с изменениями в Закон автономного округа от 28.10.2011 №104-оз "О дорожном фонде ХМАО-Югры" денежные взыскания (штрафы) за нарушение законодательства РФ о безопасности дорожного движения с 01.01.2019 зачисляются в Дорожный фонд автономного округа, следовательно функции по реализации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будут осуществляться  в рамках государственной программы "Современная транспортная система". В целях бесперебойной работы по информированию населения рассылка постановлений об административных правонарушениях правил дорожного движения до 21.07.2019 осуществлялась в рамках государственной программы ХМАО – Югры "Профилактика правонарушений и обеспечение отдельных прав граждан". Ожидаемое неисполнение составит 169,44 тыс.рублей. В августе 2019 года будет подготовлен проект дополнительного соглашения №56/1 по факту исполненных средств.</t>
    </r>
    <r>
      <rPr>
        <sz val="16"/>
        <color rgb="FFFF0000"/>
        <rFont val="Times New Roman"/>
        <family val="2"/>
        <charset val="204"/>
      </rPr>
      <t xml:space="preserve">
</t>
    </r>
    <r>
      <rPr>
        <u/>
        <sz val="16"/>
        <color rgb="FFFF0000"/>
        <rFont val="Times New Roman"/>
        <family val="2"/>
        <charset val="204"/>
      </rPr>
      <t/>
    </r>
  </si>
  <si>
    <r>
      <t xml:space="preserve">
</t>
    </r>
    <r>
      <rPr>
        <u/>
        <sz val="16"/>
        <rFont val="Times New Roman"/>
        <family val="2"/>
        <charset val="204"/>
      </rPr>
      <t>АГ(ДК):</t>
    </r>
    <r>
      <rPr>
        <sz val="16"/>
        <rFont val="Times New Roman"/>
        <family val="2"/>
        <charset val="204"/>
      </rPr>
      <t xml:space="preserve"> 1) В рамках реализации государственной программы заключено соглашение от 11.04.2019 №71876000-1-2019-005 о предоставлении из бюджета ХМАО-Югры в 2019 году бюджету муниципального образования субсидии на поддержку отрасли культуры. В рамках подпрограммы "Модернизация и развитие учреждений культуры" бюджетные ассигнования запланированы на комплектование книжных фондов муниципальных общедоступных библиотек (МБУК "ЦБС"). Денежные средства планируется освоить в 4 квартале 2019 года.                                                                                                                                                   2) В рамках реализации государственной программы заключено соглашение от 25.03.2019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(МБУК "ЦБС"). Денежные средства планируется освоить в 3-4 квартале 2019 года.         
Заключены договоры на сумму 300,00 тыс.руб. :
- на изготовление и поставку витрины экспозиционной для создания (модернизации) детской зоны обслуживания - 137,1 тыс.руб.;
-  на поставку мебели и рулонной шторы для создания (модернизации) детской зоны обслуживания в библиотеке - 33,53 тыс.руб.;
- на поставку стеллажей для модернизации детской зоны обслуживания в библиотеке - 19,9 тыс.руб.;
-  на поставку мебели для создания (модернизации) детских зон обслуживания - 109,47 тыс.руб.                                                                                                                                                                                                                              Заключены и оплачены договоры на сумму 112,5 тыс. руб.:
- на  поставку лицензионного программного обеспечения для осуществления электронной каталогизации - 55,0 тыс.руб.;
- на приобретение оборудования для перевода документов в машиночитаемый формат - 57,5 тыс. руб.                                                                                                                                                                                                                                                                                             3)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освоены в полном объеме.
Заключены и оплачены договоры на сумму 601,5 тыс.руб.:
- услуги по организации постановки спектакля - 333,2 тыс. руб.; 
- услуги по изготовлению кукол - 139,8 тыс. руб.;
- услуги по фотопечати на сетке - 22,3 тыс.руб.;
- услуги по разработке рекламным материалов - 20,0 тыс. руб.; 
- приобретение материалов (ткань) к спектаклю - 68,9 тыс.руб.; 
- приобретение материалов на изготовление декораций - 6,3 тыс. руб.; 
- поставка полиграфической продукции - 11,0 тыс.руб.                                                                                                                                                                                                                                                                                                                                                                                                                                                                                                                                                                                                                                                                                                                                                                                                                                                                                                                                                   4)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(МБУ ДО "ДШИ №1", МБУ ДО "ДШИ №3", МБУДО ДШИ им. Кукуевицкого) Денежные средства планируется освоить в 3-4 квартале 2019 года.              
</t>
    </r>
    <r>
      <rPr>
        <u/>
        <sz val="16"/>
        <rFont val="Times New Roman"/>
        <family val="2"/>
        <charset val="204"/>
      </rPr>
      <t xml:space="preserve">АГ: </t>
    </r>
    <r>
      <rPr>
        <sz val="16"/>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</si>
  <si>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01.08.2019 заключены договоры:
- от 01.03.2019 № 13/19 с ООО "Югорский экспертный центр" на выполнение работ по проверке локально-сметных расчетов на выполнение ремонта помещений (ул. Университетская, 31, кв. 435,ул. Ф. Показаньева, 10/1, кв. 56) на сумму 5,9 тыс.руб., работы выполнены и оплачены в полном объеме.
- от 01.04.2019 № 16/19 с ООО "Югорский экспертный центр" на выполнение работ по проверке локально-сметных расчетов на выполнение ремонта помещений (пр. Набережный, 72, кв. 44, ул. Чехова, 7, кв. 170) на сумму 8,4 тыс.руб., работы выполнены и оплачены в полном объеме.
- от 19.04.2019 № 23/19 с ООО "СВ ПЛЮС" на выполнение проектных работ по электроснабжению, освещению жилого помещения (пр. Набережный, 72, кв. 44) на сумму 22,0 тыс.руб., работы выполнены, оплата будет произведена в следующем отчетном периоде.
- от 19.06.2019 № 23/19 с  ООО "Югорский экспертный центр" на выполнение проектных работ по проверке локального сметного расчета на электромонтажные работы в жилом помещении (пр. Набережный, 72, кв. 44) на сумму 2,5 тыс.руб., работы выполнены и оплачены в полном объеме.
Заключен муниципальный контракт от 08.05.2019 № 24-ГХ с ООО "Виктум" на выполнение ремонта жилых помещений (ул. Университетская, 31, кв. 435, ул. Ф. Показаньева, 10/1, кв. 56), на сумму 281,3 тыс.руб., срок выполнения работ до 26.06.2019.  Работы выполнены с нарушением сроков и оплачены в сумме 281,269 тыс.руб. с применением штрафных санкций (0,63286 тыс.руб.)
- от 10.06.2019 № 35- ГХ с ООО "СмартПромРесурс" на ремонт жилых помещений детям-сиротам по адресу ул. Чехова, 7, кв. 170 (39,1 м2) на сумму 123,5 тыс.руб., срок выполнения работ - до 19.07.2019. Работы выполнены и оплачены в полном объеме.
</t>
    </r>
    <r>
      <rPr>
        <u/>
        <sz val="16"/>
        <rFont val="Times New Roman"/>
        <family val="1"/>
        <charset val="204"/>
      </rPr>
      <t xml:space="preserve">ДАиГ: </t>
    </r>
    <r>
      <rPr>
        <sz val="16"/>
        <rFont val="Times New Roman"/>
        <family val="1"/>
        <charset val="204"/>
      </rPr>
      <t xml:space="preserve">Размещенные закупки на приобретение для детей-сирот (63 жилых помещений - в марте 2019 года, 22 жилых помещенией - в апреле 2019 года, 55 жилых помещений - в мае 2019 года) признаны несостоявшимися по причине отсутствия заявок на участие. В июле размещена закупка на приобретение 1 жилого помещения, подведение итогов аукциона - 06.08.2019. Размещение закупок на приобретение 76 жилых помещений для участников программы запланировано на август 2019 г.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
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01.08.2019 приобретено 93 путевки.</t>
    </r>
  </si>
  <si>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01.08.2019 по указанным объектам СГМУП "Горводоканал" разработана проектно-сметная документация. Получено заключение о достоверности сметной стоимости. Заявка опубликована 19.06.2019, торги запланированы на 07.08.2019.
СГМУП "Тепловик" направлены документы в АУ ХМАО – Югры "Управление государственной экспертизы проектной документации и ценообразования в строительстве" для проведения государственной экспертизы по определению достоверной сметной стоимости объектов.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на сумму 6 838,2 тыс.руб. По состоянию на 01.08.2019 предоставлена субсидия в сумме 2 918,4 тыс.руб., в том числе кредиторская задолженность за 2018 год - 68,3 тыс.руб.
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По состоянию на 01.08.2019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 руб.,
- от 29.04.2019 № 23/03/19К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МБДОУ №77 "Бусинка" на сумму 12,0 тыс.руб.;
- от 29.04.2019 № 14/03/19К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МБОУ гимназия № 2" на сумму 12,0 тыс.руб.;
- муниципальный контракт от 10.04.2019 № 33 с ООО "ИЦ"Сургутстройцена" на оказание услуг по составлению локальных сметных расчетов на сумму 17,7 тыс.руб.;
- от 27.05.2019 № 27.05.2019 № 38 на выполнение работ по  установке 106 шт. индивидуальных узлов учета ГХВС в муниципальных квартирах, работы выполнены в полном объеме, оплачена установка  48 шт.  ИУУ ГХВС на сумму 104,4 тыс.руб., оставшаяся часть будет оплачена в августе 2019.
2) МКУ "ХЭУ": замена узлов учета потребления энергетических ресурсов в 1 учреждении.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1,3  км, установка 1 частотного преобразователя на котельном оборудовании, техническое перевооружение магистральных тепловых сетей на основе современных технологий в двухтрубном исчислении протяжённостью 225 пог.м., замена светильников на светильники с энергосберегающими лампами на 19 объектах, техническое перевооружение сетей освещения на 1 котельной.
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39 977,9 тыс.руб. Средства будут освоены до конца 2019 года. 
716,30 тыс.руб. - экономия, сложившаяся в результате уточнения цены договоров по итогам проведения процедур конкурентных закупок.
2) ДГХ: Благоустройство придомовых территорий по 5 адресам (ул. Гагарина, 10, ул. Мира, 5, 7, ул. Островского, 9,19).
По состоянию на 01.08.2019: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По ул.Островского, 9,19 работы выполнены на 15%, по пр-ту Мира, 5, 7 работы выполнены на 70%; по адресу: ул. Гагарина, 10 работы по благоустройству дворовой территории выполнены на 100%, ведется подготовка исполнительной документации.
3) ДАиГ: ведется строительство объектов:
1. "Пешеходный мост в сквере "Старожилов" в г.Сургуте". В целях проведения корректировки сметной документации заключен договор №07П/2019 от 25.02.2019. Корректировка выполнена.  Заключен муниципальный контракт №11/2019 от 12.07.2019 на выполнение работ по строительству объекта с ООО "СтройИмидж", сумма контракта  21 810,35 тыс.руб. Срок выполнения работ - 31.10.2019;
2. "Главная площадь города Сургута". Заключен муниципальный контракт №13/2019 от 23.07.2019 на выполнение работ по благоустройству объекта с ООО "Строительные Технологии", сумма контракта 84 245,72 тыс.руб., в т.ч. сумма на 2019 год - 25 224,49 тыс.руб. Срок выполнения работ - 29.02.2020 г. 
3.  "Исторический парк "Россия - моя история". Заключен муниципальный контракт №14/2019 от 19.07.2019 на выполнение работ по благоустройству объекта с ООО "Строительные Технологии", сумма контракта 24 918,38 тыс.руб. Срок выполнения работ - 31.10.2019.                             </t>
  </si>
  <si>
    <r>
      <rPr>
        <u/>
        <sz val="16"/>
        <rFont val="Times New Roman"/>
        <family val="1"/>
        <charset val="204"/>
      </rPr>
      <t>АГ:</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22.01.2019 № 31.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производится оплата услуг и материальных запасов в соответствии с условиями заключенных договоров и муниципальных контрактов.  По состоянию на 01.07.2019 сформированы заявки на электронный аукцион по  приобретению оборудования и программного обеспечения. 
     </t>
    </r>
    <r>
      <rPr>
        <sz val="16"/>
        <color rgb="FFFF0000"/>
        <rFont val="Times New Roman"/>
        <family val="2"/>
        <charset val="204"/>
      </rPr>
      <t xml:space="preserve">  </t>
    </r>
    <r>
      <rPr>
        <sz val="16"/>
        <rFont val="Times New Roman"/>
        <family val="1"/>
        <charset val="204"/>
      </rPr>
      <t xml:space="preserve"> 2. В рамках реализации мероприятий программы осуществляется деятельность на развитие многофункциональных центров предоставления государственных и муниципальных услуг.  По состоянию на  01.08.2019 заключены и исполнены контракты на приобретение оборудования и программного обеспечения. </t>
    </r>
    <r>
      <rPr>
        <sz val="16"/>
        <color rgb="FFFF0000"/>
        <rFont val="Times New Roman"/>
        <family val="2"/>
        <charset val="204"/>
      </rPr>
      <t xml:space="preserve">
 </t>
    </r>
    <r>
      <rPr>
        <sz val="16"/>
        <rFont val="Times New Roman"/>
        <family val="1"/>
        <charset val="204"/>
      </rPr>
      <t xml:space="preserve">  3.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определенные муниципальными образованиями и деятельность в социальной сфере;
- развитие инновационного и молодежного предпринимательства.
         Прием документов на предоставление субсидий осуществляется с 27.06.2019 года.
        В рамках исполнения муниципальных контрактов планируются следующие мероприятия:
-  ежегодный городской конкурс "Предприниматель года"; 
-  курс "Основы ведения предпринимательской деятельности".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на 2019 год запланирован  ремонт помещений муниципального казённого учреждения "Многофункциональный центр предоставления государственных и муниципальных услуг города Сургута".
32 102,34 тыс.руб.- Департаментом экономического развития ХМАО-Югры (письмо от 14.03.2019 № 22-Исх-2760) предложено сформировать заявку на получение субсидии муниципальным образованием город Сургут на развитие многофункциональных центров предоставления государственных и муниципальных услуг без учета расходов на ремонт помещений многофункциональных центров предоставления государственных и муниципальных услуг.</t>
    </r>
    <r>
      <rPr>
        <sz val="16"/>
        <color rgb="FFFF0000"/>
        <rFont val="Times New Roman"/>
        <family val="2"/>
        <charset val="204"/>
      </rPr>
      <t xml:space="preserve">
</t>
    </r>
  </si>
  <si>
    <r>
      <rPr>
        <u/>
        <sz val="16"/>
        <rFont val="Times New Roman"/>
        <family val="1"/>
        <charset val="204"/>
      </rPr>
      <t>КУИ</t>
    </r>
    <r>
      <rPr>
        <sz val="16"/>
        <rFont val="Times New Roman"/>
        <family val="1"/>
        <charset val="204"/>
      </rPr>
      <t xml:space="preserve">: В рамках реализации программы  осуществляется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получателя, денежные средства, в соответствии с поступившими заявками, выплачены  участникам в объеме 910 тыс.рублей)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t>
    </r>
    <r>
      <rPr>
        <u/>
        <sz val="16"/>
        <rFont val="Times New Roman"/>
        <family val="1"/>
        <charset val="204"/>
      </rPr>
      <t>ДГХ</t>
    </r>
    <r>
      <rPr>
        <sz val="16"/>
        <rFont val="Times New Roman"/>
        <family val="1"/>
        <charset val="204"/>
      </rPr>
      <t>: В рамках реализации мероприятий программы заключен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3 678,1 тыс.руб. (в том числе средства окружного бюджета - 1 103,5 тыс.руб.). Освоение денежных средств за счет местного бюджета в размере 2 574,6 тыс.руб. осуществляется в рамках муниципальной программы. Запланированный объем по контракту 203 собаки.
По состоянию на 01.08.2019  в рамках контракта принято выполнение на сумму 1 600,14 тыс.руб., из них средства окружного бюджета  1 103,5 тыс.руб., отловлено за счет средств окружного бюджета - 125 собак. Средства окружного бюджета исполнены в полном объеме.</t>
    </r>
    <r>
      <rPr>
        <sz val="16"/>
        <color rgb="FFFF0000"/>
        <rFont val="Times New Roman"/>
        <family val="2"/>
        <charset val="204"/>
      </rPr>
      <t xml:space="preserve">
</t>
    </r>
    <r>
      <rPr>
        <u/>
        <sz val="16"/>
        <rFont val="Times New Roman"/>
        <family val="1"/>
        <charset val="204"/>
      </rPr>
      <t>УБУиО</t>
    </r>
    <r>
      <rPr>
        <sz val="16"/>
        <rFont val="Times New Roman"/>
        <family val="1"/>
        <charset val="204"/>
      </rPr>
      <t>: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Денежные средства будут освоены в течение года.</t>
    </r>
    <r>
      <rPr>
        <sz val="16"/>
        <color rgb="FFFF0000"/>
        <rFont val="Times New Roman"/>
        <family val="2"/>
        <charset val="204"/>
      </rPr>
      <t xml:space="preserve">
</t>
    </r>
  </si>
  <si>
    <t>Работы  по строительству объекта  в соответствии с  заключенным муниципальным контрактом  № 08/2017 от 25.10.2017 с ООО СК "ЮВиС" завершены . Цена контракта - 678 069,2 тыс. руб. ( в т. ч. стоимость строительства сетей - 324 341,5  тыс. руб., дороги - 353 727,7 тыс. руб.) 
Осуществляется установка знаков, МАФов, остановочного павильона. Направлено письмо в Жилстройнадзор о выдаче заключения о соответствии построенного объекта капитального строительства для последующего оформления разрешения на ввод объекта в эксплуатацию. По инженерным сетям работы выполнены и приняты по факту выполнения на общую сумму 8 424 тыс.руб. Заявка направлена, оплата будет произведена в следующем отчетном периоде. 
Остаток средств в размере 18 646,26 тыс. руб. - экономия по результатам проведенной закупки и заключения муниципального контракта, а также по факту выполнения работ</t>
  </si>
  <si>
    <r>
      <rPr>
        <u/>
        <sz val="16"/>
        <rFont val="Times New Roman"/>
        <family val="1"/>
        <charset val="204"/>
      </rPr>
      <t>ДГХ</t>
    </r>
    <r>
      <rPr>
        <sz val="16"/>
        <rFont val="Times New Roman"/>
        <family val="1"/>
        <charset val="204"/>
      </rPr>
      <t xml:space="preserve">:  
Заключены муниципальные контракты на ремонт автомобильных дорог на сумму 611 477,7 тыс.руб., из них средства окружного бюджета 301 782,3 тыс.руб, средства городского бюджета 33 531,4 тыс.руб. В рамках реализации государственной программы предусмотрен ремонт 262,9 тыс.м2 автомобильных дорог.  По состоянию на 01.08.2019 выполнен ремонт дорог площадью 106,59 тыс.кв.м. Работы выполняются в соотвествии с графиком производства работ со сроком выполнения до 15.11.2019.
В Департамент дорожного хозяйства и транспорта ХМАО-Югры направлены заявки на перечисление межбюджетных трансфертов в форме субсидии на выполнение ремонта автомобильных дорог  на сумму 36 445,25 тыс.руб. Средства поступили в МО, работы оплачены. 
Заявка на сумму 107 432,91 тыс.руб. находится на рассмотрении в округе
</t>
    </r>
    <r>
      <rPr>
        <u/>
        <sz val="16"/>
        <rFont val="Times New Roman"/>
        <family val="1"/>
        <charset val="204"/>
      </rPr>
      <t>ДАиГ</t>
    </r>
    <r>
      <rPr>
        <sz val="16"/>
        <rFont val="Times New Roman"/>
        <family val="1"/>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Извещение о проведении закупки на строительство объекта размещено 20.05.2019 года. Аукцион признан несостоявшимся, т.к. не подано ни одной заявки на участие в аукционе. Повторное размещение извещения о проведении закупки на выполнение работ по строительству объекта  состоялось в июле 2019 года. Аукцион также признан несостоявшимся, т.к. не подано ни одной заявки на участие в аукционе. Очередное размещение закупки состоялось 30.07.2019. Срок заключения контракта - 19.08.2019. Срок выполнения работ согласно аукционной документации - 31.08.2021 года. 
2. "Улица Маяковского от ул.30 лет Победы до ул.Университетская". Заключен муниципальный контракт №9/2019 от 31.05.2019 на выполнение работ по строительству объекта с ООО "ЮВиС". Сумма по контракту - 377 987,5 тыс.руб. (в т.ч. сети - 87 276 тыс.руб., дорога - 290 711,5 тыс.руб.). Срок выполнения работ - 31.10.2019. 
 3. "Улица Киртбая от  ул. 1 "З" до ул. 3 "З". Работы  по строительству объекта выполняются в соответствии с  заключенным муниципальным контрактом  № 08/2017 от 25.10.2017 с ООО СК "ЮВиС" . Цена контракта - 678 069,2 тыс. руб. ( в т. ч. стоимость строительства сетей - 324 341,5  тыс. руб., дороги - 353 727,7 тыс. руб.) Срок выполнения работ - 30 июня 2019 года. Строительство объекта завершено. Осуществляется установка знаков, МАФов, остановочного павильона. Направлено письмо в Жилстройнадзор о выдаче заключения о соответствии построенного объекта капитального строительства для последующего оформления разрешения на ввод объекта в эксплуатацию. По дорожной части выполнено и принято работ на сумму 57 957,7 тыс.руб., заявка на оплату направлена, оплата будет произведена в следующем отчетном периоде.
</t>
    </r>
    <r>
      <rPr>
        <u/>
        <sz val="16"/>
        <rFont val="Times New Roman"/>
        <family val="1"/>
        <charset val="204"/>
      </rPr>
      <t>АГ:</t>
    </r>
    <r>
      <rPr>
        <sz val="16"/>
        <rFont val="Times New Roman"/>
        <family val="1"/>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t>
    </r>
    <r>
      <rPr>
        <u/>
        <sz val="16"/>
        <color rgb="FFFF0000"/>
        <rFont val="Times New Roman"/>
        <family val="2"/>
        <charset val="204"/>
      </rPr>
      <t/>
    </r>
  </si>
  <si>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- 31 323 чел.
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- 51 931 чел.
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- 7 775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- 880 чел. (1 225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
</t>
    </r>
    <r>
      <rPr>
        <u/>
        <sz val="16"/>
        <rFont val="Times New Roman"/>
        <family val="1"/>
        <charset val="204"/>
      </rPr>
      <t xml:space="preserve">ДАиГ: </t>
    </r>
    <r>
      <rPr>
        <sz val="16"/>
        <rFont val="Times New Roman"/>
        <family val="1"/>
        <charset val="204"/>
      </rPr>
      <t xml:space="preserve">В рамках государственной программы реализуются следующие мероприятия:
 1. "Средняя общеобразовательная школа в микрорайоне 32 г. Сургута" -   Выполнены проектно -изыскательские работы в рамках муниципального контракта с ЗАО "Проектно-инвестиционная компания" № 15П/2017 от 04.10.2017 г. Заключен муниципальный контракт  №24/2018 от 19.12.2018 на строительство объекта. Стоимость работ по контракту - 942 778,2 тыс.руб. Срок выполнения работ - 20.11.2020 года.  Выполнение по контракту -6,8% от суммы контракта. Строительная готовность объекта - 16%. Отставание от графика производства работ связано с недостаточностью темпов строительства. В настоящее время подрядчиком осуществляются мероприятия по наращиванию темпов для соблюдения условий и обязательств по контракту.  В июле выполнено и принято работ на сумму 13 212 тыс.руб., заявка на оплату направлена, оплата будет произведена в следующем отчетном периоде. 
Заключен муниципальный контракт на оказание услуг по авторскому надзору №4/2019 от 12.03.2019. Стоимость по контракту - 1 571,3 тыс.руб. Срок оказания услуг - 20.11.2020. Остаток средств в размере 162,9 тыс.руб. - экономия по результатам проведенной закупки и заключения муниципального контракта.
"Средняя общеобразовательная школа в микрорайоне 33 г. Сургута"  - Выполнены проектно -изыскательские работы в рамках муниципального контракта с ЗАО "Проектно-инвестиционная компания" № 15П/2017 от 04.10.2017 г. Заключен  муниципальный контракт на выполнение работ по строительству объекта №12/2019 от 14.07.2019 с ООО "Стройинвестгрупп". Сумма по контракту 940 406 тыс.руб., в т.ч. на 2019 год - 641 088,8 тыс.руб. Срок выполнения работ - 17.12.2020. Отставание от графика выполнения работ обусловлено неоднократным проведением аукциона и поздним заключением муниципального контракта на строительство объекта. 
 2. Планируется приобретение объектов недвижимого имущества для размещения дошкольных образовательных организаций и общеобразовательных организаций образования - "Школа - детский сад № 1в микрорайоне 38 (100 учащ./300 мест)" (общая строительная готовность объекта - 78%), "Детский сад в микрорайоне 42 г.Сургута". 
По объекту "Десткий сад в мкр.42 г.Сургута": строительство ведет застройщик ООО "УК"Центр Менеджмент" доверительный Управляющий закрытым паевым инвестиционным фондом комбинированным "Сибпромстрой Югория". Строительная готовность - 78%. Выкуп объекта будет произведен по мере строительной готовности, ориентировочно в IV квартале 2019 года. 
По объекту "Развитие застроенной территории- части квартала 23А в г.Сургуте" Х этап строительства, встроенно-пристроенный детский сад на 80 мест" внесены изменения в государственную программу. Объект планируется выкупать в рамках программы "Сотрудничество".  Общий процент строительной готовности - 60%.
3 163,9 тыс.руб. - остаток средств местного бюджета в размере доли софинансирования по объекту "Развитие застроенной территории- части квартала 23А в г.Сургуте" Х этап строительства, встроенно-пристроенный детский сад на 80 мест" в связи с изменением источников финансирования.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</si>
</sst>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р_._-;\-* #,##0.00_р_._-;_-* &quot;-&quot;??_р_._-;_-@_-"/>
    <numFmt numFmtId="165" formatCode="#,##0.0"/>
    <numFmt numFmtId="166" formatCode="&quot;$&quot;#,##0_);\(&quot;$&quot;#,##0\)"/>
    <numFmt numFmtId="167" formatCode="&quot;р.&quot;#,##0_);\(&quot;р.&quot;#,##0\)"/>
  </numFmts>
  <fonts count="49"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sz val="20"/>
      <name val="Times New Roman"/>
      <family val="2"/>
      <charset val="204"/>
    </font>
    <font>
      <sz val="18"/>
      <name val="Times New Roman"/>
      <family val="2"/>
      <charset val="204"/>
    </font>
    <font>
      <b/>
      <sz val="20"/>
      <color rgb="FFFF0000"/>
      <name val="Times New Roman"/>
      <family val="2"/>
      <charset val="204"/>
    </font>
    <font>
      <sz val="20"/>
      <color rgb="FFFF0000"/>
      <name val="Times New Roman"/>
      <family val="2"/>
      <charset val="204"/>
    </font>
    <font>
      <sz val="24"/>
      <color rgb="FFFF0000"/>
      <name val="Times New Roman"/>
      <family val="2"/>
      <charset val="204"/>
    </font>
    <font>
      <b/>
      <i/>
      <sz val="20"/>
      <color rgb="FFFF0000"/>
      <name val="Times New Roman"/>
      <family val="2"/>
      <charset val="204"/>
    </font>
    <font>
      <sz val="16"/>
      <color rgb="FFFF0000"/>
      <name val="Times New Roman"/>
      <family val="2"/>
      <charset val="204"/>
    </font>
    <font>
      <u/>
      <sz val="16"/>
      <color rgb="FFFF0000"/>
      <name val="Times New Roman"/>
      <family val="2"/>
      <charset val="204"/>
    </font>
    <font>
      <i/>
      <sz val="20"/>
      <color rgb="FFFF0000"/>
      <name val="Times New Roman"/>
      <family val="2"/>
      <charset val="204"/>
    </font>
    <font>
      <b/>
      <sz val="16"/>
      <color rgb="FFFF0000"/>
      <name val="Times New Roman"/>
      <family val="2"/>
      <charset val="204"/>
    </font>
    <font>
      <b/>
      <i/>
      <sz val="16"/>
      <color rgb="FFFF0000"/>
      <name val="Times New Roman"/>
      <family val="2"/>
      <charset val="204"/>
    </font>
    <font>
      <i/>
      <sz val="18"/>
      <color rgb="FFFF0000"/>
      <name val="Times New Roman"/>
      <family val="2"/>
      <charset val="204"/>
    </font>
    <font>
      <sz val="18"/>
      <color rgb="FFFF0000"/>
      <name val="Times New Roman"/>
      <family val="2"/>
      <charset val="204"/>
    </font>
    <font>
      <b/>
      <i/>
      <sz val="18"/>
      <color rgb="FFFF0000"/>
      <name val="Times New Roman"/>
      <family val="2"/>
      <charset val="204"/>
    </font>
    <font>
      <i/>
      <sz val="16"/>
      <color rgb="FFFF0000"/>
      <name val="Times New Roman"/>
      <family val="2"/>
      <charset val="204"/>
    </font>
    <font>
      <b/>
      <sz val="18"/>
      <color rgb="FFFF0000"/>
      <name val="Times New Roman"/>
      <family val="2"/>
      <charset val="204"/>
    </font>
    <font>
      <u/>
      <sz val="18"/>
      <name val="Times New Roman"/>
      <family val="2"/>
      <charset val="204"/>
    </font>
    <font>
      <i/>
      <sz val="16"/>
      <name val="Times New Roman"/>
      <family val="2"/>
      <charset val="204"/>
    </font>
    <font>
      <i/>
      <sz val="20"/>
      <name val="Times New Roman"/>
      <family val="2"/>
      <charset val="204"/>
    </font>
    <font>
      <sz val="24"/>
      <name val="Times New Roman"/>
      <family val="2"/>
      <charset val="204"/>
    </font>
    <font>
      <sz val="12"/>
      <color rgb="FFFF0000"/>
      <name val="Times New Roman"/>
      <family val="2"/>
      <charset val="204"/>
    </font>
    <font>
      <b/>
      <sz val="20"/>
      <name val="Times New Roman"/>
      <family val="2"/>
      <charset val="204"/>
    </font>
    <font>
      <b/>
      <sz val="16"/>
      <name val="Times New Roman"/>
      <family val="1"/>
      <charset val="204"/>
    </font>
    <font>
      <sz val="16"/>
      <name val="Times New Roman"/>
      <family val="1"/>
      <charset val="204"/>
    </font>
    <font>
      <b/>
      <sz val="16"/>
      <color rgb="FFFF0000"/>
      <name val="Times New Roman"/>
      <family val="1"/>
      <charset val="204"/>
    </font>
    <font>
      <sz val="16"/>
      <name val="Times New Roman"/>
      <family val="2"/>
      <charset val="204"/>
    </font>
    <font>
      <u/>
      <sz val="16"/>
      <name val="Times New Roman"/>
      <family val="1"/>
      <charset val="204"/>
    </font>
    <font>
      <sz val="16"/>
      <color rgb="FFFF0000"/>
      <name val="Times New Roman"/>
      <family val="1"/>
      <charset val="204"/>
    </font>
    <font>
      <b/>
      <sz val="16"/>
      <name val="Times New Roman"/>
      <family val="2"/>
      <charset val="204"/>
    </font>
    <font>
      <sz val="20"/>
      <color theme="1"/>
      <name val="Times New Roman"/>
      <family val="2"/>
      <charset val="204"/>
    </font>
    <font>
      <b/>
      <sz val="20"/>
      <color theme="1"/>
      <name val="Times New Roman"/>
      <family val="2"/>
      <charset val="204"/>
    </font>
    <font>
      <sz val="16"/>
      <color theme="1"/>
      <name val="Times New Roman"/>
      <family val="2"/>
      <charset val="204"/>
    </font>
    <font>
      <b/>
      <sz val="16"/>
      <color theme="1"/>
      <name val="Times New Roman"/>
      <family val="2"/>
      <charset val="204"/>
    </font>
    <font>
      <b/>
      <i/>
      <sz val="20"/>
      <name val="Times New Roman"/>
      <family val="2"/>
      <charset val="204"/>
    </font>
    <font>
      <u/>
      <sz val="16"/>
      <name val="Times New Roman"/>
      <family val="2"/>
      <charset val="204"/>
    </font>
    <font>
      <i/>
      <sz val="18"/>
      <name val="Times New Roman"/>
      <family val="2"/>
      <charset val="204"/>
    </font>
    <font>
      <b/>
      <i/>
      <sz val="16"/>
      <name val="Times New Roman"/>
      <family val="2"/>
      <charset val="204"/>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4">
    <xf numFmtId="0" fontId="0" fillId="0" borderId="0" xfId="0"/>
    <xf numFmtId="4" fontId="14" fillId="0" borderId="0" xfId="0" applyNumberFormat="1" applyFont="1" applyFill="1" applyAlignment="1">
      <alignment horizontal="left" vertical="top" wrapText="1"/>
    </xf>
    <xf numFmtId="0" fontId="14" fillId="0" borderId="0" xfId="0" applyFont="1" applyFill="1" applyAlignment="1">
      <alignment horizontal="left" vertical="top" wrapText="1"/>
    </xf>
    <xf numFmtId="0" fontId="15" fillId="0" borderId="0" xfId="0" applyFont="1" applyFill="1" applyAlignment="1">
      <alignment horizontal="left" vertical="top" wrapText="1"/>
    </xf>
    <xf numFmtId="0" fontId="15" fillId="2" borderId="0" xfId="0" applyFont="1" applyFill="1" applyAlignment="1">
      <alignment horizontal="left" vertical="top" wrapText="1"/>
    </xf>
    <xf numFmtId="0" fontId="14" fillId="0" borderId="1" xfId="0" applyFont="1" applyFill="1" applyBorder="1" applyAlignment="1" applyProtection="1">
      <alignment horizontal="justify" vertical="top" wrapText="1"/>
      <protection locked="0"/>
    </xf>
    <xf numFmtId="0" fontId="24" fillId="0" borderId="0" xfId="0" applyFont="1" applyFill="1" applyAlignment="1">
      <alignment horizontal="left" vertical="top" wrapText="1"/>
    </xf>
    <xf numFmtId="0" fontId="24" fillId="2" borderId="0" xfId="0" applyFont="1" applyFill="1" applyAlignment="1">
      <alignment horizontal="left" vertical="top" wrapText="1"/>
    </xf>
    <xf numFmtId="0" fontId="26" fillId="2" borderId="1" xfId="0" applyFont="1" applyFill="1" applyBorder="1" applyAlignment="1">
      <alignment horizontal="justify" vertical="top" wrapText="1"/>
    </xf>
    <xf numFmtId="2" fontId="13" fillId="0" borderId="1" xfId="0" applyNumberFormat="1" applyFont="1" applyFill="1" applyBorder="1" applyAlignment="1" applyProtection="1">
      <alignment horizontal="center" vertical="top" wrapText="1"/>
      <protection locked="0"/>
    </xf>
    <xf numFmtId="9" fontId="13" fillId="0" borderId="1" xfId="0" applyNumberFormat="1" applyFont="1" applyFill="1" applyBorder="1" applyAlignment="1" applyProtection="1">
      <alignment horizontal="center" vertical="top" wrapText="1"/>
      <protection locked="0"/>
    </xf>
    <xf numFmtId="4" fontId="13" fillId="2" borderId="1" xfId="0" applyNumberFormat="1" applyFont="1" applyFill="1" applyBorder="1" applyAlignment="1" applyProtection="1">
      <alignment horizontal="center" vertical="top" wrapText="1"/>
      <protection locked="0"/>
    </xf>
    <xf numFmtId="0" fontId="30" fillId="0" borderId="0" xfId="0" applyFont="1" applyFill="1" applyAlignment="1">
      <alignment horizontal="left" vertical="top"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justify" vertical="top" wrapText="1"/>
    </xf>
    <xf numFmtId="4" fontId="15" fillId="0" borderId="0" xfId="0" applyNumberFormat="1" applyFont="1" applyFill="1" applyBorder="1" applyAlignment="1">
      <alignment vertical="top" wrapText="1"/>
    </xf>
    <xf numFmtId="2" fontId="15" fillId="0" borderId="0" xfId="0" applyNumberFormat="1" applyFont="1" applyFill="1" applyBorder="1" applyAlignment="1">
      <alignment vertical="top" wrapText="1"/>
    </xf>
    <xf numFmtId="9" fontId="15" fillId="0" borderId="0" xfId="0" applyNumberFormat="1" applyFont="1" applyFill="1" applyBorder="1" applyAlignment="1">
      <alignment vertical="top" wrapText="1"/>
    </xf>
    <xf numFmtId="4" fontId="15" fillId="2" borderId="0" xfId="0" applyNumberFormat="1" applyFont="1" applyFill="1" applyBorder="1" applyAlignment="1">
      <alignment vertical="top" wrapText="1"/>
    </xf>
    <xf numFmtId="0" fontId="16" fillId="0" borderId="0" xfId="0" applyFont="1" applyFill="1" applyAlignment="1">
      <alignment horizontal="justify" vertical="top" wrapText="1"/>
    </xf>
    <xf numFmtId="0" fontId="15" fillId="0" borderId="0" xfId="0" applyFont="1" applyFill="1" applyAlignment="1">
      <alignment vertical="top" wrapText="1"/>
    </xf>
    <xf numFmtId="0" fontId="15" fillId="0" borderId="0" xfId="0" applyFont="1" applyFill="1" applyBorder="1" applyAlignment="1" applyProtection="1">
      <alignment horizontal="center" vertical="top" wrapText="1"/>
      <protection locked="0"/>
    </xf>
    <xf numFmtId="4" fontId="15" fillId="0" borderId="0" xfId="0" applyNumberFormat="1" applyFont="1" applyFill="1" applyBorder="1" applyAlignment="1" applyProtection="1">
      <alignment horizontal="justify" vertical="top" wrapText="1"/>
      <protection locked="0"/>
    </xf>
    <xf numFmtId="4" fontId="15" fillId="0" borderId="0" xfId="0" applyNumberFormat="1" applyFont="1" applyFill="1" applyBorder="1" applyAlignment="1" applyProtection="1">
      <alignment horizontal="center" vertical="top" wrapText="1"/>
      <protection locked="0"/>
    </xf>
    <xf numFmtId="4" fontId="15" fillId="2" borderId="0" xfId="0" applyNumberFormat="1" applyFont="1" applyFill="1" applyBorder="1" applyAlignment="1" applyProtection="1">
      <alignment horizontal="center" vertical="top" wrapText="1"/>
      <protection locked="0"/>
    </xf>
    <xf numFmtId="9" fontId="15" fillId="0" borderId="0" xfId="0" applyNumberFormat="1" applyFont="1" applyFill="1" applyBorder="1" applyAlignment="1" applyProtection="1">
      <alignment horizontal="right" vertical="top" wrapText="1"/>
      <protection locked="0"/>
    </xf>
    <xf numFmtId="1" fontId="15" fillId="0" borderId="0" xfId="0" applyNumberFormat="1" applyFont="1" applyFill="1" applyBorder="1" applyAlignment="1" applyProtection="1">
      <alignment horizontal="right" vertical="top" wrapText="1"/>
      <protection locked="0"/>
    </xf>
    <xf numFmtId="4" fontId="12" fillId="0" borderId="0" xfId="0" applyNumberFormat="1" applyFont="1" applyFill="1" applyBorder="1" applyAlignment="1" applyProtection="1">
      <alignment horizontal="right" vertical="top" wrapText="1"/>
      <protection locked="0"/>
    </xf>
    <xf numFmtId="0" fontId="15" fillId="0" borderId="0" xfId="0" applyFont="1" applyFill="1" applyBorder="1" applyAlignment="1">
      <alignment horizontal="left" vertical="top" wrapText="1"/>
    </xf>
    <xf numFmtId="0" fontId="15" fillId="0" borderId="0" xfId="0" applyFont="1" applyFill="1" applyBorder="1" applyAlignment="1">
      <alignment vertical="top" wrapText="1"/>
    </xf>
    <xf numFmtId="0" fontId="30" fillId="0" borderId="1" xfId="0" applyFont="1" applyFill="1" applyBorder="1" applyAlignment="1" applyProtection="1">
      <alignment horizontal="center" vertical="top" wrapText="1"/>
      <protection locked="0"/>
    </xf>
    <xf numFmtId="0" fontId="29" fillId="0" borderId="1" xfId="0" applyFont="1" applyFill="1" applyBorder="1" applyAlignment="1" applyProtection="1">
      <alignment horizontal="center" vertical="top" wrapText="1"/>
      <protection locked="0"/>
    </xf>
    <xf numFmtId="3" fontId="30" fillId="0" borderId="1" xfId="0" applyNumberFormat="1" applyFont="1" applyFill="1" applyBorder="1" applyAlignment="1" applyProtection="1">
      <alignment horizontal="center" vertical="top" wrapText="1"/>
      <protection locked="0"/>
    </xf>
    <xf numFmtId="1" fontId="30" fillId="0" borderId="1" xfId="0" applyNumberFormat="1" applyFont="1" applyFill="1" applyBorder="1" applyAlignment="1" applyProtection="1">
      <alignment horizontal="center" vertical="top" wrapText="1"/>
      <protection locked="0"/>
    </xf>
    <xf numFmtId="3" fontId="30" fillId="2" borderId="1" xfId="0" applyNumberFormat="1" applyFont="1" applyFill="1" applyBorder="1" applyAlignment="1" applyProtection="1">
      <alignment horizontal="center" vertical="top" wrapText="1"/>
      <protection locked="0"/>
    </xf>
    <xf numFmtId="4" fontId="30" fillId="0" borderId="0" xfId="0" applyNumberFormat="1" applyFont="1" applyFill="1" applyAlignment="1">
      <alignment horizontal="left" vertical="top" wrapText="1"/>
    </xf>
    <xf numFmtId="10" fontId="14" fillId="0" borderId="1" xfId="0" applyNumberFormat="1" applyFont="1" applyFill="1" applyBorder="1" applyAlignment="1" applyProtection="1">
      <alignment horizontal="center" vertical="top" wrapText="1"/>
      <protection locked="0"/>
    </xf>
    <xf numFmtId="4" fontId="15" fillId="2" borderId="1" xfId="0" applyNumberFormat="1" applyFont="1" applyFill="1" applyBorder="1" applyAlignment="1" applyProtection="1">
      <alignment horizontal="center" vertical="top" wrapText="1"/>
      <protection locked="0"/>
    </xf>
    <xf numFmtId="10" fontId="15" fillId="2" borderId="1" xfId="0" applyNumberFormat="1" applyFont="1" applyFill="1" applyBorder="1" applyAlignment="1" applyProtection="1">
      <alignment horizontal="center" vertical="top" wrapText="1"/>
      <protection locked="0"/>
    </xf>
    <xf numFmtId="4" fontId="14" fillId="2" borderId="1" xfId="0" applyNumberFormat="1" applyFont="1" applyFill="1" applyBorder="1" applyAlignment="1" applyProtection="1">
      <alignment horizontal="center" vertical="top" wrapText="1"/>
      <protection locked="0"/>
    </xf>
    <xf numFmtId="0" fontId="15" fillId="2" borderId="0" xfId="0" applyFont="1" applyFill="1" applyAlignment="1">
      <alignment vertical="top" wrapText="1"/>
    </xf>
    <xf numFmtId="4" fontId="15" fillId="0" borderId="1" xfId="0" applyNumberFormat="1" applyFont="1" applyFill="1" applyBorder="1" applyAlignment="1" applyProtection="1">
      <alignment horizontal="center" vertical="top" wrapText="1"/>
      <protection locked="0"/>
    </xf>
    <xf numFmtId="10" fontId="15" fillId="0" borderId="1" xfId="0" applyNumberFormat="1" applyFont="1" applyFill="1" applyBorder="1" applyAlignment="1" applyProtection="1">
      <alignment horizontal="center" vertical="top" wrapText="1"/>
      <protection locked="0"/>
    </xf>
    <xf numFmtId="4" fontId="20" fillId="2" borderId="1" xfId="0" applyNumberFormat="1" applyFont="1" applyFill="1" applyBorder="1" applyAlignment="1" applyProtection="1">
      <alignment horizontal="center" vertical="top" wrapText="1"/>
      <protection locked="0"/>
    </xf>
    <xf numFmtId="10" fontId="14" fillId="2" borderId="1" xfId="0" applyNumberFormat="1" applyFont="1" applyFill="1" applyBorder="1" applyAlignment="1" applyProtection="1">
      <alignment horizontal="center" vertical="top" wrapText="1"/>
      <protection locked="0"/>
    </xf>
    <xf numFmtId="0" fontId="20" fillId="0" borderId="0" xfId="0" applyFont="1" applyFill="1" applyAlignment="1">
      <alignment horizontal="left" vertical="top" wrapText="1"/>
    </xf>
    <xf numFmtId="0" fontId="23" fillId="0" borderId="0" xfId="0" applyFont="1" applyFill="1" applyAlignment="1">
      <alignment horizontal="left" vertical="top" wrapText="1"/>
    </xf>
    <xf numFmtId="0" fontId="23" fillId="2" borderId="0" xfId="0" applyFont="1" applyFill="1" applyAlignment="1">
      <alignment horizontal="left" vertical="top" wrapText="1"/>
    </xf>
    <xf numFmtId="0" fontId="25" fillId="2" borderId="0" xfId="0" applyFont="1" applyFill="1" applyAlignment="1">
      <alignment horizontal="left" vertical="top" wrapText="1"/>
    </xf>
    <xf numFmtId="0" fontId="23" fillId="3" borderId="0" xfId="0" applyFont="1" applyFill="1" applyAlignment="1">
      <alignment horizontal="left" vertical="top" wrapText="1"/>
    </xf>
    <xf numFmtId="0" fontId="27" fillId="3" borderId="0" xfId="0" applyFont="1" applyFill="1" applyAlignment="1">
      <alignment horizontal="left" vertical="top" wrapText="1"/>
    </xf>
    <xf numFmtId="0" fontId="25" fillId="0" borderId="0" xfId="0" applyFont="1" applyFill="1" applyAlignment="1">
      <alignment horizontal="left" vertical="top" wrapText="1"/>
    </xf>
    <xf numFmtId="0" fontId="17" fillId="0" borderId="0" xfId="0" applyFont="1" applyFill="1" applyAlignment="1">
      <alignment horizontal="left" vertical="top" wrapText="1"/>
    </xf>
    <xf numFmtId="0" fontId="20" fillId="3" borderId="0" xfId="0" applyFont="1" applyFill="1" applyAlignment="1">
      <alignment horizontal="left" vertical="top" wrapText="1"/>
    </xf>
    <xf numFmtId="0" fontId="20" fillId="4" borderId="0" xfId="0" applyFont="1" applyFill="1" applyAlignment="1">
      <alignment horizontal="left" vertical="top" wrapText="1"/>
    </xf>
    <xf numFmtId="4" fontId="15" fillId="0" borderId="1" xfId="0" applyNumberFormat="1" applyFont="1" applyFill="1" applyBorder="1" applyAlignment="1" applyProtection="1">
      <alignment horizontal="left" vertical="top" wrapText="1"/>
      <protection locked="0"/>
    </xf>
    <xf numFmtId="10" fontId="15" fillId="0" borderId="1" xfId="0" applyNumberFormat="1" applyFont="1" applyFill="1" applyBorder="1" applyAlignment="1" applyProtection="1">
      <alignment horizontal="left" vertical="top" wrapText="1"/>
      <protection locked="0"/>
    </xf>
    <xf numFmtId="4" fontId="15" fillId="2" borderId="1" xfId="0" applyNumberFormat="1" applyFont="1" applyFill="1" applyBorder="1" applyAlignment="1" applyProtection="1">
      <alignment horizontal="left" vertical="top" wrapText="1"/>
      <protection locked="0"/>
    </xf>
    <xf numFmtId="4" fontId="20" fillId="2" borderId="1" xfId="0" applyNumberFormat="1" applyFont="1" applyFill="1" applyBorder="1" applyAlignment="1" applyProtection="1">
      <alignment horizontal="left" vertical="top" wrapText="1"/>
      <protection locked="0"/>
    </xf>
    <xf numFmtId="0" fontId="15" fillId="0" borderId="0" xfId="0" applyFont="1" applyFill="1" applyAlignment="1">
      <alignment horizontal="center" vertical="top" wrapText="1"/>
    </xf>
    <xf numFmtId="0" fontId="15" fillId="0" borderId="0" xfId="0" applyFont="1" applyFill="1" applyAlignment="1">
      <alignment horizontal="justify" vertical="top" wrapText="1"/>
    </xf>
    <xf numFmtId="4" fontId="15" fillId="0" borderId="0" xfId="0" applyNumberFormat="1" applyFont="1" applyFill="1" applyAlignment="1">
      <alignment vertical="top" wrapText="1"/>
    </xf>
    <xf numFmtId="2" fontId="15" fillId="0" borderId="0" xfId="0" applyNumberFormat="1" applyFont="1" applyFill="1" applyAlignment="1">
      <alignment vertical="top" wrapText="1"/>
    </xf>
    <xf numFmtId="9" fontId="15" fillId="0" borderId="0" xfId="0" applyNumberFormat="1" applyFont="1" applyFill="1" applyAlignment="1">
      <alignment vertical="top" wrapText="1"/>
    </xf>
    <xf numFmtId="4" fontId="15" fillId="2" borderId="0" xfId="0" applyNumberFormat="1" applyFont="1" applyFill="1" applyAlignment="1">
      <alignment vertical="top" wrapText="1"/>
    </xf>
    <xf numFmtId="0" fontId="15" fillId="0" borderId="1" xfId="0" applyFont="1" applyFill="1" applyBorder="1" applyAlignment="1" applyProtection="1">
      <alignment horizontal="justify" vertical="top" wrapText="1"/>
      <protection locked="0"/>
    </xf>
    <xf numFmtId="4" fontId="20" fillId="0" borderId="0" xfId="0" applyNumberFormat="1" applyFont="1" applyFill="1" applyAlignment="1">
      <alignment horizontal="left" vertical="top" wrapText="1"/>
    </xf>
    <xf numFmtId="0" fontId="14" fillId="0" borderId="3" xfId="0" applyFont="1" applyFill="1" applyBorder="1" applyAlignment="1" applyProtection="1">
      <alignment horizontal="justify" vertical="top" wrapText="1"/>
      <protection locked="0"/>
    </xf>
    <xf numFmtId="0" fontId="14" fillId="0" borderId="1" xfId="0" quotePrefix="1" applyFont="1" applyFill="1" applyBorder="1" applyAlignment="1" applyProtection="1">
      <alignment horizontal="justify" vertical="top" wrapText="1"/>
      <protection locked="0"/>
    </xf>
    <xf numFmtId="0" fontId="15" fillId="2" borderId="1" xfId="0" applyFont="1" applyFill="1" applyBorder="1" applyAlignment="1">
      <alignment horizontal="left" vertical="top" wrapText="1"/>
    </xf>
    <xf numFmtId="9" fontId="22" fillId="2" borderId="1" xfId="0" applyNumberFormat="1" applyFont="1" applyFill="1" applyBorder="1" applyAlignment="1" applyProtection="1">
      <alignment horizontal="justify" vertical="top" wrapText="1"/>
      <protection locked="0"/>
    </xf>
    <xf numFmtId="4" fontId="20" fillId="4" borderId="0" xfId="0" applyNumberFormat="1" applyFont="1" applyFill="1" applyAlignment="1">
      <alignment horizontal="left" vertical="top" wrapText="1"/>
    </xf>
    <xf numFmtId="0" fontId="15" fillId="0" borderId="4" xfId="0" applyFont="1" applyFill="1" applyBorder="1" applyAlignment="1" applyProtection="1">
      <alignment horizontal="justify" vertical="top" wrapText="1"/>
      <protection locked="0"/>
    </xf>
    <xf numFmtId="0" fontId="14" fillId="0" borderId="1" xfId="0" applyFont="1" applyFill="1" applyBorder="1" applyAlignment="1" applyProtection="1">
      <alignment horizontal="left" vertical="top" wrapText="1"/>
      <protection locked="0"/>
    </xf>
    <xf numFmtId="0" fontId="37" fillId="0" borderId="1" xfId="0" applyFont="1" applyFill="1" applyBorder="1" applyAlignment="1" applyProtection="1">
      <alignment horizontal="justify" vertical="top" wrapText="1"/>
      <protection locked="0"/>
    </xf>
    <xf numFmtId="4" fontId="12" fillId="2" borderId="1" xfId="0" applyNumberFormat="1" applyFont="1" applyFill="1" applyBorder="1" applyAlignment="1" applyProtection="1">
      <alignment horizontal="center" vertical="top" wrapText="1"/>
      <protection locked="0"/>
    </xf>
    <xf numFmtId="10" fontId="12" fillId="2" borderId="1" xfId="0" applyNumberFormat="1" applyFont="1" applyFill="1" applyBorder="1" applyAlignment="1" applyProtection="1">
      <alignment horizontal="center" vertical="top" wrapText="1"/>
      <protection locked="0"/>
    </xf>
    <xf numFmtId="4" fontId="33" fillId="2" borderId="1" xfId="0" applyNumberFormat="1" applyFont="1" applyFill="1" applyBorder="1" applyAlignment="1" applyProtection="1">
      <alignment horizontal="center" vertical="top" wrapText="1"/>
      <protection locked="0"/>
    </xf>
    <xf numFmtId="4" fontId="33" fillId="0" borderId="1" xfId="0" applyNumberFormat="1" applyFont="1" applyFill="1" applyBorder="1" applyAlignment="1" applyProtection="1">
      <alignment horizontal="center" vertical="top" wrapText="1"/>
      <protection locked="0"/>
    </xf>
    <xf numFmtId="10" fontId="33" fillId="2" borderId="1" xfId="0" applyNumberFormat="1" applyFont="1" applyFill="1" applyBorder="1" applyAlignment="1" applyProtection="1">
      <alignment horizontal="center" vertical="top" wrapText="1"/>
      <protection locked="0"/>
    </xf>
    <xf numFmtId="4" fontId="33" fillId="2" borderId="1" xfId="0" applyNumberFormat="1" applyFont="1" applyFill="1" applyBorder="1" applyAlignment="1" applyProtection="1">
      <alignment horizontal="center" vertical="top" wrapText="1"/>
      <protection locked="0"/>
    </xf>
    <xf numFmtId="4" fontId="33" fillId="0" borderId="1" xfId="0" applyNumberFormat="1" applyFont="1" applyFill="1" applyBorder="1" applyAlignment="1" applyProtection="1">
      <alignment horizontal="center" vertical="top" wrapText="1"/>
      <protection locked="0"/>
    </xf>
    <xf numFmtId="0" fontId="33" fillId="0" borderId="4" xfId="0"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0" fontId="34" fillId="0" borderId="1" xfId="0" applyFont="1" applyFill="1" applyBorder="1" applyAlignment="1" applyProtection="1">
      <alignment horizontal="left" vertical="top" wrapText="1"/>
      <protection locked="0"/>
    </xf>
    <xf numFmtId="4" fontId="12" fillId="0" borderId="1" xfId="0" applyNumberFormat="1" applyFont="1" applyFill="1" applyBorder="1" applyAlignment="1" applyProtection="1">
      <alignment horizontal="center" vertical="top" wrapText="1"/>
      <protection locked="0"/>
    </xf>
    <xf numFmtId="10" fontId="12" fillId="0" borderId="1" xfId="0" applyNumberFormat="1" applyFont="1" applyFill="1" applyBorder="1" applyAlignment="1" applyProtection="1">
      <alignment horizontal="center" vertical="top" wrapText="1"/>
      <protection locked="0"/>
    </xf>
    <xf numFmtId="10" fontId="33" fillId="0" borderId="1" xfId="0" applyNumberFormat="1" applyFont="1" applyFill="1" applyBorder="1" applyAlignment="1" applyProtection="1">
      <alignment horizontal="center" vertical="top" wrapText="1"/>
      <protection locked="0"/>
    </xf>
    <xf numFmtId="0" fontId="40" fillId="0" borderId="1" xfId="0" applyFont="1" applyFill="1" applyBorder="1" applyAlignment="1" applyProtection="1">
      <alignment horizontal="justify" vertical="top" wrapText="1"/>
      <protection locked="0"/>
    </xf>
    <xf numFmtId="0" fontId="33" fillId="0" borderId="1" xfId="0" applyFont="1" applyFill="1" applyBorder="1" applyAlignment="1" applyProtection="1">
      <alignment horizontal="left" vertical="top" wrapText="1"/>
      <protection locked="0"/>
    </xf>
    <xf numFmtId="0" fontId="40" fillId="0" borderId="1" xfId="0" applyFont="1" applyFill="1" applyBorder="1" applyAlignment="1" applyProtection="1">
      <alignment horizontal="left" vertical="top" wrapText="1"/>
      <protection locked="0"/>
    </xf>
    <xf numFmtId="4" fontId="33" fillId="2" borderId="1" xfId="0" applyNumberFormat="1" applyFont="1" applyFill="1" applyBorder="1" applyAlignment="1" applyProtection="1">
      <alignment horizontal="center" vertical="top" wrapText="1"/>
      <protection locked="0"/>
    </xf>
    <xf numFmtId="10" fontId="33" fillId="2" borderId="1" xfId="0" applyNumberFormat="1" applyFont="1" applyFill="1" applyBorder="1" applyAlignment="1" applyProtection="1">
      <alignment horizontal="center" vertical="top" wrapText="1"/>
      <protection locked="0"/>
    </xf>
    <xf numFmtId="4" fontId="33" fillId="0" borderId="1" xfId="0" applyNumberFormat="1" applyFont="1" applyFill="1" applyBorder="1" applyAlignment="1" applyProtection="1">
      <alignment horizontal="center" vertical="top" wrapText="1"/>
      <protection locked="0"/>
    </xf>
    <xf numFmtId="0" fontId="37" fillId="0" borderId="1" xfId="0" applyFont="1" applyFill="1" applyBorder="1" applyAlignment="1" applyProtection="1">
      <alignment horizontal="left" vertical="top" wrapText="1"/>
      <protection locked="0"/>
    </xf>
    <xf numFmtId="4" fontId="41" fillId="0" borderId="1" xfId="0" applyNumberFormat="1" applyFont="1" applyFill="1" applyBorder="1" applyAlignment="1" applyProtection="1">
      <alignment horizontal="center" vertical="top" wrapText="1"/>
      <protection locked="0"/>
    </xf>
    <xf numFmtId="4" fontId="42" fillId="2" borderId="1" xfId="0" applyNumberFormat="1" applyFont="1" applyFill="1" applyBorder="1" applyAlignment="1" applyProtection="1">
      <alignment horizontal="center" vertical="top" wrapText="1"/>
      <protection locked="0"/>
    </xf>
    <xf numFmtId="4" fontId="42" fillId="0" borderId="1" xfId="0" applyNumberFormat="1" applyFont="1" applyFill="1" applyBorder="1" applyAlignment="1" applyProtection="1">
      <alignment horizontal="center" vertical="top" wrapText="1"/>
      <protection locked="0"/>
    </xf>
    <xf numFmtId="10" fontId="42" fillId="0" borderId="1" xfId="0" applyNumberFormat="1" applyFont="1" applyFill="1" applyBorder="1" applyAlignment="1" applyProtection="1">
      <alignment horizontal="center" vertical="top" wrapText="1"/>
      <protection locked="0"/>
    </xf>
    <xf numFmtId="0" fontId="43" fillId="0" borderId="1" xfId="0" applyFont="1" applyFill="1" applyBorder="1" applyAlignment="1" applyProtection="1">
      <alignment horizontal="justify" vertical="top" wrapText="1"/>
      <protection locked="0"/>
    </xf>
    <xf numFmtId="4" fontId="33" fillId="2" borderId="1" xfId="0" applyNumberFormat="1" applyFont="1" applyFill="1" applyBorder="1" applyAlignment="1" applyProtection="1">
      <alignment horizontal="center" vertical="top" wrapText="1"/>
      <protection locked="0"/>
    </xf>
    <xf numFmtId="4" fontId="33" fillId="0" borderId="1" xfId="0" applyNumberFormat="1" applyFont="1" applyFill="1" applyBorder="1" applyAlignment="1" applyProtection="1">
      <alignment horizontal="center" vertical="top" wrapText="1"/>
      <protection locked="0"/>
    </xf>
    <xf numFmtId="10" fontId="33" fillId="2" borderId="1" xfId="0" applyNumberFormat="1" applyFont="1" applyFill="1" applyBorder="1" applyAlignment="1" applyProtection="1">
      <alignment horizontal="center" vertical="top" wrapText="1"/>
      <protection locked="0"/>
    </xf>
    <xf numFmtId="0" fontId="40" fillId="2" borderId="1" xfId="0" applyFont="1" applyFill="1" applyBorder="1" applyAlignment="1" applyProtection="1">
      <alignment horizontal="justify" vertical="top" wrapText="1"/>
      <protection locked="0"/>
    </xf>
    <xf numFmtId="0" fontId="37" fillId="2" borderId="1" xfId="0"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0" fontId="40" fillId="0" borderId="1" xfId="0" applyFont="1" applyFill="1" applyBorder="1" applyAlignment="1" applyProtection="1">
      <alignment horizontal="justify" vertical="top" wrapText="1"/>
      <protection locked="0"/>
    </xf>
    <xf numFmtId="4" fontId="33" fillId="2" borderId="4" xfId="0" applyNumberFormat="1" applyFont="1" applyFill="1" applyBorder="1" applyAlignment="1" applyProtection="1">
      <alignment horizontal="center" vertical="top" wrapText="1"/>
      <protection locked="0"/>
    </xf>
    <xf numFmtId="0" fontId="33" fillId="0" borderId="1" xfId="0" applyFont="1" applyFill="1" applyBorder="1" applyAlignment="1" applyProtection="1">
      <alignment horizontal="justify" vertical="top" wrapText="1"/>
      <protection locked="0"/>
    </xf>
    <xf numFmtId="4" fontId="33" fillId="0" borderId="1" xfId="0" applyNumberFormat="1" applyFont="1" applyFill="1" applyBorder="1" applyAlignment="1" applyProtection="1">
      <alignment horizontal="center" vertical="top" wrapText="1"/>
      <protection locked="0"/>
    </xf>
    <xf numFmtId="2" fontId="33" fillId="0" borderId="1" xfId="0" applyNumberFormat="1" applyFont="1" applyFill="1" applyBorder="1" applyAlignment="1" applyProtection="1">
      <alignment horizontal="center" vertical="top" wrapText="1"/>
      <protection locked="0"/>
    </xf>
    <xf numFmtId="9" fontId="33" fillId="0" borderId="1" xfId="0" applyNumberFormat="1" applyFont="1" applyFill="1" applyBorder="1" applyAlignment="1" applyProtection="1">
      <alignment horizontal="center" vertical="top" wrapText="1"/>
      <protection locked="0"/>
    </xf>
    <xf numFmtId="4" fontId="33" fillId="0" borderId="0" xfId="0" applyNumberFormat="1" applyFont="1" applyFill="1" applyAlignment="1">
      <alignment horizontal="left" vertical="top" wrapText="1"/>
    </xf>
    <xf numFmtId="0" fontId="33" fillId="0" borderId="0" xfId="0" applyFont="1" applyFill="1" applyAlignment="1">
      <alignment horizontal="left" vertical="top" wrapText="1"/>
    </xf>
    <xf numFmtId="0" fontId="40" fillId="0" borderId="0" xfId="0" applyFont="1" applyAlignment="1">
      <alignment horizontal="left" vertical="top" wrapText="1"/>
    </xf>
    <xf numFmtId="2" fontId="33" fillId="2" borderId="1" xfId="0" applyNumberFormat="1" applyFont="1" applyFill="1" applyBorder="1" applyAlignment="1" applyProtection="1">
      <alignment horizontal="center" vertical="top" wrapText="1"/>
      <protection locked="0"/>
    </xf>
    <xf numFmtId="9" fontId="33" fillId="2" borderId="1" xfId="0" applyNumberFormat="1" applyFont="1" applyFill="1" applyBorder="1" applyAlignment="1" applyProtection="1">
      <alignment horizontal="center" vertical="top" wrapText="1"/>
      <protection locked="0"/>
    </xf>
    <xf numFmtId="0" fontId="45" fillId="0" borderId="0" xfId="0" applyFont="1" applyFill="1" applyAlignment="1">
      <alignment horizontal="left" vertical="top" wrapText="1"/>
    </xf>
    <xf numFmtId="49" fontId="30" fillId="0" borderId="1" xfId="0" applyNumberFormat="1" applyFont="1" applyFill="1" applyBorder="1" applyAlignment="1" applyProtection="1">
      <alignment horizontal="justify" vertical="top" wrapText="1"/>
      <protection locked="0"/>
    </xf>
    <xf numFmtId="0" fontId="29" fillId="0" borderId="1" xfId="0" applyFont="1" applyFill="1" applyBorder="1" applyAlignment="1" applyProtection="1">
      <alignment horizontal="justify" vertical="top" wrapText="1"/>
      <protection locked="0"/>
    </xf>
    <xf numFmtId="4" fontId="30" fillId="0" borderId="1" xfId="0" applyNumberFormat="1" applyFont="1" applyFill="1" applyBorder="1" applyAlignment="1" applyProtection="1">
      <alignment horizontal="center" vertical="top" wrapText="1"/>
      <protection locked="0"/>
    </xf>
    <xf numFmtId="10" fontId="30" fillId="0" borderId="1" xfId="0" applyNumberFormat="1" applyFont="1" applyFill="1" applyBorder="1" applyAlignment="1" applyProtection="1">
      <alignment horizontal="center" vertical="top" wrapText="1"/>
      <protection locked="0"/>
    </xf>
    <xf numFmtId="9" fontId="12" fillId="0" borderId="1" xfId="0" applyNumberFormat="1" applyFont="1" applyFill="1" applyBorder="1" applyAlignment="1" applyProtection="1">
      <alignment horizontal="center" vertical="top" wrapText="1"/>
      <protection locked="0"/>
    </xf>
    <xf numFmtId="0" fontId="33" fillId="2" borderId="1" xfId="0" applyFont="1" applyFill="1" applyBorder="1" applyAlignment="1" applyProtection="1">
      <alignment horizontal="justify" vertical="top" wrapText="1"/>
      <protection locked="0"/>
    </xf>
    <xf numFmtId="2" fontId="12" fillId="0" borderId="5" xfId="0" applyNumberFormat="1" applyFont="1" applyFill="1" applyBorder="1" applyAlignment="1" applyProtection="1">
      <alignment horizontal="center" vertical="top" wrapText="1"/>
      <protection locked="0"/>
    </xf>
    <xf numFmtId="9" fontId="12" fillId="0" borderId="5" xfId="0" applyNumberFormat="1" applyFont="1" applyFill="1" applyBorder="1" applyAlignment="1" applyProtection="1">
      <alignment horizontal="center" vertical="top" wrapText="1"/>
      <protection locked="0"/>
    </xf>
    <xf numFmtId="0" fontId="40" fillId="0" borderId="1" xfId="0" applyFont="1" applyBorder="1" applyAlignment="1">
      <alignment horizontal="left" vertical="top"/>
    </xf>
    <xf numFmtId="4" fontId="12" fillId="2" borderId="1" xfId="0" applyNumberFormat="1" applyFont="1" applyFill="1" applyBorder="1" applyAlignment="1" applyProtection="1">
      <alignment horizontal="left" vertical="top" wrapText="1"/>
      <protection locked="0"/>
    </xf>
    <xf numFmtId="2" fontId="12" fillId="2" borderId="1" xfId="0" applyNumberFormat="1" applyFont="1" applyFill="1" applyBorder="1" applyAlignment="1" applyProtection="1">
      <alignment horizontal="left" vertical="top" wrapText="1"/>
      <protection locked="0"/>
    </xf>
    <xf numFmtId="10" fontId="12" fillId="2" borderId="1" xfId="0" applyNumberFormat="1" applyFont="1" applyFill="1" applyBorder="1" applyAlignment="1" applyProtection="1">
      <alignment horizontal="left" vertical="top" wrapText="1"/>
      <protection locked="0"/>
    </xf>
    <xf numFmtId="9" fontId="12" fillId="2" borderId="1" xfId="0" applyNumberFormat="1" applyFont="1" applyFill="1" applyBorder="1" applyAlignment="1" applyProtection="1">
      <alignment horizontal="left" vertical="top" wrapText="1"/>
      <protection locked="0"/>
    </xf>
    <xf numFmtId="0" fontId="40" fillId="0" borderId="1" xfId="0" applyFont="1" applyBorder="1" applyAlignment="1">
      <alignment horizontal="left" vertical="top" wrapText="1"/>
    </xf>
    <xf numFmtId="0" fontId="33" fillId="2" borderId="4" xfId="0" applyFont="1" applyFill="1" applyBorder="1" applyAlignment="1" applyProtection="1">
      <alignment horizontal="justify" vertical="top" wrapText="1"/>
      <protection locked="0"/>
    </xf>
    <xf numFmtId="0" fontId="40" fillId="0" borderId="6" xfId="0" applyFont="1" applyBorder="1" applyAlignment="1">
      <alignment vertical="top" wrapText="1"/>
    </xf>
    <xf numFmtId="0" fontId="30" fillId="2" borderId="0" xfId="0" applyFont="1" applyFill="1" applyAlignment="1">
      <alignment horizontal="left" vertical="top" wrapText="1"/>
    </xf>
    <xf numFmtId="4" fontId="33" fillId="2" borderId="1" xfId="0" applyNumberFormat="1" applyFont="1" applyFill="1" applyBorder="1" applyAlignment="1" applyProtection="1">
      <alignment horizontal="left" vertical="top" wrapText="1"/>
      <protection locked="0"/>
    </xf>
    <xf numFmtId="10" fontId="33" fillId="2" borderId="1" xfId="0" applyNumberFormat="1" applyFont="1" applyFill="1" applyBorder="1" applyAlignment="1" applyProtection="1">
      <alignment horizontal="left" vertical="top" wrapText="1"/>
      <protection locked="0"/>
    </xf>
    <xf numFmtId="9" fontId="33" fillId="2" borderId="1" xfId="0" applyNumberFormat="1" applyFont="1" applyFill="1" applyBorder="1" applyAlignment="1" applyProtection="1">
      <alignment horizontal="left" vertical="top" wrapText="1"/>
      <protection locked="0"/>
    </xf>
    <xf numFmtId="0" fontId="40" fillId="0" borderId="1" xfId="0" applyFont="1" applyBorder="1" applyAlignment="1">
      <alignment vertical="top" wrapText="1"/>
    </xf>
    <xf numFmtId="0" fontId="12" fillId="0" borderId="0" xfId="0" applyFont="1" applyFill="1" applyAlignment="1">
      <alignment vertical="top" wrapText="1"/>
    </xf>
    <xf numFmtId="0" fontId="37" fillId="0" borderId="1" xfId="0" applyFont="1" applyFill="1" applyBorder="1" applyAlignment="1" applyProtection="1">
      <alignment horizontal="justify" vertical="top" wrapText="1"/>
      <protection locked="0"/>
    </xf>
    <xf numFmtId="49" fontId="47" fillId="0" borderId="1" xfId="0" applyNumberFormat="1" applyFont="1" applyFill="1" applyBorder="1" applyAlignment="1" applyProtection="1">
      <alignment horizontal="justify" vertical="top" wrapText="1"/>
      <protection locked="0"/>
    </xf>
    <xf numFmtId="0" fontId="47" fillId="0" borderId="1" xfId="0" applyFont="1" applyFill="1" applyBorder="1" applyAlignment="1" applyProtection="1">
      <alignment horizontal="justify" vertical="top" wrapText="1"/>
      <protection locked="0"/>
    </xf>
    <xf numFmtId="49" fontId="29" fillId="0" borderId="1" xfId="0" applyNumberFormat="1" applyFont="1" applyFill="1" applyBorder="1" applyAlignment="1" applyProtection="1">
      <alignment horizontal="justify" vertical="top" wrapText="1"/>
      <protection locked="0"/>
    </xf>
    <xf numFmtId="49" fontId="29" fillId="2" borderId="1" xfId="0" applyNumberFormat="1" applyFont="1" applyFill="1" applyBorder="1" applyAlignment="1" applyProtection="1">
      <alignment horizontal="justify" vertical="top" wrapText="1"/>
      <protection locked="0"/>
    </xf>
    <xf numFmtId="0" fontId="29" fillId="2" borderId="1" xfId="0" applyFont="1" applyFill="1" applyBorder="1" applyAlignment="1" applyProtection="1">
      <alignment horizontal="justify" vertical="top" wrapText="1"/>
      <protection locked="0"/>
    </xf>
    <xf numFmtId="4" fontId="30" fillId="2" borderId="1" xfId="0" applyNumberFormat="1" applyFont="1" applyFill="1" applyBorder="1" applyAlignment="1" applyProtection="1">
      <alignment horizontal="center" vertical="top" wrapText="1"/>
      <protection locked="0"/>
    </xf>
    <xf numFmtId="49" fontId="30" fillId="2" borderId="1" xfId="0" applyNumberFormat="1" applyFont="1" applyFill="1" applyBorder="1" applyAlignment="1" applyProtection="1">
      <alignment horizontal="justify" vertical="top" wrapText="1"/>
      <protection locked="0"/>
    </xf>
    <xf numFmtId="9" fontId="12" fillId="2" borderId="1" xfId="0" applyNumberFormat="1" applyFont="1" applyFill="1" applyBorder="1" applyAlignment="1" applyProtection="1">
      <alignment horizontal="center" vertical="top" wrapText="1"/>
      <protection locked="0"/>
    </xf>
    <xf numFmtId="49" fontId="48" fillId="0" borderId="1" xfId="0" applyNumberFormat="1" applyFont="1" applyFill="1" applyBorder="1" applyAlignment="1" applyProtection="1">
      <alignment horizontal="justify" vertical="top" wrapText="1"/>
      <protection locked="0"/>
    </xf>
    <xf numFmtId="0" fontId="48" fillId="0" borderId="1" xfId="0" applyFont="1" applyFill="1" applyBorder="1" applyAlignment="1" applyProtection="1">
      <alignment horizontal="justify" vertical="top" wrapText="1"/>
      <protection locked="0"/>
    </xf>
    <xf numFmtId="4" fontId="45" fillId="0" borderId="1" xfId="0" applyNumberFormat="1" applyFont="1" applyFill="1" applyBorder="1" applyAlignment="1" applyProtection="1">
      <alignment horizontal="center" vertical="top" wrapText="1"/>
      <protection locked="0"/>
    </xf>
    <xf numFmtId="10" fontId="45" fillId="0" borderId="1" xfId="0" applyNumberFormat="1" applyFont="1" applyFill="1" applyBorder="1" applyAlignment="1" applyProtection="1">
      <alignment horizontal="center" vertical="top" wrapText="1"/>
      <protection locked="0"/>
    </xf>
    <xf numFmtId="49" fontId="33" fillId="0" borderId="1" xfId="0" applyNumberFormat="1" applyFont="1" applyFill="1" applyBorder="1" applyAlignment="1" applyProtection="1">
      <alignment horizontal="justify" vertical="top" wrapText="1"/>
      <protection locked="0"/>
    </xf>
    <xf numFmtId="49" fontId="45" fillId="0" borderId="1" xfId="0" applyNumberFormat="1" applyFont="1" applyFill="1" applyBorder="1" applyAlignment="1" applyProtection="1">
      <alignment horizontal="justify" vertical="top" wrapText="1"/>
      <protection locked="0"/>
    </xf>
    <xf numFmtId="4" fontId="33" fillId="2" borderId="1" xfId="0" applyNumberFormat="1" applyFont="1" applyFill="1" applyBorder="1" applyAlignment="1" applyProtection="1">
      <alignment horizontal="center" vertical="top" wrapText="1"/>
      <protection locked="0"/>
    </xf>
    <xf numFmtId="0" fontId="37" fillId="0" borderId="1" xfId="0" applyFont="1" applyFill="1" applyBorder="1" applyAlignment="1" applyProtection="1">
      <alignment horizontal="justify" vertical="top" wrapText="1"/>
      <protection locked="0"/>
    </xf>
    <xf numFmtId="4" fontId="33" fillId="0" borderId="1" xfId="0" applyNumberFormat="1" applyFont="1" applyFill="1" applyBorder="1" applyAlignment="1" applyProtection="1">
      <alignment horizontal="center" vertical="top" wrapText="1"/>
      <protection locked="0"/>
    </xf>
    <xf numFmtId="10" fontId="33" fillId="0" borderId="1" xfId="0" applyNumberFormat="1" applyFont="1" applyFill="1" applyBorder="1" applyAlignment="1" applyProtection="1">
      <alignment horizontal="center" vertical="top" wrapText="1"/>
      <protection locked="0"/>
    </xf>
    <xf numFmtId="0" fontId="40" fillId="0" borderId="1" xfId="0" applyFont="1" applyFill="1" applyBorder="1" applyAlignment="1" applyProtection="1">
      <alignment horizontal="justify" vertical="top" wrapText="1"/>
      <protection locked="0"/>
    </xf>
    <xf numFmtId="0" fontId="37" fillId="0" borderId="1" xfId="0" applyFont="1" applyFill="1" applyBorder="1" applyAlignment="1" applyProtection="1">
      <alignment horizontal="justify" vertical="top" wrapText="1"/>
      <protection locked="0"/>
    </xf>
    <xf numFmtId="0" fontId="35" fillId="0" borderId="4" xfId="0" applyFont="1" applyFill="1" applyBorder="1" applyAlignment="1" applyProtection="1">
      <alignment horizontal="left" vertical="top" wrapText="1"/>
      <protection locked="0"/>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9" fontId="37" fillId="0" borderId="1" xfId="0" applyNumberFormat="1" applyFont="1" applyFill="1" applyBorder="1" applyAlignment="1" applyProtection="1">
      <alignment horizontal="justify" vertical="top" wrapText="1"/>
      <protection locked="0"/>
    </xf>
    <xf numFmtId="0" fontId="33" fillId="0" borderId="4" xfId="0" applyFont="1" applyFill="1" applyBorder="1" applyAlignment="1" applyProtection="1">
      <alignment horizontal="justify" vertical="top" wrapText="1"/>
      <protection locked="0"/>
    </xf>
    <xf numFmtId="0" fontId="33" fillId="0" borderId="2" xfId="0" applyFont="1" applyFill="1" applyBorder="1" applyAlignment="1" applyProtection="1">
      <alignment horizontal="justify" vertical="top" wrapText="1"/>
      <protection locked="0"/>
    </xf>
    <xf numFmtId="0" fontId="33" fillId="0" borderId="3" xfId="0" applyFont="1" applyFill="1" applyBorder="1" applyAlignment="1" applyProtection="1">
      <alignment horizontal="justify" vertical="top" wrapText="1"/>
      <protection locked="0"/>
    </xf>
    <xf numFmtId="4" fontId="33" fillId="2" borderId="1" xfId="0" applyNumberFormat="1" applyFont="1" applyFill="1" applyBorder="1" applyAlignment="1" applyProtection="1">
      <alignment horizontal="center" vertical="top" wrapText="1"/>
      <protection locked="0"/>
    </xf>
    <xf numFmtId="9" fontId="22" fillId="0" borderId="1" xfId="0" applyNumberFormat="1" applyFont="1" applyFill="1" applyBorder="1" applyAlignment="1" applyProtection="1">
      <alignment horizontal="justify" vertical="top" wrapText="1"/>
      <protection locked="0"/>
    </xf>
    <xf numFmtId="0" fontId="37" fillId="0" borderId="1" xfId="0" applyFont="1" applyFill="1" applyBorder="1" applyAlignment="1" applyProtection="1">
      <alignment horizontal="justify" vertical="top" wrapText="1"/>
      <protection locked="0"/>
    </xf>
    <xf numFmtId="0" fontId="37" fillId="0" borderId="4" xfId="0" applyFont="1" applyFill="1" applyBorder="1" applyAlignment="1" applyProtection="1">
      <alignment horizontal="justify" vertical="top" wrapText="1"/>
      <protection locked="0"/>
    </xf>
    <xf numFmtId="0" fontId="39" fillId="0" borderId="1" xfId="0" applyFont="1" applyFill="1" applyBorder="1" applyAlignment="1" applyProtection="1">
      <alignment horizontal="justify" vertical="top" wrapText="1"/>
      <protection locked="0"/>
    </xf>
    <xf numFmtId="0" fontId="18" fillId="0" borderId="1" xfId="0" applyFont="1" applyFill="1" applyBorder="1" applyAlignment="1" applyProtection="1">
      <alignment horizontal="justify" vertical="top" wrapText="1"/>
      <protection locked="0"/>
    </xf>
    <xf numFmtId="2" fontId="39" fillId="0" borderId="1" xfId="0" applyNumberFormat="1" applyFont="1" applyFill="1" applyBorder="1" applyAlignment="1" applyProtection="1">
      <alignment vertical="top" wrapText="1"/>
      <protection locked="0"/>
    </xf>
    <xf numFmtId="2" fontId="18" fillId="0" borderId="1" xfId="0" applyNumberFormat="1" applyFont="1" applyFill="1" applyBorder="1" applyAlignment="1" applyProtection="1">
      <alignment vertical="top" wrapText="1"/>
      <protection locked="0"/>
    </xf>
    <xf numFmtId="4" fontId="21" fillId="0" borderId="1" xfId="0" applyNumberFormat="1" applyFont="1" applyFill="1" applyBorder="1" applyAlignment="1" applyProtection="1">
      <alignment horizontal="justify" vertical="top" wrapText="1"/>
      <protection locked="0"/>
    </xf>
    <xf numFmtId="0" fontId="39" fillId="0" borderId="3" xfId="0" applyFont="1" applyFill="1" applyBorder="1" applyAlignment="1" applyProtection="1">
      <alignment horizontal="justify" vertical="top" wrapText="1"/>
      <protection locked="0"/>
    </xf>
    <xf numFmtId="9" fontId="18" fillId="2" borderId="1" xfId="0" applyNumberFormat="1" applyFont="1" applyFill="1" applyBorder="1" applyAlignment="1" applyProtection="1">
      <alignment horizontal="justify" vertical="top" wrapText="1"/>
      <protection locked="0"/>
    </xf>
    <xf numFmtId="9" fontId="22" fillId="2" borderId="1" xfId="0" applyNumberFormat="1" applyFont="1" applyFill="1" applyBorder="1" applyAlignment="1" applyProtection="1">
      <alignment horizontal="justify" vertical="top" wrapText="1"/>
      <protection locked="0"/>
    </xf>
    <xf numFmtId="9" fontId="37" fillId="2" borderId="4" xfId="0" applyNumberFormat="1" applyFont="1" applyFill="1" applyBorder="1" applyAlignment="1" applyProtection="1">
      <alignment horizontal="justify" vertical="top" wrapText="1"/>
      <protection locked="0"/>
    </xf>
    <xf numFmtId="9" fontId="37" fillId="2" borderId="2" xfId="0" applyNumberFormat="1" applyFont="1" applyFill="1" applyBorder="1" applyAlignment="1" applyProtection="1">
      <alignment horizontal="justify" vertical="top" wrapText="1"/>
      <protection locked="0"/>
    </xf>
    <xf numFmtId="9" fontId="37" fillId="2" borderId="3" xfId="0" applyNumberFormat="1" applyFont="1" applyFill="1" applyBorder="1" applyAlignment="1" applyProtection="1">
      <alignment horizontal="justify" vertical="top" wrapText="1"/>
      <protection locked="0"/>
    </xf>
    <xf numFmtId="9" fontId="37" fillId="0" borderId="4" xfId="0" applyNumberFormat="1" applyFont="1" applyFill="1" applyBorder="1" applyAlignment="1" applyProtection="1">
      <alignment horizontal="justify" vertical="top" wrapText="1"/>
      <protection locked="0"/>
    </xf>
    <xf numFmtId="9" fontId="37" fillId="0" borderId="2" xfId="0" applyNumberFormat="1" applyFont="1" applyFill="1" applyBorder="1" applyAlignment="1" applyProtection="1">
      <alignment horizontal="justify" vertical="top" wrapText="1"/>
      <protection locked="0"/>
    </xf>
    <xf numFmtId="9" fontId="37" fillId="0" borderId="3" xfId="0" applyNumberFormat="1" applyFont="1" applyFill="1" applyBorder="1" applyAlignment="1" applyProtection="1">
      <alignment horizontal="justify" vertical="top" wrapText="1"/>
      <protection locked="0"/>
    </xf>
    <xf numFmtId="10" fontId="33" fillId="0" borderId="4" xfId="0" applyNumberFormat="1" applyFont="1" applyFill="1" applyBorder="1" applyAlignment="1" applyProtection="1">
      <alignment horizontal="center" vertical="top" wrapText="1"/>
      <protection locked="0"/>
    </xf>
    <xf numFmtId="10" fontId="33" fillId="0" borderId="2" xfId="0" applyNumberFormat="1" applyFont="1" applyFill="1" applyBorder="1" applyAlignment="1" applyProtection="1">
      <alignment horizontal="center" vertical="top" wrapText="1"/>
      <protection locked="0"/>
    </xf>
    <xf numFmtId="10" fontId="33" fillId="0" borderId="3" xfId="0" applyNumberFormat="1" applyFont="1" applyFill="1" applyBorder="1" applyAlignment="1" applyProtection="1">
      <alignment horizontal="center" vertical="top" wrapText="1"/>
      <protection locked="0"/>
    </xf>
    <xf numFmtId="4" fontId="33" fillId="0" borderId="4" xfId="0" applyNumberFormat="1" applyFont="1" applyFill="1" applyBorder="1" applyAlignment="1" applyProtection="1">
      <alignment horizontal="center" vertical="top" wrapText="1"/>
      <protection locked="0"/>
    </xf>
    <xf numFmtId="4" fontId="33" fillId="0" borderId="2" xfId="0" applyNumberFormat="1" applyFont="1" applyFill="1" applyBorder="1" applyAlignment="1" applyProtection="1">
      <alignment horizontal="center" vertical="top" wrapText="1"/>
      <protection locked="0"/>
    </xf>
    <xf numFmtId="4" fontId="33" fillId="0" borderId="3" xfId="0" applyNumberFormat="1" applyFont="1" applyFill="1" applyBorder="1" applyAlignment="1" applyProtection="1">
      <alignment horizontal="center" vertical="top" wrapText="1"/>
      <protection locked="0"/>
    </xf>
    <xf numFmtId="4" fontId="33" fillId="0" borderId="1" xfId="0" applyNumberFormat="1" applyFont="1" applyFill="1" applyBorder="1" applyAlignment="1" applyProtection="1">
      <alignment horizontal="center" vertical="top" wrapText="1"/>
      <protection locked="0"/>
    </xf>
    <xf numFmtId="10" fontId="33" fillId="2" borderId="1" xfId="0" applyNumberFormat="1" applyFont="1" applyFill="1" applyBorder="1" applyAlignment="1" applyProtection="1">
      <alignment horizontal="center" vertical="top" wrapText="1"/>
      <protection locked="0"/>
    </xf>
    <xf numFmtId="10" fontId="33" fillId="0" borderId="1" xfId="0" applyNumberFormat="1" applyFont="1" applyFill="1" applyBorder="1" applyAlignment="1" applyProtection="1">
      <alignment horizontal="center" vertical="top" wrapText="1"/>
      <protection locked="0"/>
    </xf>
    <xf numFmtId="49" fontId="37" fillId="0" borderId="1" xfId="0" applyNumberFormat="1" applyFont="1" applyFill="1" applyBorder="1" applyAlignment="1" applyProtection="1">
      <alignment horizontal="left" vertical="top" wrapText="1"/>
      <protection locked="0"/>
    </xf>
    <xf numFmtId="0" fontId="35" fillId="0" borderId="1" xfId="0" applyFont="1" applyFill="1" applyBorder="1" applyAlignment="1" applyProtection="1">
      <alignment horizontal="justify" vertical="top" wrapText="1"/>
      <protection locked="0"/>
    </xf>
    <xf numFmtId="0" fontId="46" fillId="0" borderId="1" xfId="0" applyFont="1" applyFill="1" applyBorder="1" applyAlignment="1" applyProtection="1">
      <alignment horizontal="justify" vertical="top" wrapText="1"/>
      <protection locked="0"/>
    </xf>
    <xf numFmtId="0" fontId="31" fillId="0" borderId="0" xfId="0" quotePrefix="1" applyFont="1" applyFill="1" applyBorder="1" applyAlignment="1" applyProtection="1">
      <alignment horizontal="center" vertical="top" wrapText="1"/>
      <protection locked="0"/>
    </xf>
    <xf numFmtId="165" fontId="13" fillId="0" borderId="1" xfId="0" applyNumberFormat="1" applyFont="1" applyFill="1" applyBorder="1" applyAlignment="1" applyProtection="1">
      <alignment horizontal="center" vertical="top" wrapText="1"/>
      <protection locked="0"/>
    </xf>
    <xf numFmtId="0" fontId="15" fillId="0" borderId="1" xfId="0" applyFont="1" applyFill="1" applyBorder="1" applyAlignment="1" applyProtection="1">
      <alignment horizontal="justify" vertical="top" wrapText="1"/>
      <protection locked="0"/>
    </xf>
    <xf numFmtId="0" fontId="12" fillId="0" borderId="1" xfId="0" applyFont="1" applyFill="1" applyBorder="1" applyAlignment="1" applyProtection="1">
      <alignment horizontal="center" vertical="top" wrapText="1"/>
      <protection locked="0"/>
    </xf>
    <xf numFmtId="4" fontId="13" fillId="0" borderId="1" xfId="0" applyNumberFormat="1" applyFont="1" applyFill="1" applyBorder="1" applyAlignment="1" applyProtection="1">
      <alignment horizontal="center" vertical="top" wrapText="1"/>
      <protection locked="0"/>
    </xf>
    <xf numFmtId="4" fontId="13" fillId="0" borderId="1" xfId="0" quotePrefix="1" applyNumberFormat="1" applyFont="1" applyFill="1" applyBorder="1" applyAlignment="1" applyProtection="1">
      <alignment horizontal="center" vertical="top" wrapText="1"/>
      <protection locked="0"/>
    </xf>
    <xf numFmtId="0" fontId="13" fillId="0" borderId="1" xfId="0" applyFont="1" applyFill="1" applyBorder="1" applyAlignment="1" applyProtection="1">
      <alignment horizontal="center" vertical="top" wrapText="1"/>
      <protection locked="0"/>
    </xf>
    <xf numFmtId="2" fontId="13" fillId="0" borderId="1" xfId="0" applyNumberFormat="1" applyFont="1" applyFill="1" applyBorder="1" applyAlignment="1" applyProtection="1">
      <alignment horizontal="center" vertical="top" wrapText="1"/>
      <protection locked="0"/>
    </xf>
    <xf numFmtId="165" fontId="13" fillId="0" borderId="1" xfId="0" quotePrefix="1" applyNumberFormat="1" applyFont="1" applyFill="1" applyBorder="1" applyAlignment="1" applyProtection="1">
      <alignment horizontal="center" vertical="top" wrapText="1"/>
      <protection locked="0"/>
    </xf>
    <xf numFmtId="0" fontId="40" fillId="0" borderId="1" xfId="0" applyFont="1" applyFill="1" applyBorder="1" applyAlignment="1" applyProtection="1">
      <alignment horizontal="justify" vertical="top" wrapText="1"/>
      <protection locked="0"/>
    </xf>
    <xf numFmtId="0" fontId="35" fillId="0" borderId="2" xfId="0" applyFont="1" applyFill="1" applyBorder="1" applyAlignment="1" applyProtection="1">
      <alignment horizontal="left" vertical="top" wrapText="1"/>
      <protection locked="0"/>
    </xf>
    <xf numFmtId="0" fontId="35" fillId="0" borderId="3" xfId="0" applyFont="1" applyFill="1" applyBorder="1" applyAlignment="1" applyProtection="1">
      <alignment horizontal="left" vertical="top" wrapText="1"/>
      <protection locked="0"/>
    </xf>
    <xf numFmtId="0" fontId="36" fillId="0" borderId="4" xfId="0" applyFont="1" applyFill="1" applyBorder="1" applyAlignment="1" applyProtection="1">
      <alignment horizontal="justify" vertical="top" wrapText="1"/>
      <protection locked="0"/>
    </xf>
    <xf numFmtId="0" fontId="21" fillId="0" borderId="2" xfId="0" applyFont="1" applyFill="1" applyBorder="1" applyAlignment="1" applyProtection="1">
      <alignment horizontal="justify" vertical="top" wrapText="1"/>
      <protection locked="0"/>
    </xf>
    <xf numFmtId="0" fontId="21" fillId="0" borderId="3" xfId="0"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0" fontId="40" fillId="0" borderId="4" xfId="0" applyFont="1" applyFill="1" applyBorder="1" applyAlignment="1" applyProtection="1">
      <alignment horizontal="justify" vertical="top" wrapText="1"/>
      <protection locked="0"/>
    </xf>
    <xf numFmtId="0" fontId="40" fillId="0" borderId="3" xfId="0" applyFont="1" applyFill="1" applyBorder="1" applyAlignment="1" applyProtection="1">
      <alignment horizontal="justify" vertical="top" wrapText="1"/>
      <protection locked="0"/>
    </xf>
    <xf numFmtId="0" fontId="40" fillId="0" borderId="1" xfId="0" applyFont="1" applyFill="1" applyBorder="1" applyAlignment="1" applyProtection="1">
      <alignment horizontal="left" vertical="top" wrapText="1"/>
      <protection locked="0"/>
    </xf>
    <xf numFmtId="0" fontId="33" fillId="0" borderId="4" xfId="0" applyFont="1" applyFill="1" applyBorder="1" applyAlignment="1" applyProtection="1">
      <alignment horizontal="left" vertical="top" wrapText="1"/>
      <protection locked="0"/>
    </xf>
    <xf numFmtId="0" fontId="33" fillId="0" borderId="3" xfId="0" applyFont="1" applyFill="1" applyBorder="1" applyAlignment="1" applyProtection="1">
      <alignment horizontal="left" vertical="top" wrapText="1"/>
      <protection locked="0"/>
    </xf>
    <xf numFmtId="4" fontId="33" fillId="2" borderId="4" xfId="0" applyNumberFormat="1" applyFont="1" applyFill="1" applyBorder="1" applyAlignment="1" applyProtection="1">
      <alignment horizontal="center" vertical="top" wrapText="1"/>
      <protection locked="0"/>
    </xf>
    <xf numFmtId="4" fontId="33" fillId="2" borderId="3" xfId="0" applyNumberFormat="1" applyFont="1" applyFill="1" applyBorder="1" applyAlignment="1" applyProtection="1">
      <alignment horizontal="center" vertical="top" wrapText="1"/>
      <protection locked="0"/>
    </xf>
    <xf numFmtId="0" fontId="37" fillId="0" borderId="4" xfId="0" applyFont="1" applyFill="1" applyBorder="1" applyAlignment="1" applyProtection="1">
      <alignment horizontal="left" vertical="top" wrapText="1"/>
      <protection locked="0"/>
    </xf>
    <xf numFmtId="0" fontId="37" fillId="0" borderId="2" xfId="0" applyFont="1" applyFill="1" applyBorder="1" applyAlignment="1" applyProtection="1">
      <alignment horizontal="left" vertical="top" wrapText="1"/>
      <protection locked="0"/>
    </xf>
    <xf numFmtId="0" fontId="37" fillId="0" borderId="3" xfId="0" applyFont="1" applyFill="1" applyBorder="1" applyAlignment="1" applyProtection="1">
      <alignment horizontal="left" vertical="top"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 Id="rId8"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outlinePr showOutlineSymbols="0"/>
    <pageSetUpPr fitToPage="1"/>
  </sheetPr>
  <dimension ref="A1:M414"/>
  <sheetViews>
    <sheetView showZeros="0" tabSelected="1" showOutlineSymbols="0" view="pageBreakPreview" zoomScale="60" zoomScaleNormal="60" zoomScaleSheetLayoutView="33" zoomScalePageLayoutView="75" workbookViewId="0">
      <selection activeCell="A3" sqref="A3:J3"/>
    </sheetView>
  </sheetViews>
  <sheetFormatPr defaultRowHeight="26.25" outlineLevelRow="1" outlineLevelCol="2" x14ac:dyDescent="0.25"/>
  <cols>
    <col min="1" max="1" width="16.75" style="59" customWidth="1"/>
    <col min="2" max="2" width="108" style="60" customWidth="1"/>
    <col min="3" max="3" width="23.875" style="61" customWidth="1"/>
    <col min="4" max="4" width="26.125" style="61" customWidth="1"/>
    <col min="5" max="5" width="22.625" style="62" customWidth="1" outlineLevel="2"/>
    <col min="6" max="6" width="18.625" style="63" customWidth="1" outlineLevel="2"/>
    <col min="7" max="7" width="21.25" style="64" customWidth="1" outlineLevel="2"/>
    <col min="8" max="8" width="19.375" style="63" customWidth="1" outlineLevel="2"/>
    <col min="9" max="9" width="27.875" style="63" customWidth="1" outlineLevel="2"/>
    <col min="10" max="10" width="116.125" style="60" customWidth="1"/>
    <col min="11" max="12" width="21.5" style="3" customWidth="1"/>
    <col min="13" max="13" width="22.75" style="20" customWidth="1"/>
    <col min="14" max="66" width="9" style="20" customWidth="1"/>
    <col min="67" max="16384" width="9" style="20"/>
  </cols>
  <sheetData>
    <row r="1" spans="1:13" ht="30.75" x14ac:dyDescent="0.25">
      <c r="A1" s="13"/>
      <c r="B1" s="14"/>
      <c r="C1" s="15"/>
      <c r="D1" s="15"/>
      <c r="E1" s="16"/>
      <c r="F1" s="17"/>
      <c r="G1" s="18"/>
      <c r="H1" s="17"/>
      <c r="I1" s="17"/>
      <c r="J1" s="19"/>
    </row>
    <row r="2" spans="1:13" ht="2.25" customHeight="1" x14ac:dyDescent="0.25">
      <c r="A2" s="13"/>
      <c r="B2" s="14"/>
      <c r="C2" s="15"/>
      <c r="D2" s="15"/>
      <c r="E2" s="16"/>
      <c r="F2" s="17"/>
      <c r="G2" s="18"/>
      <c r="H2" s="17"/>
      <c r="I2" s="17"/>
      <c r="J2" s="19"/>
    </row>
    <row r="3" spans="1:13" ht="63.75" customHeight="1" x14ac:dyDescent="0.25">
      <c r="A3" s="198" t="s">
        <v>93</v>
      </c>
      <c r="B3" s="198"/>
      <c r="C3" s="198"/>
      <c r="D3" s="198"/>
      <c r="E3" s="198"/>
      <c r="F3" s="198"/>
      <c r="G3" s="198"/>
      <c r="H3" s="198"/>
      <c r="I3" s="198"/>
      <c r="J3" s="198"/>
    </row>
    <row r="4" spans="1:13" s="29" customFormat="1" x14ac:dyDescent="0.25">
      <c r="A4" s="21"/>
      <c r="B4" s="22"/>
      <c r="C4" s="23"/>
      <c r="D4" s="23"/>
      <c r="E4" s="23"/>
      <c r="F4" s="23"/>
      <c r="G4" s="24"/>
      <c r="H4" s="25"/>
      <c r="I4" s="26"/>
      <c r="J4" s="27" t="s">
        <v>31</v>
      </c>
      <c r="K4" s="28"/>
      <c r="L4" s="28"/>
    </row>
    <row r="5" spans="1:13" s="3" customFormat="1" ht="75" customHeight="1" x14ac:dyDescent="0.25">
      <c r="A5" s="201" t="s">
        <v>3</v>
      </c>
      <c r="B5" s="204" t="s">
        <v>8</v>
      </c>
      <c r="C5" s="202" t="s">
        <v>59</v>
      </c>
      <c r="D5" s="202"/>
      <c r="E5" s="206" t="s">
        <v>94</v>
      </c>
      <c r="F5" s="206"/>
      <c r="G5" s="206"/>
      <c r="H5" s="206"/>
      <c r="I5" s="205" t="s">
        <v>62</v>
      </c>
      <c r="J5" s="204" t="s">
        <v>45</v>
      </c>
    </row>
    <row r="6" spans="1:13" s="3" customFormat="1" ht="52.5" customHeight="1" x14ac:dyDescent="0.25">
      <c r="A6" s="201"/>
      <c r="B6" s="204"/>
      <c r="C6" s="203" t="s">
        <v>60</v>
      </c>
      <c r="D6" s="202" t="s">
        <v>61</v>
      </c>
      <c r="E6" s="199" t="s">
        <v>7</v>
      </c>
      <c r="F6" s="199"/>
      <c r="G6" s="199" t="s">
        <v>6</v>
      </c>
      <c r="H6" s="199"/>
      <c r="I6" s="205"/>
      <c r="J6" s="204"/>
    </row>
    <row r="7" spans="1:13" s="3" customFormat="1" ht="85.5" customHeight="1" x14ac:dyDescent="0.25">
      <c r="A7" s="201"/>
      <c r="B7" s="204"/>
      <c r="C7" s="203"/>
      <c r="D7" s="202"/>
      <c r="E7" s="9" t="s">
        <v>0</v>
      </c>
      <c r="F7" s="10" t="s">
        <v>12</v>
      </c>
      <c r="G7" s="11" t="s">
        <v>9</v>
      </c>
      <c r="H7" s="10" t="s">
        <v>2</v>
      </c>
      <c r="I7" s="205"/>
      <c r="J7" s="204"/>
    </row>
    <row r="8" spans="1:13" s="12" customFormat="1" ht="36.75" customHeight="1" x14ac:dyDescent="0.25">
      <c r="A8" s="30">
        <v>1</v>
      </c>
      <c r="B8" s="31">
        <v>2</v>
      </c>
      <c r="C8" s="32">
        <v>3</v>
      </c>
      <c r="D8" s="32">
        <v>4</v>
      </c>
      <c r="E8" s="33">
        <v>5</v>
      </c>
      <c r="F8" s="32">
        <v>6</v>
      </c>
      <c r="G8" s="34">
        <v>7</v>
      </c>
      <c r="H8" s="34">
        <v>8</v>
      </c>
      <c r="I8" s="34">
        <v>9</v>
      </c>
      <c r="J8" s="32">
        <v>10</v>
      </c>
      <c r="K8" s="35"/>
      <c r="L8" s="35"/>
    </row>
    <row r="9" spans="1:13" s="2" customFormat="1" ht="40.5" x14ac:dyDescent="0.25">
      <c r="A9" s="200"/>
      <c r="B9" s="159" t="s">
        <v>30</v>
      </c>
      <c r="C9" s="157">
        <f>SUM(C10:C14)</f>
        <v>16834069.579999998</v>
      </c>
      <c r="D9" s="157">
        <f>SUM(D10:D14)</f>
        <v>16780807.329999998</v>
      </c>
      <c r="E9" s="157">
        <f>SUM(E10:E14)</f>
        <v>7007714.75</v>
      </c>
      <c r="F9" s="158">
        <f>E9/D9</f>
        <v>0.41760000000000003</v>
      </c>
      <c r="G9" s="157">
        <f t="shared" ref="G9" si="0">SUM(G10:G14)</f>
        <v>6263829.0099999998</v>
      </c>
      <c r="H9" s="158">
        <f>G9/D9</f>
        <v>0.37330000000000002</v>
      </c>
      <c r="I9" s="157">
        <f>SUM(I10:I14)</f>
        <v>16727610.359999999</v>
      </c>
      <c r="J9" s="176"/>
      <c r="K9" s="66"/>
      <c r="L9" s="1"/>
      <c r="M9" s="1"/>
    </row>
    <row r="10" spans="1:13" s="3" customFormat="1" x14ac:dyDescent="0.25">
      <c r="A10" s="200"/>
      <c r="B10" s="156" t="s">
        <v>4</v>
      </c>
      <c r="C10" s="157">
        <f t="shared" ref="C10:E14" si="1">C16+C24+C31+C38+C44+C50+C56+C64+C149+C156+C162+C169+C179+C188+C194</f>
        <v>888001.7</v>
      </c>
      <c r="D10" s="157">
        <f t="shared" si="1"/>
        <v>888001.7</v>
      </c>
      <c r="E10" s="157">
        <f t="shared" si="1"/>
        <v>33856.1</v>
      </c>
      <c r="F10" s="158">
        <f t="shared" ref="F10:F14" si="2">E10/D10</f>
        <v>3.8100000000000002E-2</v>
      </c>
      <c r="G10" s="157">
        <f>G16+G24+G31+G38+G44+G50+G56+G64+G149+G156+G162+G169+G179+G188+G194</f>
        <v>33856.1</v>
      </c>
      <c r="H10" s="158">
        <f>G10/D10</f>
        <v>3.8100000000000002E-2</v>
      </c>
      <c r="I10" s="157">
        <f>I16+I24+I31+I38+I44+I50+I56+I64+I149+I156+I162+I169+I179+I188+I194</f>
        <v>887932.43</v>
      </c>
      <c r="J10" s="176"/>
      <c r="K10" s="66"/>
      <c r="L10" s="1"/>
      <c r="M10" s="1"/>
    </row>
    <row r="11" spans="1:13" s="3" customFormat="1" x14ac:dyDescent="0.25">
      <c r="A11" s="200"/>
      <c r="B11" s="156" t="s">
        <v>16</v>
      </c>
      <c r="C11" s="157">
        <f t="shared" si="1"/>
        <v>15305226.17</v>
      </c>
      <c r="D11" s="157">
        <f t="shared" si="1"/>
        <v>15256065.67</v>
      </c>
      <c r="E11" s="157">
        <f t="shared" si="1"/>
        <v>6888195.8799999999</v>
      </c>
      <c r="F11" s="158">
        <f t="shared" si="2"/>
        <v>0.45150000000000001</v>
      </c>
      <c r="G11" s="157">
        <f>G17+G25+G32+G39+G45+G51+G57+G65+G150+G157+G163+G170+G180+G189+G195</f>
        <v>6144310.1399999997</v>
      </c>
      <c r="H11" s="158">
        <f t="shared" ref="H11:H15" si="3">G11/D11</f>
        <v>0.4027</v>
      </c>
      <c r="I11" s="157">
        <f>I17+I25+I32+I39+I45+I51+I57+I65+I150+I157+I163+I170+I180+I189+I195</f>
        <v>15214561.17</v>
      </c>
      <c r="J11" s="176"/>
      <c r="K11" s="66"/>
      <c r="L11" s="1"/>
      <c r="M11" s="1"/>
    </row>
    <row r="12" spans="1:13" s="3" customFormat="1" x14ac:dyDescent="0.25">
      <c r="A12" s="200"/>
      <c r="B12" s="156" t="s">
        <v>11</v>
      </c>
      <c r="C12" s="157">
        <f t="shared" si="1"/>
        <v>481641.54</v>
      </c>
      <c r="D12" s="157">
        <f t="shared" si="1"/>
        <v>477539.79</v>
      </c>
      <c r="E12" s="155">
        <f t="shared" si="1"/>
        <v>73191.61</v>
      </c>
      <c r="F12" s="158">
        <f t="shared" si="2"/>
        <v>0.15329999999999999</v>
      </c>
      <c r="G12" s="155">
        <f>G18+G26+G33+G40+G46+G52+G58+G66+G151+G158+G164+G171+G181+G190+G196</f>
        <v>73191.61</v>
      </c>
      <c r="H12" s="158">
        <f t="shared" si="3"/>
        <v>0.15329999999999999</v>
      </c>
      <c r="I12" s="157">
        <f>I18+I26+I33+I40+I46+I52+I58+I66+I151+I158+I164+I171+I181+I190+I196</f>
        <v>465916.59</v>
      </c>
      <c r="J12" s="176"/>
      <c r="K12" s="66"/>
      <c r="L12" s="1"/>
      <c r="M12" s="1"/>
    </row>
    <row r="13" spans="1:13" s="3" customFormat="1" x14ac:dyDescent="0.25">
      <c r="A13" s="200"/>
      <c r="B13" s="156" t="s">
        <v>13</v>
      </c>
      <c r="C13" s="157">
        <f t="shared" si="1"/>
        <v>0</v>
      </c>
      <c r="D13" s="157">
        <f t="shared" si="1"/>
        <v>0</v>
      </c>
      <c r="E13" s="157">
        <f t="shared" si="1"/>
        <v>0</v>
      </c>
      <c r="F13" s="158"/>
      <c r="G13" s="157">
        <f>G19+G27+G34+G41+G47+G53+G59+G67+G152+G159+G165+G172+G182+G191+G197</f>
        <v>0</v>
      </c>
      <c r="H13" s="158"/>
      <c r="I13" s="157">
        <f>I19+I27+I34+I41+I47+I53+I59+I67+I152+I159+I165+I172+I182+I191+I197</f>
        <v>0</v>
      </c>
      <c r="J13" s="176"/>
      <c r="K13" s="66"/>
      <c r="L13" s="1"/>
      <c r="M13" s="1"/>
    </row>
    <row r="14" spans="1:13" s="3" customFormat="1" x14ac:dyDescent="0.25">
      <c r="A14" s="200"/>
      <c r="B14" s="156" t="s">
        <v>5</v>
      </c>
      <c r="C14" s="157">
        <f t="shared" si="1"/>
        <v>159200.17000000001</v>
      </c>
      <c r="D14" s="157">
        <f t="shared" si="1"/>
        <v>159200.17000000001</v>
      </c>
      <c r="E14" s="157">
        <f t="shared" si="1"/>
        <v>12471.16</v>
      </c>
      <c r="F14" s="158">
        <f t="shared" si="2"/>
        <v>7.8299999999999995E-2</v>
      </c>
      <c r="G14" s="157">
        <f>G20+G28+G35+G42+G48+G54+G60+G68+G153+G160+G166+G173+G183+G192+G198</f>
        <v>12471.16</v>
      </c>
      <c r="H14" s="158">
        <f t="shared" si="3"/>
        <v>7.8299999999999995E-2</v>
      </c>
      <c r="I14" s="157">
        <f>I20+I28+I35+I42+I48+I54+I60+I68+I153+I160+I166+I173+I183+I192+I198</f>
        <v>159200.17000000001</v>
      </c>
      <c r="J14" s="176"/>
      <c r="K14" s="66"/>
      <c r="L14" s="1"/>
      <c r="M14" s="1"/>
    </row>
    <row r="15" spans="1:13" s="2" customFormat="1" ht="111" customHeight="1" x14ac:dyDescent="0.25">
      <c r="A15" s="165" t="s">
        <v>32</v>
      </c>
      <c r="B15" s="88" t="s">
        <v>101</v>
      </c>
      <c r="C15" s="93">
        <f>C16+C17+C18+C19+C20</f>
        <v>3197.6</v>
      </c>
      <c r="D15" s="93">
        <f t="shared" ref="D15:G15" si="4">D16+D17+D18+D19+D20</f>
        <v>3197.6</v>
      </c>
      <c r="E15" s="93">
        <f t="shared" si="4"/>
        <v>0</v>
      </c>
      <c r="F15" s="87">
        <f>E15/D15</f>
        <v>0</v>
      </c>
      <c r="G15" s="93">
        <f t="shared" si="4"/>
        <v>0</v>
      </c>
      <c r="H15" s="87">
        <f t="shared" si="3"/>
        <v>0</v>
      </c>
      <c r="I15" s="100">
        <f t="shared" ref="I15" si="5">I16+I17+I18+I19+I20</f>
        <v>1571.59</v>
      </c>
      <c r="J15" s="170" t="s">
        <v>114</v>
      </c>
      <c r="K15" s="66"/>
      <c r="L15" s="1"/>
      <c r="M15" s="1"/>
    </row>
    <row r="16" spans="1:13" s="2" customFormat="1" ht="79.5" customHeight="1" x14ac:dyDescent="0.25">
      <c r="A16" s="166"/>
      <c r="B16" s="74" t="s">
        <v>4</v>
      </c>
      <c r="C16" s="75"/>
      <c r="D16" s="75"/>
      <c r="E16" s="75"/>
      <c r="F16" s="76"/>
      <c r="G16" s="75"/>
      <c r="H16" s="76"/>
      <c r="I16" s="75"/>
      <c r="J16" s="170"/>
      <c r="K16" s="66"/>
      <c r="L16" s="1"/>
      <c r="M16" s="1"/>
    </row>
    <row r="17" spans="1:13" s="2" customFormat="1" ht="79.5" customHeight="1" x14ac:dyDescent="0.25">
      <c r="A17" s="166"/>
      <c r="B17" s="74" t="s">
        <v>16</v>
      </c>
      <c r="C17" s="75">
        <v>3197.6</v>
      </c>
      <c r="D17" s="75">
        <v>3197.6</v>
      </c>
      <c r="E17" s="75">
        <v>0</v>
      </c>
      <c r="F17" s="76">
        <f>E17/D17</f>
        <v>0</v>
      </c>
      <c r="G17" s="75">
        <v>0</v>
      </c>
      <c r="H17" s="76">
        <f>G17/D17</f>
        <v>0</v>
      </c>
      <c r="I17" s="85">
        <v>1571.59</v>
      </c>
      <c r="J17" s="170"/>
      <c r="K17" s="71"/>
      <c r="L17" s="1"/>
      <c r="M17" s="1"/>
    </row>
    <row r="18" spans="1:13" s="2" customFormat="1" ht="79.5" customHeight="1" x14ac:dyDescent="0.25">
      <c r="A18" s="166"/>
      <c r="B18" s="74" t="s">
        <v>11</v>
      </c>
      <c r="C18" s="75"/>
      <c r="D18" s="75"/>
      <c r="E18" s="75"/>
      <c r="F18" s="76"/>
      <c r="G18" s="75"/>
      <c r="H18" s="76"/>
      <c r="I18" s="37"/>
      <c r="J18" s="170"/>
      <c r="K18" s="66"/>
      <c r="L18" s="1"/>
      <c r="M18" s="1"/>
    </row>
    <row r="19" spans="1:13" s="2" customFormat="1" ht="79.5" customHeight="1" x14ac:dyDescent="0.25">
      <c r="A19" s="166"/>
      <c r="B19" s="74" t="s">
        <v>13</v>
      </c>
      <c r="C19" s="75">
        <v>0</v>
      </c>
      <c r="D19" s="75">
        <v>0</v>
      </c>
      <c r="E19" s="75">
        <v>0</v>
      </c>
      <c r="F19" s="76"/>
      <c r="G19" s="75">
        <v>0</v>
      </c>
      <c r="H19" s="76"/>
      <c r="I19" s="37">
        <v>0</v>
      </c>
      <c r="J19" s="170"/>
      <c r="K19" s="66"/>
      <c r="L19" s="1"/>
      <c r="M19" s="1"/>
    </row>
    <row r="20" spans="1:13" s="3" customFormat="1" ht="79.5" customHeight="1" x14ac:dyDescent="0.25">
      <c r="A20" s="167"/>
      <c r="B20" s="74" t="s">
        <v>5</v>
      </c>
      <c r="C20" s="75"/>
      <c r="D20" s="75"/>
      <c r="E20" s="75"/>
      <c r="F20" s="76"/>
      <c r="G20" s="75"/>
      <c r="H20" s="76"/>
      <c r="I20" s="37"/>
      <c r="J20" s="170"/>
      <c r="K20" s="66"/>
      <c r="L20" s="1"/>
      <c r="M20" s="1"/>
    </row>
    <row r="21" spans="1:13" ht="262.5" customHeight="1" x14ac:dyDescent="0.25">
      <c r="A21" s="165" t="s">
        <v>14</v>
      </c>
      <c r="B21" s="210" t="s">
        <v>95</v>
      </c>
      <c r="C21" s="168">
        <f>C24+C25+C26+C27</f>
        <v>13107738.18</v>
      </c>
      <c r="D21" s="168">
        <f>D24+D25+D26+D27</f>
        <v>13049671.699999999</v>
      </c>
      <c r="E21" s="192">
        <f>E24+E25+E26+E27</f>
        <v>6317604.0499999998</v>
      </c>
      <c r="F21" s="193">
        <f>(E21/D21)</f>
        <v>0.48409999999999997</v>
      </c>
      <c r="G21" s="168">
        <f>G24+G25+G26+G27</f>
        <v>5692848.5899999999</v>
      </c>
      <c r="H21" s="193">
        <f>G21/D21</f>
        <v>0.43619999999999998</v>
      </c>
      <c r="I21" s="168">
        <f>SUM(I24:I28)</f>
        <v>13046344.869999999</v>
      </c>
      <c r="J21" s="161" t="s">
        <v>128</v>
      </c>
      <c r="K21" s="66"/>
      <c r="L21" s="1"/>
      <c r="M21" s="1"/>
    </row>
    <row r="22" spans="1:13" ht="379.5" customHeight="1" x14ac:dyDescent="0.25">
      <c r="A22" s="166"/>
      <c r="B22" s="211"/>
      <c r="C22" s="168"/>
      <c r="D22" s="168"/>
      <c r="E22" s="192"/>
      <c r="F22" s="193"/>
      <c r="G22" s="168"/>
      <c r="H22" s="193"/>
      <c r="I22" s="168"/>
      <c r="J22" s="208"/>
      <c r="K22" s="66"/>
      <c r="L22" s="1"/>
      <c r="M22" s="1"/>
    </row>
    <row r="23" spans="1:13" ht="61.5" customHeight="1" x14ac:dyDescent="0.25">
      <c r="A23" s="67"/>
      <c r="B23" s="212"/>
      <c r="C23" s="168"/>
      <c r="D23" s="168"/>
      <c r="E23" s="192"/>
      <c r="F23" s="193"/>
      <c r="G23" s="168"/>
      <c r="H23" s="193"/>
      <c r="I23" s="168"/>
      <c r="J23" s="208"/>
      <c r="K23" s="66"/>
      <c r="L23" s="1"/>
      <c r="M23" s="1"/>
    </row>
    <row r="24" spans="1:13" ht="177.75" customHeight="1" x14ac:dyDescent="0.25">
      <c r="A24" s="65"/>
      <c r="B24" s="74" t="s">
        <v>4</v>
      </c>
      <c r="C24" s="75">
        <v>197780.3</v>
      </c>
      <c r="D24" s="75">
        <v>197780.3</v>
      </c>
      <c r="E24" s="75">
        <v>6075.9</v>
      </c>
      <c r="F24" s="76">
        <f>E24/D24</f>
        <v>3.0700000000000002E-2</v>
      </c>
      <c r="G24" s="75">
        <v>6075.9</v>
      </c>
      <c r="H24" s="76">
        <f>G24/D24</f>
        <v>3.0700000000000002E-2</v>
      </c>
      <c r="I24" s="75">
        <v>197780.3</v>
      </c>
      <c r="J24" s="208"/>
      <c r="K24" s="66"/>
      <c r="L24" s="1"/>
      <c r="M24" s="1"/>
    </row>
    <row r="25" spans="1:13" ht="252" customHeight="1" x14ac:dyDescent="0.25">
      <c r="A25" s="65"/>
      <c r="B25" s="74" t="s">
        <v>16</v>
      </c>
      <c r="C25" s="75">
        <v>12752155.1</v>
      </c>
      <c r="D25" s="75">
        <v>12692042</v>
      </c>
      <c r="E25" s="75">
        <v>6291336.9000000004</v>
      </c>
      <c r="F25" s="76">
        <f>E25/D25</f>
        <v>0.49569999999999997</v>
      </c>
      <c r="G25" s="75">
        <v>5666581.4400000004</v>
      </c>
      <c r="H25" s="76">
        <f>G25/D25</f>
        <v>0.44650000000000001</v>
      </c>
      <c r="I25" s="85">
        <f>11460685.04+1053.06+1230157.26</f>
        <v>12691895.359999999</v>
      </c>
      <c r="J25" s="208"/>
      <c r="K25" s="66"/>
      <c r="L25" s="1"/>
      <c r="M25" s="1"/>
    </row>
    <row r="26" spans="1:13" s="40" customFormat="1" ht="158.25" customHeight="1" x14ac:dyDescent="0.25">
      <c r="A26" s="65" t="s">
        <v>46</v>
      </c>
      <c r="B26" s="74" t="s">
        <v>11</v>
      </c>
      <c r="C26" s="75">
        <v>157802.78</v>
      </c>
      <c r="D26" s="75">
        <v>159849.4</v>
      </c>
      <c r="E26" s="75">
        <f>G26</f>
        <v>20191.25</v>
      </c>
      <c r="F26" s="76">
        <f>E26/D26</f>
        <v>0.1263</v>
      </c>
      <c r="G26" s="75">
        <v>20191.25</v>
      </c>
      <c r="H26" s="75">
        <f t="shared" ref="H26" si="6">G26/D26</f>
        <v>0.13</v>
      </c>
      <c r="I26" s="85">
        <f>20761.94+1053.06+138018.11-3163.9</f>
        <v>156669.21</v>
      </c>
      <c r="J26" s="208"/>
      <c r="K26" s="66"/>
      <c r="L26" s="1"/>
      <c r="M26" s="1"/>
    </row>
    <row r="27" spans="1:13" ht="60.75" customHeight="1" x14ac:dyDescent="0.25">
      <c r="A27" s="65"/>
      <c r="B27" s="74" t="s">
        <v>13</v>
      </c>
      <c r="C27" s="37"/>
      <c r="D27" s="37"/>
      <c r="E27" s="37"/>
      <c r="F27" s="38"/>
      <c r="G27" s="37"/>
      <c r="H27" s="38"/>
      <c r="I27" s="41"/>
      <c r="J27" s="208"/>
      <c r="K27" s="66"/>
      <c r="L27" s="1"/>
      <c r="M27" s="1"/>
    </row>
    <row r="28" spans="1:13" ht="27.75" customHeight="1" x14ac:dyDescent="0.25">
      <c r="A28" s="65"/>
      <c r="B28" s="74" t="s">
        <v>5</v>
      </c>
      <c r="C28" s="37"/>
      <c r="D28" s="37"/>
      <c r="E28" s="37"/>
      <c r="F28" s="38"/>
      <c r="G28" s="37"/>
      <c r="H28" s="38"/>
      <c r="I28" s="41"/>
      <c r="J28" s="209"/>
      <c r="K28" s="66"/>
      <c r="L28" s="1"/>
      <c r="M28" s="1"/>
    </row>
    <row r="29" spans="1:13" x14ac:dyDescent="0.25">
      <c r="A29" s="165" t="s">
        <v>15</v>
      </c>
      <c r="B29" s="214" t="s">
        <v>104</v>
      </c>
      <c r="C29" s="192">
        <f>C31+C32+C33+C34+C35</f>
        <v>394113.5</v>
      </c>
      <c r="D29" s="192">
        <f t="shared" ref="D29" si="7">D31+D32+D33+D34+D35</f>
        <v>390173.12</v>
      </c>
      <c r="E29" s="192">
        <f>E31+E32+E33+E34+E35</f>
        <v>238070.96</v>
      </c>
      <c r="F29" s="194">
        <f>E29/D29</f>
        <v>0.61019999999999996</v>
      </c>
      <c r="G29" s="189">
        <f>G31+G32+G33+G34+G35</f>
        <v>123632.35</v>
      </c>
      <c r="H29" s="194">
        <f>G29/D29</f>
        <v>0.31690000000000002</v>
      </c>
      <c r="I29" s="192">
        <f>D29</f>
        <v>390173.12</v>
      </c>
      <c r="J29" s="196" t="s">
        <v>122</v>
      </c>
      <c r="K29" s="66"/>
      <c r="L29" s="1"/>
      <c r="M29" s="1"/>
    </row>
    <row r="30" spans="1:13" ht="322.5" customHeight="1" x14ac:dyDescent="0.25">
      <c r="A30" s="167"/>
      <c r="B30" s="215"/>
      <c r="C30" s="192"/>
      <c r="D30" s="192"/>
      <c r="E30" s="192"/>
      <c r="F30" s="194"/>
      <c r="G30" s="191"/>
      <c r="H30" s="194"/>
      <c r="I30" s="192"/>
      <c r="J30" s="196"/>
      <c r="K30" s="66"/>
      <c r="L30" s="1"/>
      <c r="M30" s="1"/>
    </row>
    <row r="31" spans="1:13" ht="39" customHeight="1" x14ac:dyDescent="0.25">
      <c r="A31" s="105"/>
      <c r="B31" s="74" t="s">
        <v>4</v>
      </c>
      <c r="C31" s="85"/>
      <c r="D31" s="85"/>
      <c r="E31" s="85"/>
      <c r="F31" s="86"/>
      <c r="G31" s="75"/>
      <c r="H31" s="86"/>
      <c r="I31" s="85"/>
      <c r="J31" s="196"/>
      <c r="K31" s="66"/>
      <c r="L31" s="1"/>
      <c r="M31" s="1"/>
    </row>
    <row r="32" spans="1:13" ht="143.25" customHeight="1" x14ac:dyDescent="0.25">
      <c r="A32" s="105"/>
      <c r="B32" s="74" t="s">
        <v>48</v>
      </c>
      <c r="C32" s="85">
        <v>394113.5</v>
      </c>
      <c r="D32" s="85">
        <f>394113.5-3940.38</f>
        <v>390173.12</v>
      </c>
      <c r="E32" s="85">
        <v>238070.96</v>
      </c>
      <c r="F32" s="86">
        <f t="shared" ref="F32" si="8">E32/D32</f>
        <v>0.61019999999999996</v>
      </c>
      <c r="G32" s="85">
        <v>123632.35</v>
      </c>
      <c r="H32" s="86">
        <f>G32/D32</f>
        <v>0.31690000000000002</v>
      </c>
      <c r="I32" s="85">
        <f>14194.9+2246.6+235924.6+137807.02</f>
        <v>390173.12</v>
      </c>
      <c r="J32" s="196"/>
      <c r="K32" s="66"/>
      <c r="L32" s="1"/>
      <c r="M32" s="1"/>
    </row>
    <row r="33" spans="1:13" ht="143.25" customHeight="1" x14ac:dyDescent="0.25">
      <c r="A33" s="105"/>
      <c r="B33" s="74" t="s">
        <v>11</v>
      </c>
      <c r="C33" s="85"/>
      <c r="D33" s="85"/>
      <c r="E33" s="85">
        <f>G33</f>
        <v>0</v>
      </c>
      <c r="F33" s="86"/>
      <c r="G33" s="75"/>
      <c r="H33" s="86"/>
      <c r="I33" s="85"/>
      <c r="J33" s="196"/>
      <c r="K33" s="66"/>
      <c r="L33" s="1"/>
      <c r="M33" s="1"/>
    </row>
    <row r="34" spans="1:13" ht="143.25" customHeight="1" x14ac:dyDescent="0.25">
      <c r="A34" s="105"/>
      <c r="B34" s="74" t="s">
        <v>13</v>
      </c>
      <c r="C34" s="85"/>
      <c r="D34" s="85"/>
      <c r="E34" s="85">
        <f>G34</f>
        <v>0</v>
      </c>
      <c r="F34" s="86"/>
      <c r="G34" s="75"/>
      <c r="H34" s="86"/>
      <c r="I34" s="85"/>
      <c r="J34" s="196"/>
      <c r="K34" s="66"/>
      <c r="L34" s="1"/>
      <c r="M34" s="1"/>
    </row>
    <row r="35" spans="1:13" ht="143.25" customHeight="1" x14ac:dyDescent="0.25">
      <c r="A35" s="105"/>
      <c r="B35" s="74" t="s">
        <v>5</v>
      </c>
      <c r="C35" s="85"/>
      <c r="D35" s="85"/>
      <c r="E35" s="85"/>
      <c r="F35" s="86"/>
      <c r="G35" s="75"/>
      <c r="H35" s="86"/>
      <c r="I35" s="85"/>
      <c r="J35" s="196"/>
      <c r="K35" s="66"/>
      <c r="L35" s="1"/>
      <c r="M35" s="1"/>
    </row>
    <row r="36" spans="1:13" s="113" customFormat="1" ht="43.5" customHeight="1" x14ac:dyDescent="0.25">
      <c r="A36" s="105" t="s">
        <v>33</v>
      </c>
      <c r="B36" s="106" t="s">
        <v>77</v>
      </c>
      <c r="C36" s="101"/>
      <c r="D36" s="101"/>
      <c r="E36" s="110"/>
      <c r="F36" s="87"/>
      <c r="G36" s="100"/>
      <c r="H36" s="87"/>
      <c r="I36" s="111"/>
      <c r="J36" s="74" t="s">
        <v>35</v>
      </c>
      <c r="K36" s="35"/>
      <c r="L36" s="112"/>
      <c r="M36" s="112"/>
    </row>
    <row r="37" spans="1:13" ht="267" customHeight="1" x14ac:dyDescent="0.25">
      <c r="A37" s="82" t="s">
        <v>1</v>
      </c>
      <c r="B37" s="99" t="s">
        <v>100</v>
      </c>
      <c r="C37" s="96">
        <f>C39+C40+C38</f>
        <v>15123.26</v>
      </c>
      <c r="D37" s="97">
        <f>D39+D40+D38</f>
        <v>15123.25</v>
      </c>
      <c r="E37" s="97">
        <f>E39+E40+E38</f>
        <v>921.27</v>
      </c>
      <c r="F37" s="98">
        <f t="shared" ref="F37" si="9">E37/D37</f>
        <v>6.0900000000000003E-2</v>
      </c>
      <c r="G37" s="96">
        <f>G39+G40+G38</f>
        <v>739.27</v>
      </c>
      <c r="H37" s="98">
        <f t="shared" ref="H37" si="10">G37/D37</f>
        <v>4.8899999999999999E-2</v>
      </c>
      <c r="I37" s="97">
        <f>I39+I40+I38</f>
        <v>15123.25</v>
      </c>
      <c r="J37" s="195" t="s">
        <v>121</v>
      </c>
      <c r="K37" s="66"/>
      <c r="L37" s="1"/>
      <c r="M37" s="1"/>
    </row>
    <row r="38" spans="1:13" ht="122.25" customHeight="1" x14ac:dyDescent="0.25">
      <c r="A38" s="72"/>
      <c r="B38" s="74" t="s">
        <v>4</v>
      </c>
      <c r="C38" s="85">
        <v>5004.8900000000003</v>
      </c>
      <c r="D38" s="85">
        <v>5004.8900000000003</v>
      </c>
      <c r="E38" s="85">
        <v>171.4</v>
      </c>
      <c r="F38" s="86">
        <f>E38/D38</f>
        <v>3.4200000000000001E-2</v>
      </c>
      <c r="G38" s="75">
        <v>171.4</v>
      </c>
      <c r="H38" s="86">
        <f>G38/D38</f>
        <v>3.4200000000000001E-2</v>
      </c>
      <c r="I38" s="95">
        <v>5004.8900000000003</v>
      </c>
      <c r="J38" s="195"/>
      <c r="K38" s="66"/>
      <c r="L38" s="1"/>
      <c r="M38" s="1"/>
    </row>
    <row r="39" spans="1:13" ht="122.25" customHeight="1" x14ac:dyDescent="0.25">
      <c r="A39" s="5"/>
      <c r="B39" s="74" t="s">
        <v>48</v>
      </c>
      <c r="C39" s="85">
        <v>9157.09</v>
      </c>
      <c r="D39" s="85">
        <v>9157.09</v>
      </c>
      <c r="E39" s="85">
        <v>697.3</v>
      </c>
      <c r="F39" s="86">
        <f t="shared" ref="F39" si="11">E39/D39</f>
        <v>7.6100000000000001E-2</v>
      </c>
      <c r="G39" s="85">
        <v>515.29999999999995</v>
      </c>
      <c r="H39" s="86">
        <f t="shared" ref="H39" si="12">G39/D39</f>
        <v>5.6300000000000003E-2</v>
      </c>
      <c r="I39" s="95">
        <f>8949.79+207.3</f>
        <v>9157.09</v>
      </c>
      <c r="J39" s="195"/>
      <c r="K39" s="66"/>
      <c r="L39" s="1"/>
      <c r="M39" s="1"/>
    </row>
    <row r="40" spans="1:13" ht="201.75" customHeight="1" x14ac:dyDescent="0.25">
      <c r="A40" s="5"/>
      <c r="B40" s="74" t="s">
        <v>11</v>
      </c>
      <c r="C40" s="85">
        <v>961.28</v>
      </c>
      <c r="D40" s="85">
        <v>961.27</v>
      </c>
      <c r="E40" s="85">
        <f>G40</f>
        <v>52.57</v>
      </c>
      <c r="F40" s="86">
        <f>E40/D40</f>
        <v>5.4699999999999999E-2</v>
      </c>
      <c r="G40" s="75">
        <v>52.57</v>
      </c>
      <c r="H40" s="86">
        <f>G40/D40</f>
        <v>5.4699999999999999E-2</v>
      </c>
      <c r="I40" s="95">
        <f>961.27</f>
        <v>961.27</v>
      </c>
      <c r="J40" s="195"/>
      <c r="K40" s="66"/>
      <c r="L40" s="1"/>
      <c r="M40" s="1"/>
    </row>
    <row r="41" spans="1:13" ht="201.75" customHeight="1" x14ac:dyDescent="0.25">
      <c r="A41" s="5"/>
      <c r="B41" s="74" t="s">
        <v>13</v>
      </c>
      <c r="C41" s="85"/>
      <c r="D41" s="85"/>
      <c r="E41" s="85"/>
      <c r="F41" s="86"/>
      <c r="G41" s="75"/>
      <c r="H41" s="86"/>
      <c r="I41" s="85"/>
      <c r="J41" s="195"/>
      <c r="K41" s="66"/>
      <c r="L41" s="1"/>
      <c r="M41" s="1"/>
    </row>
    <row r="42" spans="1:13" ht="201.75" customHeight="1" x14ac:dyDescent="0.25">
      <c r="A42" s="5"/>
      <c r="B42" s="74" t="s">
        <v>5</v>
      </c>
      <c r="C42" s="85"/>
      <c r="D42" s="85"/>
      <c r="E42" s="85"/>
      <c r="F42" s="86"/>
      <c r="G42" s="75"/>
      <c r="H42" s="86"/>
      <c r="I42" s="85"/>
      <c r="J42" s="195"/>
      <c r="K42" s="66"/>
      <c r="L42" s="1"/>
      <c r="M42" s="1"/>
    </row>
    <row r="43" spans="1:13" s="2" customFormat="1" ht="228.75" customHeight="1" x14ac:dyDescent="0.25">
      <c r="A43" s="83" t="s">
        <v>10</v>
      </c>
      <c r="B43" s="88" t="s">
        <v>97</v>
      </c>
      <c r="C43" s="78">
        <f>C44+C45+C46+C47</f>
        <v>21682.63</v>
      </c>
      <c r="D43" s="78">
        <f>D44+D45+D46+D47</f>
        <v>21682.63</v>
      </c>
      <c r="E43" s="78">
        <f>E44+E45+E46+E47+E48</f>
        <v>1873.93</v>
      </c>
      <c r="F43" s="87">
        <f>E43/D43</f>
        <v>8.6400000000000005E-2</v>
      </c>
      <c r="G43" s="77">
        <f>SUM(G44:G48)</f>
        <v>1873.93</v>
      </c>
      <c r="H43" s="87">
        <f>G43/D43</f>
        <v>8.6400000000000005E-2</v>
      </c>
      <c r="I43" s="77">
        <f>I44+I45+I46+I47</f>
        <v>21682.63</v>
      </c>
      <c r="J43" s="174" t="s">
        <v>99</v>
      </c>
      <c r="K43" s="66"/>
      <c r="L43" s="1"/>
      <c r="M43" s="1"/>
    </row>
    <row r="44" spans="1:13" s="3" customFormat="1" ht="67.5" customHeight="1" x14ac:dyDescent="0.25">
      <c r="A44" s="68"/>
      <c r="B44" s="74" t="s">
        <v>4</v>
      </c>
      <c r="C44" s="85">
        <v>4140</v>
      </c>
      <c r="D44" s="85">
        <v>4140</v>
      </c>
      <c r="E44" s="41"/>
      <c r="F44" s="86"/>
      <c r="G44" s="75">
        <v>0</v>
      </c>
      <c r="H44" s="87"/>
      <c r="I44" s="75">
        <f>D44</f>
        <v>4140</v>
      </c>
      <c r="J44" s="175"/>
      <c r="K44" s="66"/>
      <c r="L44" s="1"/>
      <c r="M44" s="1"/>
    </row>
    <row r="45" spans="1:13" s="3" customFormat="1" ht="67.5" customHeight="1" x14ac:dyDescent="0.25">
      <c r="A45" s="68"/>
      <c r="B45" s="74" t="s">
        <v>48</v>
      </c>
      <c r="C45" s="85">
        <v>16458.5</v>
      </c>
      <c r="D45" s="85">
        <v>16458.5</v>
      </c>
      <c r="E45" s="85">
        <v>1782.18</v>
      </c>
      <c r="F45" s="86">
        <f>E45/D45</f>
        <v>0.10829999999999999</v>
      </c>
      <c r="G45" s="75">
        <v>1782.18</v>
      </c>
      <c r="H45" s="86">
        <f t="shared" ref="H45:H46" si="13">G45/D45</f>
        <v>0.10829999999999999</v>
      </c>
      <c r="I45" s="75">
        <f>D45</f>
        <v>16458.5</v>
      </c>
      <c r="J45" s="175"/>
      <c r="K45" s="66"/>
      <c r="L45" s="1"/>
      <c r="M45" s="1"/>
    </row>
    <row r="46" spans="1:13" s="3" customFormat="1" ht="67.5" customHeight="1" x14ac:dyDescent="0.25">
      <c r="A46" s="68"/>
      <c r="B46" s="74" t="s">
        <v>11</v>
      </c>
      <c r="C46" s="85">
        <v>1084.1300000000001</v>
      </c>
      <c r="D46" s="85">
        <v>1084.1300000000001</v>
      </c>
      <c r="E46" s="85">
        <f>G46</f>
        <v>91.75</v>
      </c>
      <c r="F46" s="86">
        <f>E46/D46</f>
        <v>8.4599999999999995E-2</v>
      </c>
      <c r="G46" s="75">
        <v>91.75</v>
      </c>
      <c r="H46" s="86">
        <f t="shared" si="13"/>
        <v>8.4599999999999995E-2</v>
      </c>
      <c r="I46" s="75">
        <v>1084.1300000000001</v>
      </c>
      <c r="J46" s="175"/>
      <c r="K46" s="66"/>
      <c r="L46" s="1"/>
      <c r="M46" s="1"/>
    </row>
    <row r="47" spans="1:13" s="3" customFormat="1" ht="67.5" customHeight="1" x14ac:dyDescent="0.25">
      <c r="A47" s="68"/>
      <c r="B47" s="74" t="s">
        <v>13</v>
      </c>
      <c r="C47" s="41">
        <v>0</v>
      </c>
      <c r="D47" s="41">
        <v>0</v>
      </c>
      <c r="E47" s="41"/>
      <c r="F47" s="42">
        <v>0</v>
      </c>
      <c r="G47" s="43"/>
      <c r="H47" s="42"/>
      <c r="I47" s="41">
        <f>D47-G47</f>
        <v>0</v>
      </c>
      <c r="J47" s="175"/>
      <c r="K47" s="66"/>
      <c r="L47" s="1"/>
      <c r="M47" s="1"/>
    </row>
    <row r="48" spans="1:13" s="3" customFormat="1" ht="67.5" customHeight="1" x14ac:dyDescent="0.25">
      <c r="A48" s="68"/>
      <c r="B48" s="74" t="s">
        <v>5</v>
      </c>
      <c r="C48" s="41"/>
      <c r="D48" s="41"/>
      <c r="E48" s="41"/>
      <c r="F48" s="42"/>
      <c r="G48" s="37"/>
      <c r="H48" s="42"/>
      <c r="I48" s="41"/>
      <c r="J48" s="175"/>
      <c r="K48" s="66"/>
      <c r="L48" s="1"/>
      <c r="M48" s="1"/>
    </row>
    <row r="49" spans="1:13" s="3" customFormat="1" ht="199.5" customHeight="1" x14ac:dyDescent="0.25">
      <c r="A49" s="83" t="s">
        <v>34</v>
      </c>
      <c r="B49" s="84" t="s">
        <v>96</v>
      </c>
      <c r="C49" s="77">
        <f>C50+C51+C52+C53</f>
        <v>11894.17</v>
      </c>
      <c r="D49" s="77">
        <f t="shared" ref="D49:E49" si="14">D50+D51+D52+D53</f>
        <v>16225.46</v>
      </c>
      <c r="E49" s="77">
        <f t="shared" si="14"/>
        <v>7831.95</v>
      </c>
      <c r="F49" s="79">
        <f t="shared" ref="F49:F51" si="15">E49/D49</f>
        <v>0.48270000000000002</v>
      </c>
      <c r="G49" s="77">
        <f>G50+G51+G52+G53</f>
        <v>4763.8900000000003</v>
      </c>
      <c r="H49" s="79">
        <f t="shared" ref="H49:H51" si="16">G49/D49</f>
        <v>0.29360000000000003</v>
      </c>
      <c r="I49" s="77">
        <f>I50+I51+I52+I53</f>
        <v>16225.46</v>
      </c>
      <c r="J49" s="172" t="s">
        <v>111</v>
      </c>
      <c r="K49" s="66"/>
      <c r="L49" s="1"/>
      <c r="M49" s="1"/>
    </row>
    <row r="50" spans="1:13" s="3" customFormat="1" ht="55.5" customHeight="1" x14ac:dyDescent="0.25">
      <c r="A50" s="5"/>
      <c r="B50" s="74" t="s">
        <v>4</v>
      </c>
      <c r="C50" s="75">
        <v>493.1</v>
      </c>
      <c r="D50" s="75">
        <v>493.1</v>
      </c>
      <c r="E50" s="39"/>
      <c r="F50" s="44"/>
      <c r="G50" s="39"/>
      <c r="H50" s="44"/>
      <c r="I50" s="75">
        <f>230.14+262.96</f>
        <v>493.1</v>
      </c>
      <c r="J50" s="173"/>
      <c r="K50" s="66"/>
      <c r="L50" s="1"/>
      <c r="M50" s="1"/>
    </row>
    <row r="51" spans="1:13" s="3" customFormat="1" ht="55.5" customHeight="1" x14ac:dyDescent="0.25">
      <c r="A51" s="5"/>
      <c r="B51" s="74" t="s">
        <v>16</v>
      </c>
      <c r="C51" s="75">
        <v>11401.07</v>
      </c>
      <c r="D51" s="75">
        <v>15732.36</v>
      </c>
      <c r="E51" s="75">
        <v>7831.95</v>
      </c>
      <c r="F51" s="76">
        <f t="shared" si="15"/>
        <v>0.49780000000000002</v>
      </c>
      <c r="G51" s="75">
        <v>4763.8900000000003</v>
      </c>
      <c r="H51" s="76">
        <f t="shared" si="16"/>
        <v>0.30280000000000001</v>
      </c>
      <c r="I51" s="75">
        <f>896.17+5452.1+9311.4+72.69</f>
        <v>15732.36</v>
      </c>
      <c r="J51" s="173"/>
      <c r="K51" s="66"/>
      <c r="L51" s="1"/>
      <c r="M51" s="1"/>
    </row>
    <row r="52" spans="1:13" s="3" customFormat="1" ht="55.5" customHeight="1" x14ac:dyDescent="0.25">
      <c r="A52" s="5"/>
      <c r="B52" s="74" t="s">
        <v>11</v>
      </c>
      <c r="C52" s="39"/>
      <c r="D52" s="39"/>
      <c r="E52" s="39"/>
      <c r="F52" s="44"/>
      <c r="G52" s="39"/>
      <c r="H52" s="44"/>
      <c r="I52" s="39"/>
      <c r="J52" s="173"/>
      <c r="K52" s="66"/>
      <c r="L52" s="1"/>
      <c r="M52" s="1"/>
    </row>
    <row r="53" spans="1:13" s="3" customFormat="1" ht="55.5" customHeight="1" x14ac:dyDescent="0.25">
      <c r="A53" s="5"/>
      <c r="B53" s="74" t="s">
        <v>13</v>
      </c>
      <c r="C53" s="39"/>
      <c r="D53" s="39"/>
      <c r="E53" s="39"/>
      <c r="F53" s="44"/>
      <c r="G53" s="39"/>
      <c r="H53" s="44"/>
      <c r="I53" s="39"/>
      <c r="J53" s="173"/>
      <c r="K53" s="66"/>
      <c r="L53" s="1"/>
      <c r="M53" s="1"/>
    </row>
    <row r="54" spans="1:13" s="3" customFormat="1" ht="55.5" customHeight="1" x14ac:dyDescent="0.25">
      <c r="A54" s="5"/>
      <c r="B54" s="74" t="s">
        <v>5</v>
      </c>
      <c r="C54" s="37"/>
      <c r="D54" s="37"/>
      <c r="E54" s="37"/>
      <c r="F54" s="38"/>
      <c r="G54" s="37"/>
      <c r="H54" s="38"/>
      <c r="I54" s="37"/>
      <c r="J54" s="173"/>
      <c r="K54" s="66"/>
      <c r="L54" s="1"/>
      <c r="M54" s="1"/>
    </row>
    <row r="55" spans="1:13" s="45" customFormat="1" ht="269.25" customHeight="1" x14ac:dyDescent="0.25">
      <c r="A55" s="83" t="s">
        <v>17</v>
      </c>
      <c r="B55" s="103" t="s">
        <v>102</v>
      </c>
      <c r="C55" s="91">
        <f>C56+C57+C58+C59+C60</f>
        <v>2104</v>
      </c>
      <c r="D55" s="91">
        <f>D56+D57+D58+D59+D60</f>
        <v>2104</v>
      </c>
      <c r="E55" s="91">
        <f>E56+E57+E58+E59+E60</f>
        <v>2013.5</v>
      </c>
      <c r="F55" s="92">
        <f>E55/D55</f>
        <v>0.95699999999999996</v>
      </c>
      <c r="G55" s="91">
        <f>G56+G57+G58+G59+G60</f>
        <v>2013.5</v>
      </c>
      <c r="H55" s="92">
        <f>G55/D55</f>
        <v>0.95699999999999996</v>
      </c>
      <c r="I55" s="100">
        <f>I56+I57+I58+I59+I60</f>
        <v>2104</v>
      </c>
      <c r="J55" s="172" t="s">
        <v>125</v>
      </c>
      <c r="K55" s="66"/>
      <c r="L55" s="1"/>
      <c r="M55" s="1"/>
    </row>
    <row r="56" spans="1:13" s="3" customFormat="1" x14ac:dyDescent="0.25">
      <c r="A56" s="83"/>
      <c r="B56" s="104" t="s">
        <v>4</v>
      </c>
      <c r="C56" s="75">
        <v>0</v>
      </c>
      <c r="D56" s="75">
        <v>0</v>
      </c>
      <c r="E56" s="75">
        <v>0</v>
      </c>
      <c r="F56" s="76"/>
      <c r="G56" s="75">
        <v>0</v>
      </c>
      <c r="H56" s="76"/>
      <c r="I56" s="75">
        <v>0</v>
      </c>
      <c r="J56" s="173"/>
      <c r="K56" s="66"/>
      <c r="L56" s="1"/>
      <c r="M56" s="1"/>
    </row>
    <row r="57" spans="1:13" s="3" customFormat="1" x14ac:dyDescent="0.25">
      <c r="A57" s="83"/>
      <c r="B57" s="104" t="s">
        <v>48</v>
      </c>
      <c r="C57" s="75">
        <v>2104</v>
      </c>
      <c r="D57" s="75">
        <v>2104</v>
      </c>
      <c r="E57" s="75">
        <v>2013.5</v>
      </c>
      <c r="F57" s="76">
        <f t="shared" ref="F57" si="17">E57/D57</f>
        <v>0.95699999999999996</v>
      </c>
      <c r="G57" s="75">
        <v>2013.5</v>
      </c>
      <c r="H57" s="76">
        <f t="shared" ref="H57" si="18">G57/D57</f>
        <v>0.95699999999999996</v>
      </c>
      <c r="I57" s="75">
        <f>D57</f>
        <v>2104</v>
      </c>
      <c r="J57" s="173"/>
      <c r="K57" s="66"/>
      <c r="L57" s="1"/>
      <c r="M57" s="1"/>
    </row>
    <row r="58" spans="1:13" s="3" customFormat="1" x14ac:dyDescent="0.25">
      <c r="A58" s="83"/>
      <c r="B58" s="104" t="s">
        <v>11</v>
      </c>
      <c r="C58" s="75">
        <v>0</v>
      </c>
      <c r="D58" s="75">
        <v>0</v>
      </c>
      <c r="E58" s="75">
        <f>G58</f>
        <v>0</v>
      </c>
      <c r="F58" s="76"/>
      <c r="G58" s="75">
        <v>0</v>
      </c>
      <c r="H58" s="76"/>
      <c r="I58" s="37">
        <v>0</v>
      </c>
      <c r="J58" s="173"/>
      <c r="K58" s="66"/>
      <c r="L58" s="1"/>
      <c r="M58" s="1"/>
    </row>
    <row r="59" spans="1:13" s="3" customFormat="1" x14ac:dyDescent="0.25">
      <c r="A59" s="83"/>
      <c r="B59" s="104" t="s">
        <v>13</v>
      </c>
      <c r="C59" s="75"/>
      <c r="D59" s="75"/>
      <c r="E59" s="75"/>
      <c r="F59" s="76"/>
      <c r="G59" s="75"/>
      <c r="H59" s="76"/>
      <c r="I59" s="37"/>
      <c r="J59" s="173"/>
      <c r="K59" s="66"/>
      <c r="L59" s="1"/>
      <c r="M59" s="1"/>
    </row>
    <row r="60" spans="1:13" s="3" customFormat="1" x14ac:dyDescent="0.25">
      <c r="A60" s="83"/>
      <c r="B60" s="74" t="s">
        <v>5</v>
      </c>
      <c r="C60" s="75"/>
      <c r="D60" s="75"/>
      <c r="E60" s="75"/>
      <c r="F60" s="76"/>
      <c r="G60" s="75"/>
      <c r="H60" s="76"/>
      <c r="I60" s="37"/>
      <c r="J60" s="173"/>
      <c r="K60" s="66"/>
      <c r="L60" s="1"/>
      <c r="M60" s="1"/>
    </row>
    <row r="61" spans="1:13" s="117" customFormat="1" ht="64.5" customHeight="1" x14ac:dyDescent="0.25">
      <c r="A61" s="105" t="s">
        <v>18</v>
      </c>
      <c r="B61" s="114" t="s">
        <v>78</v>
      </c>
      <c r="C61" s="100"/>
      <c r="D61" s="100"/>
      <c r="E61" s="115"/>
      <c r="F61" s="102"/>
      <c r="G61" s="100"/>
      <c r="H61" s="102"/>
      <c r="I61" s="116"/>
      <c r="J61" s="74" t="s">
        <v>35</v>
      </c>
      <c r="K61" s="35"/>
      <c r="L61" s="112"/>
      <c r="M61" s="112"/>
    </row>
    <row r="62" spans="1:13" s="46" customFormat="1" ht="288" customHeight="1" x14ac:dyDescent="0.25">
      <c r="A62" s="217" t="s">
        <v>19</v>
      </c>
      <c r="B62" s="216" t="s">
        <v>119</v>
      </c>
      <c r="C62" s="168">
        <f>SUM(C64:C67)</f>
        <v>1412247.85</v>
      </c>
      <c r="D62" s="192">
        <f>SUM(D64:D67)</f>
        <v>1412252.29</v>
      </c>
      <c r="E62" s="189">
        <f>SUM(E64:E67)</f>
        <v>126155.97</v>
      </c>
      <c r="F62" s="186">
        <f>E62/D62</f>
        <v>8.9300000000000004E-2</v>
      </c>
      <c r="G62" s="192">
        <f t="shared" ref="G62" si="19">SUM(G64:G68)</f>
        <v>126155.85</v>
      </c>
      <c r="H62" s="194">
        <f>G62/D62</f>
        <v>8.9300000000000004E-2</v>
      </c>
      <c r="I62" s="168">
        <f>SUM(I64:I67)</f>
        <v>1364926</v>
      </c>
      <c r="J62" s="176"/>
      <c r="K62" s="66"/>
      <c r="L62" s="1"/>
      <c r="M62" s="1"/>
    </row>
    <row r="63" spans="1:13" s="46" customFormat="1" ht="219.75" customHeight="1" x14ac:dyDescent="0.25">
      <c r="A63" s="218"/>
      <c r="B63" s="216"/>
      <c r="C63" s="168"/>
      <c r="D63" s="192"/>
      <c r="E63" s="191"/>
      <c r="F63" s="188"/>
      <c r="G63" s="192"/>
      <c r="H63" s="194"/>
      <c r="I63" s="168"/>
      <c r="J63" s="176"/>
      <c r="K63" s="66"/>
      <c r="L63" s="1"/>
      <c r="M63" s="1"/>
    </row>
    <row r="64" spans="1:13" s="6" customFormat="1" x14ac:dyDescent="0.25">
      <c r="A64" s="108"/>
      <c r="B64" s="140" t="s">
        <v>4</v>
      </c>
      <c r="C64" s="75">
        <f t="shared" ref="C64:E68" si="20">C70+C118</f>
        <v>31334.73</v>
      </c>
      <c r="D64" s="85">
        <f t="shared" si="20"/>
        <v>31334.73</v>
      </c>
      <c r="E64" s="85">
        <f t="shared" si="20"/>
        <v>8925.6200000000008</v>
      </c>
      <c r="F64" s="86">
        <f t="shared" ref="F64:F66" si="21">E64/D64</f>
        <v>0.2848</v>
      </c>
      <c r="G64" s="85">
        <f>G70+G118</f>
        <v>8925.6200000000008</v>
      </c>
      <c r="H64" s="86">
        <f t="shared" ref="H64:H66" si="22">G64/D64</f>
        <v>0.2848</v>
      </c>
      <c r="I64" s="85">
        <f>I70+I118</f>
        <v>31334.73</v>
      </c>
      <c r="J64" s="176"/>
      <c r="K64" s="66"/>
      <c r="L64" s="1"/>
      <c r="M64" s="1"/>
    </row>
    <row r="65" spans="1:13" s="6" customFormat="1" x14ac:dyDescent="0.25">
      <c r="A65" s="108"/>
      <c r="B65" s="140" t="s">
        <v>36</v>
      </c>
      <c r="C65" s="75">
        <f t="shared" si="20"/>
        <v>1213706.69</v>
      </c>
      <c r="D65" s="85">
        <f t="shared" si="20"/>
        <v>1213706.69</v>
      </c>
      <c r="E65" s="85">
        <f>E71+E119</f>
        <v>102767.52</v>
      </c>
      <c r="F65" s="86">
        <f t="shared" si="21"/>
        <v>8.4699999999999998E-2</v>
      </c>
      <c r="G65" s="85">
        <f>G71+G119</f>
        <v>102767.4</v>
      </c>
      <c r="H65" s="86">
        <f t="shared" si="22"/>
        <v>8.4699999999999998E-2</v>
      </c>
      <c r="I65" s="85">
        <f>I71+I119</f>
        <v>1174196.8</v>
      </c>
      <c r="J65" s="176"/>
      <c r="K65" s="66"/>
      <c r="L65" s="1"/>
      <c r="M65" s="1"/>
    </row>
    <row r="66" spans="1:13" s="6" customFormat="1" x14ac:dyDescent="0.25">
      <c r="A66" s="108"/>
      <c r="B66" s="140" t="s">
        <v>11</v>
      </c>
      <c r="C66" s="75">
        <f t="shared" si="20"/>
        <v>167206.43</v>
      </c>
      <c r="D66" s="85">
        <f t="shared" si="20"/>
        <v>167210.87</v>
      </c>
      <c r="E66" s="85">
        <f t="shared" si="20"/>
        <v>14462.83</v>
      </c>
      <c r="F66" s="86">
        <f t="shared" si="21"/>
        <v>8.6499999999999994E-2</v>
      </c>
      <c r="G66" s="85">
        <f>G72+G120</f>
        <v>14462.83</v>
      </c>
      <c r="H66" s="86">
        <f t="shared" si="22"/>
        <v>8.6499999999999994E-2</v>
      </c>
      <c r="I66" s="85">
        <f>I72+I120</f>
        <v>159394.47</v>
      </c>
      <c r="J66" s="176"/>
      <c r="K66" s="66"/>
      <c r="L66" s="1"/>
      <c r="M66" s="1"/>
    </row>
    <row r="67" spans="1:13" s="6" customFormat="1" x14ac:dyDescent="0.25">
      <c r="A67" s="108"/>
      <c r="B67" s="140" t="s">
        <v>13</v>
      </c>
      <c r="C67" s="75">
        <f t="shared" si="20"/>
        <v>0</v>
      </c>
      <c r="D67" s="85">
        <f t="shared" si="20"/>
        <v>0</v>
      </c>
      <c r="E67" s="85">
        <f t="shared" si="20"/>
        <v>0</v>
      </c>
      <c r="F67" s="86">
        <v>0</v>
      </c>
      <c r="G67" s="85"/>
      <c r="H67" s="86">
        <v>0</v>
      </c>
      <c r="I67" s="85">
        <f>I73+I121</f>
        <v>0</v>
      </c>
      <c r="J67" s="176"/>
      <c r="K67" s="66"/>
      <c r="L67" s="1"/>
      <c r="M67" s="1"/>
    </row>
    <row r="68" spans="1:13" s="6" customFormat="1" collapsed="1" x14ac:dyDescent="0.25">
      <c r="A68" s="108"/>
      <c r="B68" s="140" t="s">
        <v>5</v>
      </c>
      <c r="C68" s="75">
        <f t="shared" si="20"/>
        <v>0</v>
      </c>
      <c r="D68" s="85">
        <f t="shared" si="20"/>
        <v>0</v>
      </c>
      <c r="E68" s="85">
        <f t="shared" si="20"/>
        <v>0</v>
      </c>
      <c r="F68" s="86"/>
      <c r="G68" s="85"/>
      <c r="H68" s="86"/>
      <c r="I68" s="85">
        <f>I74+I122</f>
        <v>0</v>
      </c>
      <c r="J68" s="176"/>
      <c r="K68" s="66"/>
      <c r="L68" s="1"/>
      <c r="M68" s="1"/>
    </row>
    <row r="69" spans="1:13" s="47" customFormat="1" x14ac:dyDescent="0.25">
      <c r="A69" s="149" t="s">
        <v>38</v>
      </c>
      <c r="B69" s="150" t="s">
        <v>74</v>
      </c>
      <c r="C69" s="151">
        <f>SUM(C70:C74)</f>
        <v>1373551.44</v>
      </c>
      <c r="D69" s="151">
        <f>SUM(D70:D74)</f>
        <v>1373551.44</v>
      </c>
      <c r="E69" s="151">
        <f>SUM(E70:E74)</f>
        <v>114017.05</v>
      </c>
      <c r="F69" s="152">
        <f>E69/D69</f>
        <v>8.3000000000000004E-2</v>
      </c>
      <c r="G69" s="151">
        <f>SUM(G70:G74)</f>
        <v>114017.05</v>
      </c>
      <c r="H69" s="152">
        <f>G69/D69</f>
        <v>8.3000000000000004E-2</v>
      </c>
      <c r="I69" s="151">
        <f>SUM(I70:I74)</f>
        <v>1326225.27</v>
      </c>
      <c r="J69" s="179"/>
      <c r="K69" s="66"/>
      <c r="L69" s="1"/>
      <c r="M69" s="1"/>
    </row>
    <row r="70" spans="1:13" s="7" customFormat="1" x14ac:dyDescent="0.25">
      <c r="A70" s="153"/>
      <c r="B70" s="140" t="s">
        <v>4</v>
      </c>
      <c r="C70" s="85">
        <f>C100+C76</f>
        <v>0</v>
      </c>
      <c r="D70" s="85">
        <f t="shared" ref="C70:I72" si="23">D100+D76</f>
        <v>0</v>
      </c>
      <c r="E70" s="85">
        <f t="shared" si="23"/>
        <v>0</v>
      </c>
      <c r="F70" s="86">
        <f t="shared" si="23"/>
        <v>0</v>
      </c>
      <c r="G70" s="85">
        <f t="shared" si="23"/>
        <v>0</v>
      </c>
      <c r="H70" s="86">
        <f t="shared" si="23"/>
        <v>0</v>
      </c>
      <c r="I70" s="85">
        <f t="shared" si="23"/>
        <v>0</v>
      </c>
      <c r="J70" s="179"/>
      <c r="K70" s="66"/>
      <c r="L70" s="1"/>
      <c r="M70" s="1"/>
    </row>
    <row r="71" spans="1:13" s="7" customFormat="1" x14ac:dyDescent="0.25">
      <c r="A71" s="153"/>
      <c r="B71" s="140" t="s">
        <v>47</v>
      </c>
      <c r="C71" s="85">
        <f t="shared" si="23"/>
        <v>1206604.8</v>
      </c>
      <c r="D71" s="85">
        <f t="shared" si="23"/>
        <v>1206604.8</v>
      </c>
      <c r="E71" s="85">
        <f t="shared" si="23"/>
        <v>99600.82</v>
      </c>
      <c r="F71" s="86">
        <f t="shared" si="23"/>
        <v>8.8800000000000004E-2</v>
      </c>
      <c r="G71" s="85">
        <f t="shared" si="23"/>
        <v>99600.82</v>
      </c>
      <c r="H71" s="86">
        <f t="shared" si="23"/>
        <v>8.8800000000000004E-2</v>
      </c>
      <c r="I71" s="85">
        <f t="shared" si="23"/>
        <v>1167095.03</v>
      </c>
      <c r="J71" s="179"/>
      <c r="K71" s="66"/>
      <c r="L71" s="1"/>
      <c r="M71" s="1"/>
    </row>
    <row r="72" spans="1:13" s="7" customFormat="1" x14ac:dyDescent="0.25">
      <c r="A72" s="153"/>
      <c r="B72" s="140" t="s">
        <v>11</v>
      </c>
      <c r="C72" s="85">
        <f t="shared" si="23"/>
        <v>166946.64000000001</v>
      </c>
      <c r="D72" s="85">
        <f t="shared" si="23"/>
        <v>166946.64000000001</v>
      </c>
      <c r="E72" s="85">
        <f t="shared" si="23"/>
        <v>14416.23</v>
      </c>
      <c r="F72" s="86">
        <f t="shared" si="23"/>
        <v>0.16320000000000001</v>
      </c>
      <c r="G72" s="85">
        <f t="shared" si="23"/>
        <v>14416.23</v>
      </c>
      <c r="H72" s="86">
        <f t="shared" si="23"/>
        <v>0.16320000000000001</v>
      </c>
      <c r="I72" s="85">
        <f t="shared" si="23"/>
        <v>159130.23999999999</v>
      </c>
      <c r="J72" s="179"/>
      <c r="K72" s="66"/>
      <c r="L72" s="1"/>
      <c r="M72" s="1"/>
    </row>
    <row r="73" spans="1:13" s="7" customFormat="1" x14ac:dyDescent="0.25">
      <c r="A73" s="153"/>
      <c r="B73" s="140" t="s">
        <v>13</v>
      </c>
      <c r="C73" s="85"/>
      <c r="D73" s="85"/>
      <c r="E73" s="85"/>
      <c r="F73" s="86">
        <v>0</v>
      </c>
      <c r="G73" s="85"/>
      <c r="H73" s="86">
        <v>0</v>
      </c>
      <c r="I73" s="85"/>
      <c r="J73" s="179"/>
      <c r="K73" s="66"/>
      <c r="L73" s="1"/>
      <c r="M73" s="1"/>
    </row>
    <row r="74" spans="1:13" s="7" customFormat="1" x14ac:dyDescent="0.25">
      <c r="A74" s="153"/>
      <c r="B74" s="140" t="s">
        <v>5</v>
      </c>
      <c r="C74" s="85">
        <f t="shared" ref="C74:I74" si="24">C80+C104</f>
        <v>0</v>
      </c>
      <c r="D74" s="85">
        <f t="shared" si="24"/>
        <v>0</v>
      </c>
      <c r="E74" s="85">
        <f t="shared" si="24"/>
        <v>0</v>
      </c>
      <c r="F74" s="86">
        <f t="shared" si="24"/>
        <v>0</v>
      </c>
      <c r="G74" s="85">
        <f t="shared" si="24"/>
        <v>0</v>
      </c>
      <c r="H74" s="86">
        <f t="shared" si="24"/>
        <v>0</v>
      </c>
      <c r="I74" s="85">
        <f t="shared" si="24"/>
        <v>0</v>
      </c>
      <c r="J74" s="179"/>
      <c r="K74" s="66"/>
      <c r="L74" s="1"/>
      <c r="M74" s="1"/>
    </row>
    <row r="75" spans="1:13" s="47" customFormat="1" ht="90" customHeight="1" x14ac:dyDescent="0.25">
      <c r="A75" s="149" t="s">
        <v>39</v>
      </c>
      <c r="B75" s="150" t="s">
        <v>69</v>
      </c>
      <c r="C75" s="151">
        <f>SUM(C76:C80)</f>
        <v>1260295.3</v>
      </c>
      <c r="D75" s="151">
        <f>SUM(D76:D80)</f>
        <v>1260295.3</v>
      </c>
      <c r="E75" s="151">
        <f>SUM(E76:E80)</f>
        <v>111911.03999999999</v>
      </c>
      <c r="F75" s="152">
        <f>E75/D75</f>
        <v>8.8800000000000004E-2</v>
      </c>
      <c r="G75" s="151">
        <f>SUM(G76:G80)</f>
        <v>111911.03999999999</v>
      </c>
      <c r="H75" s="152">
        <f>G75/D75</f>
        <v>8.8800000000000004E-2</v>
      </c>
      <c r="I75" s="151">
        <f>SUM(I76:I80)</f>
        <v>1231615.3999999999</v>
      </c>
      <c r="J75" s="8"/>
      <c r="K75" s="66"/>
      <c r="L75" s="1"/>
      <c r="M75" s="1"/>
    </row>
    <row r="76" spans="1:13" s="7" customFormat="1" x14ac:dyDescent="0.25">
      <c r="A76" s="118"/>
      <c r="B76" s="140" t="s">
        <v>4</v>
      </c>
      <c r="C76" s="85"/>
      <c r="D76" s="109"/>
      <c r="E76" s="85"/>
      <c r="F76" s="152"/>
      <c r="G76" s="85"/>
      <c r="H76" s="152"/>
      <c r="I76" s="85"/>
      <c r="J76" s="70"/>
      <c r="K76" s="66"/>
      <c r="L76" s="1"/>
      <c r="M76" s="1"/>
    </row>
    <row r="77" spans="1:13" s="7" customFormat="1" x14ac:dyDescent="0.25">
      <c r="A77" s="118"/>
      <c r="B77" s="140" t="s">
        <v>47</v>
      </c>
      <c r="C77" s="85">
        <f>C89+C83+C95</f>
        <v>1121662.7</v>
      </c>
      <c r="D77" s="85">
        <f>D89+D83+D95</f>
        <v>1121662.7</v>
      </c>
      <c r="E77" s="85">
        <f>E83+E89+E95</f>
        <v>99600.82</v>
      </c>
      <c r="F77" s="152">
        <f t="shared" ref="F77:F78" si="25">E77/D77</f>
        <v>8.8800000000000004E-2</v>
      </c>
      <c r="G77" s="85">
        <f>G89+G83+G95</f>
        <v>99600.82</v>
      </c>
      <c r="H77" s="152">
        <f t="shared" ref="H77:H78" si="26">G77/D77</f>
        <v>8.8800000000000004E-2</v>
      </c>
      <c r="I77" s="85">
        <f>I89+I83+I95</f>
        <v>1096137.6299999999</v>
      </c>
      <c r="J77" s="70"/>
      <c r="K77" s="66"/>
      <c r="L77" s="1"/>
      <c r="M77" s="1"/>
    </row>
    <row r="78" spans="1:13" s="7" customFormat="1" x14ac:dyDescent="0.25">
      <c r="A78" s="118"/>
      <c r="B78" s="140" t="s">
        <v>37</v>
      </c>
      <c r="C78" s="85">
        <f>C90+C84+C96</f>
        <v>138632.6</v>
      </c>
      <c r="D78" s="85">
        <f>D90+D84+D96</f>
        <v>138632.6</v>
      </c>
      <c r="E78" s="85">
        <f>E90+E84+E96</f>
        <v>12310.22</v>
      </c>
      <c r="F78" s="152">
        <f t="shared" si="25"/>
        <v>8.8800000000000004E-2</v>
      </c>
      <c r="G78" s="85">
        <f>G90+G84+G96</f>
        <v>12310.22</v>
      </c>
      <c r="H78" s="152">
        <f t="shared" si="26"/>
        <v>8.8800000000000004E-2</v>
      </c>
      <c r="I78" s="85">
        <f>I90+I84+I96</f>
        <v>135477.76999999999</v>
      </c>
      <c r="J78" s="70"/>
      <c r="K78" s="66"/>
      <c r="L78" s="1"/>
      <c r="M78" s="1"/>
    </row>
    <row r="79" spans="1:13" s="7" customFormat="1" x14ac:dyDescent="0.25">
      <c r="A79" s="118"/>
      <c r="B79" s="140" t="s">
        <v>13</v>
      </c>
      <c r="C79" s="85"/>
      <c r="D79" s="85"/>
      <c r="E79" s="85"/>
      <c r="F79" s="86"/>
      <c r="G79" s="85"/>
      <c r="H79" s="86"/>
      <c r="I79" s="85"/>
      <c r="J79" s="70"/>
      <c r="K79" s="66"/>
      <c r="L79" s="1"/>
      <c r="M79" s="1"/>
    </row>
    <row r="80" spans="1:13" s="7" customFormat="1" x14ac:dyDescent="0.25">
      <c r="A80" s="118"/>
      <c r="B80" s="140" t="s">
        <v>5</v>
      </c>
      <c r="C80" s="85"/>
      <c r="D80" s="109"/>
      <c r="E80" s="85"/>
      <c r="F80" s="86"/>
      <c r="G80" s="85"/>
      <c r="H80" s="86"/>
      <c r="I80" s="85"/>
      <c r="J80" s="70"/>
      <c r="K80" s="66"/>
      <c r="L80" s="1"/>
      <c r="M80" s="1"/>
    </row>
    <row r="81" spans="1:13" s="47" customFormat="1" ht="50.25" customHeight="1" x14ac:dyDescent="0.25">
      <c r="A81" s="141" t="s">
        <v>56</v>
      </c>
      <c r="B81" s="142" t="s">
        <v>71</v>
      </c>
      <c r="C81" s="120">
        <f>SUM(C82:C86)</f>
        <v>1198440.2</v>
      </c>
      <c r="D81" s="120">
        <f>SUM(D82:D86)</f>
        <v>1198440.2</v>
      </c>
      <c r="E81" s="120">
        <f>SUM(E82:E86)</f>
        <v>103343.03999999999</v>
      </c>
      <c r="F81" s="121">
        <f>E81/D81</f>
        <v>8.6199999999999999E-2</v>
      </c>
      <c r="G81" s="120">
        <f>SUM(G82:G86)</f>
        <v>103343.03999999999</v>
      </c>
      <c r="H81" s="121">
        <f>G81/D81</f>
        <v>8.6199999999999999E-2</v>
      </c>
      <c r="I81" s="120">
        <f>SUM(I82:I86)</f>
        <v>1198440.2</v>
      </c>
      <c r="J81" s="180" t="s">
        <v>115</v>
      </c>
      <c r="K81" s="66"/>
      <c r="L81" s="1"/>
      <c r="M81" s="1"/>
    </row>
    <row r="82" spans="1:13" s="7" customFormat="1" x14ac:dyDescent="0.25">
      <c r="A82" s="143"/>
      <c r="B82" s="140" t="s">
        <v>4</v>
      </c>
      <c r="C82" s="85"/>
      <c r="D82" s="109"/>
      <c r="E82" s="85"/>
      <c r="F82" s="86"/>
      <c r="G82" s="85"/>
      <c r="H82" s="86"/>
      <c r="I82" s="85"/>
      <c r="J82" s="181"/>
      <c r="K82" s="66"/>
      <c r="L82" s="1"/>
      <c r="M82" s="1"/>
    </row>
    <row r="83" spans="1:13" s="7" customFormat="1" x14ac:dyDescent="0.25">
      <c r="A83" s="143"/>
      <c r="B83" s="140" t="s">
        <v>47</v>
      </c>
      <c r="C83" s="85">
        <f>224309.2+842302.5</f>
        <v>1066611.7</v>
      </c>
      <c r="D83" s="85">
        <f>224309.2+842302.5</f>
        <v>1066611.7</v>
      </c>
      <c r="E83" s="85">
        <v>91975.3</v>
      </c>
      <c r="F83" s="86">
        <f>E83/D83</f>
        <v>8.6199999999999999E-2</v>
      </c>
      <c r="G83" s="85">
        <f>18395.06+73580.24</f>
        <v>91975.3</v>
      </c>
      <c r="H83" s="86">
        <f>G83/D83</f>
        <v>8.6199999999999999E-2</v>
      </c>
      <c r="I83" s="85">
        <v>1066611.7</v>
      </c>
      <c r="J83" s="181"/>
      <c r="K83" s="66"/>
      <c r="L83" s="1"/>
      <c r="M83" s="1"/>
    </row>
    <row r="84" spans="1:13" s="7" customFormat="1" x14ac:dyDescent="0.25">
      <c r="A84" s="143"/>
      <c r="B84" s="140" t="s">
        <v>37</v>
      </c>
      <c r="C84" s="85">
        <f>27723.7+104104.8</f>
        <v>131828.5</v>
      </c>
      <c r="D84" s="85">
        <f>27723.7+104104.8</f>
        <v>131828.5</v>
      </c>
      <c r="E84" s="85">
        <v>11367.74</v>
      </c>
      <c r="F84" s="86">
        <f>E84/D84</f>
        <v>8.6199999999999999E-2</v>
      </c>
      <c r="G84" s="85">
        <f>9094.19+2273.55</f>
        <v>11367.74</v>
      </c>
      <c r="H84" s="86">
        <f>G84/D84</f>
        <v>8.6199999999999999E-2</v>
      </c>
      <c r="I84" s="85">
        <v>131828.5</v>
      </c>
      <c r="J84" s="181"/>
      <c r="K84" s="66"/>
      <c r="L84" s="1"/>
      <c r="M84" s="1"/>
    </row>
    <row r="85" spans="1:13" s="7" customFormat="1" x14ac:dyDescent="0.25">
      <c r="A85" s="143"/>
      <c r="B85" s="140" t="s">
        <v>13</v>
      </c>
      <c r="C85" s="85"/>
      <c r="D85" s="85"/>
      <c r="E85" s="85"/>
      <c r="F85" s="86"/>
      <c r="G85" s="85"/>
      <c r="H85" s="86"/>
      <c r="I85" s="85"/>
      <c r="J85" s="181"/>
      <c r="K85" s="66"/>
      <c r="L85" s="1"/>
      <c r="M85" s="1"/>
    </row>
    <row r="86" spans="1:13" s="7" customFormat="1" x14ac:dyDescent="0.25">
      <c r="A86" s="143"/>
      <c r="B86" s="140" t="s">
        <v>5</v>
      </c>
      <c r="C86" s="85"/>
      <c r="D86" s="109"/>
      <c r="E86" s="85"/>
      <c r="F86" s="86"/>
      <c r="G86" s="85"/>
      <c r="H86" s="86"/>
      <c r="I86" s="85"/>
      <c r="J86" s="182"/>
      <c r="K86" s="66"/>
      <c r="L86" s="1"/>
      <c r="M86" s="1"/>
    </row>
    <row r="87" spans="1:13" s="47" customFormat="1" ht="40.5" x14ac:dyDescent="0.25">
      <c r="A87" s="141" t="s">
        <v>57</v>
      </c>
      <c r="B87" s="119" t="s">
        <v>88</v>
      </c>
      <c r="C87" s="120">
        <f>SUM(C88:C92)</f>
        <v>30960.9</v>
      </c>
      <c r="D87" s="120">
        <f>SUM(D88:D92)</f>
        <v>30960.9</v>
      </c>
      <c r="E87" s="120">
        <f>SUM(E88:E92)</f>
        <v>8568</v>
      </c>
      <c r="F87" s="121">
        <f>E87/D87</f>
        <v>0.2767</v>
      </c>
      <c r="G87" s="120">
        <f>SUM(G88:G92)</f>
        <v>8568</v>
      </c>
      <c r="H87" s="86">
        <f t="shared" ref="H87:H90" si="27">G87/D87</f>
        <v>0.2767</v>
      </c>
      <c r="I87" s="120">
        <f>SUM(I88:I92)</f>
        <v>30960.9</v>
      </c>
      <c r="J87" s="183" t="s">
        <v>91</v>
      </c>
      <c r="K87" s="66"/>
      <c r="L87" s="1"/>
      <c r="M87" s="1"/>
    </row>
    <row r="88" spans="1:13" s="7" customFormat="1" x14ac:dyDescent="0.25">
      <c r="A88" s="143"/>
      <c r="B88" s="140" t="s">
        <v>4</v>
      </c>
      <c r="C88" s="85"/>
      <c r="D88" s="109"/>
      <c r="E88" s="85"/>
      <c r="F88" s="86"/>
      <c r="G88" s="85"/>
      <c r="H88" s="86"/>
      <c r="I88" s="85"/>
      <c r="J88" s="184"/>
      <c r="K88" s="66"/>
      <c r="L88" s="1"/>
      <c r="M88" s="1"/>
    </row>
    <row r="89" spans="1:13" s="7" customFormat="1" x14ac:dyDescent="0.25">
      <c r="A89" s="143"/>
      <c r="B89" s="140" t="s">
        <v>47</v>
      </c>
      <c r="C89" s="85">
        <v>27555.200000000001</v>
      </c>
      <c r="D89" s="85">
        <v>27555.200000000001</v>
      </c>
      <c r="E89" s="85">
        <v>7625.52</v>
      </c>
      <c r="F89" s="86">
        <f>E89/D89</f>
        <v>0.2767</v>
      </c>
      <c r="G89" s="85">
        <v>7625.52</v>
      </c>
      <c r="H89" s="86">
        <f>G89/D89</f>
        <v>0.2767</v>
      </c>
      <c r="I89" s="85">
        <v>27555.200000000001</v>
      </c>
      <c r="J89" s="184"/>
      <c r="K89" s="66"/>
      <c r="L89" s="1"/>
      <c r="M89" s="1"/>
    </row>
    <row r="90" spans="1:13" s="7" customFormat="1" x14ac:dyDescent="0.25">
      <c r="A90" s="143"/>
      <c r="B90" s="140" t="s">
        <v>37</v>
      </c>
      <c r="C90" s="85">
        <v>3405.7</v>
      </c>
      <c r="D90" s="85">
        <v>3405.7</v>
      </c>
      <c r="E90" s="85">
        <v>942.48</v>
      </c>
      <c r="F90" s="86">
        <f>E90/D90</f>
        <v>0.2767</v>
      </c>
      <c r="G90" s="85">
        <v>942.48</v>
      </c>
      <c r="H90" s="86">
        <f t="shared" si="27"/>
        <v>0.2767</v>
      </c>
      <c r="I90" s="85">
        <v>3405.7</v>
      </c>
      <c r="J90" s="184"/>
      <c r="K90" s="66"/>
      <c r="L90" s="1"/>
      <c r="M90" s="1"/>
    </row>
    <row r="91" spans="1:13" s="7" customFormat="1" x14ac:dyDescent="0.25">
      <c r="A91" s="143"/>
      <c r="B91" s="140" t="s">
        <v>13</v>
      </c>
      <c r="C91" s="85"/>
      <c r="D91" s="85"/>
      <c r="E91" s="85"/>
      <c r="F91" s="86"/>
      <c r="G91" s="85"/>
      <c r="H91" s="86"/>
      <c r="I91" s="85">
        <v>0</v>
      </c>
      <c r="J91" s="184"/>
      <c r="K91" s="66"/>
      <c r="L91" s="1"/>
      <c r="M91" s="1"/>
    </row>
    <row r="92" spans="1:13" s="7" customFormat="1" ht="54.75" customHeight="1" x14ac:dyDescent="0.25">
      <c r="A92" s="143"/>
      <c r="B92" s="140" t="s">
        <v>5</v>
      </c>
      <c r="C92" s="85"/>
      <c r="D92" s="109"/>
      <c r="E92" s="85"/>
      <c r="F92" s="86"/>
      <c r="G92" s="85"/>
      <c r="H92" s="86"/>
      <c r="I92" s="85"/>
      <c r="J92" s="185"/>
      <c r="K92" s="66"/>
      <c r="L92" s="1"/>
      <c r="M92" s="1"/>
    </row>
    <row r="93" spans="1:13" s="7" customFormat="1" ht="40.5" x14ac:dyDescent="0.25">
      <c r="A93" s="141" t="s">
        <v>89</v>
      </c>
      <c r="B93" s="119" t="s">
        <v>90</v>
      </c>
      <c r="C93" s="120">
        <f>SUM(C94:C98)</f>
        <v>30894.2</v>
      </c>
      <c r="D93" s="120">
        <f>SUM(D94:D98)</f>
        <v>30894.2</v>
      </c>
      <c r="E93" s="120">
        <f>SUM(E94:E98)</f>
        <v>0</v>
      </c>
      <c r="F93" s="121">
        <f>E93/D93</f>
        <v>0</v>
      </c>
      <c r="G93" s="120">
        <f>SUM(G94:G98)</f>
        <v>0</v>
      </c>
      <c r="H93" s="86">
        <f t="shared" ref="H93" si="28">G93/D93</f>
        <v>0</v>
      </c>
      <c r="I93" s="120">
        <f>SUM(I94:I98)</f>
        <v>2214.3000000000002</v>
      </c>
      <c r="J93" s="183" t="s">
        <v>116</v>
      </c>
      <c r="K93" s="66"/>
      <c r="L93" s="1"/>
      <c r="M93" s="1"/>
    </row>
    <row r="94" spans="1:13" s="7" customFormat="1" x14ac:dyDescent="0.25">
      <c r="A94" s="143"/>
      <c r="B94" s="140" t="s">
        <v>4</v>
      </c>
      <c r="C94" s="85"/>
      <c r="D94" s="109"/>
      <c r="E94" s="85"/>
      <c r="F94" s="86"/>
      <c r="G94" s="85"/>
      <c r="H94" s="86"/>
      <c r="I94" s="85"/>
      <c r="J94" s="184"/>
      <c r="K94" s="66"/>
      <c r="L94" s="1"/>
      <c r="M94" s="1"/>
    </row>
    <row r="95" spans="1:13" s="7" customFormat="1" x14ac:dyDescent="0.25">
      <c r="A95" s="143"/>
      <c r="B95" s="140" t="s">
        <v>47</v>
      </c>
      <c r="C95" s="85">
        <v>27495.8</v>
      </c>
      <c r="D95" s="85">
        <v>27495.8</v>
      </c>
      <c r="E95" s="85"/>
      <c r="F95" s="86">
        <f>E95/D95</f>
        <v>0</v>
      </c>
      <c r="G95" s="85"/>
      <c r="H95" s="86">
        <f>G95/D95</f>
        <v>0</v>
      </c>
      <c r="I95" s="85">
        <v>1970.73</v>
      </c>
      <c r="J95" s="184"/>
      <c r="K95" s="66"/>
      <c r="L95" s="1"/>
      <c r="M95" s="1"/>
    </row>
    <row r="96" spans="1:13" s="7" customFormat="1" x14ac:dyDescent="0.25">
      <c r="A96" s="143"/>
      <c r="B96" s="140" t="s">
        <v>37</v>
      </c>
      <c r="C96" s="85">
        <v>3398.4</v>
      </c>
      <c r="D96" s="85">
        <v>3398.4</v>
      </c>
      <c r="E96" s="85"/>
      <c r="F96" s="86">
        <f>E96/D96</f>
        <v>0</v>
      </c>
      <c r="G96" s="85"/>
      <c r="H96" s="86">
        <f t="shared" ref="H96" si="29">G96/D96</f>
        <v>0</v>
      </c>
      <c r="I96" s="85">
        <v>243.57</v>
      </c>
      <c r="J96" s="184"/>
      <c r="K96" s="66"/>
      <c r="L96" s="1"/>
      <c r="M96" s="1"/>
    </row>
    <row r="97" spans="1:13" s="7" customFormat="1" x14ac:dyDescent="0.25">
      <c r="A97" s="143"/>
      <c r="B97" s="140" t="s">
        <v>13</v>
      </c>
      <c r="C97" s="85"/>
      <c r="D97" s="85"/>
      <c r="E97" s="85"/>
      <c r="F97" s="86"/>
      <c r="G97" s="85"/>
      <c r="H97" s="86"/>
      <c r="I97" s="85">
        <v>0</v>
      </c>
      <c r="J97" s="184"/>
      <c r="K97" s="66"/>
      <c r="L97" s="1"/>
      <c r="M97" s="1"/>
    </row>
    <row r="98" spans="1:13" s="7" customFormat="1" x14ac:dyDescent="0.25">
      <c r="A98" s="143"/>
      <c r="B98" s="140" t="s">
        <v>5</v>
      </c>
      <c r="C98" s="85"/>
      <c r="D98" s="109"/>
      <c r="E98" s="85"/>
      <c r="F98" s="86"/>
      <c r="G98" s="85"/>
      <c r="H98" s="86"/>
      <c r="I98" s="85"/>
      <c r="J98" s="185"/>
      <c r="K98" s="66"/>
      <c r="L98" s="1"/>
      <c r="M98" s="1"/>
    </row>
    <row r="99" spans="1:13" s="47" customFormat="1" ht="120" customHeight="1" x14ac:dyDescent="0.25">
      <c r="A99" s="149" t="s">
        <v>52</v>
      </c>
      <c r="B99" s="150" t="s">
        <v>72</v>
      </c>
      <c r="C99" s="151">
        <f>SUM(C100:C104)</f>
        <v>113256.14</v>
      </c>
      <c r="D99" s="151">
        <f>SUM(D100:D104)</f>
        <v>113256.14</v>
      </c>
      <c r="E99" s="151">
        <f>SUM(E100:E104)</f>
        <v>2106.0100000000002</v>
      </c>
      <c r="F99" s="152">
        <f>E99/D99</f>
        <v>1.8599999999999998E-2</v>
      </c>
      <c r="G99" s="151">
        <f>SUM(G100:G104)</f>
        <v>2106.0100000000002</v>
      </c>
      <c r="H99" s="152">
        <f>G99/D99</f>
        <v>1.8599999999999998E-2</v>
      </c>
      <c r="I99" s="151">
        <f>SUM(I100:I104)</f>
        <v>94609.87</v>
      </c>
      <c r="J99" s="178"/>
      <c r="K99" s="66"/>
      <c r="L99" s="1"/>
      <c r="M99" s="1"/>
    </row>
    <row r="100" spans="1:13" s="7" customFormat="1" x14ac:dyDescent="0.25">
      <c r="A100" s="143"/>
      <c r="B100" s="140" t="s">
        <v>4</v>
      </c>
      <c r="C100" s="85">
        <f>C106</f>
        <v>0</v>
      </c>
      <c r="D100" s="85">
        <f>D106</f>
        <v>0</v>
      </c>
      <c r="E100" s="85">
        <f>E106</f>
        <v>0</v>
      </c>
      <c r="F100" s="86"/>
      <c r="G100" s="85"/>
      <c r="H100" s="86"/>
      <c r="I100" s="85"/>
      <c r="J100" s="178"/>
      <c r="K100" s="66"/>
      <c r="L100" s="1"/>
      <c r="M100" s="1"/>
    </row>
    <row r="101" spans="1:13" s="7" customFormat="1" x14ac:dyDescent="0.25">
      <c r="A101" s="143"/>
      <c r="B101" s="140" t="s">
        <v>47</v>
      </c>
      <c r="C101" s="85">
        <f>C107+C113</f>
        <v>84942.1</v>
      </c>
      <c r="D101" s="85">
        <f>D107+D113</f>
        <v>84942.1</v>
      </c>
      <c r="E101" s="85">
        <f t="shared" ref="C101:G104" si="30">E107</f>
        <v>0</v>
      </c>
      <c r="F101" s="86">
        <f>E101/D101</f>
        <v>0</v>
      </c>
      <c r="G101" s="85">
        <f t="shared" si="30"/>
        <v>0</v>
      </c>
      <c r="H101" s="86">
        <f>G101/D101</f>
        <v>0</v>
      </c>
      <c r="I101" s="85">
        <f>I107+I113</f>
        <v>70957.399999999994</v>
      </c>
      <c r="J101" s="178"/>
      <c r="K101" s="66"/>
      <c r="L101" s="1"/>
      <c r="M101" s="1"/>
    </row>
    <row r="102" spans="1:13" s="7" customFormat="1" x14ac:dyDescent="0.25">
      <c r="A102" s="144"/>
      <c r="B102" s="104" t="s">
        <v>37</v>
      </c>
      <c r="C102" s="75">
        <f>C108+C114</f>
        <v>28314.04</v>
      </c>
      <c r="D102" s="75">
        <f>D108+D114</f>
        <v>28314.04</v>
      </c>
      <c r="E102" s="85">
        <f t="shared" si="30"/>
        <v>2106.0100000000002</v>
      </c>
      <c r="F102" s="86">
        <f>E102/D102</f>
        <v>7.4399999999999994E-2</v>
      </c>
      <c r="G102" s="85">
        <f t="shared" si="30"/>
        <v>2106.0100000000002</v>
      </c>
      <c r="H102" s="86">
        <f>G102/D102</f>
        <v>7.4399999999999994E-2</v>
      </c>
      <c r="I102" s="75">
        <f>I108+I114</f>
        <v>23652.47</v>
      </c>
      <c r="J102" s="178"/>
      <c r="K102" s="66"/>
      <c r="L102" s="1"/>
      <c r="M102" s="1"/>
    </row>
    <row r="103" spans="1:13" s="7" customFormat="1" x14ac:dyDescent="0.25">
      <c r="A103" s="144"/>
      <c r="B103" s="104" t="s">
        <v>13</v>
      </c>
      <c r="C103" s="75">
        <f t="shared" si="30"/>
        <v>0</v>
      </c>
      <c r="D103" s="85">
        <f t="shared" si="30"/>
        <v>0</v>
      </c>
      <c r="E103" s="85">
        <f>E109</f>
        <v>0</v>
      </c>
      <c r="F103" s="86"/>
      <c r="G103" s="85">
        <f>G109</f>
        <v>0</v>
      </c>
      <c r="H103" s="86"/>
      <c r="I103" s="75">
        <f t="shared" ref="I103" si="31">I109</f>
        <v>0</v>
      </c>
      <c r="J103" s="178"/>
      <c r="K103" s="66"/>
      <c r="L103" s="1"/>
      <c r="M103" s="1"/>
    </row>
    <row r="104" spans="1:13" s="7" customFormat="1" x14ac:dyDescent="0.25">
      <c r="A104" s="144"/>
      <c r="B104" s="104" t="s">
        <v>5</v>
      </c>
      <c r="C104" s="75">
        <f t="shared" si="30"/>
        <v>0</v>
      </c>
      <c r="D104" s="85">
        <f t="shared" si="30"/>
        <v>0</v>
      </c>
      <c r="E104" s="85">
        <f>E110</f>
        <v>0</v>
      </c>
      <c r="F104" s="86"/>
      <c r="G104" s="85"/>
      <c r="H104" s="86"/>
      <c r="I104" s="75"/>
      <c r="J104" s="178"/>
      <c r="K104" s="66"/>
      <c r="L104" s="1"/>
      <c r="M104" s="1"/>
    </row>
    <row r="105" spans="1:13" s="48" customFormat="1" x14ac:dyDescent="0.25">
      <c r="A105" s="144" t="s">
        <v>53</v>
      </c>
      <c r="B105" s="145" t="s">
        <v>50</v>
      </c>
      <c r="C105" s="146">
        <f>SUM(C106:C110)</f>
        <v>27070.31</v>
      </c>
      <c r="D105" s="120">
        <f>SUM(D106:D110)</f>
        <v>27070.31</v>
      </c>
      <c r="E105" s="120">
        <f>SUM(E106:E110)</f>
        <v>2106.0100000000002</v>
      </c>
      <c r="F105" s="121">
        <f>E105/D105</f>
        <v>7.7799999999999994E-2</v>
      </c>
      <c r="G105" s="120">
        <f>SUM(G106:G110)</f>
        <v>2106.0100000000002</v>
      </c>
      <c r="H105" s="121">
        <f>G105/D105</f>
        <v>7.7799999999999994E-2</v>
      </c>
      <c r="I105" s="146">
        <f>SUM(I106:I110)</f>
        <v>8424.0400000000009</v>
      </c>
      <c r="J105" s="164" t="s">
        <v>126</v>
      </c>
      <c r="K105" s="66"/>
      <c r="L105" s="1"/>
      <c r="M105" s="1"/>
    </row>
    <row r="106" spans="1:13" s="7" customFormat="1" ht="42" customHeight="1" x14ac:dyDescent="0.25">
      <c r="A106" s="144"/>
      <c r="B106" s="104" t="s">
        <v>4</v>
      </c>
      <c r="C106" s="75"/>
      <c r="D106" s="109"/>
      <c r="E106" s="85"/>
      <c r="F106" s="86"/>
      <c r="G106" s="85"/>
      <c r="H106" s="86"/>
      <c r="I106" s="75"/>
      <c r="J106" s="164"/>
      <c r="K106" s="66"/>
      <c r="L106" s="1"/>
      <c r="M106" s="1"/>
    </row>
    <row r="107" spans="1:13" s="7" customFormat="1" ht="42" customHeight="1" x14ac:dyDescent="0.25">
      <c r="A107" s="144"/>
      <c r="B107" s="104" t="s">
        <v>47</v>
      </c>
      <c r="C107" s="75">
        <v>20302.73</v>
      </c>
      <c r="D107" s="85">
        <v>20302.73</v>
      </c>
      <c r="E107" s="85">
        <v>0</v>
      </c>
      <c r="F107" s="86">
        <f>E107/D107</f>
        <v>0</v>
      </c>
      <c r="G107" s="85">
        <v>0</v>
      </c>
      <c r="H107" s="86">
        <f>G107/D107</f>
        <v>0</v>
      </c>
      <c r="I107" s="75">
        <v>6318.03</v>
      </c>
      <c r="J107" s="164"/>
      <c r="K107" s="66"/>
      <c r="L107" s="1"/>
      <c r="M107" s="1"/>
    </row>
    <row r="108" spans="1:13" s="7" customFormat="1" ht="42" customHeight="1" x14ac:dyDescent="0.25">
      <c r="A108" s="144"/>
      <c r="B108" s="104" t="s">
        <v>37</v>
      </c>
      <c r="C108" s="75">
        <v>6767.58</v>
      </c>
      <c r="D108" s="85">
        <v>6767.58</v>
      </c>
      <c r="E108" s="85">
        <v>2106.0100000000002</v>
      </c>
      <c r="F108" s="86">
        <f>E108/D108</f>
        <v>0.31119999999999998</v>
      </c>
      <c r="G108" s="85">
        <v>2106.0100000000002</v>
      </c>
      <c r="H108" s="86">
        <f>G108/D108</f>
        <v>0.31119999999999998</v>
      </c>
      <c r="I108" s="75">
        <v>2106.0100000000002</v>
      </c>
      <c r="J108" s="164"/>
      <c r="K108" s="66"/>
      <c r="L108" s="1"/>
      <c r="M108" s="1"/>
    </row>
    <row r="109" spans="1:13" s="7" customFormat="1" ht="42" customHeight="1" x14ac:dyDescent="0.25">
      <c r="A109" s="144"/>
      <c r="B109" s="104" t="s">
        <v>13</v>
      </c>
      <c r="C109" s="75">
        <v>0</v>
      </c>
      <c r="D109" s="85">
        <v>0</v>
      </c>
      <c r="E109" s="85"/>
      <c r="F109" s="86"/>
      <c r="G109" s="85"/>
      <c r="H109" s="86">
        <v>0</v>
      </c>
      <c r="I109" s="75"/>
      <c r="J109" s="164"/>
      <c r="K109" s="66"/>
      <c r="L109" s="1"/>
      <c r="M109" s="1"/>
    </row>
    <row r="110" spans="1:13" s="7" customFormat="1" ht="42" customHeight="1" x14ac:dyDescent="0.25">
      <c r="A110" s="147"/>
      <c r="B110" s="104" t="s">
        <v>5</v>
      </c>
      <c r="C110" s="75"/>
      <c r="D110" s="109"/>
      <c r="E110" s="85"/>
      <c r="F110" s="86"/>
      <c r="G110" s="85"/>
      <c r="H110" s="86"/>
      <c r="I110" s="148"/>
      <c r="J110" s="164"/>
      <c r="K110" s="66"/>
      <c r="L110" s="1"/>
      <c r="M110" s="1"/>
    </row>
    <row r="111" spans="1:13" s="7" customFormat="1" x14ac:dyDescent="0.25">
      <c r="A111" s="144" t="s">
        <v>64</v>
      </c>
      <c r="B111" s="145" t="s">
        <v>65</v>
      </c>
      <c r="C111" s="146">
        <f>SUM(C112:C116)</f>
        <v>86185.83</v>
      </c>
      <c r="D111" s="120">
        <f>SUM(D112:D116)</f>
        <v>86185.83</v>
      </c>
      <c r="E111" s="120">
        <f>SUM(E112:E116)</f>
        <v>0</v>
      </c>
      <c r="F111" s="121">
        <f>E111/D111</f>
        <v>0</v>
      </c>
      <c r="G111" s="120">
        <f>SUM(G112:G116)</f>
        <v>0</v>
      </c>
      <c r="H111" s="121">
        <f>G111/D111</f>
        <v>0</v>
      </c>
      <c r="I111" s="146">
        <f>SUM(I112:I116)</f>
        <v>86185.83</v>
      </c>
      <c r="J111" s="183" t="s">
        <v>117</v>
      </c>
      <c r="K111" s="66"/>
      <c r="L111" s="1"/>
      <c r="M111" s="1"/>
    </row>
    <row r="112" spans="1:13" s="7" customFormat="1" x14ac:dyDescent="0.25">
      <c r="A112" s="144"/>
      <c r="B112" s="104" t="s">
        <v>4</v>
      </c>
      <c r="C112" s="75"/>
      <c r="D112" s="109"/>
      <c r="E112" s="85"/>
      <c r="F112" s="86"/>
      <c r="G112" s="85"/>
      <c r="H112" s="86"/>
      <c r="I112" s="75"/>
      <c r="J112" s="184"/>
      <c r="K112" s="66"/>
      <c r="L112" s="1"/>
      <c r="M112" s="1"/>
    </row>
    <row r="113" spans="1:13" s="7" customFormat="1" x14ac:dyDescent="0.25">
      <c r="A113" s="144"/>
      <c r="B113" s="104" t="s">
        <v>47</v>
      </c>
      <c r="C113" s="75">
        <v>64639.37</v>
      </c>
      <c r="D113" s="85">
        <v>64639.37</v>
      </c>
      <c r="E113" s="85">
        <v>0</v>
      </c>
      <c r="F113" s="86">
        <f>E113/D113</f>
        <v>0</v>
      </c>
      <c r="G113" s="85">
        <v>0</v>
      </c>
      <c r="H113" s="86">
        <f>G113/D113</f>
        <v>0</v>
      </c>
      <c r="I113" s="75">
        <f>D113-G113</f>
        <v>64639.37</v>
      </c>
      <c r="J113" s="184"/>
      <c r="K113" s="66"/>
      <c r="L113" s="1"/>
      <c r="M113" s="1"/>
    </row>
    <row r="114" spans="1:13" s="7" customFormat="1" x14ac:dyDescent="0.25">
      <c r="A114" s="144"/>
      <c r="B114" s="104" t="s">
        <v>37</v>
      </c>
      <c r="C114" s="75">
        <v>21546.46</v>
      </c>
      <c r="D114" s="85">
        <v>21546.46</v>
      </c>
      <c r="E114" s="85">
        <v>0</v>
      </c>
      <c r="F114" s="86">
        <f>E114/D114</f>
        <v>0</v>
      </c>
      <c r="G114" s="85">
        <v>0</v>
      </c>
      <c r="H114" s="86">
        <f>G114/D114</f>
        <v>0</v>
      </c>
      <c r="I114" s="75">
        <f>D114-G114</f>
        <v>21546.46</v>
      </c>
      <c r="J114" s="184"/>
      <c r="K114" s="66"/>
      <c r="L114" s="1"/>
      <c r="M114" s="1"/>
    </row>
    <row r="115" spans="1:13" s="7" customFormat="1" x14ac:dyDescent="0.25">
      <c r="A115" s="144"/>
      <c r="B115" s="104" t="s">
        <v>13</v>
      </c>
      <c r="C115" s="75">
        <v>0</v>
      </c>
      <c r="D115" s="85">
        <v>0</v>
      </c>
      <c r="E115" s="85"/>
      <c r="F115" s="86"/>
      <c r="G115" s="85"/>
      <c r="H115" s="86">
        <v>0</v>
      </c>
      <c r="I115" s="75"/>
      <c r="J115" s="184"/>
      <c r="K115" s="66"/>
      <c r="L115" s="1"/>
      <c r="M115" s="1"/>
    </row>
    <row r="116" spans="1:13" s="7" customFormat="1" x14ac:dyDescent="0.25">
      <c r="A116" s="147"/>
      <c r="B116" s="104" t="s">
        <v>5</v>
      </c>
      <c r="C116" s="75"/>
      <c r="D116" s="109"/>
      <c r="E116" s="85"/>
      <c r="F116" s="86"/>
      <c r="G116" s="85"/>
      <c r="H116" s="86"/>
      <c r="I116" s="148"/>
      <c r="J116" s="185"/>
      <c r="K116" s="66"/>
      <c r="L116" s="1"/>
      <c r="M116" s="1"/>
    </row>
    <row r="117" spans="1:13" s="46" customFormat="1" ht="60.75" x14ac:dyDescent="0.25">
      <c r="A117" s="154" t="s">
        <v>40</v>
      </c>
      <c r="B117" s="150" t="s">
        <v>73</v>
      </c>
      <c r="C117" s="151">
        <f>SUM(C118:C122)</f>
        <v>38696.410000000003</v>
      </c>
      <c r="D117" s="151">
        <f t="shared" ref="D117" si="32">SUM(D118:D122)</f>
        <v>38700.85</v>
      </c>
      <c r="E117" s="151">
        <f>SUM(E118:E122)</f>
        <v>12138.92</v>
      </c>
      <c r="F117" s="152">
        <f t="shared" ref="F117:F126" si="33">E117/D117</f>
        <v>0.31369999999999998</v>
      </c>
      <c r="G117" s="151">
        <f>SUM(G118:G122)</f>
        <v>12138.8</v>
      </c>
      <c r="H117" s="152">
        <f t="shared" ref="H117:H126" si="34">G117/D117</f>
        <v>0.31369999999999998</v>
      </c>
      <c r="I117" s="151">
        <f>SUM(I118:I122)</f>
        <v>38700.730000000003</v>
      </c>
      <c r="J117" s="169"/>
      <c r="K117" s="66"/>
      <c r="L117" s="1"/>
      <c r="M117" s="1"/>
    </row>
    <row r="118" spans="1:13" s="6" customFormat="1" x14ac:dyDescent="0.25">
      <c r="A118" s="153"/>
      <c r="B118" s="140" t="s">
        <v>4</v>
      </c>
      <c r="C118" s="85">
        <f>C124+C130+C136+C142</f>
        <v>31334.73</v>
      </c>
      <c r="D118" s="85">
        <f>D124+D130+D136+D142</f>
        <v>31334.73</v>
      </c>
      <c r="E118" s="85">
        <f>E124+E130+E136+E142</f>
        <v>8925.6200000000008</v>
      </c>
      <c r="F118" s="86">
        <f t="shared" si="33"/>
        <v>0.2848</v>
      </c>
      <c r="G118" s="85">
        <f>G124+G130+G136+G142</f>
        <v>8925.6200000000008</v>
      </c>
      <c r="H118" s="86">
        <f t="shared" si="34"/>
        <v>0.2848</v>
      </c>
      <c r="I118" s="85">
        <f>I124+I130+I136+I142</f>
        <v>31334.73</v>
      </c>
      <c r="J118" s="169"/>
      <c r="K118" s="66"/>
      <c r="L118" s="1"/>
      <c r="M118" s="1"/>
    </row>
    <row r="119" spans="1:13" s="6" customFormat="1" x14ac:dyDescent="0.25">
      <c r="A119" s="153"/>
      <c r="B119" s="140" t="s">
        <v>36</v>
      </c>
      <c r="C119" s="85">
        <f>C125+C131+C137+C143</f>
        <v>7101.89</v>
      </c>
      <c r="D119" s="85">
        <f t="shared" ref="C119:D122" si="35">D125+D131+D137+D143</f>
        <v>7101.89</v>
      </c>
      <c r="E119" s="85">
        <f>E125+E131+E137+E143</f>
        <v>3166.7</v>
      </c>
      <c r="F119" s="86">
        <f t="shared" si="33"/>
        <v>0.44590000000000002</v>
      </c>
      <c r="G119" s="85">
        <f t="shared" ref="G119" si="36">G125+G131+G137+G143</f>
        <v>3166.58</v>
      </c>
      <c r="H119" s="86">
        <f t="shared" si="34"/>
        <v>0.44590000000000002</v>
      </c>
      <c r="I119" s="85">
        <f t="shared" ref="I119" si="37">I125+I131+I137+I143</f>
        <v>7101.77</v>
      </c>
      <c r="J119" s="169"/>
      <c r="K119" s="66"/>
      <c r="L119" s="1"/>
      <c r="M119" s="1"/>
    </row>
    <row r="120" spans="1:13" s="6" customFormat="1" x14ac:dyDescent="0.25">
      <c r="A120" s="153"/>
      <c r="B120" s="140" t="s">
        <v>37</v>
      </c>
      <c r="C120" s="85">
        <f t="shared" si="35"/>
        <v>259.79000000000002</v>
      </c>
      <c r="D120" s="85">
        <f t="shared" si="35"/>
        <v>264.23</v>
      </c>
      <c r="E120" s="85">
        <f t="shared" ref="E120:G120" si="38">E126+E132+E138+E144</f>
        <v>46.6</v>
      </c>
      <c r="F120" s="86">
        <f t="shared" si="33"/>
        <v>0.1764</v>
      </c>
      <c r="G120" s="85">
        <f t="shared" si="38"/>
        <v>46.6</v>
      </c>
      <c r="H120" s="86">
        <f t="shared" si="34"/>
        <v>0.1764</v>
      </c>
      <c r="I120" s="85">
        <f t="shared" ref="I120" si="39">I126+I132+I138+I144</f>
        <v>264.23</v>
      </c>
      <c r="J120" s="169"/>
      <c r="K120" s="66"/>
      <c r="L120" s="1"/>
      <c r="M120" s="1"/>
    </row>
    <row r="121" spans="1:13" s="6" customFormat="1" x14ac:dyDescent="0.25">
      <c r="A121" s="153"/>
      <c r="B121" s="140" t="s">
        <v>13</v>
      </c>
      <c r="C121" s="85">
        <f t="shared" si="35"/>
        <v>0</v>
      </c>
      <c r="D121" s="85">
        <f t="shared" si="35"/>
        <v>0</v>
      </c>
      <c r="E121" s="85">
        <f t="shared" ref="E121:G121" si="40">E127+E133+E139+E145</f>
        <v>0</v>
      </c>
      <c r="F121" s="86"/>
      <c r="G121" s="85">
        <f t="shared" si="40"/>
        <v>0</v>
      </c>
      <c r="H121" s="86"/>
      <c r="I121" s="85">
        <f t="shared" ref="I121" si="41">I127+I133+I139+I145</f>
        <v>0</v>
      </c>
      <c r="J121" s="169"/>
      <c r="K121" s="66"/>
      <c r="L121" s="1"/>
      <c r="M121" s="1"/>
    </row>
    <row r="122" spans="1:13" s="6" customFormat="1" collapsed="1" x14ac:dyDescent="0.25">
      <c r="A122" s="153"/>
      <c r="B122" s="140" t="s">
        <v>5</v>
      </c>
      <c r="C122" s="85">
        <f t="shared" si="35"/>
        <v>0</v>
      </c>
      <c r="D122" s="85">
        <f t="shared" si="35"/>
        <v>0</v>
      </c>
      <c r="E122" s="85">
        <f t="shared" ref="E122:G122" si="42">E128+E134+E140+E146</f>
        <v>0</v>
      </c>
      <c r="F122" s="86"/>
      <c r="G122" s="85">
        <f t="shared" si="42"/>
        <v>0</v>
      </c>
      <c r="H122" s="86"/>
      <c r="I122" s="85">
        <f t="shared" ref="I122" si="43">I128+I134+I140+I146</f>
        <v>0</v>
      </c>
      <c r="J122" s="169"/>
      <c r="K122" s="66"/>
      <c r="L122" s="1"/>
      <c r="M122" s="1"/>
    </row>
    <row r="123" spans="1:13" s="49" customFormat="1" ht="106.5" customHeight="1" x14ac:dyDescent="0.25">
      <c r="A123" s="118" t="s">
        <v>41</v>
      </c>
      <c r="B123" s="119" t="s">
        <v>75</v>
      </c>
      <c r="C123" s="120">
        <f t="shared" ref="C123:E123" si="44">SUM(C124:C128)</f>
        <v>5280.19</v>
      </c>
      <c r="D123" s="120">
        <f t="shared" si="44"/>
        <v>5284.63</v>
      </c>
      <c r="E123" s="120">
        <f t="shared" si="44"/>
        <v>932.56</v>
      </c>
      <c r="F123" s="121">
        <f>E123/D123</f>
        <v>0.17649999999999999</v>
      </c>
      <c r="G123" s="120">
        <f>SUM(G124:G128)</f>
        <v>932.56</v>
      </c>
      <c r="H123" s="121">
        <f t="shared" si="34"/>
        <v>0.17649999999999999</v>
      </c>
      <c r="I123" s="120">
        <f>I124+I125+I126</f>
        <v>5284.63</v>
      </c>
      <c r="J123" s="170" t="s">
        <v>110</v>
      </c>
      <c r="K123" s="66"/>
      <c r="L123" s="1"/>
      <c r="M123" s="1"/>
    </row>
    <row r="124" spans="1:13" s="6" customFormat="1" ht="42.75" customHeight="1" x14ac:dyDescent="0.25">
      <c r="A124" s="118"/>
      <c r="B124" s="140" t="s">
        <v>49</v>
      </c>
      <c r="C124" s="85">
        <v>248.63</v>
      </c>
      <c r="D124" s="85">
        <v>248.63</v>
      </c>
      <c r="E124" s="85">
        <v>43.88</v>
      </c>
      <c r="F124" s="121">
        <f>E124/D124</f>
        <v>0.17649999999999999</v>
      </c>
      <c r="G124" s="85">
        <v>43.88</v>
      </c>
      <c r="H124" s="121">
        <f>G124/D124</f>
        <v>0.17649999999999999</v>
      </c>
      <c r="I124" s="85">
        <f>D124</f>
        <v>248.63</v>
      </c>
      <c r="J124" s="170"/>
      <c r="K124" s="66"/>
      <c r="L124" s="1"/>
      <c r="M124" s="1"/>
    </row>
    <row r="125" spans="1:13" s="6" customFormat="1" ht="42.75" customHeight="1" x14ac:dyDescent="0.25">
      <c r="A125" s="118"/>
      <c r="B125" s="140" t="s">
        <v>47</v>
      </c>
      <c r="C125" s="85">
        <v>4771.7700000000004</v>
      </c>
      <c r="D125" s="85">
        <v>4771.7700000000004</v>
      </c>
      <c r="E125" s="85">
        <v>842.08</v>
      </c>
      <c r="F125" s="121">
        <f>E125/D125</f>
        <v>0.17649999999999999</v>
      </c>
      <c r="G125" s="85">
        <v>842.08</v>
      </c>
      <c r="H125" s="121">
        <f>G125/D125</f>
        <v>0.17649999999999999</v>
      </c>
      <c r="I125" s="85">
        <f t="shared" ref="I125:I126" si="45">D125</f>
        <v>4771.7700000000004</v>
      </c>
      <c r="J125" s="170"/>
      <c r="K125" s="66"/>
      <c r="L125" s="1"/>
      <c r="M125" s="1"/>
    </row>
    <row r="126" spans="1:13" s="6" customFormat="1" ht="42.75" customHeight="1" x14ac:dyDescent="0.25">
      <c r="A126" s="118"/>
      <c r="B126" s="140" t="s">
        <v>37</v>
      </c>
      <c r="C126" s="85">
        <v>259.79000000000002</v>
      </c>
      <c r="D126" s="85">
        <v>264.23</v>
      </c>
      <c r="E126" s="85">
        <v>46.6</v>
      </c>
      <c r="F126" s="86">
        <f t="shared" si="33"/>
        <v>0.1764</v>
      </c>
      <c r="G126" s="85">
        <v>46.6</v>
      </c>
      <c r="H126" s="121">
        <f t="shared" si="34"/>
        <v>0.1764</v>
      </c>
      <c r="I126" s="85">
        <f t="shared" si="45"/>
        <v>264.23</v>
      </c>
      <c r="J126" s="170"/>
      <c r="K126" s="66"/>
      <c r="L126" s="1"/>
      <c r="M126" s="1"/>
    </row>
    <row r="127" spans="1:13" s="6" customFormat="1" ht="42.75" customHeight="1" x14ac:dyDescent="0.25">
      <c r="A127" s="118"/>
      <c r="B127" s="140" t="s">
        <v>13</v>
      </c>
      <c r="C127" s="85"/>
      <c r="D127" s="109"/>
      <c r="E127" s="85"/>
      <c r="F127" s="86"/>
      <c r="G127" s="85"/>
      <c r="H127" s="86"/>
      <c r="I127" s="122"/>
      <c r="J127" s="170"/>
      <c r="K127" s="66"/>
      <c r="L127" s="1"/>
      <c r="M127" s="1"/>
    </row>
    <row r="128" spans="1:13" s="6" customFormat="1" ht="42.75" customHeight="1" collapsed="1" x14ac:dyDescent="0.25">
      <c r="A128" s="118"/>
      <c r="B128" s="140" t="s">
        <v>5</v>
      </c>
      <c r="C128" s="85"/>
      <c r="D128" s="109"/>
      <c r="E128" s="85"/>
      <c r="F128" s="86"/>
      <c r="G128" s="85"/>
      <c r="H128" s="86"/>
      <c r="I128" s="122"/>
      <c r="J128" s="171"/>
      <c r="K128" s="66"/>
      <c r="L128" s="1"/>
      <c r="M128" s="1"/>
    </row>
    <row r="129" spans="1:13" s="49" customFormat="1" ht="144" customHeight="1" x14ac:dyDescent="0.25">
      <c r="A129" s="118" t="s">
        <v>42</v>
      </c>
      <c r="B129" s="119" t="s">
        <v>66</v>
      </c>
      <c r="C129" s="120">
        <f t="shared" ref="C129" si="46">SUM(C130:C134)</f>
        <v>11</v>
      </c>
      <c r="D129" s="120">
        <f>SUM(D130:D134)</f>
        <v>11</v>
      </c>
      <c r="E129" s="120">
        <f>SUM(E130:E134)</f>
        <v>5.5</v>
      </c>
      <c r="F129" s="86">
        <f>E129/D129</f>
        <v>0.5</v>
      </c>
      <c r="G129" s="120">
        <f>G130+G131+G132+G133+G134</f>
        <v>5.5</v>
      </c>
      <c r="H129" s="121">
        <f t="shared" ref="H129:H137" si="47">G129/D129</f>
        <v>0.5</v>
      </c>
      <c r="I129" s="124">
        <f>D129</f>
        <v>11</v>
      </c>
      <c r="J129" s="221" t="s">
        <v>76</v>
      </c>
      <c r="K129" s="66"/>
      <c r="L129" s="1"/>
      <c r="M129" s="1"/>
    </row>
    <row r="130" spans="1:13" s="6" customFormat="1" x14ac:dyDescent="0.25">
      <c r="A130" s="118"/>
      <c r="B130" s="140" t="s">
        <v>4</v>
      </c>
      <c r="C130" s="85"/>
      <c r="D130" s="85"/>
      <c r="E130" s="85"/>
      <c r="F130" s="86"/>
      <c r="G130" s="85"/>
      <c r="H130" s="86"/>
      <c r="I130" s="125"/>
      <c r="J130" s="222"/>
      <c r="K130" s="66"/>
      <c r="L130" s="1"/>
      <c r="M130" s="1"/>
    </row>
    <row r="131" spans="1:13" s="6" customFormat="1" x14ac:dyDescent="0.25">
      <c r="A131" s="118"/>
      <c r="B131" s="140" t="s">
        <v>36</v>
      </c>
      <c r="C131" s="85">
        <v>11</v>
      </c>
      <c r="D131" s="85">
        <v>11</v>
      </c>
      <c r="E131" s="85">
        <v>5.5</v>
      </c>
      <c r="F131" s="86">
        <f>E131/D131</f>
        <v>0.5</v>
      </c>
      <c r="G131" s="85">
        <v>5.5</v>
      </c>
      <c r="H131" s="86">
        <f t="shared" si="47"/>
        <v>0.5</v>
      </c>
      <c r="I131" s="124">
        <f>D131</f>
        <v>11</v>
      </c>
      <c r="J131" s="222"/>
      <c r="K131" s="66"/>
      <c r="L131" s="1"/>
      <c r="M131" s="1"/>
    </row>
    <row r="132" spans="1:13" s="6" customFormat="1" ht="27.75" customHeight="1" x14ac:dyDescent="0.25">
      <c r="A132" s="118"/>
      <c r="B132" s="140" t="s">
        <v>37</v>
      </c>
      <c r="C132" s="85"/>
      <c r="D132" s="85"/>
      <c r="E132" s="85"/>
      <c r="F132" s="86"/>
      <c r="G132" s="85"/>
      <c r="H132" s="86"/>
      <c r="I132" s="125"/>
      <c r="J132" s="222"/>
      <c r="K132" s="66"/>
      <c r="L132" s="1"/>
      <c r="M132" s="1"/>
    </row>
    <row r="133" spans="1:13" s="6" customFormat="1" x14ac:dyDescent="0.25">
      <c r="A133" s="118"/>
      <c r="B133" s="140" t="s">
        <v>13</v>
      </c>
      <c r="C133" s="85"/>
      <c r="D133" s="85"/>
      <c r="E133" s="85"/>
      <c r="F133" s="86"/>
      <c r="G133" s="85"/>
      <c r="H133" s="86"/>
      <c r="I133" s="125"/>
      <c r="J133" s="222"/>
      <c r="K133" s="66"/>
      <c r="L133" s="1"/>
      <c r="M133" s="1"/>
    </row>
    <row r="134" spans="1:13" s="6" customFormat="1" collapsed="1" x14ac:dyDescent="0.25">
      <c r="A134" s="118"/>
      <c r="B134" s="140" t="s">
        <v>5</v>
      </c>
      <c r="C134" s="85"/>
      <c r="D134" s="85"/>
      <c r="E134" s="85"/>
      <c r="F134" s="86"/>
      <c r="G134" s="85"/>
      <c r="H134" s="86"/>
      <c r="I134" s="125"/>
      <c r="J134" s="223"/>
      <c r="K134" s="66"/>
      <c r="L134" s="1"/>
      <c r="M134" s="1"/>
    </row>
    <row r="135" spans="1:13" s="50" customFormat="1" ht="240" customHeight="1" outlineLevel="1" x14ac:dyDescent="0.25">
      <c r="A135" s="118" t="s">
        <v>43</v>
      </c>
      <c r="B135" s="119" t="s">
        <v>67</v>
      </c>
      <c r="C135" s="120">
        <f>SUM(C136:C140)</f>
        <v>33405.22</v>
      </c>
      <c r="D135" s="120">
        <f>SUM(D136:D140)</f>
        <v>33405.22</v>
      </c>
      <c r="E135" s="120">
        <f t="shared" ref="E135" si="48">SUM(E136:E140)</f>
        <v>11200.86</v>
      </c>
      <c r="F135" s="121">
        <f t="shared" ref="F135:F137" si="49">E135/D135</f>
        <v>0.33529999999999999</v>
      </c>
      <c r="G135" s="120">
        <f>SUM(G136:G140)</f>
        <v>11200.74</v>
      </c>
      <c r="H135" s="121">
        <f t="shared" si="47"/>
        <v>0.33529999999999999</v>
      </c>
      <c r="I135" s="85">
        <f>I136+I137</f>
        <v>33405.1</v>
      </c>
      <c r="J135" s="177" t="s">
        <v>118</v>
      </c>
      <c r="K135" s="66"/>
      <c r="L135" s="1"/>
      <c r="M135" s="1"/>
    </row>
    <row r="136" spans="1:13" s="6" customFormat="1" ht="45" customHeight="1" outlineLevel="1" x14ac:dyDescent="0.25">
      <c r="A136" s="118"/>
      <c r="B136" s="140" t="s">
        <v>4</v>
      </c>
      <c r="C136" s="85">
        <f>3552.7+27533.4</f>
        <v>31086.1</v>
      </c>
      <c r="D136" s="85">
        <f>3552.7+27533.4</f>
        <v>31086.1</v>
      </c>
      <c r="E136" s="85">
        <f>1776.35+7105.39</f>
        <v>8881.74</v>
      </c>
      <c r="F136" s="86">
        <f t="shared" si="49"/>
        <v>0.28570000000000001</v>
      </c>
      <c r="G136" s="85">
        <f>1776.35+7105.39</f>
        <v>8881.74</v>
      </c>
      <c r="H136" s="86">
        <f t="shared" si="47"/>
        <v>0.28570000000000001</v>
      </c>
      <c r="I136" s="85">
        <f>D136</f>
        <v>31086.1</v>
      </c>
      <c r="J136" s="173"/>
      <c r="K136" s="66"/>
      <c r="L136" s="1"/>
      <c r="M136" s="1"/>
    </row>
    <row r="137" spans="1:13" s="6" customFormat="1" ht="45" customHeight="1" outlineLevel="1" x14ac:dyDescent="0.25">
      <c r="A137" s="118"/>
      <c r="B137" s="140" t="s">
        <v>36</v>
      </c>
      <c r="C137" s="85">
        <v>2319.12</v>
      </c>
      <c r="D137" s="85">
        <v>2319.12</v>
      </c>
      <c r="E137" s="85">
        <v>2319.12</v>
      </c>
      <c r="F137" s="121">
        <f t="shared" si="49"/>
        <v>1</v>
      </c>
      <c r="G137" s="85">
        <v>2319</v>
      </c>
      <c r="H137" s="121">
        <f t="shared" si="47"/>
        <v>0.99990000000000001</v>
      </c>
      <c r="I137" s="85">
        <v>2319</v>
      </c>
      <c r="J137" s="173"/>
      <c r="K137" s="66"/>
      <c r="L137" s="1"/>
      <c r="M137" s="1"/>
    </row>
    <row r="138" spans="1:13" s="6" customFormat="1" ht="45" customHeight="1" outlineLevel="1" x14ac:dyDescent="0.25">
      <c r="A138" s="118"/>
      <c r="B138" s="140" t="s">
        <v>37</v>
      </c>
      <c r="C138" s="85"/>
      <c r="D138" s="85"/>
      <c r="E138" s="85"/>
      <c r="F138" s="86"/>
      <c r="G138" s="85"/>
      <c r="H138" s="86"/>
      <c r="I138" s="122"/>
      <c r="J138" s="173"/>
      <c r="K138" s="66"/>
      <c r="L138" s="1"/>
      <c r="M138" s="1"/>
    </row>
    <row r="139" spans="1:13" s="6" customFormat="1" ht="45" customHeight="1" outlineLevel="1" x14ac:dyDescent="0.25">
      <c r="A139" s="118"/>
      <c r="B139" s="140" t="s">
        <v>13</v>
      </c>
      <c r="C139" s="85"/>
      <c r="D139" s="109"/>
      <c r="E139" s="85"/>
      <c r="F139" s="86"/>
      <c r="G139" s="85"/>
      <c r="H139" s="86"/>
      <c r="I139" s="122"/>
      <c r="J139" s="173"/>
      <c r="K139" s="66"/>
      <c r="L139" s="1"/>
      <c r="M139" s="1"/>
    </row>
    <row r="140" spans="1:13" s="6" customFormat="1" ht="45" customHeight="1" outlineLevel="1" collapsed="1" x14ac:dyDescent="0.25">
      <c r="A140" s="118"/>
      <c r="B140" s="140" t="s">
        <v>5</v>
      </c>
      <c r="C140" s="85"/>
      <c r="D140" s="109"/>
      <c r="E140" s="85"/>
      <c r="F140" s="86"/>
      <c r="G140" s="85"/>
      <c r="H140" s="86"/>
      <c r="I140" s="122"/>
      <c r="J140" s="173"/>
      <c r="K140" s="66"/>
      <c r="L140" s="1"/>
      <c r="M140" s="1"/>
    </row>
    <row r="141" spans="1:13" s="51" customFormat="1" ht="48" customHeight="1" x14ac:dyDescent="0.25">
      <c r="A141" s="118" t="s">
        <v>44</v>
      </c>
      <c r="B141" s="119" t="s">
        <v>68</v>
      </c>
      <c r="C141" s="120">
        <f t="shared" ref="C141:E141" si="50">SUM(C142:C146)</f>
        <v>0</v>
      </c>
      <c r="D141" s="120">
        <f t="shared" si="50"/>
        <v>0</v>
      </c>
      <c r="E141" s="120">
        <f t="shared" si="50"/>
        <v>0</v>
      </c>
      <c r="F141" s="86"/>
      <c r="G141" s="120">
        <f>SUM(G142:G146)</f>
        <v>0</v>
      </c>
      <c r="H141" s="121"/>
      <c r="I141" s="85">
        <f>I142</f>
        <v>0</v>
      </c>
      <c r="J141" s="164" t="s">
        <v>70</v>
      </c>
      <c r="K141" s="66"/>
      <c r="L141" s="1"/>
      <c r="M141" s="1"/>
    </row>
    <row r="142" spans="1:13" s="6" customFormat="1" ht="27.75" customHeight="1" x14ac:dyDescent="0.25">
      <c r="A142" s="118"/>
      <c r="B142" s="74" t="s">
        <v>4</v>
      </c>
      <c r="C142" s="85"/>
      <c r="D142" s="85"/>
      <c r="E142" s="85"/>
      <c r="F142" s="86"/>
      <c r="G142" s="85"/>
      <c r="H142" s="86"/>
      <c r="I142" s="85"/>
      <c r="J142" s="164"/>
      <c r="K142" s="66"/>
      <c r="L142" s="1"/>
      <c r="M142" s="1"/>
    </row>
    <row r="143" spans="1:13" s="6" customFormat="1" ht="27.75" customHeight="1" x14ac:dyDescent="0.25">
      <c r="A143" s="118"/>
      <c r="B143" s="74" t="s">
        <v>36</v>
      </c>
      <c r="C143" s="85"/>
      <c r="D143" s="85"/>
      <c r="E143" s="85"/>
      <c r="F143" s="86"/>
      <c r="G143" s="85"/>
      <c r="H143" s="86"/>
      <c r="I143" s="122"/>
      <c r="J143" s="164"/>
      <c r="K143" s="66"/>
      <c r="L143" s="1"/>
      <c r="M143" s="1"/>
    </row>
    <row r="144" spans="1:13" s="6" customFormat="1" ht="27.75" customHeight="1" x14ac:dyDescent="0.25">
      <c r="A144" s="118"/>
      <c r="B144" s="74" t="s">
        <v>37</v>
      </c>
      <c r="C144" s="85"/>
      <c r="D144" s="85"/>
      <c r="E144" s="85"/>
      <c r="F144" s="86"/>
      <c r="G144" s="85"/>
      <c r="H144" s="86"/>
      <c r="I144" s="122"/>
      <c r="J144" s="164"/>
      <c r="K144" s="66"/>
      <c r="L144" s="1"/>
      <c r="M144" s="1"/>
    </row>
    <row r="145" spans="1:13" s="6" customFormat="1" ht="27.75" customHeight="1" x14ac:dyDescent="0.25">
      <c r="A145" s="118"/>
      <c r="B145" s="74" t="s">
        <v>13</v>
      </c>
      <c r="C145" s="85"/>
      <c r="D145" s="101"/>
      <c r="E145" s="85"/>
      <c r="F145" s="86"/>
      <c r="G145" s="85"/>
      <c r="H145" s="86"/>
      <c r="I145" s="122"/>
      <c r="J145" s="164"/>
      <c r="K145" s="66"/>
      <c r="L145" s="1"/>
      <c r="M145" s="1"/>
    </row>
    <row r="146" spans="1:13" s="6" customFormat="1" ht="27.75" customHeight="1" x14ac:dyDescent="0.25">
      <c r="A146" s="118"/>
      <c r="B146" s="74" t="s">
        <v>5</v>
      </c>
      <c r="C146" s="85"/>
      <c r="D146" s="101"/>
      <c r="E146" s="85"/>
      <c r="F146" s="86"/>
      <c r="G146" s="85"/>
      <c r="H146" s="86"/>
      <c r="I146" s="122"/>
      <c r="J146" s="164"/>
      <c r="K146" s="66"/>
      <c r="L146" s="1"/>
      <c r="M146" s="1"/>
    </row>
    <row r="147" spans="1:13" s="45" customFormat="1" x14ac:dyDescent="0.25">
      <c r="A147" s="213" t="s">
        <v>20</v>
      </c>
      <c r="B147" s="207" t="s">
        <v>103</v>
      </c>
      <c r="C147" s="168">
        <f>SUM(C149:C153)</f>
        <v>327556.18</v>
      </c>
      <c r="D147" s="168">
        <f>SUM(D149:D153)</f>
        <v>354800.07</v>
      </c>
      <c r="E147" s="219">
        <f>SUM(E149:E153)</f>
        <v>16240.18</v>
      </c>
      <c r="F147" s="193">
        <f>E147/D147</f>
        <v>4.58E-2</v>
      </c>
      <c r="G147" s="168">
        <f>SUM(G149:G153)</f>
        <v>15735.25</v>
      </c>
      <c r="H147" s="193">
        <f>G147/D147</f>
        <v>4.4299999999999999E-2</v>
      </c>
      <c r="I147" s="168">
        <f>I149+I150+I151+I152+I153</f>
        <v>354083.77</v>
      </c>
      <c r="J147" s="196" t="s">
        <v>123</v>
      </c>
      <c r="K147" s="66"/>
      <c r="L147" s="1"/>
      <c r="M147" s="1"/>
    </row>
    <row r="148" spans="1:13" s="45" customFormat="1" ht="408.75" customHeight="1" x14ac:dyDescent="0.25">
      <c r="A148" s="213"/>
      <c r="B148" s="207"/>
      <c r="C148" s="168"/>
      <c r="D148" s="168"/>
      <c r="E148" s="220"/>
      <c r="F148" s="193"/>
      <c r="G148" s="168"/>
      <c r="H148" s="193"/>
      <c r="I148" s="168"/>
      <c r="J148" s="196"/>
      <c r="K148" s="66"/>
      <c r="L148" s="1"/>
      <c r="M148" s="1"/>
    </row>
    <row r="149" spans="1:13" s="3" customFormat="1" ht="117.75" customHeight="1" x14ac:dyDescent="0.25">
      <c r="A149" s="213"/>
      <c r="B149" s="74" t="s">
        <v>4</v>
      </c>
      <c r="C149" s="75">
        <v>36676.379999999997</v>
      </c>
      <c r="D149" s="75">
        <v>36676.379999999997</v>
      </c>
      <c r="E149" s="75">
        <v>0</v>
      </c>
      <c r="F149" s="76">
        <f>E149/D149</f>
        <v>0</v>
      </c>
      <c r="G149" s="75">
        <v>0</v>
      </c>
      <c r="H149" s="76">
        <f>G149/D149</f>
        <v>0</v>
      </c>
      <c r="I149" s="85">
        <v>36607.11</v>
      </c>
      <c r="J149" s="196"/>
      <c r="K149" s="35"/>
      <c r="L149" s="1"/>
      <c r="M149" s="1"/>
    </row>
    <row r="150" spans="1:13" s="4" customFormat="1" ht="117.75" customHeight="1" x14ac:dyDescent="0.25">
      <c r="A150" s="213"/>
      <c r="B150" s="104" t="s">
        <v>16</v>
      </c>
      <c r="C150" s="75">
        <v>82974.820000000007</v>
      </c>
      <c r="D150" s="75">
        <v>104954.01</v>
      </c>
      <c r="E150" s="75">
        <v>3423.33</v>
      </c>
      <c r="F150" s="76">
        <f>E150/D150</f>
        <v>3.2599999999999997E-2</v>
      </c>
      <c r="G150" s="75">
        <v>2918.4</v>
      </c>
      <c r="H150" s="76">
        <f>G150/D150</f>
        <v>2.7799999999999998E-2</v>
      </c>
      <c r="I150" s="85">
        <v>104845.66</v>
      </c>
      <c r="J150" s="196"/>
      <c r="K150" s="35"/>
      <c r="L150" s="1"/>
      <c r="M150" s="1"/>
    </row>
    <row r="151" spans="1:13" s="3" customFormat="1" ht="117.75" customHeight="1" x14ac:dyDescent="0.25">
      <c r="A151" s="213"/>
      <c r="B151" s="74" t="s">
        <v>11</v>
      </c>
      <c r="C151" s="85">
        <v>48704.81</v>
      </c>
      <c r="D151" s="85">
        <v>53969.51</v>
      </c>
      <c r="E151" s="85">
        <f>G151</f>
        <v>345.69</v>
      </c>
      <c r="F151" s="86">
        <f>E151/D151</f>
        <v>6.4000000000000003E-3</v>
      </c>
      <c r="G151" s="85">
        <v>345.69</v>
      </c>
      <c r="H151" s="86">
        <f>G151/D151</f>
        <v>6.4000000000000003E-3</v>
      </c>
      <c r="I151" s="75">
        <v>53430.83</v>
      </c>
      <c r="J151" s="196"/>
      <c r="K151" s="35"/>
      <c r="L151" s="1"/>
      <c r="M151" s="1"/>
    </row>
    <row r="152" spans="1:13" s="3" customFormat="1" ht="260.25" customHeight="1" x14ac:dyDescent="0.25">
      <c r="A152" s="213"/>
      <c r="B152" s="74" t="s">
        <v>13</v>
      </c>
      <c r="C152" s="37"/>
      <c r="D152" s="37"/>
      <c r="E152" s="69"/>
      <c r="F152" s="38"/>
      <c r="G152" s="69"/>
      <c r="H152" s="38"/>
      <c r="I152" s="37"/>
      <c r="J152" s="196"/>
      <c r="K152" s="66"/>
      <c r="L152" s="1"/>
      <c r="M152" s="1"/>
    </row>
    <row r="153" spans="1:13" s="3" customFormat="1" ht="408.75" customHeight="1" x14ac:dyDescent="0.25">
      <c r="A153" s="213"/>
      <c r="B153" s="74" t="s">
        <v>5</v>
      </c>
      <c r="C153" s="75">
        <v>159200.17000000001</v>
      </c>
      <c r="D153" s="75">
        <v>159200.17000000001</v>
      </c>
      <c r="E153" s="75">
        <v>12471.16</v>
      </c>
      <c r="F153" s="76">
        <f t="shared" ref="F153" si="51">E153/D153</f>
        <v>7.8299999999999995E-2</v>
      </c>
      <c r="G153" s="75">
        <v>12471.16</v>
      </c>
      <c r="H153" s="76">
        <f t="shared" ref="H153" si="52">G153/D153</f>
        <v>7.8299999999999995E-2</v>
      </c>
      <c r="I153" s="85">
        <v>159200.17000000001</v>
      </c>
      <c r="J153" s="196"/>
      <c r="K153" s="66"/>
      <c r="L153" s="1"/>
      <c r="M153" s="1"/>
    </row>
    <row r="154" spans="1:13" s="12" customFormat="1" ht="26.25" customHeight="1" x14ac:dyDescent="0.25">
      <c r="A154" s="89" t="s">
        <v>21</v>
      </c>
      <c r="B154" s="126" t="s">
        <v>79</v>
      </c>
      <c r="C154" s="127"/>
      <c r="D154" s="127"/>
      <c r="E154" s="128"/>
      <c r="F154" s="129"/>
      <c r="G154" s="127"/>
      <c r="H154" s="129"/>
      <c r="I154" s="130"/>
      <c r="J154" s="94" t="s">
        <v>35</v>
      </c>
      <c r="K154" s="35"/>
      <c r="L154" s="112"/>
      <c r="M154" s="112"/>
    </row>
    <row r="155" spans="1:13" s="52" customFormat="1" ht="88.5" customHeight="1" x14ac:dyDescent="0.25">
      <c r="A155" s="105" t="s">
        <v>22</v>
      </c>
      <c r="B155" s="103" t="s">
        <v>105</v>
      </c>
      <c r="C155" s="100">
        <f>SUM(C156:C160)</f>
        <v>271.7</v>
      </c>
      <c r="D155" s="100">
        <f t="shared" ref="D155:I155" si="53">SUM(D156:D160)</f>
        <v>271.7</v>
      </c>
      <c r="E155" s="100">
        <f t="shared" si="53"/>
        <v>14.28</v>
      </c>
      <c r="F155" s="86">
        <f>E155/D155</f>
        <v>5.2600000000000001E-2</v>
      </c>
      <c r="G155" s="100">
        <f t="shared" si="53"/>
        <v>14.28</v>
      </c>
      <c r="H155" s="87">
        <f t="shared" ref="H155" si="54">G155/D155</f>
        <v>5.2600000000000001E-2</v>
      </c>
      <c r="I155" s="100">
        <f t="shared" si="53"/>
        <v>271.7</v>
      </c>
      <c r="J155" s="170" t="s">
        <v>112</v>
      </c>
      <c r="K155" s="66"/>
      <c r="L155" s="1"/>
      <c r="M155" s="1"/>
    </row>
    <row r="156" spans="1:13" s="52" customFormat="1" x14ac:dyDescent="0.25">
      <c r="A156" s="105"/>
      <c r="B156" s="104" t="s">
        <v>4</v>
      </c>
      <c r="C156" s="75"/>
      <c r="D156" s="75"/>
      <c r="E156" s="75"/>
      <c r="F156" s="86"/>
      <c r="G156" s="75"/>
      <c r="H156" s="86"/>
      <c r="I156" s="75"/>
      <c r="J156" s="170"/>
      <c r="K156" s="66"/>
      <c r="L156" s="1"/>
      <c r="M156" s="1"/>
    </row>
    <row r="157" spans="1:13" s="52" customFormat="1" x14ac:dyDescent="0.25">
      <c r="A157" s="105"/>
      <c r="B157" s="104" t="s">
        <v>16</v>
      </c>
      <c r="C157" s="75">
        <v>271.7</v>
      </c>
      <c r="D157" s="75">
        <v>271.7</v>
      </c>
      <c r="E157" s="75">
        <v>14.28</v>
      </c>
      <c r="F157" s="86">
        <f>E157/D157</f>
        <v>5.2600000000000001E-2</v>
      </c>
      <c r="G157" s="75">
        <v>14.28</v>
      </c>
      <c r="H157" s="86">
        <f>G157/D157</f>
        <v>5.2600000000000001E-2</v>
      </c>
      <c r="I157" s="75">
        <v>271.7</v>
      </c>
      <c r="J157" s="170"/>
      <c r="K157" s="66"/>
      <c r="L157" s="1"/>
      <c r="M157" s="1"/>
    </row>
    <row r="158" spans="1:13" s="52" customFormat="1" x14ac:dyDescent="0.25">
      <c r="A158" s="105"/>
      <c r="B158" s="104" t="s">
        <v>11</v>
      </c>
      <c r="C158" s="75"/>
      <c r="D158" s="75"/>
      <c r="E158" s="75"/>
      <c r="F158" s="76"/>
      <c r="G158" s="75"/>
      <c r="H158" s="86"/>
      <c r="I158" s="37"/>
      <c r="J158" s="170"/>
      <c r="K158" s="66"/>
      <c r="L158" s="1"/>
      <c r="M158" s="1"/>
    </row>
    <row r="159" spans="1:13" s="52" customFormat="1" x14ac:dyDescent="0.25">
      <c r="A159" s="5"/>
      <c r="B159" s="104" t="s">
        <v>13</v>
      </c>
      <c r="C159" s="37"/>
      <c r="D159" s="37"/>
      <c r="E159" s="37"/>
      <c r="F159" s="38"/>
      <c r="G159" s="37"/>
      <c r="H159" s="38"/>
      <c r="I159" s="37"/>
      <c r="J159" s="170"/>
      <c r="K159" s="66"/>
      <c r="L159" s="1"/>
      <c r="M159" s="1"/>
    </row>
    <row r="160" spans="1:13" s="52" customFormat="1" x14ac:dyDescent="0.25">
      <c r="A160" s="5"/>
      <c r="B160" s="104" t="s">
        <v>5</v>
      </c>
      <c r="C160" s="37"/>
      <c r="D160" s="37"/>
      <c r="E160" s="37"/>
      <c r="F160" s="38"/>
      <c r="G160" s="37"/>
      <c r="H160" s="38"/>
      <c r="I160" s="37"/>
      <c r="J160" s="170"/>
      <c r="K160" s="66"/>
      <c r="L160" s="1"/>
      <c r="M160" s="1"/>
    </row>
    <row r="161" spans="1:13" s="53" customFormat="1" ht="192" customHeight="1" x14ac:dyDescent="0.25">
      <c r="A161" s="105" t="s">
        <v>23</v>
      </c>
      <c r="B161" s="103" t="s">
        <v>107</v>
      </c>
      <c r="C161" s="101">
        <f>C163+C162+C164+C165+C166</f>
        <v>328166.31</v>
      </c>
      <c r="D161" s="101">
        <f>D163+D162+D164+D165+D166</f>
        <v>328166.31</v>
      </c>
      <c r="E161" s="101">
        <f t="shared" ref="E161" si="55">E163+E162+E164+E165+E166</f>
        <v>158065.75</v>
      </c>
      <c r="F161" s="87">
        <f>E161/D161</f>
        <v>0.48170000000000002</v>
      </c>
      <c r="G161" s="100">
        <f>G163+G162+G164+G165+G166</f>
        <v>157829.96</v>
      </c>
      <c r="H161" s="87">
        <f t="shared" ref="H161" si="56">G161/D161</f>
        <v>0.48089999999999999</v>
      </c>
      <c r="I161" s="109">
        <f>I163+I162+I164+I165+I166</f>
        <v>328134.21000000002</v>
      </c>
      <c r="J161" s="172" t="s">
        <v>124</v>
      </c>
      <c r="K161" s="66"/>
      <c r="L161" s="1"/>
      <c r="M161" s="1"/>
    </row>
    <row r="162" spans="1:13" s="3" customFormat="1" ht="95.25" customHeight="1" x14ac:dyDescent="0.25">
      <c r="A162" s="105"/>
      <c r="B162" s="74" t="s">
        <v>4</v>
      </c>
      <c r="C162" s="85"/>
      <c r="D162" s="85"/>
      <c r="E162" s="85"/>
      <c r="F162" s="86"/>
      <c r="G162" s="75"/>
      <c r="H162" s="86"/>
      <c r="I162" s="85"/>
      <c r="J162" s="173"/>
      <c r="K162" s="66"/>
      <c r="L162" s="1"/>
      <c r="M162" s="1"/>
    </row>
    <row r="163" spans="1:13" s="3" customFormat="1" ht="87.75" customHeight="1" x14ac:dyDescent="0.25">
      <c r="A163" s="105"/>
      <c r="B163" s="74" t="s">
        <v>16</v>
      </c>
      <c r="C163" s="85">
        <v>306941.40000000002</v>
      </c>
      <c r="D163" s="85">
        <v>306941.40000000002</v>
      </c>
      <c r="E163" s="85">
        <v>148357.76000000001</v>
      </c>
      <c r="F163" s="86">
        <f>E163/D163</f>
        <v>0.48330000000000001</v>
      </c>
      <c r="G163" s="75">
        <v>148121.97</v>
      </c>
      <c r="H163" s="86">
        <f>G163/D163</f>
        <v>0.48259999999999997</v>
      </c>
      <c r="I163" s="85">
        <f>8003.7+298908.81</f>
        <v>306912.51</v>
      </c>
      <c r="J163" s="173"/>
      <c r="K163" s="66"/>
      <c r="L163" s="1"/>
      <c r="M163" s="1"/>
    </row>
    <row r="164" spans="1:13" s="3" customFormat="1" ht="123" customHeight="1" x14ac:dyDescent="0.25">
      <c r="A164" s="105"/>
      <c r="B164" s="74" t="s">
        <v>11</v>
      </c>
      <c r="C164" s="85">
        <v>21224.91</v>
      </c>
      <c r="D164" s="85">
        <v>21224.91</v>
      </c>
      <c r="E164" s="85">
        <f>G164</f>
        <v>9707.99</v>
      </c>
      <c r="F164" s="86">
        <f>E164/D164</f>
        <v>0.45739999999999997</v>
      </c>
      <c r="G164" s="85">
        <v>9707.99</v>
      </c>
      <c r="H164" s="86">
        <f>G164/D164</f>
        <v>0.45739999999999997</v>
      </c>
      <c r="I164" s="85">
        <f>2257.45+18964.25</f>
        <v>21221.7</v>
      </c>
      <c r="J164" s="173"/>
      <c r="K164" s="66"/>
      <c r="L164" s="1"/>
      <c r="M164" s="1"/>
    </row>
    <row r="165" spans="1:13" s="3" customFormat="1" ht="140.25" customHeight="1" x14ac:dyDescent="0.25">
      <c r="A165" s="105"/>
      <c r="B165" s="74" t="s">
        <v>13</v>
      </c>
      <c r="C165" s="85"/>
      <c r="D165" s="85"/>
      <c r="E165" s="85">
        <f>G165</f>
        <v>0</v>
      </c>
      <c r="F165" s="86"/>
      <c r="G165" s="85"/>
      <c r="H165" s="86"/>
      <c r="I165" s="41">
        <f t="shared" ref="I165" si="57">D165</f>
        <v>0</v>
      </c>
      <c r="J165" s="173"/>
      <c r="K165" s="66"/>
      <c r="L165" s="1"/>
      <c r="M165" s="1"/>
    </row>
    <row r="166" spans="1:13" s="3" customFormat="1" ht="187.5" customHeight="1" x14ac:dyDescent="0.25">
      <c r="A166" s="105"/>
      <c r="B166" s="74" t="s">
        <v>5</v>
      </c>
      <c r="C166" s="85"/>
      <c r="D166" s="85"/>
      <c r="E166" s="85"/>
      <c r="F166" s="86"/>
      <c r="G166" s="75"/>
      <c r="H166" s="86"/>
      <c r="I166" s="41"/>
      <c r="J166" s="173"/>
      <c r="K166" s="66"/>
      <c r="L166" s="1"/>
      <c r="M166" s="1"/>
    </row>
    <row r="167" spans="1:13" s="12" customFormat="1" ht="48" customHeight="1" x14ac:dyDescent="0.25">
      <c r="A167" s="89" t="s">
        <v>24</v>
      </c>
      <c r="B167" s="131" t="s">
        <v>80</v>
      </c>
      <c r="C167" s="127"/>
      <c r="D167" s="127"/>
      <c r="E167" s="128"/>
      <c r="F167" s="129"/>
      <c r="G167" s="127"/>
      <c r="H167" s="129"/>
      <c r="I167" s="130"/>
      <c r="J167" s="94" t="s">
        <v>35</v>
      </c>
      <c r="K167" s="35"/>
      <c r="L167" s="112"/>
      <c r="M167" s="112"/>
    </row>
    <row r="168" spans="1:13" ht="234" customHeight="1" x14ac:dyDescent="0.25">
      <c r="A168" s="105" t="s">
        <v>25</v>
      </c>
      <c r="B168" s="106" t="s">
        <v>106</v>
      </c>
      <c r="C168" s="100">
        <f>SUM(C169:C173)</f>
        <v>1155340.3</v>
      </c>
      <c r="D168" s="100">
        <f>SUM(D169:D173)</f>
        <v>1132505.3</v>
      </c>
      <c r="E168" s="100">
        <f>SUM(E169:E173)</f>
        <v>98314.32</v>
      </c>
      <c r="F168" s="102">
        <f>E168/D168</f>
        <v>8.6800000000000002E-2</v>
      </c>
      <c r="G168" s="100">
        <f>SUM(G169:G173)</f>
        <v>98314.32</v>
      </c>
      <c r="H168" s="102">
        <f>G168/D168</f>
        <v>8.6800000000000002E-2</v>
      </c>
      <c r="I168" s="100">
        <f>SUM(I169:I173)</f>
        <v>1132505.3</v>
      </c>
      <c r="J168" s="196" t="s">
        <v>127</v>
      </c>
      <c r="K168" s="66"/>
      <c r="L168" s="1"/>
      <c r="M168" s="1"/>
    </row>
    <row r="169" spans="1:13" ht="126.75" customHeight="1" x14ac:dyDescent="0.25">
      <c r="A169" s="105"/>
      <c r="B169" s="74" t="s">
        <v>4</v>
      </c>
      <c r="C169" s="75">
        <v>584000</v>
      </c>
      <c r="D169" s="75">
        <v>584000</v>
      </c>
      <c r="E169" s="75"/>
      <c r="F169" s="76"/>
      <c r="G169" s="75"/>
      <c r="H169" s="76"/>
      <c r="I169" s="75">
        <f>D169</f>
        <v>584000</v>
      </c>
      <c r="J169" s="196"/>
      <c r="K169" s="66"/>
      <c r="L169" s="1"/>
      <c r="M169" s="1"/>
    </row>
    <row r="170" spans="1:13" s="40" customFormat="1" ht="126.75" customHeight="1" x14ac:dyDescent="0.25">
      <c r="A170" s="123"/>
      <c r="B170" s="104" t="s">
        <v>16</v>
      </c>
      <c r="C170" s="75">
        <v>492079.5</v>
      </c>
      <c r="D170" s="75">
        <f>492079.5-11417.5</f>
        <v>480662</v>
      </c>
      <c r="E170" s="75">
        <v>75267.27</v>
      </c>
      <c r="F170" s="76">
        <f>E170/D170</f>
        <v>0.15659999999999999</v>
      </c>
      <c r="G170" s="75">
        <v>75267.27</v>
      </c>
      <c r="H170" s="76">
        <f>G170/D170</f>
        <v>0.15659999999999999</v>
      </c>
      <c r="I170" s="75">
        <f>D170</f>
        <v>480662</v>
      </c>
      <c r="J170" s="196"/>
      <c r="K170" s="66"/>
      <c r="L170" s="1"/>
      <c r="M170" s="1"/>
    </row>
    <row r="171" spans="1:13" s="40" customFormat="1" ht="126.75" customHeight="1" x14ac:dyDescent="0.25">
      <c r="A171" s="123"/>
      <c r="B171" s="104" t="s">
        <v>11</v>
      </c>
      <c r="C171" s="75">
        <v>79260.800000000003</v>
      </c>
      <c r="D171" s="75">
        <v>67843.3</v>
      </c>
      <c r="E171" s="75">
        <f>G171</f>
        <v>23047.05</v>
      </c>
      <c r="F171" s="76">
        <f>E171/D171</f>
        <v>0.3397</v>
      </c>
      <c r="G171" s="75">
        <v>23047.05</v>
      </c>
      <c r="H171" s="76">
        <f>G171/D171</f>
        <v>0.3397</v>
      </c>
      <c r="I171" s="75">
        <f>D171</f>
        <v>67843.3</v>
      </c>
      <c r="J171" s="196"/>
      <c r="K171" s="66"/>
      <c r="L171" s="1"/>
      <c r="M171" s="1"/>
    </row>
    <row r="172" spans="1:13" ht="126.75" customHeight="1" x14ac:dyDescent="0.25">
      <c r="A172" s="105"/>
      <c r="B172" s="74" t="s">
        <v>13</v>
      </c>
      <c r="C172" s="37">
        <v>0</v>
      </c>
      <c r="D172" s="37">
        <v>0</v>
      </c>
      <c r="E172" s="37">
        <v>0</v>
      </c>
      <c r="F172" s="38"/>
      <c r="G172" s="37"/>
      <c r="H172" s="38"/>
      <c r="I172" s="37">
        <v>0</v>
      </c>
      <c r="J172" s="196"/>
      <c r="K172" s="66"/>
      <c r="L172" s="1"/>
      <c r="M172" s="1"/>
    </row>
    <row r="173" spans="1:13" ht="144.75" customHeight="1" x14ac:dyDescent="0.25">
      <c r="A173" s="5"/>
      <c r="B173" s="160" t="s">
        <v>5</v>
      </c>
      <c r="C173" s="41"/>
      <c r="D173" s="41"/>
      <c r="E173" s="41"/>
      <c r="F173" s="42"/>
      <c r="G173" s="37"/>
      <c r="H173" s="42"/>
      <c r="I173" s="41"/>
      <c r="J173" s="196"/>
      <c r="K173" s="66"/>
      <c r="L173" s="1"/>
      <c r="M173" s="1"/>
    </row>
    <row r="174" spans="1:13" s="117" customFormat="1" ht="27.75" customHeight="1" thickBot="1" x14ac:dyDescent="0.3">
      <c r="A174" s="105" t="s">
        <v>26</v>
      </c>
      <c r="B174" s="106" t="s">
        <v>81</v>
      </c>
      <c r="C174" s="101"/>
      <c r="D174" s="101"/>
      <c r="E174" s="110"/>
      <c r="F174" s="87"/>
      <c r="G174" s="100"/>
      <c r="H174" s="87"/>
      <c r="I174" s="111"/>
      <c r="J174" s="74" t="s">
        <v>35</v>
      </c>
      <c r="K174" s="35"/>
      <c r="L174" s="112"/>
      <c r="M174" s="112"/>
    </row>
    <row r="175" spans="1:13" s="134" customFormat="1" ht="40.5" x14ac:dyDescent="0.25">
      <c r="A175" s="132" t="s">
        <v>29</v>
      </c>
      <c r="B175" s="133" t="s">
        <v>82</v>
      </c>
      <c r="C175" s="107"/>
      <c r="D175" s="107"/>
      <c r="E175" s="100"/>
      <c r="F175" s="102"/>
      <c r="G175" s="100"/>
      <c r="H175" s="102"/>
      <c r="I175" s="100"/>
      <c r="J175" s="74" t="s">
        <v>35</v>
      </c>
      <c r="K175" s="35"/>
      <c r="L175" s="112"/>
      <c r="M175" s="112"/>
    </row>
    <row r="176" spans="1:13" s="113" customFormat="1" ht="29.25" customHeight="1" x14ac:dyDescent="0.25">
      <c r="A176" s="89" t="s">
        <v>28</v>
      </c>
      <c r="B176" s="126" t="s">
        <v>83</v>
      </c>
      <c r="C176" s="135"/>
      <c r="D176" s="135"/>
      <c r="E176" s="135"/>
      <c r="F176" s="136"/>
      <c r="G176" s="135"/>
      <c r="H176" s="136"/>
      <c r="I176" s="137"/>
      <c r="J176" s="94" t="s">
        <v>35</v>
      </c>
      <c r="K176" s="35"/>
      <c r="L176" s="112"/>
      <c r="M176" s="112"/>
    </row>
    <row r="177" spans="1:13" s="113" customFormat="1" ht="30.75" customHeight="1" x14ac:dyDescent="0.25">
      <c r="A177" s="105" t="s">
        <v>27</v>
      </c>
      <c r="B177" s="126" t="s">
        <v>84</v>
      </c>
      <c r="C177" s="100"/>
      <c r="D177" s="100"/>
      <c r="E177" s="100"/>
      <c r="F177" s="102"/>
      <c r="G177" s="100"/>
      <c r="H177" s="102"/>
      <c r="I177" s="116"/>
      <c r="J177" s="74" t="s">
        <v>35</v>
      </c>
      <c r="K177" s="35"/>
      <c r="L177" s="112"/>
      <c r="M177" s="112"/>
    </row>
    <row r="178" spans="1:13" ht="136.5" customHeight="1" x14ac:dyDescent="0.25">
      <c r="A178" s="105" t="s">
        <v>51</v>
      </c>
      <c r="B178" s="106" t="s">
        <v>108</v>
      </c>
      <c r="C178" s="101">
        <f>SUM(C179:C182)</f>
        <v>34040.9</v>
      </c>
      <c r="D178" s="101">
        <f>SUM(D179:D182)</f>
        <v>34040.9</v>
      </c>
      <c r="E178" s="101">
        <f>SUM(E179:E182)</f>
        <v>22764.59</v>
      </c>
      <c r="F178" s="87">
        <f>E178/D178</f>
        <v>0.66869999999999996</v>
      </c>
      <c r="G178" s="100">
        <f>SUM(G179:G182)</f>
        <v>22144.03</v>
      </c>
      <c r="H178" s="87">
        <f>G178/D178</f>
        <v>0.65049999999999997</v>
      </c>
      <c r="I178" s="101">
        <f>SUM(I179:I182)</f>
        <v>34040.9</v>
      </c>
      <c r="J178" s="197" t="s">
        <v>113</v>
      </c>
      <c r="K178" s="66"/>
      <c r="L178" s="1"/>
      <c r="M178" s="1"/>
    </row>
    <row r="179" spans="1:13" s="3" customFormat="1" x14ac:dyDescent="0.25">
      <c r="A179" s="105"/>
      <c r="B179" s="74" t="s">
        <v>4</v>
      </c>
      <c r="C179" s="85">
        <v>28506.9</v>
      </c>
      <c r="D179" s="85">
        <v>28506.9</v>
      </c>
      <c r="E179" s="85">
        <v>18619.59</v>
      </c>
      <c r="F179" s="86">
        <f>E179/D179</f>
        <v>0.6532</v>
      </c>
      <c r="G179" s="75">
        <v>18619.59</v>
      </c>
      <c r="H179" s="86">
        <f t="shared" ref="H179:H180" si="58">G179/D179</f>
        <v>0.6532</v>
      </c>
      <c r="I179" s="85">
        <f>D179</f>
        <v>28506.9</v>
      </c>
      <c r="J179" s="170"/>
      <c r="K179" s="66"/>
      <c r="L179" s="1"/>
      <c r="M179" s="1"/>
    </row>
    <row r="180" spans="1:13" s="3" customFormat="1" x14ac:dyDescent="0.25">
      <c r="A180" s="105"/>
      <c r="B180" s="74" t="s">
        <v>16</v>
      </c>
      <c r="C180" s="85">
        <v>5534</v>
      </c>
      <c r="D180" s="85">
        <v>5534</v>
      </c>
      <c r="E180" s="85">
        <v>4145</v>
      </c>
      <c r="F180" s="86">
        <f>E180/D180</f>
        <v>0.749</v>
      </c>
      <c r="G180" s="75">
        <v>3524.44</v>
      </c>
      <c r="H180" s="86">
        <f t="shared" si="58"/>
        <v>0.63690000000000002</v>
      </c>
      <c r="I180" s="85">
        <f t="shared" ref="I180:I181" si="59">D180</f>
        <v>5534</v>
      </c>
      <c r="J180" s="170"/>
      <c r="K180" s="66"/>
      <c r="L180" s="1"/>
      <c r="M180" s="1"/>
    </row>
    <row r="181" spans="1:13" s="3" customFormat="1" x14ac:dyDescent="0.25">
      <c r="A181" s="105"/>
      <c r="B181" s="74" t="s">
        <v>11</v>
      </c>
      <c r="C181" s="85"/>
      <c r="D181" s="85"/>
      <c r="E181" s="85">
        <f>G181</f>
        <v>0</v>
      </c>
      <c r="F181" s="86"/>
      <c r="G181" s="75"/>
      <c r="H181" s="86"/>
      <c r="I181" s="41">
        <f t="shared" si="59"/>
        <v>0</v>
      </c>
      <c r="J181" s="170"/>
      <c r="K181" s="66"/>
      <c r="L181" s="1"/>
      <c r="M181" s="1"/>
    </row>
    <row r="182" spans="1:13" s="3" customFormat="1" x14ac:dyDescent="0.25">
      <c r="A182" s="105"/>
      <c r="B182" s="74" t="s">
        <v>13</v>
      </c>
      <c r="C182" s="85"/>
      <c r="D182" s="85"/>
      <c r="E182" s="85"/>
      <c r="F182" s="86"/>
      <c r="G182" s="75"/>
      <c r="H182" s="86"/>
      <c r="I182" s="41"/>
      <c r="J182" s="170"/>
      <c r="K182" s="66"/>
      <c r="L182" s="1"/>
      <c r="M182" s="1"/>
    </row>
    <row r="183" spans="1:13" s="139" customFormat="1" ht="44.25" customHeight="1" x14ac:dyDescent="0.25">
      <c r="A183" s="105" t="s">
        <v>54</v>
      </c>
      <c r="B183" s="138" t="s">
        <v>85</v>
      </c>
      <c r="C183" s="100"/>
      <c r="D183" s="100"/>
      <c r="E183" s="115"/>
      <c r="F183" s="102"/>
      <c r="G183" s="100"/>
      <c r="H183" s="102"/>
      <c r="I183" s="116"/>
      <c r="J183" s="74" t="s">
        <v>35</v>
      </c>
      <c r="K183" s="35"/>
      <c r="L183" s="112"/>
      <c r="M183" s="112"/>
    </row>
    <row r="184" spans="1:13" s="139" customFormat="1" ht="33.75" customHeight="1" x14ac:dyDescent="0.25">
      <c r="A184" s="105" t="s">
        <v>55</v>
      </c>
      <c r="B184" s="138" t="s">
        <v>86</v>
      </c>
      <c r="C184" s="100"/>
      <c r="D184" s="100"/>
      <c r="E184" s="115"/>
      <c r="F184" s="102"/>
      <c r="G184" s="100"/>
      <c r="H184" s="102"/>
      <c r="I184" s="116"/>
      <c r="J184" s="74" t="s">
        <v>35</v>
      </c>
      <c r="K184" s="35"/>
      <c r="L184" s="112"/>
      <c r="M184" s="112"/>
    </row>
    <row r="185" spans="1:13" s="54" customFormat="1" ht="26.25" customHeight="1" x14ac:dyDescent="0.25">
      <c r="A185" s="207" t="s">
        <v>63</v>
      </c>
      <c r="B185" s="207" t="s">
        <v>109</v>
      </c>
      <c r="C185" s="192">
        <f>C188+C189+C190+C191+C192</f>
        <v>20237.599999999999</v>
      </c>
      <c r="D185" s="189">
        <f>D188+D189+D190+D191+D192</f>
        <v>20237.599999999999</v>
      </c>
      <c r="E185" s="189">
        <f>E188+E189+E190+E191+E192</f>
        <v>17488.599999999999</v>
      </c>
      <c r="F185" s="186">
        <f>E185/D185</f>
        <v>0.86419999999999997</v>
      </c>
      <c r="G185" s="189">
        <f>G188+G189+G190+G191+G192</f>
        <v>17408.39</v>
      </c>
      <c r="H185" s="186">
        <f>G185/D185</f>
        <v>0.86019999999999996</v>
      </c>
      <c r="I185" s="189">
        <f>I188+I189+I190+I191+I192</f>
        <v>20068.16</v>
      </c>
      <c r="J185" s="172" t="s">
        <v>120</v>
      </c>
      <c r="K185" s="66"/>
      <c r="L185" s="1"/>
      <c r="M185" s="1"/>
    </row>
    <row r="186" spans="1:13" s="54" customFormat="1" ht="300.75" customHeight="1" x14ac:dyDescent="0.25">
      <c r="A186" s="207"/>
      <c r="B186" s="207"/>
      <c r="C186" s="192"/>
      <c r="D186" s="190"/>
      <c r="E186" s="190"/>
      <c r="F186" s="187"/>
      <c r="G186" s="190"/>
      <c r="H186" s="187"/>
      <c r="I186" s="190"/>
      <c r="J186" s="173"/>
      <c r="K186" s="66"/>
      <c r="L186" s="1"/>
      <c r="M186" s="1"/>
    </row>
    <row r="187" spans="1:13" s="45" customFormat="1" ht="35.25" customHeight="1" x14ac:dyDescent="0.25">
      <c r="A187" s="207"/>
      <c r="B187" s="207"/>
      <c r="C187" s="192"/>
      <c r="D187" s="191"/>
      <c r="E187" s="191"/>
      <c r="F187" s="188"/>
      <c r="G187" s="191"/>
      <c r="H187" s="188"/>
      <c r="I187" s="191"/>
      <c r="J187" s="173"/>
      <c r="K187" s="66"/>
      <c r="L187" s="1"/>
      <c r="M187" s="1"/>
    </row>
    <row r="188" spans="1:13" s="3" customFormat="1" ht="86.25" customHeight="1" x14ac:dyDescent="0.25">
      <c r="A188" s="105"/>
      <c r="B188" s="74" t="s">
        <v>4</v>
      </c>
      <c r="C188" s="85">
        <v>65.400000000000006</v>
      </c>
      <c r="D188" s="85">
        <v>65.400000000000006</v>
      </c>
      <c r="E188" s="85">
        <v>63.59</v>
      </c>
      <c r="F188" s="86">
        <f>E188/D188</f>
        <v>0.97230000000000005</v>
      </c>
      <c r="G188" s="85">
        <v>63.59</v>
      </c>
      <c r="H188" s="86">
        <f>G188/D188</f>
        <v>0.97230000000000005</v>
      </c>
      <c r="I188" s="85">
        <f>D188</f>
        <v>65.400000000000006</v>
      </c>
      <c r="J188" s="173"/>
      <c r="K188" s="66"/>
      <c r="L188" s="1"/>
      <c r="M188" s="1"/>
    </row>
    <row r="189" spans="1:13" s="3" customFormat="1" ht="86.25" customHeight="1" x14ac:dyDescent="0.25">
      <c r="A189" s="105"/>
      <c r="B189" s="74" t="s">
        <v>16</v>
      </c>
      <c r="C189" s="85">
        <v>15024.6</v>
      </c>
      <c r="D189" s="85">
        <v>15024.6</v>
      </c>
      <c r="E189" s="85">
        <v>12381.33</v>
      </c>
      <c r="F189" s="86">
        <f>E189/D189</f>
        <v>0.82410000000000005</v>
      </c>
      <c r="G189" s="85">
        <v>12301.12</v>
      </c>
      <c r="H189" s="86">
        <f>G189/D189</f>
        <v>0.81869999999999998</v>
      </c>
      <c r="I189" s="85">
        <f>D189-84.72</f>
        <v>14939.88</v>
      </c>
      <c r="J189" s="173"/>
      <c r="K189" s="66"/>
      <c r="L189" s="1"/>
      <c r="M189" s="1"/>
    </row>
    <row r="190" spans="1:13" s="3" customFormat="1" ht="105.75" customHeight="1" x14ac:dyDescent="0.25">
      <c r="A190" s="105"/>
      <c r="B190" s="74" t="s">
        <v>11</v>
      </c>
      <c r="C190" s="85">
        <v>5147.6000000000004</v>
      </c>
      <c r="D190" s="85">
        <v>5147.6000000000004</v>
      </c>
      <c r="E190" s="85">
        <f>G190</f>
        <v>5043.68</v>
      </c>
      <c r="F190" s="86">
        <f>E190/D190</f>
        <v>0.9798</v>
      </c>
      <c r="G190" s="85">
        <v>5043.68</v>
      </c>
      <c r="H190" s="86">
        <f>G190/D190</f>
        <v>0.9798</v>
      </c>
      <c r="I190" s="85">
        <f>D190-84.72</f>
        <v>5062.88</v>
      </c>
      <c r="J190" s="173"/>
      <c r="K190" s="66"/>
      <c r="L190" s="1"/>
      <c r="M190" s="1"/>
    </row>
    <row r="191" spans="1:13" s="3" customFormat="1" ht="36.75" customHeight="1" x14ac:dyDescent="0.25">
      <c r="A191" s="105"/>
      <c r="B191" s="74" t="s">
        <v>13</v>
      </c>
      <c r="C191" s="85"/>
      <c r="D191" s="85"/>
      <c r="E191" s="85">
        <f>G191</f>
        <v>0</v>
      </c>
      <c r="F191" s="86"/>
      <c r="G191" s="85"/>
      <c r="H191" s="86"/>
      <c r="I191" s="41">
        <f t="shared" ref="I191" si="60">D191</f>
        <v>0</v>
      </c>
      <c r="J191" s="173"/>
      <c r="K191" s="66"/>
      <c r="L191" s="1"/>
      <c r="M191" s="1"/>
    </row>
    <row r="192" spans="1:13" s="3" customFormat="1" ht="37.5" customHeight="1" x14ac:dyDescent="0.25">
      <c r="A192" s="105"/>
      <c r="B192" s="74" t="s">
        <v>5</v>
      </c>
      <c r="C192" s="85"/>
      <c r="D192" s="85"/>
      <c r="E192" s="85"/>
      <c r="F192" s="86"/>
      <c r="G192" s="85"/>
      <c r="H192" s="86"/>
      <c r="I192" s="41"/>
      <c r="J192" s="173"/>
      <c r="K192" s="66"/>
      <c r="L192" s="1"/>
      <c r="M192" s="1"/>
    </row>
    <row r="193" spans="1:13" s="2" customFormat="1" ht="120.75" customHeight="1" x14ac:dyDescent="0.25">
      <c r="A193" s="89" t="s">
        <v>87</v>
      </c>
      <c r="B193" s="90" t="s">
        <v>98</v>
      </c>
      <c r="C193" s="81">
        <f>C194+C195+C196+C197</f>
        <v>355.4</v>
      </c>
      <c r="D193" s="81">
        <f>D194+D195+D196+D197</f>
        <v>355.4</v>
      </c>
      <c r="E193" s="81">
        <f>E194+E195+E196+E197+E198</f>
        <v>355.4</v>
      </c>
      <c r="F193" s="87">
        <f>E193/D193</f>
        <v>1</v>
      </c>
      <c r="G193" s="80">
        <f>SUM(G194:G198)</f>
        <v>355.4</v>
      </c>
      <c r="H193" s="87">
        <f>G193/D193</f>
        <v>1</v>
      </c>
      <c r="I193" s="81">
        <f>I194+I195+I196+I197</f>
        <v>355.4</v>
      </c>
      <c r="J193" s="161" t="s">
        <v>92</v>
      </c>
      <c r="K193" s="66"/>
      <c r="L193" s="1"/>
      <c r="M193" s="1"/>
    </row>
    <row r="194" spans="1:13" s="3" customFormat="1" x14ac:dyDescent="0.25">
      <c r="A194" s="73"/>
      <c r="B194" s="94" t="s">
        <v>4</v>
      </c>
      <c r="C194" s="55">
        <v>0</v>
      </c>
      <c r="D194" s="55">
        <v>0</v>
      </c>
      <c r="E194" s="41"/>
      <c r="F194" s="42"/>
      <c r="G194" s="37">
        <v>0</v>
      </c>
      <c r="H194" s="36"/>
      <c r="I194" s="41"/>
      <c r="J194" s="162"/>
      <c r="K194" s="66"/>
      <c r="L194" s="1"/>
      <c r="M194" s="1"/>
    </row>
    <row r="195" spans="1:13" s="3" customFormat="1" x14ac:dyDescent="0.25">
      <c r="A195" s="73"/>
      <c r="B195" s="94" t="s">
        <v>48</v>
      </c>
      <c r="C195" s="85">
        <v>106.6</v>
      </c>
      <c r="D195" s="85">
        <v>106.6</v>
      </c>
      <c r="E195" s="85">
        <v>106.6</v>
      </c>
      <c r="F195" s="86">
        <f>E195/D195</f>
        <v>1</v>
      </c>
      <c r="G195" s="75">
        <v>106.6</v>
      </c>
      <c r="H195" s="86">
        <f>G195/D195</f>
        <v>1</v>
      </c>
      <c r="I195" s="85">
        <f>D195</f>
        <v>106.6</v>
      </c>
      <c r="J195" s="162"/>
      <c r="K195" s="66"/>
      <c r="L195" s="1"/>
      <c r="M195" s="1"/>
    </row>
    <row r="196" spans="1:13" s="3" customFormat="1" x14ac:dyDescent="0.25">
      <c r="A196" s="73"/>
      <c r="B196" s="94" t="s">
        <v>11</v>
      </c>
      <c r="C196" s="85">
        <v>248.8</v>
      </c>
      <c r="D196" s="85">
        <v>248.8</v>
      </c>
      <c r="E196" s="85">
        <v>248.8</v>
      </c>
      <c r="F196" s="86">
        <f>E196/D196</f>
        <v>1</v>
      </c>
      <c r="G196" s="75">
        <v>248.8</v>
      </c>
      <c r="H196" s="86">
        <f>G196/D196</f>
        <v>1</v>
      </c>
      <c r="I196" s="85">
        <f>D196</f>
        <v>248.8</v>
      </c>
      <c r="J196" s="162"/>
      <c r="K196" s="66"/>
      <c r="L196" s="1"/>
      <c r="M196" s="1"/>
    </row>
    <row r="197" spans="1:13" s="3" customFormat="1" x14ac:dyDescent="0.25">
      <c r="A197" s="73"/>
      <c r="B197" s="94" t="s">
        <v>13</v>
      </c>
      <c r="C197" s="55">
        <v>0</v>
      </c>
      <c r="D197" s="55">
        <v>0</v>
      </c>
      <c r="E197" s="55"/>
      <c r="F197" s="56">
        <v>0</v>
      </c>
      <c r="G197" s="58"/>
      <c r="H197" s="56"/>
      <c r="I197" s="55">
        <f>D197-G197</f>
        <v>0</v>
      </c>
      <c r="J197" s="162"/>
      <c r="K197" s="66"/>
      <c r="L197" s="1"/>
      <c r="M197" s="1"/>
    </row>
    <row r="198" spans="1:13" s="3" customFormat="1" x14ac:dyDescent="0.25">
      <c r="A198" s="73"/>
      <c r="B198" s="94" t="s">
        <v>5</v>
      </c>
      <c r="C198" s="55"/>
      <c r="D198" s="55"/>
      <c r="E198" s="55"/>
      <c r="F198" s="56"/>
      <c r="G198" s="57"/>
      <c r="H198" s="56"/>
      <c r="I198" s="55"/>
      <c r="J198" s="163"/>
      <c r="K198" s="66"/>
      <c r="L198" s="1"/>
      <c r="M198" s="1"/>
    </row>
    <row r="207" spans="1:13" x14ac:dyDescent="0.25">
      <c r="B207" s="60" t="s">
        <v>58</v>
      </c>
    </row>
    <row r="412" spans="9:9" x14ac:dyDescent="0.25">
      <c r="I412" s="20"/>
    </row>
    <row r="413" spans="9:9" x14ac:dyDescent="0.25">
      <c r="I413" s="20"/>
    </row>
    <row r="414" spans="9:9" x14ac:dyDescent="0.25">
      <c r="I414" s="20"/>
    </row>
  </sheetData>
  <autoFilter ref="A7:J399"/>
  <customSheetViews>
    <customSheetView guid="{53B82E8C-823E-4627-8EF0-CCA961E701CF}" scale="60" showPageBreaks="1" outlineSymbols="0" zeroValues="0" fitToPage="1" printArea="1" showAutoFilter="1" view="pageBreakPreview" topLeftCell="A4">
      <pane xSplit="4" ySplit="7" topLeftCell="J11" activePane="bottomRight" state="frozen"/>
      <selection pane="bottomRight" activeCell="A4" sqref="A4"/>
      <rowBreaks count="31" manualBreakCount="31">
        <brk id="23" min="1" max="9" man="1"/>
        <brk id="35" min="1" max="9" man="1"/>
        <brk id="54" min="1" max="9" man="1"/>
        <brk id="166" min="1" max="9" man="1"/>
        <brk id="1006" max="18" man="1"/>
        <brk id="1056" max="18" man="1"/>
        <brk id="1113" max="18" man="1"/>
        <brk id="1184" max="18" man="1"/>
        <brk id="1239" max="14" man="1"/>
        <brk id="1254" max="10" man="1"/>
        <brk id="1290" max="10" man="1"/>
        <brk id="1330" max="10" man="1"/>
        <brk id="1369" max="10" man="1"/>
        <brk id="1407" max="10" man="1"/>
        <brk id="1443" max="10" man="1"/>
        <brk id="1480" max="10" man="1"/>
        <brk id="1518" max="10" man="1"/>
        <brk id="1553" max="10" man="1"/>
        <brk id="1589" max="10" man="1"/>
        <brk id="1629" max="10" man="1"/>
        <brk id="1668" max="10" man="1"/>
        <brk id="1707" max="10" man="1"/>
        <brk id="1747" max="10" man="1"/>
        <brk id="1785" max="10" man="1"/>
        <brk id="1820" max="10" man="1"/>
        <brk id="1850" max="10" man="1"/>
        <brk id="1887" max="10" man="1"/>
        <brk id="1924" max="10" man="1"/>
        <brk id="1959" max="10" man="1"/>
        <brk id="2001" max="10" man="1"/>
        <brk id="2055" max="10" man="1"/>
      </rowBreaks>
      <pageMargins left="0" right="0" top="0.9055118110236221" bottom="0" header="0" footer="0"/>
      <printOptions horizontalCentered="1"/>
      <pageSetup paperSize="8" scale="48" fitToHeight="0" orientation="landscape" r:id="rId1"/>
      <autoFilter ref="A7:J399"/>
    </customSheetView>
    <customSheetView guid="{CA384592-0CFD-4322-A4EB-34EC04693944}" scale="33" showPageBreaks="1" outlineSymbols="0" zeroValues="0" fitToPage="1" printArea="1" showAutoFilter="1" view="pageBreakPreview">
      <pane xSplit="2" ySplit="7" topLeftCell="C185" activePane="bottomRight" state="frozen"/>
      <selection pane="bottomRight" activeCell="A140" sqref="A136:XFD140"/>
      <rowBreaks count="28" manualBreakCount="28">
        <brk id="177"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8" scale="48" fitToHeight="0" orientation="landscape" r:id="rId2"/>
      <autoFilter ref="A7:J399"/>
    </customSheetView>
    <customSheetView guid="{A0A3CD9B-2436-40D7-91DB-589A95FBBF00}" scale="50" showPageBreaks="1" outlineSymbols="0" zeroValues="0" fitToPage="1" printArea="1" showAutoFilter="1" view="pageBreakPreview">
      <pane xSplit="2" ySplit="7" topLeftCell="H122" activePane="bottomRight" state="frozen"/>
      <selection pane="bottomRight" activeCell="H127" sqref="H127"/>
      <rowBreaks count="28" manualBreakCount="28">
        <brk id="197"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8" scale="48" fitToHeight="0" orientation="landscape" r:id="rId3"/>
      <autoFilter ref="A7:J399"/>
    </customSheetView>
    <customSheetView guid="{6E4A7295-8CE0-4D28-ABEF-D38EBAE7C204}" scale="60" showPageBreaks="1" outlineSymbols="0" zeroValues="0" fitToPage="1" printArea="1" showAutoFilter="1" view="pageBreakPreview" topLeftCell="A4">
      <pane xSplit="2" ySplit="5" topLeftCell="D188" activePane="bottomRight" state="frozen"/>
      <selection pane="bottomRight" activeCell="H185" sqref="H185:H187"/>
      <rowBreaks count="31" manualBreakCount="31">
        <brk id="28" max="9" man="1"/>
        <brk id="61" max="9" man="1"/>
        <brk id="115" max="9" man="1"/>
        <brk id="172" max="9" man="1"/>
        <brk id="997" max="18" man="1"/>
        <brk id="1047" max="18" man="1"/>
        <brk id="1104" max="18" man="1"/>
        <brk id="1175" max="18" man="1"/>
        <brk id="1230" max="14" man="1"/>
        <brk id="1245" max="10" man="1"/>
        <brk id="1281" max="10" man="1"/>
        <brk id="1321" max="10" man="1"/>
        <brk id="1360" max="10" man="1"/>
        <brk id="1398" max="10" man="1"/>
        <brk id="1434" max="10" man="1"/>
        <brk id="1471" max="10" man="1"/>
        <brk id="1509" max="10" man="1"/>
        <brk id="1544" max="10" man="1"/>
        <brk id="1580" max="10" man="1"/>
        <brk id="1620" max="10" man="1"/>
        <brk id="1659" max="10" man="1"/>
        <brk id="1698" max="10" man="1"/>
        <brk id="1738" max="10" man="1"/>
        <brk id="1776" max="10" man="1"/>
        <brk id="1811" max="10" man="1"/>
        <brk id="1841" max="10" man="1"/>
        <brk id="1878" max="10" man="1"/>
        <brk id="1915" max="10" man="1"/>
        <brk id="1950" max="10" man="1"/>
        <brk id="1992" max="10" man="1"/>
        <brk id="2046" max="10" man="1"/>
      </rowBreaks>
      <colBreaks count="1" manualBreakCount="1">
        <brk id="12" max="183" man="1"/>
      </colBreaks>
      <pageMargins left="0" right="0" top="0.9055118110236221" bottom="0" header="0" footer="0"/>
      <printOptions horizontalCentered="1"/>
      <pageSetup paperSize="8" scale="48" fitToHeight="0" orientation="landscape" horizontalDpi="4294967293" r:id="rId4"/>
      <autoFilter ref="A7:J399"/>
    </customSheetView>
    <customSheetView guid="{0CCCFAED-79CE-4449-BC23-D60C794B65C2}" scale="50" showPageBreaks="1" outlineSymbols="0" zeroValues="0" fitToPage="1" printArea="1" showAutoFilter="1" topLeftCell="A5">
      <pane xSplit="2" ySplit="4" topLeftCell="C12" activePane="bottomRight" state="frozen"/>
      <selection pane="bottomRight" activeCell="B11" sqref="A11:XFD11"/>
      <rowBreaks count="32" manualBreakCount="32">
        <brk id="68" max="9" man="1"/>
        <brk id="122" max="9" man="1"/>
        <brk id="146" max="9" man="1"/>
        <brk id="168"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8" fitToHeight="0" orientation="landscape" horizontalDpi="4294967293" r:id="rId5"/>
      <autoFilter ref="A7:J399"/>
    </customSheetView>
    <customSheetView guid="{13BE7114-35DF-4699-8779-61985C68F6C3}" scale="50" showPageBreaks="1" outlineSymbols="0" zeroValues="0" fitToPage="1" printArea="1" showAutoFilter="1" view="pageBreakPreview" topLeftCell="A4">
      <pane xSplit="2" ySplit="5" topLeftCell="C20" activePane="bottomRight" state="frozen"/>
      <selection pane="bottomRight" activeCell="E21" sqref="E21:F23"/>
      <rowBreaks count="31" manualBreakCount="31">
        <brk id="28" max="9" man="1"/>
        <brk id="61" max="9" man="1"/>
        <brk id="115" max="9" man="1"/>
        <brk id="172" max="9" man="1"/>
        <brk id="997" max="18" man="1"/>
        <brk id="1047" max="18" man="1"/>
        <brk id="1104" max="18" man="1"/>
        <brk id="1175" max="18" man="1"/>
        <brk id="1230" max="14" man="1"/>
        <brk id="1245" max="10" man="1"/>
        <brk id="1281" max="10" man="1"/>
        <brk id="1321" max="10" man="1"/>
        <brk id="1360" max="10" man="1"/>
        <brk id="1398" max="10" man="1"/>
        <brk id="1434" max="10" man="1"/>
        <brk id="1471" max="10" man="1"/>
        <brk id="1509" max="10" man="1"/>
        <brk id="1544" max="10" man="1"/>
        <brk id="1580" max="10" man="1"/>
        <brk id="1620" max="10" man="1"/>
        <brk id="1659" max="10" man="1"/>
        <brk id="1698" max="10" man="1"/>
        <brk id="1738" max="10" man="1"/>
        <brk id="1776" max="10" man="1"/>
        <brk id="1811" max="10" man="1"/>
        <brk id="1841" max="10" man="1"/>
        <brk id="1878" max="10" man="1"/>
        <brk id="1915" max="10" man="1"/>
        <brk id="1950" max="10" man="1"/>
        <brk id="1992" max="10" man="1"/>
        <brk id="2046" max="10" man="1"/>
      </rowBreaks>
      <colBreaks count="1" manualBreakCount="1">
        <brk id="12" max="183" man="1"/>
      </colBreaks>
      <pageMargins left="0" right="0" top="0.9055118110236221" bottom="0" header="0" footer="0"/>
      <printOptions horizontalCentered="1"/>
      <pageSetup paperSize="8" scale="48" fitToHeight="0" orientation="landscape" horizontalDpi="4294967293" r:id="rId6"/>
      <autoFilter ref="A7:J399"/>
    </customSheetView>
    <customSheetView guid="{BEA0FDBA-BB07-4C19-8BBD-5E57EE395C09}" scale="50" showPageBreaks="1" outlineSymbols="0" zeroValues="0" fitToPage="1" printArea="1" showAutoFilter="1" view="pageBreakPreview" topLeftCell="A5">
      <pane xSplit="2" ySplit="4" topLeftCell="C9" activePane="bottomRight" state="frozen"/>
      <selection pane="bottomRight" activeCell="C9" sqref="C9"/>
      <rowBreaks count="33" manualBreakCount="33">
        <brk id="28" max="9" man="1"/>
        <brk id="48" max="9" man="1"/>
        <brk id="98" max="9" man="1"/>
        <brk id="146" max="9" man="1"/>
        <brk id="166" max="9" man="1"/>
        <brk id="184" max="9"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2" max="183" man="1"/>
      </colBreaks>
      <pageMargins left="0" right="0" top="0.9055118110236221" bottom="0.19685039370078741" header="0" footer="0"/>
      <printOptions horizontalCentered="1"/>
      <pageSetup paperSize="8" scale="48" fitToHeight="0" orientation="landscape" r:id="rId7"/>
      <autoFilter ref="A7:J399"/>
    </customSheetView>
    <customSheetView guid="{45DE1976-7F07-4EB4-8A9C-FB72D060BEFA}" scale="50" showPageBreaks="1" outlineSymbols="0" zeroValues="0" fitToPage="1" printArea="1" showAutoFilter="1" view="pageBreakPreview" topLeftCell="A210">
      <selection activeCell="J158" sqref="J158:J164"/>
      <rowBreaks count="35" manualBreakCount="35">
        <brk id="23" max="9" man="1"/>
        <brk id="30" max="9" man="1"/>
        <brk id="48" max="9" man="1"/>
        <brk id="85" max="9" man="1"/>
        <brk id="127" max="9" man="1"/>
        <brk id="145" max="9" man="1"/>
        <brk id="171" max="9" man="1"/>
        <brk id="206" max="9"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21" bottom="0" header="0" footer="0"/>
      <printOptions horizontalCentered="1"/>
      <pageSetup paperSize="8" scale="42" fitToHeight="0" orientation="landscape" r:id="rId8"/>
      <autoFilter ref="A7:J416"/>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9"/>
      <autoFilter ref="A7:P404"/>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10"/>
      <autoFilter ref="A9:S1185"/>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11"/>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12"/>
      <autoFilter ref="A9:V1172"/>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13"/>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14"/>
      <headerFooter alignWithMargins="0"/>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15"/>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16"/>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7"/>
      <autoFilter ref="B1:T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8"/>
      <autoFilter ref="A9:T1142"/>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9"/>
      <autoFilter ref="A9:T1161"/>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20"/>
      <autoFilter ref="A9:S1185"/>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21"/>
      <autoFilter ref="A9:S1185"/>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22"/>
      <autoFilter ref="A7:P393"/>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23"/>
      <autoFilter ref="A7:P401"/>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24"/>
      <autoFilter ref="A7:P401"/>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25"/>
      <autoFilter ref="A7:P398"/>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26"/>
      <autoFilter ref="A7:K386"/>
    </customSheetView>
    <customSheetView guid="{649E5CE3-4976-49D9-83DA-4E57FFC714BF}" scale="50" showPageBreaks="1" outlineSymbols="0" zeroValues="0" fitToPage="1" printArea="1" showAutoFilter="1" hiddenColumns="1" view="pageBreakPreview" topLeftCell="A6">
      <pane xSplit="2" ySplit="2" topLeftCell="C155" activePane="bottomRight" state="frozen"/>
      <selection pane="bottomRight" activeCell="E164" sqref="E164"/>
      <rowBreaks count="35" manualBreakCount="35">
        <brk id="28" max="11" man="1"/>
        <brk id="38" max="11" man="1"/>
        <brk id="54" max="11" man="1"/>
        <brk id="86" max="11" man="1"/>
        <brk id="116" max="11" man="1"/>
        <brk id="134" max="11" man="1"/>
        <brk id="148" max="11" man="1"/>
        <brk id="198" max="18" man="1"/>
        <brk id="1015" max="18" man="1"/>
        <brk id="1065" max="18" man="1"/>
        <brk id="1122" max="18" man="1"/>
        <brk id="1193" max="18" man="1"/>
        <brk id="1248" max="14" man="1"/>
        <brk id="1263" max="10" man="1"/>
        <brk id="1299" max="10" man="1"/>
        <brk id="1339" max="10" man="1"/>
        <brk id="1378" max="10" man="1"/>
        <brk id="1416" max="10" man="1"/>
        <brk id="1452" max="10" man="1"/>
        <brk id="1489" max="10" man="1"/>
        <brk id="1527" max="10" man="1"/>
        <brk id="1562" max="10" man="1"/>
        <brk id="1598" max="10" man="1"/>
        <brk id="1638" max="10" man="1"/>
        <brk id="1677" max="10" man="1"/>
        <brk id="1716" max="10" man="1"/>
        <brk id="1756" max="10" man="1"/>
        <brk id="1794" max="10" man="1"/>
        <brk id="1829" max="10" man="1"/>
        <brk id="1859" max="10" man="1"/>
        <brk id="1896" max="10" man="1"/>
        <brk id="1933" max="10" man="1"/>
        <brk id="1968" max="10" man="1"/>
        <brk id="2010" max="10" man="1"/>
        <brk id="2064" max="10" man="1"/>
      </rowBreaks>
      <colBreaks count="1" manualBreakCount="1">
        <brk id="12" max="183" man="1"/>
      </colBreaks>
      <pageMargins left="0" right="0" top="0.9055118110236221" bottom="0" header="0" footer="0"/>
      <printOptions horizontalCentered="1"/>
      <pageSetup paperSize="8" scale="43" fitToHeight="0" orientation="landscape" r:id="rId27"/>
      <autoFilter ref="A7:L386"/>
    </customSheetView>
    <customSheetView guid="{72C0943B-A5D5-4B80-AD54-166C5CDC74DE}" scale="40" showPageBreaks="1" outlineSymbols="0" zeroValues="0" fitToPage="1" printArea="1" showAutoFilter="1" view="pageBreakPreview" topLeftCell="A5">
      <pane xSplit="4" ySplit="10" topLeftCell="E135" activePane="bottomRight" state="frozen"/>
      <selection pane="bottomRight" activeCell="G33" sqref="G33"/>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r:id="rId28"/>
      <autoFilter ref="A3:M18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D95852A1-B0FC-4AC5-B62B-5CCBE05B0D15}" scale="50" showPageBreaks="1" outlineSymbols="0" zeroValues="0" fitToPage="1" showAutoFilter="1" view="pageBreakPreview" topLeftCell="A5">
      <pane xSplit="4" ySplit="4" topLeftCell="E162" activePane="bottomRight" state="frozen"/>
      <selection pane="bottomRight" activeCell="I169" sqref="I169"/>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9" scale="28" fitToHeight="0" orientation="landscape" r:id="rId29"/>
      <autoFilter ref="A7:J397"/>
    </customSheetView>
    <customSheetView guid="{99950613-28E7-4EC2-B918-559A2757B0A9}" scale="50" showPageBreaks="1" outlineSymbols="0" zeroValues="0" fitToPage="1" printArea="1" showAutoFilter="1" view="pageBreakPreview" topLeftCell="A5">
      <pane xSplit="2" ySplit="10" topLeftCell="C189" activePane="bottomRight" state="frozen"/>
      <selection pane="bottomRight" activeCell="J191" sqref="J191:J196"/>
      <rowBreaks count="32" manualBreakCount="32">
        <brk id="28" max="11" man="1"/>
        <brk id="115" max="11" man="1"/>
        <brk id="152" max="11" man="1"/>
        <brk id="184" max="11" man="1"/>
        <brk id="217" max="18" man="1"/>
        <brk id="1028" max="18" man="1"/>
        <brk id="1078" max="18" man="1"/>
        <brk id="1135" max="18" man="1"/>
        <brk id="1206" max="18" man="1"/>
        <brk id="1261" max="14" man="1"/>
        <brk id="1276" max="10" man="1"/>
        <brk id="1312" max="10" man="1"/>
        <brk id="1352" max="10" man="1"/>
        <brk id="1391" max="10" man="1"/>
        <brk id="1429" max="10" man="1"/>
        <brk id="1465" max="10" man="1"/>
        <brk id="1502" max="10" man="1"/>
        <brk id="1540" max="10" man="1"/>
        <brk id="1575" max="10" man="1"/>
        <brk id="1611" max="10" man="1"/>
        <brk id="1651" max="10" man="1"/>
        <brk id="1690" max="10" man="1"/>
        <brk id="1729" max="10" man="1"/>
        <brk id="1769" max="10" man="1"/>
        <brk id="1807" max="10" man="1"/>
        <brk id="1842" max="10" man="1"/>
        <brk id="1872" max="10" man="1"/>
        <brk id="1909" max="10" man="1"/>
        <brk id="1946" max="10" man="1"/>
        <brk id="1981" max="10" man="1"/>
        <brk id="2023" max="10" man="1"/>
        <brk id="2077" max="10" man="1"/>
      </rowBreaks>
      <pageMargins left="0" right="0" top="0.9055118110236221" bottom="0" header="0" footer="0"/>
      <printOptions horizontalCentered="1"/>
      <pageSetup paperSize="8" scale="47" fitToHeight="0" orientation="landscape" r:id="rId30"/>
      <autoFilter ref="A7:J415"/>
    </customSheetView>
    <customSheetView guid="{67ADFAE6-A9AF-44D7-8539-93CD0F6B7849}" scale="50" showPageBreaks="1" outlineSymbols="0" zeroValues="0" fitToPage="1" printArea="1" showAutoFilter="1" hiddenRows="1" view="pageBreakPreview" topLeftCell="A4">
      <pane xSplit="4" ySplit="7" topLeftCell="E189" activePane="bottomRight" state="frozen"/>
      <selection pane="bottomRight" activeCell="F168" sqref="F168"/>
      <rowBreaks count="29" manualBreakCount="29">
        <brk id="21" max="9" man="1"/>
        <brk id="42"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47" bottom="0" header="0" footer="0"/>
      <printOptions horizontalCentered="1"/>
      <pageSetup paperSize="8" scale="48" fitToHeight="0" orientation="landscape" r:id="rId31"/>
      <autoFilter ref="A7:J399"/>
    </customSheetView>
    <customSheetView guid="{3EEA7E1A-5F2B-4408-A34C-1F0223B5B245}" scale="50" showPageBreaks="1" outlineSymbols="0" zeroValues="0" fitToPage="1" showAutoFilter="1" view="pageBreakPreview" topLeftCell="A5">
      <pane xSplit="4" ySplit="10" topLeftCell="I23" activePane="bottomRight" state="frozen"/>
      <selection pane="bottomRight" activeCell="M25" sqref="M25"/>
      <rowBreaks count="30" manualBreakCount="30">
        <brk id="28" max="15" man="1"/>
        <brk id="40" max="15" man="1"/>
        <brk id="226" max="18" man="1"/>
        <brk id="1049" max="18" man="1"/>
        <brk id="1099" max="18" man="1"/>
        <brk id="1156" max="18" man="1"/>
        <brk id="1227" max="18" man="1"/>
        <brk id="1282" max="14" man="1"/>
        <brk id="1297" max="10" man="1"/>
        <brk id="1333" max="10" man="1"/>
        <brk id="1373" max="10" man="1"/>
        <brk id="1412" max="10" man="1"/>
        <brk id="1450" max="10" man="1"/>
        <brk id="1486" max="10" man="1"/>
        <brk id="1523" max="10" man="1"/>
        <brk id="1561" max="10" man="1"/>
        <brk id="1596" max="10" man="1"/>
        <brk id="1632" max="10" man="1"/>
        <brk id="1672" max="10" man="1"/>
        <brk id="1711" max="10" man="1"/>
        <brk id="1750" max="10" man="1"/>
        <brk id="1790" max="10" man="1"/>
        <brk id="1828" max="10" man="1"/>
        <brk id="1863" max="10" man="1"/>
        <brk id="1893" max="10" man="1"/>
        <brk id="1930" max="10" man="1"/>
        <brk id="1967" max="10" man="1"/>
        <brk id="2002" max="10" man="1"/>
        <brk id="2044" max="10" man="1"/>
        <brk id="2098" max="10" man="1"/>
      </rowBreaks>
      <pageMargins left="0" right="0" top="0.67" bottom="0" header="0" footer="0"/>
      <printOptions horizontalCentered="1"/>
      <pageSetup paperSize="8" scale="45" fitToHeight="0" orientation="landscape" horizontalDpi="4294967293" r:id="rId32"/>
      <autoFilter ref="A7:J399"/>
    </customSheetView>
    <customSheetView guid="{CCF533A2-322B-40E2-88B2-065E6D1D35B4}" scale="60" showPageBreaks="1" outlineSymbols="0" zeroValues="0" fitToPage="1" printArea="1" showAutoFilter="1" hiddenRows="1" view="pageBreakPreview" topLeftCell="C50">
      <selection activeCell="K56" sqref="K56"/>
      <rowBreaks count="31" manualBreakCount="31">
        <brk id="28" max="9" man="1"/>
        <brk id="36" max="9" man="1"/>
        <brk id="61"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8" fitToHeight="0" orientation="landscape" r:id="rId33"/>
      <autoFilter ref="A7:J399"/>
    </customSheetView>
    <customSheetView guid="{6068C3FF-17AA-48A5-A88B-2523CBAC39AE}" scale="60" showPageBreaks="1" outlineSymbols="0" zeroValues="0" fitToPage="1" printArea="1" showAutoFilter="1" view="pageBreakPreview" topLeftCell="A4">
      <pane xSplit="4" ySplit="7" topLeftCell="J21" activePane="bottomRight" state="frozen"/>
      <selection pane="bottomRight" activeCell="J21" sqref="J21:J28"/>
      <rowBreaks count="31" manualBreakCount="31">
        <brk id="23" min="1" max="9" man="1"/>
        <brk id="35" min="1" max="9" man="1"/>
        <brk id="54" min="1" max="9" man="1"/>
        <brk id="166" min="1" max="9" man="1"/>
        <brk id="1006" max="18" man="1"/>
        <brk id="1056" max="18" man="1"/>
        <brk id="1113" max="18" man="1"/>
        <brk id="1184" max="18" man="1"/>
        <brk id="1239" max="14" man="1"/>
        <brk id="1254" max="10" man="1"/>
        <brk id="1290" max="10" man="1"/>
        <brk id="1330" max="10" man="1"/>
        <brk id="1369" max="10" man="1"/>
        <brk id="1407" max="10" man="1"/>
        <brk id="1443" max="10" man="1"/>
        <brk id="1480" max="10" man="1"/>
        <brk id="1518" max="10" man="1"/>
        <brk id="1553" max="10" man="1"/>
        <brk id="1589" max="10" man="1"/>
        <brk id="1629" max="10" man="1"/>
        <brk id="1668" max="10" man="1"/>
        <brk id="1707" max="10" man="1"/>
        <brk id="1747" max="10" man="1"/>
        <brk id="1785" max="10" man="1"/>
        <brk id="1820" max="10" man="1"/>
        <brk id="1850" max="10" man="1"/>
        <brk id="1887" max="10" man="1"/>
        <brk id="1924" max="10" man="1"/>
        <brk id="1959" max="10" man="1"/>
        <brk id="2001" max="10" man="1"/>
        <brk id="2055" max="10" man="1"/>
      </rowBreaks>
      <pageMargins left="0" right="0" top="0.9055118110236221" bottom="0" header="0" footer="0"/>
      <printOptions horizontalCentered="1"/>
      <pageSetup paperSize="8" scale="48" fitToHeight="0" orientation="landscape" r:id="rId34"/>
      <autoFilter ref="A7:J399"/>
    </customSheetView>
  </customSheetViews>
  <mergeCells count="86">
    <mergeCell ref="A62:A63"/>
    <mergeCell ref="E62:E63"/>
    <mergeCell ref="F62:F63"/>
    <mergeCell ref="E147:E148"/>
    <mergeCell ref="J111:J116"/>
    <mergeCell ref="J93:J98"/>
    <mergeCell ref="J129:J134"/>
    <mergeCell ref="B185:B187"/>
    <mergeCell ref="I185:I187"/>
    <mergeCell ref="D185:D187"/>
    <mergeCell ref="E185:E187"/>
    <mergeCell ref="I62:I63"/>
    <mergeCell ref="B62:B63"/>
    <mergeCell ref="C62:C63"/>
    <mergeCell ref="D62:D63"/>
    <mergeCell ref="G62:G63"/>
    <mergeCell ref="H62:H63"/>
    <mergeCell ref="C147:C148"/>
    <mergeCell ref="H147:H148"/>
    <mergeCell ref="J185:J192"/>
    <mergeCell ref="J168:J173"/>
    <mergeCell ref="J147:J153"/>
    <mergeCell ref="I147:I148"/>
    <mergeCell ref="J161:J166"/>
    <mergeCell ref="J155:J160"/>
    <mergeCell ref="A185:A187"/>
    <mergeCell ref="C185:C187"/>
    <mergeCell ref="J21:J28"/>
    <mergeCell ref="B21:B23"/>
    <mergeCell ref="D21:D23"/>
    <mergeCell ref="D147:D148"/>
    <mergeCell ref="A147:A153"/>
    <mergeCell ref="F147:F148"/>
    <mergeCell ref="G147:G148"/>
    <mergeCell ref="E21:E23"/>
    <mergeCell ref="A21:A22"/>
    <mergeCell ref="B29:B30"/>
    <mergeCell ref="A29:A30"/>
    <mergeCell ref="C29:C30"/>
    <mergeCell ref="D29:D30"/>
    <mergeCell ref="B147:B148"/>
    <mergeCell ref="A3:J3"/>
    <mergeCell ref="G6:H6"/>
    <mergeCell ref="A9:A14"/>
    <mergeCell ref="A5:A7"/>
    <mergeCell ref="E6:F6"/>
    <mergeCell ref="D6:D7"/>
    <mergeCell ref="C5:D5"/>
    <mergeCell ref="C6:C7"/>
    <mergeCell ref="B5:B7"/>
    <mergeCell ref="I5:I7"/>
    <mergeCell ref="J5:J7"/>
    <mergeCell ref="E5:H5"/>
    <mergeCell ref="J9:J14"/>
    <mergeCell ref="J15:J20"/>
    <mergeCell ref="F185:F187"/>
    <mergeCell ref="G185:G187"/>
    <mergeCell ref="H185:H187"/>
    <mergeCell ref="E29:E30"/>
    <mergeCell ref="H21:H23"/>
    <mergeCell ref="F21:F23"/>
    <mergeCell ref="G21:G23"/>
    <mergeCell ref="F29:F30"/>
    <mergeCell ref="J37:J42"/>
    <mergeCell ref="J29:J35"/>
    <mergeCell ref="I21:I23"/>
    <mergeCell ref="G29:G30"/>
    <mergeCell ref="H29:H30"/>
    <mergeCell ref="I29:I30"/>
    <mergeCell ref="J178:J182"/>
    <mergeCell ref="J193:J198"/>
    <mergeCell ref="J141:J146"/>
    <mergeCell ref="A15:A20"/>
    <mergeCell ref="C21:C23"/>
    <mergeCell ref="J117:J122"/>
    <mergeCell ref="J123:J128"/>
    <mergeCell ref="J105:J110"/>
    <mergeCell ref="J49:J54"/>
    <mergeCell ref="J43:J48"/>
    <mergeCell ref="J55:J60"/>
    <mergeCell ref="J62:J68"/>
    <mergeCell ref="J135:J140"/>
    <mergeCell ref="J99:J104"/>
    <mergeCell ref="J69:J74"/>
    <mergeCell ref="J81:J86"/>
    <mergeCell ref="J87:J92"/>
  </mergeCells>
  <phoneticPr fontId="4" type="noConversion"/>
  <printOptions horizontalCentered="1"/>
  <pageMargins left="0" right="0" top="0.9055118110236221" bottom="0" header="0" footer="0"/>
  <pageSetup paperSize="8" scale="48" fitToHeight="0" orientation="landscape" r:id="rId35"/>
  <rowBreaks count="31" manualBreakCount="31">
    <brk id="23" max="9" man="1"/>
    <brk id="35" max="9" man="1"/>
    <brk id="54" max="9" man="1"/>
    <brk id="166" max="9" man="1"/>
    <brk id="1006" max="18" man="1"/>
    <brk id="1056" max="18" man="1"/>
    <brk id="1113" max="18" man="1"/>
    <brk id="1184" max="18" man="1"/>
    <brk id="1239" max="14" man="1"/>
    <brk id="1254" max="10" man="1"/>
    <brk id="1290" max="10" man="1"/>
    <brk id="1330" max="10" man="1"/>
    <brk id="1369" max="10" man="1"/>
    <brk id="1407" max="10" man="1"/>
    <brk id="1443" max="10" man="1"/>
    <brk id="1480" max="10" man="1"/>
    <brk id="1518" max="10" man="1"/>
    <brk id="1553" max="10" man="1"/>
    <brk id="1589" max="10" man="1"/>
    <brk id="1629" max="10" man="1"/>
    <brk id="1668" max="10" man="1"/>
    <brk id="1707" max="10" man="1"/>
    <brk id="1747" max="10" man="1"/>
    <brk id="1785" max="10" man="1"/>
    <brk id="1820" max="10" man="1"/>
    <brk id="1850" max="10" man="1"/>
    <brk id="1887" max="10" man="1"/>
    <brk id="1924" max="10" man="1"/>
    <brk id="1959" max="10" man="1"/>
    <brk id="2001" max="10" man="1"/>
    <brk id="205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01.08.2019</vt:lpstr>
      <vt:lpstr>'на 01.08.2019'!Заголовки_для_печати</vt:lpstr>
      <vt:lpstr>'на 01.08.2019'!Область_печати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Евсеева Анна Михайловна</cp:lastModifiedBy>
  <cp:lastPrinted>2019-08-09T05:04:25Z</cp:lastPrinted>
  <dcterms:created xsi:type="dcterms:W3CDTF">2011-12-13T05:34:09Z</dcterms:created>
  <dcterms:modified xsi:type="dcterms:W3CDTF">2019-08-13T09:33:35Z</dcterms:modified>
</cp:coreProperties>
</file>