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0-2022\Проект бюджета на 2020-2022 годы\Дополнительные материалы для размещения на сайте\"/>
    </mc:Choice>
  </mc:AlternateContent>
  <bookViews>
    <workbookView xWindow="0" yWindow="0" windowWidth="28800" windowHeight="12300"/>
  </bookViews>
  <sheets>
    <sheet name="лист" sheetId="1" r:id="rId1"/>
  </sheets>
  <definedNames>
    <definedName name="_xlnm._FilterDatabase" localSheetId="0" hidden="1">лист!$A$2:$H$38</definedName>
    <definedName name="APPT" localSheetId="0">лист!#REF!</definedName>
    <definedName name="FIO" localSheetId="0">лист!#REF!</definedName>
    <definedName name="SIGN" localSheetId="0">лист!#REF!</definedName>
    <definedName name="Z_0802AC52_9BE3_448E_99B9_F0CAE3C10C31_.wvu.FilterData" localSheetId="0" hidden="1">лист!$A$2:$F$38</definedName>
    <definedName name="Z_160F787A_22F3_43B5_9A33_36FAC870A14F_.wvu.FilterData" localSheetId="0" hidden="1">лист!$A$2:$F$38</definedName>
    <definedName name="Z_160F787A_22F3_43B5_9A33_36FAC870A14F_.wvu.PrintArea" localSheetId="0" hidden="1">лист!$A$1:$H$38</definedName>
    <definedName name="Z_160F787A_22F3_43B5_9A33_36FAC870A14F_.wvu.PrintTitles" localSheetId="0" hidden="1">лист!$2:$2</definedName>
    <definedName name="Z_B3365E97_AD1B_44E7_A643_0049F1E0C955_.wvu.FilterData" localSheetId="0" hidden="1">лист!$A$2:$F$38</definedName>
    <definedName name="Z_B3365E97_AD1B_44E7_A643_0049F1E0C955_.wvu.PrintArea" localSheetId="0" hidden="1">лист!$A$1:$H$38</definedName>
    <definedName name="Z_B3365E97_AD1B_44E7_A643_0049F1E0C955_.wvu.PrintTitles" localSheetId="0" hidden="1">лист!$2:$2</definedName>
    <definedName name="_xlnm.Print_Titles" localSheetId="0">лист!$2:$2</definedName>
    <definedName name="_xlnm.Print_Area" localSheetId="0">лист!$A$1:$L$73</definedName>
  </definedNames>
  <calcPr calcId="162913" fullPrecision="0"/>
  <customWorkbookViews>
    <customWorkbookView name="Вершинина Мария Игоревна - Личное представление" guid="{B3365E97-AD1B-44E7-A643-0049F1E0C955}" mergeInterval="0" personalView="1" maximized="1" windowWidth="1276" windowHeight="779" activeSheetId="1"/>
    <customWorkbookView name="Маганёва Екатерина Николаевна - Личное представление" guid="{160F787A-22F3-43B5-9A33-36FAC870A14F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L4" i="1" l="1"/>
  <c r="K4" i="1"/>
  <c r="J4" i="1"/>
  <c r="I4" i="1"/>
  <c r="L22" i="1" l="1"/>
  <c r="G72" i="1"/>
  <c r="H39" i="1"/>
  <c r="G39" i="1"/>
  <c r="F39" i="1"/>
  <c r="H15" i="1" l="1"/>
  <c r="G15" i="1"/>
  <c r="F15" i="1"/>
  <c r="E62" i="1"/>
  <c r="E68" i="1"/>
  <c r="H72" i="1" l="1"/>
  <c r="F72" i="1"/>
  <c r="E72" i="1"/>
  <c r="L72" i="1" s="1"/>
  <c r="H70" i="1"/>
  <c r="G70" i="1"/>
  <c r="F70" i="1"/>
  <c r="E70" i="1"/>
  <c r="H63" i="1"/>
  <c r="G63" i="1"/>
  <c r="G62" i="1" s="1"/>
  <c r="F63" i="1"/>
  <c r="F62" i="1" s="1"/>
  <c r="E63" i="1"/>
  <c r="H59" i="1"/>
  <c r="G59" i="1"/>
  <c r="F59" i="1"/>
  <c r="E59" i="1"/>
  <c r="E39" i="1"/>
  <c r="L39" i="1" s="1"/>
  <c r="H34" i="1"/>
  <c r="G34" i="1"/>
  <c r="F34" i="1"/>
  <c r="E34" i="1"/>
  <c r="L34" i="1" s="1"/>
  <c r="H31" i="1"/>
  <c r="G31" i="1"/>
  <c r="F31" i="1"/>
  <c r="L31" i="1" s="1"/>
  <c r="E31" i="1"/>
  <c r="H29" i="1"/>
  <c r="G29" i="1"/>
  <c r="F29" i="1"/>
  <c r="E29" i="1"/>
  <c r="L29" i="1" s="1"/>
  <c r="H23" i="1"/>
  <c r="G23" i="1"/>
  <c r="F23" i="1"/>
  <c r="E23" i="1"/>
  <c r="H19" i="1"/>
  <c r="G19" i="1"/>
  <c r="F19" i="1"/>
  <c r="E19" i="1"/>
  <c r="E15" i="1"/>
  <c r="H10" i="1"/>
  <c r="G10" i="1"/>
  <c r="F10" i="1"/>
  <c r="L10" i="1" s="1"/>
  <c r="E10" i="1"/>
  <c r="H8" i="1"/>
  <c r="G8" i="1"/>
  <c r="F8" i="1"/>
  <c r="E8" i="1"/>
  <c r="H6" i="1"/>
  <c r="G6" i="1"/>
  <c r="F6" i="1"/>
  <c r="E6" i="1"/>
  <c r="L6" i="1" s="1"/>
  <c r="D5" i="1"/>
  <c r="D39" i="1"/>
  <c r="J39" i="1" s="1"/>
  <c r="L73" i="1"/>
  <c r="L71" i="1"/>
  <c r="L70" i="1"/>
  <c r="L67" i="1"/>
  <c r="L66" i="1"/>
  <c r="L65" i="1"/>
  <c r="L64" i="1"/>
  <c r="L61" i="1"/>
  <c r="L54" i="1"/>
  <c r="L53" i="1"/>
  <c r="L52" i="1"/>
  <c r="L51" i="1"/>
  <c r="L50" i="1"/>
  <c r="L49" i="1"/>
  <c r="L48" i="1"/>
  <c r="L47" i="1"/>
  <c r="L46" i="1"/>
  <c r="L45" i="1"/>
  <c r="L44" i="1"/>
  <c r="L42" i="1"/>
  <c r="L41" i="1"/>
  <c r="L40" i="1"/>
  <c r="L38" i="1"/>
  <c r="L37" i="1"/>
  <c r="L36" i="1"/>
  <c r="L35" i="1"/>
  <c r="L33" i="1"/>
  <c r="L32" i="1"/>
  <c r="L30" i="1"/>
  <c r="L28" i="1"/>
  <c r="L27" i="1"/>
  <c r="L26" i="1"/>
  <c r="L25" i="1"/>
  <c r="L24" i="1"/>
  <c r="L23" i="1"/>
  <c r="L21" i="1"/>
  <c r="L20" i="1"/>
  <c r="L19" i="1"/>
  <c r="L18" i="1"/>
  <c r="L16" i="1"/>
  <c r="L14" i="1"/>
  <c r="L13" i="1"/>
  <c r="L12" i="1"/>
  <c r="L11" i="1"/>
  <c r="L9" i="1"/>
  <c r="L8" i="1"/>
  <c r="L7" i="1"/>
  <c r="J73" i="1"/>
  <c r="J71" i="1"/>
  <c r="J70" i="1"/>
  <c r="J67" i="1"/>
  <c r="J66" i="1"/>
  <c r="J65" i="1"/>
  <c r="J64" i="1"/>
  <c r="J61" i="1"/>
  <c r="J54" i="1"/>
  <c r="J53" i="1"/>
  <c r="J52" i="1"/>
  <c r="J51" i="1"/>
  <c r="J50" i="1"/>
  <c r="J49" i="1"/>
  <c r="J48" i="1"/>
  <c r="J47" i="1"/>
  <c r="J46" i="1"/>
  <c r="J45" i="1"/>
  <c r="J44" i="1"/>
  <c r="J42" i="1"/>
  <c r="J41" i="1"/>
  <c r="J40" i="1"/>
  <c r="J38" i="1"/>
  <c r="J37" i="1"/>
  <c r="J36" i="1"/>
  <c r="J35" i="1"/>
  <c r="J33" i="1"/>
  <c r="J32" i="1"/>
  <c r="J30" i="1"/>
  <c r="J28" i="1"/>
  <c r="J27" i="1"/>
  <c r="J26" i="1"/>
  <c r="J25" i="1"/>
  <c r="J24" i="1"/>
  <c r="J22" i="1"/>
  <c r="J21" i="1"/>
  <c r="J20" i="1"/>
  <c r="J18" i="1"/>
  <c r="J16" i="1"/>
  <c r="J14" i="1"/>
  <c r="J13" i="1"/>
  <c r="J12" i="1"/>
  <c r="J11" i="1"/>
  <c r="J9" i="1"/>
  <c r="J7" i="1"/>
  <c r="I73" i="1"/>
  <c r="I72" i="1"/>
  <c r="I71" i="1"/>
  <c r="I67" i="1"/>
  <c r="I66" i="1"/>
  <c r="I65" i="1"/>
  <c r="I64" i="1"/>
  <c r="I61" i="1"/>
  <c r="I60" i="1"/>
  <c r="I54" i="1"/>
  <c r="I53" i="1"/>
  <c r="I52" i="1"/>
  <c r="I51" i="1"/>
  <c r="I50" i="1"/>
  <c r="I49" i="1"/>
  <c r="I48" i="1"/>
  <c r="I47" i="1"/>
  <c r="I46" i="1"/>
  <c r="I45" i="1"/>
  <c r="I44" i="1"/>
  <c r="I42" i="1"/>
  <c r="I41" i="1"/>
  <c r="I40" i="1"/>
  <c r="I38" i="1"/>
  <c r="I37" i="1"/>
  <c r="I36" i="1"/>
  <c r="I35" i="1"/>
  <c r="I33" i="1"/>
  <c r="I32" i="1"/>
  <c r="I30" i="1"/>
  <c r="I28" i="1"/>
  <c r="I27" i="1"/>
  <c r="I26" i="1"/>
  <c r="I25" i="1"/>
  <c r="I24" i="1"/>
  <c r="I22" i="1"/>
  <c r="I21" i="1"/>
  <c r="I20" i="1"/>
  <c r="I18" i="1"/>
  <c r="I16" i="1"/>
  <c r="I14" i="1"/>
  <c r="I13" i="1"/>
  <c r="I12" i="1"/>
  <c r="I11" i="1"/>
  <c r="I9" i="1"/>
  <c r="I7" i="1"/>
  <c r="D72" i="1"/>
  <c r="J72" i="1" s="1"/>
  <c r="D70" i="1"/>
  <c r="I70" i="1" s="1"/>
  <c r="D63" i="1"/>
  <c r="D59" i="1"/>
  <c r="D34" i="1"/>
  <c r="D31" i="1"/>
  <c r="D29" i="1"/>
  <c r="I29" i="1" s="1"/>
  <c r="D23" i="1"/>
  <c r="D19" i="1"/>
  <c r="D15" i="1"/>
  <c r="D10" i="1"/>
  <c r="J10" i="1" s="1"/>
  <c r="D8" i="1"/>
  <c r="D6" i="1"/>
  <c r="H62" i="1" l="1"/>
  <c r="H5" i="1"/>
  <c r="H4" i="1" s="1"/>
  <c r="G5" i="1"/>
  <c r="G4" i="1" s="1"/>
  <c r="I63" i="1"/>
  <c r="L62" i="1"/>
  <c r="I59" i="1"/>
  <c r="L59" i="1"/>
  <c r="I34" i="1"/>
  <c r="I31" i="1"/>
  <c r="J23" i="1"/>
  <c r="J19" i="1"/>
  <c r="I62" i="1"/>
  <c r="I15" i="1"/>
  <c r="J8" i="1"/>
  <c r="F5" i="1"/>
  <c r="F4" i="1" s="1"/>
  <c r="J6" i="1"/>
  <c r="L63" i="1"/>
  <c r="E5" i="1"/>
  <c r="L15" i="1"/>
  <c r="J63" i="1"/>
  <c r="J59" i="1"/>
  <c r="J29" i="1"/>
  <c r="I39" i="1"/>
  <c r="J34" i="1"/>
  <c r="J15" i="1"/>
  <c r="J31" i="1"/>
  <c r="I23" i="1"/>
  <c r="I19" i="1"/>
  <c r="I10" i="1"/>
  <c r="I8" i="1"/>
  <c r="I6" i="1"/>
  <c r="D62" i="1"/>
  <c r="L5" i="1" l="1"/>
  <c r="E4" i="1"/>
  <c r="J62" i="1"/>
  <c r="D4" i="1"/>
  <c r="J5" i="1"/>
  <c r="I5" i="1"/>
</calcChain>
</file>

<file path=xl/sharedStrings.xml><?xml version="1.0" encoding="utf-8"?>
<sst xmlns="http://schemas.openxmlformats.org/spreadsheetml/2006/main" count="213" uniqueCount="210">
  <si>
    <t>№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</si>
  <si>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</si>
  <si>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</si>
  <si>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</si>
  <si>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</si>
  <si>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</si>
  <si>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</si>
  <si>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</si>
  <si>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</si>
  <si>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</si>
  <si>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</si>
  <si>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</si>
  <si>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</si>
  <si>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</si>
  <si>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</si>
  <si>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</si>
  <si>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</si>
  <si>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</si>
  <si>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</si>
  <si>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</si>
  <si>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</si>
  <si>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</si>
  <si>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</si>
  <si>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</si>
  <si>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</si>
  <si>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</si>
  <si>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</si>
  <si>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</si>
  <si>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</si>
  <si>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</si>
  <si>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</si>
  <si>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</si>
  <si>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</si>
  <si>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 xml:space="preserve"> 000 1 11 01000 00 0000 120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</si>
  <si>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</si>
  <si>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</si>
  <si>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</si>
  <si>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</si>
  <si>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</si>
  <si>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</si>
  <si>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</si>
  <si>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</si>
  <si>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</si>
  <si>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</si>
  <si>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</si>
  <si>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</si>
  <si>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</si>
  <si>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</si>
  <si>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</si>
  <si>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</si>
  <si>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</si>
  <si>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>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</si>
  <si>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</si>
  <si>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</si>
  <si>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</si>
  <si>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</si>
  <si>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</si>
  <si>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000 1 16 35000 00 0000 140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</si>
  <si>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</si>
  <si>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</si>
  <si>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</si>
  <si>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</si>
  <si>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</si>
  <si>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</si>
  <si>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</si>
  <si>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</si>
  <si>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</si>
  <si>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</si>
  <si>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</si>
  <si>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1.1.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</si>
  <si>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</si>
  <si>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</si>
  <si>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</si>
  <si>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</si>
  <si>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</si>
  <si>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</si>
  <si>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</si>
  <si>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</si>
  <si>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</si>
  <si>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7.</t>
  </si>
  <si>
    <t>7.1.</t>
  </si>
  <si>
    <t>7.2.</t>
  </si>
  <si>
    <t>7.3.</t>
  </si>
  <si>
    <t>7.4.</t>
  </si>
  <si>
    <t>7.5.</t>
  </si>
  <si>
    <t>8.1.</t>
  </si>
  <si>
    <t>9.1.</t>
  </si>
  <si>
    <t>9.2.</t>
  </si>
  <si>
    <t>10.1.</t>
  </si>
  <si>
    <t>10.2.</t>
  </si>
  <si>
    <t>10.3.</t>
  </si>
  <si>
    <t>10.4.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</si>
  <si>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</si>
  <si>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</si>
  <si>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</si>
  <si>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</si>
  <si>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</si>
  <si>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</si>
  <si>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</si>
  <si>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</si>
  <si>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</si>
  <si>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</si>
  <si>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</si>
  <si>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</si>
  <si>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</si>
  <si>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12.1.</t>
  </si>
  <si>
    <t>12.2.</t>
  </si>
  <si>
    <t>13.1.</t>
  </si>
  <si>
    <t>13.2.</t>
  </si>
  <si>
    <t>13.3.</t>
  </si>
  <si>
    <t>13.4.</t>
  </si>
  <si>
    <t>14.1.</t>
  </si>
  <si>
    <t>15.1.</t>
  </si>
  <si>
    <t>Наименование кода классификации доходов</t>
  </si>
  <si>
    <t>Код классификации доходов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</si>
  <si>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</si>
  <si>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</si>
  <si>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</si>
  <si>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</si>
  <si>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</si>
  <si>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</si>
  <si>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</si>
  <si>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</si>
  <si>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</si>
  <si>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</si>
  <si>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</si>
  <si>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</si>
  <si>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</si>
  <si>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</si>
  <si>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</si>
  <si>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</si>
  <si>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</si>
  <si>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</si>
  <si>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</si>
  <si>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</si>
  <si>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</si>
  <si>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</si>
  <si>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</si>
  <si>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</si>
  <si>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</si>
  <si>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
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</si>
  <si>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</si>
  <si>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</si>
  <si>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</si>
  <si>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</si>
  <si>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
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</si>
  <si>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</si>
  <si>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</si>
  <si>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</si>
  <si>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</si>
  <si>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</si>
  <si>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</si>
  <si>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</si>
  <si>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</si>
  <si>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              и законодательства в сфере защиты прав потребителей</t>
  </si>
  <si>
    <t>Денежные взыскания (штрафы) за правонарушения        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</si>
  <si>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</si>
  <si>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</si>
  <si>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</si>
  <si>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</si>
  <si>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                                                                                                                                                    о промышленной безопасности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</si>
  <si>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</si>
  <si>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</si>
  <si>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</si>
  <si>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 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</si>
  <si>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</si>
  <si>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</si>
  <si>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</si>
  <si>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</si>
  <si>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</si>
  <si>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</si>
  <si>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</si>
  <si>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</si>
  <si>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</si>
  <si>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</si>
  <si>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</si>
  <si>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</si>
  <si>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000 2 02 20000 00 0000 150</t>
  </si>
  <si>
    <t>000 2 02 30000 00  0000 150</t>
  </si>
  <si>
    <t>000 2 19 00000 04 0000 150</t>
  </si>
  <si>
    <t>План на 2020 год, руб.</t>
  </si>
  <si>
    <t>План на 2021 год, руб.</t>
  </si>
  <si>
    <t>отклонение, руб.</t>
  </si>
  <si>
    <t>отношение, %</t>
  </si>
  <si>
    <t>000 2 02 10000 00 0000 150</t>
  </si>
  <si>
    <t>000 2 02 40000 00  0000 150</t>
  </si>
  <si>
    <t>000 2 18 04000 04 0000 150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</si>
  <si>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</si>
  <si>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Сведения о доходах бюджета по видам доходов на 2020 год и плановый период 2021-2022 годов в сравнении с ожидаемым исполнением за 2019 год и фактическим исполнением за 2018 год</t>
  </si>
  <si>
    <t>Исполнение за 2018 год, руб.</t>
  </si>
  <si>
    <t>Ожидаемое исполнение за 2019 год, руб.</t>
  </si>
  <si>
    <t>План на 2022 год, руб.</t>
  </si>
  <si>
    <t>Сравнение плана 2020 года с исполнением за 2018 год</t>
  </si>
  <si>
    <t>Сравнение плана 2020 года с ожидаемым исполнением за 2019 год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</si>
  <si>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</si>
  <si>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</si>
  <si>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</si>
  <si>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</si>
  <si>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000 2 04 00000 00  0000 000</t>
  </si>
  <si>
    <t>000 2 04 40000 04  0000 150</t>
  </si>
  <si>
    <t xml:space="preserve">
Транспортный налог</t>
  </si>
  <si>
    <t>000  1 06 04000 02 0000 110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</si>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</sst>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color theme="1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0" fontId="4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wrapText="1"/>
    </xf>
    <xf numFmtId="0" fontId="7" fillId="0" borderId="1" xfId="2" applyFont="1" applyFill="1" applyBorder="1" applyAlignment="1">
      <alignment wrapText="1"/>
    </xf>
    <xf numFmtId="0" fontId="3" fillId="0" borderId="1" xfId="2" applyBorder="1" applyAlignment="1">
      <alignment wrapText="1"/>
    </xf>
    <xf numFmtId="4" fontId="4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73"/>
  <sheetViews>
    <sheetView showGridLines="0" tabSelected="1" view="pageBreakPreview" zoomScale="70" zoomScaleNormal="70" zoomScaleSheetLayoutView="70" workbookViewId="0">
      <selection activeCell="P9" sqref="P9"/>
    </sheetView>
  </sheetViews>
  <sheetFormatPr defaultRowHeight="18.75" x14ac:dyDescent="0.3"/>
  <cols>
    <col min="1" max="1" width="8" style="1" customWidth="1"/>
    <col min="2" max="2" width="34.140625" style="2" customWidth="1"/>
    <col min="3" max="3" width="60" style="2" customWidth="1"/>
    <col min="4" max="4" width="30.28515625" style="2" customWidth="1"/>
    <col min="5" max="6" width="24.140625" style="2" customWidth="1"/>
    <col min="7" max="7" width="23.5703125" style="2" customWidth="1"/>
    <col min="8" max="8" width="25.42578125" style="2" customWidth="1"/>
    <col min="9" max="9" width="23.7109375" style="2" customWidth="1"/>
    <col min="10" max="10" width="17" style="2" customWidth="1"/>
    <col min="11" max="11" width="21.85546875" style="2" customWidth="1"/>
    <col min="12" max="12" width="14.5703125" style="2" customWidth="1"/>
    <col min="14" max="16384" width="9.140625" style="2"/>
  </cols>
  <sheetData>
    <row r="1" spans="1:12" ht="39" customHeight="1" x14ac:dyDescent="0.3">
      <c r="A1" s="30" t="s">
        <v>188</v>
      </c>
      <c r="B1" s="30"/>
      <c r="C1" s="30"/>
      <c r="D1" s="30"/>
      <c r="E1" s="30"/>
      <c r="F1" s="30"/>
      <c r="G1" s="30"/>
      <c r="H1" s="30"/>
      <c r="I1" s="31"/>
      <c r="J1" s="31"/>
      <c r="K1" s="31"/>
      <c r="L1" s="31"/>
    </row>
    <row r="2" spans="1:12" ht="63.75" customHeight="1" x14ac:dyDescent="0.3">
      <c r="A2" s="34" t="s">
        <v>0</v>
      </c>
      <c r="B2" s="36" t="s">
        <v>114</v>
      </c>
      <c r="C2" s="36" t="s">
        <v>113</v>
      </c>
      <c r="D2" s="37" t="s">
        <v>189</v>
      </c>
      <c r="E2" s="37" t="s">
        <v>190</v>
      </c>
      <c r="F2" s="37" t="s">
        <v>180</v>
      </c>
      <c r="G2" s="37" t="s">
        <v>181</v>
      </c>
      <c r="H2" s="37" t="s">
        <v>191</v>
      </c>
      <c r="I2" s="32" t="s">
        <v>192</v>
      </c>
      <c r="J2" s="33"/>
      <c r="K2" s="32" t="s">
        <v>193</v>
      </c>
      <c r="L2" s="33"/>
    </row>
    <row r="3" spans="1:12" ht="44.25" customHeight="1" x14ac:dyDescent="0.3">
      <c r="A3" s="35"/>
      <c r="B3" s="35"/>
      <c r="C3" s="35"/>
      <c r="D3" s="35"/>
      <c r="E3" s="35"/>
      <c r="F3" s="35"/>
      <c r="G3" s="35"/>
      <c r="H3" s="35"/>
      <c r="I3" s="4" t="s">
        <v>182</v>
      </c>
      <c r="J3" s="4" t="s">
        <v>183</v>
      </c>
      <c r="K3" s="4" t="s">
        <v>182</v>
      </c>
      <c r="L3" s="4" t="s">
        <v>183</v>
      </c>
    </row>
    <row r="4" spans="1:12" x14ac:dyDescent="0.3">
      <c r="A4" s="5"/>
      <c r="B4" s="3"/>
      <c r="C4" s="6" t="s">
        <v>174</v>
      </c>
      <c r="D4" s="7">
        <f>D5+D62</f>
        <v>24258182544.889999</v>
      </c>
      <c r="E4" s="7">
        <f>E5+E62</f>
        <v>28007037803.66</v>
      </c>
      <c r="F4" s="7">
        <f>F5+F62</f>
        <v>30140383708.580002</v>
      </c>
      <c r="G4" s="7">
        <f>G5+G62</f>
        <v>29537480297.290001</v>
      </c>
      <c r="H4" s="7">
        <f>H5+H62</f>
        <v>29819208204.16</v>
      </c>
      <c r="I4" s="7">
        <f>F4-D4</f>
        <v>5882201163.6899996</v>
      </c>
      <c r="J4" s="8">
        <f>F4/D4*100</f>
        <v>124.2</v>
      </c>
      <c r="K4" s="7">
        <f>F4-E4</f>
        <v>2133345904.9200001</v>
      </c>
      <c r="L4" s="8">
        <f>F4/E4*100</f>
        <v>107.6</v>
      </c>
    </row>
    <row r="5" spans="1:12" x14ac:dyDescent="0.3">
      <c r="A5" s="9"/>
      <c r="B5" s="10" t="s">
        <v>15</v>
      </c>
      <c r="C5" s="11" t="s">
        <v>115</v>
      </c>
      <c r="D5" s="7">
        <f>D6+D15+D19+D22+D23+D29+D31+D34+D39+D59+D8+D10</f>
        <v>10149249149.440001</v>
      </c>
      <c r="E5" s="7">
        <f t="shared" ref="E5:H5" si="0">E6+E15+E19+E22+E23+E29+E31+E34+E39+E59+E8+E10</f>
        <v>11976046535.91</v>
      </c>
      <c r="F5" s="7">
        <f t="shared" si="0"/>
        <v>12830258759.41</v>
      </c>
      <c r="G5" s="7">
        <f t="shared" si="0"/>
        <v>12559596048.120001</v>
      </c>
      <c r="H5" s="7">
        <f t="shared" si="0"/>
        <v>13218460054.99</v>
      </c>
      <c r="I5" s="7">
        <f t="shared" ref="I5:I73" si="1">F5-D5</f>
        <v>2681009609.9699998</v>
      </c>
      <c r="J5" s="8">
        <f t="shared" ref="J5:J73" si="2">F5/D5*100</f>
        <v>126.4</v>
      </c>
      <c r="K5" s="7">
        <v>1822169844.47</v>
      </c>
      <c r="L5" s="8">
        <f t="shared" ref="L5:L73" si="3">F5/E5*100</f>
        <v>107.1</v>
      </c>
    </row>
    <row r="6" spans="1:12" x14ac:dyDescent="0.3">
      <c r="A6" s="12" t="s">
        <v>1</v>
      </c>
      <c r="B6" s="10" t="s">
        <v>16</v>
      </c>
      <c r="C6" s="13" t="s">
        <v>116</v>
      </c>
      <c r="D6" s="7">
        <f>D7</f>
        <v>6460734363.8800001</v>
      </c>
      <c r="E6" s="7">
        <f t="shared" ref="E6:H6" si="4">E7</f>
        <v>8240714100.0500002</v>
      </c>
      <c r="F6" s="7">
        <f t="shared" si="4"/>
        <v>8654047882.0900002</v>
      </c>
      <c r="G6" s="7">
        <f t="shared" si="4"/>
        <v>8463905668.4799995</v>
      </c>
      <c r="H6" s="7">
        <f t="shared" si="4"/>
        <v>8976019482.5</v>
      </c>
      <c r="I6" s="7">
        <f t="shared" si="1"/>
        <v>2193313518.21</v>
      </c>
      <c r="J6" s="8">
        <f t="shared" si="2"/>
        <v>133.9</v>
      </c>
      <c r="K6" s="7">
        <v>1621963318.8399999</v>
      </c>
      <c r="L6" s="8">
        <f t="shared" si="3"/>
        <v>105</v>
      </c>
    </row>
    <row r="7" spans="1:12" x14ac:dyDescent="0.3">
      <c r="A7" s="12" t="s">
        <v>69</v>
      </c>
      <c r="B7" s="14" t="s">
        <v>17</v>
      </c>
      <c r="C7" s="11" t="s">
        <v>117</v>
      </c>
      <c r="D7" s="7">
        <v>6460734363.8800001</v>
      </c>
      <c r="E7" s="15">
        <v>8240714100.0500002</v>
      </c>
      <c r="F7" s="15">
        <v>8654047882.0900002</v>
      </c>
      <c r="G7" s="7">
        <v>8463905668.4799995</v>
      </c>
      <c r="H7" s="7">
        <v>8976019482.5</v>
      </c>
      <c r="I7" s="7">
        <f t="shared" si="1"/>
        <v>2193313518.21</v>
      </c>
      <c r="J7" s="8">
        <f t="shared" si="2"/>
        <v>133.9</v>
      </c>
      <c r="K7" s="7">
        <v>1621963318.8399999</v>
      </c>
      <c r="L7" s="8">
        <f t="shared" si="3"/>
        <v>105</v>
      </c>
    </row>
    <row r="8" spans="1:12" ht="48" customHeight="1" x14ac:dyDescent="0.3">
      <c r="A8" s="12" t="s">
        <v>2</v>
      </c>
      <c r="B8" s="14" t="s">
        <v>18</v>
      </c>
      <c r="C8" s="13" t="s">
        <v>118</v>
      </c>
      <c r="D8" s="7">
        <f>D9</f>
        <v>36360442.630000003</v>
      </c>
      <c r="E8" s="7">
        <f t="shared" ref="E8:H8" si="5">E9</f>
        <v>41378940.329999998</v>
      </c>
      <c r="F8" s="7">
        <f t="shared" si="5"/>
        <v>38796099.149999999</v>
      </c>
      <c r="G8" s="7">
        <f t="shared" si="5"/>
        <v>42429075.899999999</v>
      </c>
      <c r="H8" s="7">
        <f t="shared" si="5"/>
        <v>42429075.899999999</v>
      </c>
      <c r="I8" s="7">
        <f t="shared" si="1"/>
        <v>2435656.52</v>
      </c>
      <c r="J8" s="8">
        <f t="shared" si="2"/>
        <v>106.7</v>
      </c>
      <c r="K8" s="7">
        <v>4114699.69</v>
      </c>
      <c r="L8" s="8">
        <f t="shared" si="3"/>
        <v>93.8</v>
      </c>
    </row>
    <row r="9" spans="1:12" ht="56.25" x14ac:dyDescent="0.3">
      <c r="A9" s="12" t="s">
        <v>70</v>
      </c>
      <c r="B9" s="14" t="s">
        <v>19</v>
      </c>
      <c r="C9" s="11" t="s">
        <v>119</v>
      </c>
      <c r="D9" s="7">
        <v>36360442.630000003</v>
      </c>
      <c r="E9" s="15">
        <v>41378940.329999998</v>
      </c>
      <c r="F9" s="15">
        <v>38796099.149999999</v>
      </c>
      <c r="G9" s="16">
        <v>42429075.899999999</v>
      </c>
      <c r="H9" s="7">
        <v>42429075.899999999</v>
      </c>
      <c r="I9" s="7">
        <f t="shared" si="1"/>
        <v>2435656.52</v>
      </c>
      <c r="J9" s="8">
        <f t="shared" si="2"/>
        <v>106.7</v>
      </c>
      <c r="K9" s="7">
        <v>4114699.69</v>
      </c>
      <c r="L9" s="8">
        <f t="shared" si="3"/>
        <v>93.8</v>
      </c>
    </row>
    <row r="10" spans="1:12" ht="30.75" customHeight="1" x14ac:dyDescent="0.3">
      <c r="A10" s="12" t="s">
        <v>3</v>
      </c>
      <c r="B10" s="14" t="s">
        <v>20</v>
      </c>
      <c r="C10" s="13" t="s">
        <v>120</v>
      </c>
      <c r="D10" s="7">
        <f>D11+D12+D13+D14</f>
        <v>1824149823.8399999</v>
      </c>
      <c r="E10" s="7">
        <f t="shared" ref="E10:H10" si="6">E11+E12+E13+E14</f>
        <v>1879467685.3199999</v>
      </c>
      <c r="F10" s="7">
        <f t="shared" si="6"/>
        <v>1930825978.9000001</v>
      </c>
      <c r="G10" s="7">
        <f t="shared" si="6"/>
        <v>1947508103.95</v>
      </c>
      <c r="H10" s="7">
        <f t="shared" si="6"/>
        <v>2008222296.4200001</v>
      </c>
      <c r="I10" s="7">
        <f t="shared" si="1"/>
        <v>106676155.06</v>
      </c>
      <c r="J10" s="8">
        <f t="shared" si="2"/>
        <v>105.8</v>
      </c>
      <c r="K10" s="7">
        <v>67413702.030000001</v>
      </c>
      <c r="L10" s="8">
        <f t="shared" si="3"/>
        <v>102.7</v>
      </c>
    </row>
    <row r="11" spans="1:12" ht="37.5" x14ac:dyDescent="0.3">
      <c r="A11" s="17" t="s">
        <v>71</v>
      </c>
      <c r="B11" s="14" t="s">
        <v>21</v>
      </c>
      <c r="C11" s="13" t="s">
        <v>121</v>
      </c>
      <c r="D11" s="7">
        <v>1407134589.98</v>
      </c>
      <c r="E11" s="15">
        <v>1491351887.1400001</v>
      </c>
      <c r="F11" s="15">
        <v>1551651565.1400001</v>
      </c>
      <c r="G11" s="16">
        <v>1759727359.4000001</v>
      </c>
      <c r="H11" s="7">
        <v>1885213182.1099999</v>
      </c>
      <c r="I11" s="7">
        <f t="shared" si="1"/>
        <v>144516975.16</v>
      </c>
      <c r="J11" s="8">
        <f t="shared" si="2"/>
        <v>110.3</v>
      </c>
      <c r="K11" s="7">
        <v>66608781.140000001</v>
      </c>
      <c r="L11" s="8">
        <f t="shared" si="3"/>
        <v>104</v>
      </c>
    </row>
    <row r="12" spans="1:12" ht="37.5" x14ac:dyDescent="0.3">
      <c r="A12" s="12" t="s">
        <v>72</v>
      </c>
      <c r="B12" s="14" t="s">
        <v>22</v>
      </c>
      <c r="C12" s="13" t="s">
        <v>122</v>
      </c>
      <c r="D12" s="7">
        <v>318225249.31999999</v>
      </c>
      <c r="E12" s="15">
        <v>291130802.56999999</v>
      </c>
      <c r="F12" s="15">
        <v>278018271.22000003</v>
      </c>
      <c r="G12" s="16">
        <v>69504567.810000002</v>
      </c>
      <c r="H12" s="7"/>
      <c r="I12" s="7">
        <f t="shared" si="1"/>
        <v>-40206978.100000001</v>
      </c>
      <c r="J12" s="8">
        <f t="shared" si="2"/>
        <v>87.4</v>
      </c>
      <c r="K12" s="7">
        <v>-2382844.36</v>
      </c>
      <c r="L12" s="8">
        <f t="shared" si="3"/>
        <v>95.5</v>
      </c>
    </row>
    <row r="13" spans="1:12" ht="31.5" customHeight="1" x14ac:dyDescent="0.3">
      <c r="A13" s="12" t="s">
        <v>73</v>
      </c>
      <c r="B13" s="14" t="s">
        <v>23</v>
      </c>
      <c r="C13" s="13" t="s">
        <v>123</v>
      </c>
      <c r="D13" s="7">
        <v>165243.24</v>
      </c>
      <c r="E13" s="15">
        <v>319921.56</v>
      </c>
      <c r="F13" s="15">
        <v>334470.31</v>
      </c>
      <c r="G13" s="16">
        <v>350350.96</v>
      </c>
      <c r="H13" s="7">
        <v>366255.5</v>
      </c>
      <c r="I13" s="7">
        <f t="shared" si="1"/>
        <v>169227.07</v>
      </c>
      <c r="J13" s="8">
        <f t="shared" si="2"/>
        <v>202.4</v>
      </c>
      <c r="K13" s="7">
        <v>9223.16</v>
      </c>
      <c r="L13" s="8">
        <f t="shared" si="3"/>
        <v>104.5</v>
      </c>
    </row>
    <row r="14" spans="1:12" ht="37.5" x14ac:dyDescent="0.3">
      <c r="A14" s="12" t="s">
        <v>74</v>
      </c>
      <c r="B14" s="14" t="s">
        <v>24</v>
      </c>
      <c r="C14" s="13" t="s">
        <v>124</v>
      </c>
      <c r="D14" s="7">
        <v>98624741.299999997</v>
      </c>
      <c r="E14" s="15">
        <v>96665074.049999997</v>
      </c>
      <c r="F14" s="15">
        <v>100821672.23</v>
      </c>
      <c r="G14" s="16">
        <v>117925825.78</v>
      </c>
      <c r="H14" s="7">
        <v>122642858.81</v>
      </c>
      <c r="I14" s="7">
        <f t="shared" si="1"/>
        <v>2196930.9300000002</v>
      </c>
      <c r="J14" s="8">
        <f t="shared" si="2"/>
        <v>102.2</v>
      </c>
      <c r="K14" s="7">
        <v>3178542.09</v>
      </c>
      <c r="L14" s="8">
        <f t="shared" si="3"/>
        <v>104.3</v>
      </c>
    </row>
    <row r="15" spans="1:12" x14ac:dyDescent="0.3">
      <c r="A15" s="12" t="s">
        <v>4</v>
      </c>
      <c r="B15" s="14" t="s">
        <v>25</v>
      </c>
      <c r="C15" s="13" t="s">
        <v>125</v>
      </c>
      <c r="D15" s="7">
        <f>D16+D18</f>
        <v>635647197.97000003</v>
      </c>
      <c r="E15" s="7">
        <f t="shared" ref="E15" si="7">E16+E18</f>
        <v>656847989.66999996</v>
      </c>
      <c r="F15" s="7">
        <f>F16+F18+F17</f>
        <v>949145427.61000001</v>
      </c>
      <c r="G15" s="7">
        <f t="shared" ref="G15:H15" si="8">G16+G18+G17</f>
        <v>1026217421.63</v>
      </c>
      <c r="H15" s="7">
        <f t="shared" si="8"/>
        <v>1112577960.8399999</v>
      </c>
      <c r="I15" s="7">
        <f t="shared" si="1"/>
        <v>313498229.63999999</v>
      </c>
      <c r="J15" s="8">
        <f t="shared" si="2"/>
        <v>149.30000000000001</v>
      </c>
      <c r="K15" s="7">
        <v>49547500.670000002</v>
      </c>
      <c r="L15" s="8">
        <f t="shared" si="3"/>
        <v>144.5</v>
      </c>
    </row>
    <row r="16" spans="1:12" x14ac:dyDescent="0.3">
      <c r="A16" s="12" t="s">
        <v>75</v>
      </c>
      <c r="B16" s="14" t="s">
        <v>26</v>
      </c>
      <c r="C16" s="13" t="s">
        <v>126</v>
      </c>
      <c r="D16" s="7">
        <v>188330268.34</v>
      </c>
      <c r="E16" s="15">
        <v>188500000</v>
      </c>
      <c r="F16" s="15">
        <v>217417007</v>
      </c>
      <c r="G16" s="16">
        <v>223872007</v>
      </c>
      <c r="H16" s="7">
        <v>230972007</v>
      </c>
      <c r="I16" s="7">
        <f t="shared" si="1"/>
        <v>29086738.66</v>
      </c>
      <c r="J16" s="8">
        <f t="shared" si="2"/>
        <v>115.4</v>
      </c>
      <c r="K16" s="7">
        <v>4925923</v>
      </c>
      <c r="L16" s="8">
        <f t="shared" si="3"/>
        <v>115.3</v>
      </c>
    </row>
    <row r="17" spans="1:12" ht="23.25" customHeight="1" x14ac:dyDescent="0.3">
      <c r="A17" s="12"/>
      <c r="B17" s="26" t="s">
        <v>201</v>
      </c>
      <c r="C17" s="27" t="s">
        <v>200</v>
      </c>
      <c r="D17" s="28"/>
      <c r="E17" s="15"/>
      <c r="F17" s="15">
        <v>203401788.08000001</v>
      </c>
      <c r="G17" s="16">
        <v>207244510.28999999</v>
      </c>
      <c r="H17" s="7">
        <v>211240941.40000001</v>
      </c>
      <c r="I17" s="7"/>
      <c r="J17" s="8"/>
      <c r="K17" s="7"/>
      <c r="L17" s="8"/>
    </row>
    <row r="18" spans="1:12" x14ac:dyDescent="0.3">
      <c r="A18" s="12" t="s">
        <v>76</v>
      </c>
      <c r="B18" s="14" t="s">
        <v>27</v>
      </c>
      <c r="C18" s="13" t="s">
        <v>127</v>
      </c>
      <c r="D18" s="7">
        <v>447316929.63</v>
      </c>
      <c r="E18" s="15">
        <v>468347989.67000002</v>
      </c>
      <c r="F18" s="15">
        <v>528326632.52999997</v>
      </c>
      <c r="G18" s="16">
        <v>595100904.34000003</v>
      </c>
      <c r="H18" s="7">
        <v>670365012.44000006</v>
      </c>
      <c r="I18" s="7">
        <f t="shared" si="1"/>
        <v>81009702.900000006</v>
      </c>
      <c r="J18" s="8">
        <f t="shared" si="2"/>
        <v>118.1</v>
      </c>
      <c r="K18" s="7">
        <v>44621577.670000002</v>
      </c>
      <c r="L18" s="8">
        <f t="shared" si="3"/>
        <v>112.8</v>
      </c>
    </row>
    <row r="19" spans="1:12" x14ac:dyDescent="0.3">
      <c r="A19" s="12" t="s">
        <v>5</v>
      </c>
      <c r="B19" s="14" t="s">
        <v>28</v>
      </c>
      <c r="C19" s="13" t="s">
        <v>128</v>
      </c>
      <c r="D19" s="7">
        <f>D20+D21</f>
        <v>83400457.140000001</v>
      </c>
      <c r="E19" s="7">
        <f t="shared" ref="E19:H19" si="9">E20+E21</f>
        <v>87490619.049999997</v>
      </c>
      <c r="F19" s="7">
        <f t="shared" si="9"/>
        <v>95306956.189999998</v>
      </c>
      <c r="G19" s="7">
        <f t="shared" si="9"/>
        <v>93176956.189999998</v>
      </c>
      <c r="H19" s="7">
        <f t="shared" si="9"/>
        <v>93176956.189999998</v>
      </c>
      <c r="I19" s="7">
        <f t="shared" si="1"/>
        <v>11906499.050000001</v>
      </c>
      <c r="J19" s="8">
        <f t="shared" si="2"/>
        <v>114.3</v>
      </c>
      <c r="K19" s="7">
        <v>4978283.7</v>
      </c>
      <c r="L19" s="8">
        <f t="shared" si="3"/>
        <v>108.9</v>
      </c>
    </row>
    <row r="20" spans="1:12" ht="56.25" x14ac:dyDescent="0.3">
      <c r="A20" s="17" t="s">
        <v>77</v>
      </c>
      <c r="B20" s="14" t="s">
        <v>29</v>
      </c>
      <c r="C20" s="13" t="s">
        <v>129</v>
      </c>
      <c r="D20" s="7">
        <v>80913857.140000001</v>
      </c>
      <c r="E20" s="18">
        <v>85990619.049999997</v>
      </c>
      <c r="F20" s="15">
        <v>90985756.189999998</v>
      </c>
      <c r="G20" s="16">
        <v>90985756.189999998</v>
      </c>
      <c r="H20" s="7">
        <v>90985756.189999998</v>
      </c>
      <c r="I20" s="7">
        <f t="shared" si="1"/>
        <v>10071899.050000001</v>
      </c>
      <c r="J20" s="8">
        <f t="shared" si="2"/>
        <v>112.4</v>
      </c>
      <c r="K20" s="7">
        <v>5411483.7000000002</v>
      </c>
      <c r="L20" s="8">
        <f t="shared" si="3"/>
        <v>105.8</v>
      </c>
    </row>
    <row r="21" spans="1:12" ht="56.25" x14ac:dyDescent="0.3">
      <c r="A21" s="17" t="s">
        <v>78</v>
      </c>
      <c r="B21" s="14" t="s">
        <v>30</v>
      </c>
      <c r="C21" s="19" t="s">
        <v>130</v>
      </c>
      <c r="D21" s="7">
        <v>2486600</v>
      </c>
      <c r="E21" s="18">
        <v>1500000</v>
      </c>
      <c r="F21" s="15">
        <v>4321200</v>
      </c>
      <c r="G21" s="16">
        <v>2191200</v>
      </c>
      <c r="H21" s="7">
        <v>2191200</v>
      </c>
      <c r="I21" s="7">
        <f t="shared" si="1"/>
        <v>1834600</v>
      </c>
      <c r="J21" s="8">
        <f t="shared" si="2"/>
        <v>173.8</v>
      </c>
      <c r="K21" s="7">
        <v>-433200</v>
      </c>
      <c r="L21" s="8">
        <f t="shared" si="3"/>
        <v>288.10000000000002</v>
      </c>
    </row>
    <row r="22" spans="1:12" ht="56.25" x14ac:dyDescent="0.3">
      <c r="A22" s="17" t="s">
        <v>6</v>
      </c>
      <c r="B22" s="14" t="s">
        <v>31</v>
      </c>
      <c r="C22" s="13" t="s">
        <v>131</v>
      </c>
      <c r="D22" s="7">
        <v>449.85</v>
      </c>
      <c r="E22" s="15">
        <v>70</v>
      </c>
      <c r="F22" s="15"/>
      <c r="G22" s="16"/>
      <c r="H22" s="7"/>
      <c r="I22" s="7">
        <f t="shared" si="1"/>
        <v>-449.85</v>
      </c>
      <c r="J22" s="8">
        <f t="shared" si="2"/>
        <v>0</v>
      </c>
      <c r="K22" s="7">
        <v>-500</v>
      </c>
      <c r="L22" s="8">
        <f>F22/E22*100</f>
        <v>0</v>
      </c>
    </row>
    <row r="23" spans="1:12" ht="56.25" x14ac:dyDescent="0.3">
      <c r="A23" s="12" t="s">
        <v>79</v>
      </c>
      <c r="B23" s="14" t="s">
        <v>32</v>
      </c>
      <c r="C23" s="13" t="s">
        <v>132</v>
      </c>
      <c r="D23" s="7">
        <f>D24+D25+D26+D27+D28</f>
        <v>697148497.94000006</v>
      </c>
      <c r="E23" s="7">
        <f t="shared" ref="E23:H23" si="10">E24+E25+E26+E27+E28</f>
        <v>634094395.03999996</v>
      </c>
      <c r="F23" s="7">
        <f t="shared" si="10"/>
        <v>736579064.08000004</v>
      </c>
      <c r="G23" s="7">
        <f t="shared" si="10"/>
        <v>681373088.58000004</v>
      </c>
      <c r="H23" s="7">
        <f t="shared" si="10"/>
        <v>685439081.39999998</v>
      </c>
      <c r="I23" s="7">
        <f t="shared" si="1"/>
        <v>39430566.140000001</v>
      </c>
      <c r="J23" s="8">
        <f t="shared" si="2"/>
        <v>105.7</v>
      </c>
      <c r="K23" s="7">
        <v>43843031.07</v>
      </c>
      <c r="L23" s="8">
        <f t="shared" si="3"/>
        <v>116.2</v>
      </c>
    </row>
    <row r="24" spans="1:12" ht="112.5" x14ac:dyDescent="0.3">
      <c r="A24" s="12" t="s">
        <v>80</v>
      </c>
      <c r="B24" s="14" t="s">
        <v>33</v>
      </c>
      <c r="C24" s="13" t="s">
        <v>133</v>
      </c>
      <c r="D24" s="7">
        <v>13039550</v>
      </c>
      <c r="E24" s="15">
        <v>12098747</v>
      </c>
      <c r="F24" s="15">
        <v>8530943.2799999993</v>
      </c>
      <c r="G24" s="16">
        <v>186993.28</v>
      </c>
      <c r="H24" s="7">
        <v>186993.28</v>
      </c>
      <c r="I24" s="7">
        <f t="shared" si="1"/>
        <v>-4508606.72</v>
      </c>
      <c r="J24" s="8">
        <f t="shared" si="2"/>
        <v>65.400000000000006</v>
      </c>
      <c r="K24" s="7">
        <v>-1279892.55</v>
      </c>
      <c r="L24" s="8">
        <f t="shared" si="3"/>
        <v>70.5</v>
      </c>
    </row>
    <row r="25" spans="1:12" ht="37.5" x14ac:dyDescent="0.3">
      <c r="A25" s="12" t="s">
        <v>81</v>
      </c>
      <c r="B25" s="14" t="s">
        <v>34</v>
      </c>
      <c r="C25" s="13" t="s">
        <v>134</v>
      </c>
      <c r="D25" s="7">
        <v>23120</v>
      </c>
      <c r="E25" s="15">
        <v>2469</v>
      </c>
      <c r="F25" s="15">
        <v>402</v>
      </c>
      <c r="G25" s="16"/>
      <c r="H25" s="7"/>
      <c r="I25" s="7">
        <f t="shared" si="1"/>
        <v>-22718</v>
      </c>
      <c r="J25" s="8">
        <f t="shared" si="2"/>
        <v>1.7</v>
      </c>
      <c r="K25" s="7">
        <v>-15901</v>
      </c>
      <c r="L25" s="8">
        <f t="shared" si="3"/>
        <v>16.3</v>
      </c>
    </row>
    <row r="26" spans="1:12" ht="150" x14ac:dyDescent="0.3">
      <c r="A26" s="12" t="s">
        <v>82</v>
      </c>
      <c r="B26" s="14" t="s">
        <v>35</v>
      </c>
      <c r="C26" s="13" t="s">
        <v>135</v>
      </c>
      <c r="D26" s="7">
        <v>681044246.71000004</v>
      </c>
      <c r="E26" s="15">
        <v>606033375.38</v>
      </c>
      <c r="F26" s="15">
        <v>704835054.07000005</v>
      </c>
      <c r="G26" s="16">
        <v>656271075.28999996</v>
      </c>
      <c r="H26" s="7">
        <v>658489631.44000006</v>
      </c>
      <c r="I26" s="7">
        <f t="shared" si="1"/>
        <v>23790807.359999999</v>
      </c>
      <c r="J26" s="8">
        <f t="shared" si="2"/>
        <v>103.5</v>
      </c>
      <c r="K26" s="7">
        <v>45586251.840000004</v>
      </c>
      <c r="L26" s="8">
        <f t="shared" si="3"/>
        <v>116.3</v>
      </c>
    </row>
    <row r="27" spans="1:12" ht="37.5" x14ac:dyDescent="0.3">
      <c r="A27" s="12" t="s">
        <v>83</v>
      </c>
      <c r="B27" s="14" t="s">
        <v>36</v>
      </c>
      <c r="C27" s="13" t="s">
        <v>136</v>
      </c>
      <c r="D27" s="7">
        <v>2910118.2</v>
      </c>
      <c r="E27" s="15">
        <v>15934482.710000001</v>
      </c>
      <c r="F27" s="15">
        <v>4684851.63</v>
      </c>
      <c r="G27" s="16">
        <v>4684851.63</v>
      </c>
      <c r="H27" s="7">
        <v>4684851.63</v>
      </c>
      <c r="I27" s="7">
        <f t="shared" si="1"/>
        <v>1774733.43</v>
      </c>
      <c r="J27" s="8">
        <f t="shared" si="2"/>
        <v>161</v>
      </c>
      <c r="K27" s="7">
        <v>45218.7</v>
      </c>
      <c r="L27" s="8">
        <f t="shared" si="3"/>
        <v>29.4</v>
      </c>
    </row>
    <row r="28" spans="1:12" ht="131.25" x14ac:dyDescent="0.3">
      <c r="A28" s="12" t="s">
        <v>84</v>
      </c>
      <c r="B28" s="14" t="s">
        <v>37</v>
      </c>
      <c r="C28" s="13" t="s">
        <v>137</v>
      </c>
      <c r="D28" s="7">
        <v>131463.03</v>
      </c>
      <c r="E28" s="15">
        <v>25320.95</v>
      </c>
      <c r="F28" s="15">
        <v>18527813.100000001</v>
      </c>
      <c r="G28" s="16">
        <v>20230168.379999999</v>
      </c>
      <c r="H28" s="7">
        <v>22077605.050000001</v>
      </c>
      <c r="I28" s="7">
        <f t="shared" si="1"/>
        <v>18396350.07</v>
      </c>
      <c r="J28" s="8">
        <f t="shared" si="2"/>
        <v>14093.6</v>
      </c>
      <c r="K28" s="7">
        <v>-492645.92</v>
      </c>
      <c r="L28" s="8">
        <f t="shared" si="3"/>
        <v>73171.899999999994</v>
      </c>
    </row>
    <row r="29" spans="1:12" ht="37.5" x14ac:dyDescent="0.3">
      <c r="A29" s="12" t="s">
        <v>7</v>
      </c>
      <c r="B29" s="14" t="s">
        <v>38</v>
      </c>
      <c r="C29" s="13" t="s">
        <v>138</v>
      </c>
      <c r="D29" s="7">
        <f>D30</f>
        <v>44315282.630000003</v>
      </c>
      <c r="E29" s="7">
        <f t="shared" ref="E29:H29" si="11">E30</f>
        <v>36197200</v>
      </c>
      <c r="F29" s="7">
        <f t="shared" si="11"/>
        <v>64695100</v>
      </c>
      <c r="G29" s="7">
        <f t="shared" si="11"/>
        <v>64695100</v>
      </c>
      <c r="H29" s="7">
        <f t="shared" si="11"/>
        <v>64695100</v>
      </c>
      <c r="I29" s="7">
        <f t="shared" si="1"/>
        <v>20379817.370000001</v>
      </c>
      <c r="J29" s="8">
        <f t="shared" si="2"/>
        <v>146</v>
      </c>
      <c r="K29" s="7">
        <v>-21176417.640000001</v>
      </c>
      <c r="L29" s="8">
        <f t="shared" si="3"/>
        <v>178.7</v>
      </c>
    </row>
    <row r="30" spans="1:12" ht="37.5" x14ac:dyDescent="0.3">
      <c r="A30" s="20" t="s">
        <v>85</v>
      </c>
      <c r="B30" s="14" t="s">
        <v>39</v>
      </c>
      <c r="C30" s="13" t="s">
        <v>139</v>
      </c>
      <c r="D30" s="7">
        <v>44315282.630000003</v>
      </c>
      <c r="E30" s="15">
        <v>36197200</v>
      </c>
      <c r="F30" s="15">
        <v>64695100</v>
      </c>
      <c r="G30" s="16">
        <v>64695100</v>
      </c>
      <c r="H30" s="7">
        <v>64695100</v>
      </c>
      <c r="I30" s="7">
        <f t="shared" si="1"/>
        <v>20379817.370000001</v>
      </c>
      <c r="J30" s="8">
        <f t="shared" si="2"/>
        <v>146</v>
      </c>
      <c r="K30" s="7">
        <v>-20376411.640000001</v>
      </c>
      <c r="L30" s="8">
        <f t="shared" si="3"/>
        <v>178.7</v>
      </c>
    </row>
    <row r="31" spans="1:12" ht="37.5" x14ac:dyDescent="0.3">
      <c r="A31" s="20" t="s">
        <v>8</v>
      </c>
      <c r="B31" s="14" t="s">
        <v>40</v>
      </c>
      <c r="C31" s="13" t="s">
        <v>140</v>
      </c>
      <c r="D31" s="7">
        <f>D32+D33</f>
        <v>87152511.950000003</v>
      </c>
      <c r="E31" s="7">
        <f t="shared" ref="E31:H31" si="12">E32+E33</f>
        <v>59695418.810000002</v>
      </c>
      <c r="F31" s="7">
        <f t="shared" si="12"/>
        <v>68748159.329999998</v>
      </c>
      <c r="G31" s="7">
        <f t="shared" si="12"/>
        <v>68748159.329999998</v>
      </c>
      <c r="H31" s="7">
        <f t="shared" si="12"/>
        <v>68748159.329999998</v>
      </c>
      <c r="I31" s="7">
        <f t="shared" si="1"/>
        <v>-18404352.620000001</v>
      </c>
      <c r="J31" s="8">
        <f t="shared" si="2"/>
        <v>78.900000000000006</v>
      </c>
      <c r="K31" s="7">
        <v>-26362499.559999999</v>
      </c>
      <c r="L31" s="8">
        <f t="shared" si="3"/>
        <v>115.2</v>
      </c>
    </row>
    <row r="32" spans="1:12" x14ac:dyDescent="0.3">
      <c r="A32" s="20" t="s">
        <v>86</v>
      </c>
      <c r="B32" s="14" t="s">
        <v>41</v>
      </c>
      <c r="C32" s="13" t="s">
        <v>141</v>
      </c>
      <c r="D32" s="7">
        <v>28736993.73</v>
      </c>
      <c r="E32" s="15">
        <v>35454496.719999999</v>
      </c>
      <c r="F32" s="15">
        <v>31300170.719999999</v>
      </c>
      <c r="G32" s="15">
        <v>31300170.719999999</v>
      </c>
      <c r="H32" s="15">
        <v>31300170.719999999</v>
      </c>
      <c r="I32" s="7">
        <f t="shared" si="1"/>
        <v>2563176.9900000002</v>
      </c>
      <c r="J32" s="8">
        <f t="shared" si="2"/>
        <v>108.9</v>
      </c>
      <c r="K32" s="7">
        <v>20446977.530000001</v>
      </c>
      <c r="L32" s="8">
        <f t="shared" si="3"/>
        <v>88.3</v>
      </c>
    </row>
    <row r="33" spans="1:12" x14ac:dyDescent="0.3">
      <c r="A33" s="20" t="s">
        <v>87</v>
      </c>
      <c r="B33" s="14" t="s">
        <v>42</v>
      </c>
      <c r="C33" s="13" t="s">
        <v>142</v>
      </c>
      <c r="D33" s="7">
        <v>58415518.219999999</v>
      </c>
      <c r="E33" s="15">
        <v>24240922.09</v>
      </c>
      <c r="F33" s="15">
        <v>37447988.609999999</v>
      </c>
      <c r="G33" s="16">
        <v>37447988.609999999</v>
      </c>
      <c r="H33" s="7">
        <v>37447988.609999999</v>
      </c>
      <c r="I33" s="7">
        <f t="shared" si="1"/>
        <v>-20967529.609999999</v>
      </c>
      <c r="J33" s="8">
        <f t="shared" si="2"/>
        <v>64.099999999999994</v>
      </c>
      <c r="K33" s="7">
        <v>-46809477.090000004</v>
      </c>
      <c r="L33" s="8">
        <f t="shared" si="3"/>
        <v>154.5</v>
      </c>
    </row>
    <row r="34" spans="1:12" ht="37.5" x14ac:dyDescent="0.3">
      <c r="A34" s="12" t="s">
        <v>9</v>
      </c>
      <c r="B34" s="14" t="s">
        <v>43</v>
      </c>
      <c r="C34" s="13" t="s">
        <v>143</v>
      </c>
      <c r="D34" s="7">
        <f>D35+D36+D37+D38</f>
        <v>131623099.29000001</v>
      </c>
      <c r="E34" s="7">
        <f t="shared" ref="E34:H34" si="13">E35+E36+E37+E38</f>
        <v>190570796.05000001</v>
      </c>
      <c r="F34" s="7">
        <f t="shared" si="13"/>
        <v>202409203</v>
      </c>
      <c r="G34" s="7">
        <f t="shared" si="13"/>
        <v>80863632.870000005</v>
      </c>
      <c r="H34" s="7">
        <f t="shared" si="13"/>
        <v>74469639.099999994</v>
      </c>
      <c r="I34" s="7">
        <f t="shared" si="1"/>
        <v>70786103.709999993</v>
      </c>
      <c r="J34" s="8">
        <f t="shared" si="2"/>
        <v>153.80000000000001</v>
      </c>
      <c r="K34" s="7">
        <v>26582017.379999999</v>
      </c>
      <c r="L34" s="8">
        <f t="shared" si="3"/>
        <v>106.2</v>
      </c>
    </row>
    <row r="35" spans="1:12" x14ac:dyDescent="0.3">
      <c r="A35" s="12" t="s">
        <v>88</v>
      </c>
      <c r="B35" s="14" t="s">
        <v>44</v>
      </c>
      <c r="C35" s="13" t="s">
        <v>144</v>
      </c>
      <c r="D35" s="7">
        <v>33554317.039999999</v>
      </c>
      <c r="E35" s="15">
        <v>33772186.310000002</v>
      </c>
      <c r="F35" s="15">
        <v>20048989.890000001</v>
      </c>
      <c r="G35" s="15">
        <v>14029763.25</v>
      </c>
      <c r="H35" s="15">
        <v>12105298</v>
      </c>
      <c r="I35" s="7">
        <f t="shared" si="1"/>
        <v>-13505327.15</v>
      </c>
      <c r="J35" s="8">
        <f t="shared" si="2"/>
        <v>59.8</v>
      </c>
      <c r="K35" s="7">
        <v>7348189.0899999999</v>
      </c>
      <c r="L35" s="8">
        <f t="shared" si="3"/>
        <v>59.4</v>
      </c>
    </row>
    <row r="36" spans="1:12" ht="131.25" x14ac:dyDescent="0.3">
      <c r="A36" s="12" t="s">
        <v>89</v>
      </c>
      <c r="B36" s="14" t="s">
        <v>45</v>
      </c>
      <c r="C36" s="13" t="s">
        <v>145</v>
      </c>
      <c r="D36" s="7">
        <v>53622633.509999998</v>
      </c>
      <c r="E36" s="15">
        <v>81154704.180000007</v>
      </c>
      <c r="F36" s="15">
        <v>146102322.31</v>
      </c>
      <c r="G36" s="15">
        <v>30585290.02</v>
      </c>
      <c r="H36" s="15">
        <v>26125065.260000002</v>
      </c>
      <c r="I36" s="7">
        <f t="shared" si="1"/>
        <v>92479688.799999997</v>
      </c>
      <c r="J36" s="8">
        <f t="shared" si="2"/>
        <v>272.5</v>
      </c>
      <c r="K36" s="7">
        <v>-20918723.600000001</v>
      </c>
      <c r="L36" s="8">
        <f t="shared" si="3"/>
        <v>180</v>
      </c>
    </row>
    <row r="37" spans="1:12" ht="56.25" x14ac:dyDescent="0.3">
      <c r="A37" s="12" t="s">
        <v>90</v>
      </c>
      <c r="B37" s="14" t="s">
        <v>46</v>
      </c>
      <c r="C37" s="13" t="s">
        <v>146</v>
      </c>
      <c r="D37" s="7">
        <v>43895396.390000001</v>
      </c>
      <c r="E37" s="15">
        <v>74979093.049999997</v>
      </c>
      <c r="F37" s="15">
        <v>35665024.670000002</v>
      </c>
      <c r="G37" s="15">
        <v>35655713.469999999</v>
      </c>
      <c r="H37" s="15">
        <v>35646409.710000001</v>
      </c>
      <c r="I37" s="7">
        <f t="shared" si="1"/>
        <v>-8230371.7199999997</v>
      </c>
      <c r="J37" s="8">
        <f t="shared" si="2"/>
        <v>81.3</v>
      </c>
      <c r="K37" s="7">
        <v>40164234.299999997</v>
      </c>
      <c r="L37" s="8">
        <f t="shared" si="3"/>
        <v>47.6</v>
      </c>
    </row>
    <row r="38" spans="1:12" ht="131.25" x14ac:dyDescent="0.3">
      <c r="A38" s="12" t="s">
        <v>91</v>
      </c>
      <c r="B38" s="21" t="s">
        <v>47</v>
      </c>
      <c r="C38" s="13" t="s">
        <v>147</v>
      </c>
      <c r="D38" s="7">
        <v>550752.35</v>
      </c>
      <c r="E38" s="7">
        <v>664812.51</v>
      </c>
      <c r="F38" s="15">
        <v>592866.13</v>
      </c>
      <c r="G38" s="15">
        <v>592866.13</v>
      </c>
      <c r="H38" s="15">
        <v>592866.13</v>
      </c>
      <c r="I38" s="7">
        <f t="shared" si="1"/>
        <v>42113.78</v>
      </c>
      <c r="J38" s="8">
        <f t="shared" si="2"/>
        <v>107.6</v>
      </c>
      <c r="K38" s="7">
        <v>-11682.41</v>
      </c>
      <c r="L38" s="8">
        <f t="shared" si="3"/>
        <v>89.2</v>
      </c>
    </row>
    <row r="39" spans="1:12" ht="30.75" customHeight="1" x14ac:dyDescent="0.3">
      <c r="A39" s="12" t="s">
        <v>10</v>
      </c>
      <c r="B39" s="22" t="s">
        <v>48</v>
      </c>
      <c r="C39" s="13" t="s">
        <v>148</v>
      </c>
      <c r="D39" s="7">
        <f>D40+D41+D42+D44+D45+D46+D47+D48+D49+D50+D51+D52+D53+D54+D43</f>
        <v>115452867.73</v>
      </c>
      <c r="E39" s="7">
        <f t="shared" ref="E39" si="14">E40+E41+E42+E44+E45+E46+E47+E48+E49+E50+E51+E52+E53+E54+E43</f>
        <v>87814279.030000001</v>
      </c>
      <c r="F39" s="7">
        <f>F40+F41+F42+F44+F45+F46+F47+F48+F49+F50+F51+F52+F53+F54+F43+F55+F57+F58+F56</f>
        <v>23556156.359999999</v>
      </c>
      <c r="G39" s="7">
        <f t="shared" ref="G39:H39" si="15">G40+G41+G42+G44+G45+G46+G47+G48+G49+G50+G51+G52+G53+G54+G43+G55+G57+G58+G56</f>
        <v>23519106.359999999</v>
      </c>
      <c r="H39" s="7">
        <f t="shared" si="15"/>
        <v>23507756.359999999</v>
      </c>
      <c r="I39" s="7">
        <f t="shared" si="1"/>
        <v>-91896711.370000005</v>
      </c>
      <c r="J39" s="8">
        <f t="shared" si="2"/>
        <v>20.399999999999999</v>
      </c>
      <c r="K39" s="7">
        <v>-15925053.460000001</v>
      </c>
      <c r="L39" s="8">
        <f t="shared" si="3"/>
        <v>26.8</v>
      </c>
    </row>
    <row r="40" spans="1:12" ht="37.5" x14ac:dyDescent="0.3">
      <c r="A40" s="12" t="s">
        <v>92</v>
      </c>
      <c r="B40" s="22" t="s">
        <v>49</v>
      </c>
      <c r="C40" s="13" t="s">
        <v>149</v>
      </c>
      <c r="D40" s="7">
        <v>4070085.42</v>
      </c>
      <c r="E40" s="7">
        <v>2411273</v>
      </c>
      <c r="F40" s="15"/>
      <c r="G40" s="15"/>
      <c r="H40" s="15"/>
      <c r="I40" s="7">
        <f t="shared" si="1"/>
        <v>-4070085.42</v>
      </c>
      <c r="J40" s="8">
        <f t="shared" si="2"/>
        <v>0</v>
      </c>
      <c r="K40" s="7">
        <v>-864407</v>
      </c>
      <c r="L40" s="8">
        <f t="shared" si="3"/>
        <v>0</v>
      </c>
    </row>
    <row r="41" spans="1:12" ht="93.75" x14ac:dyDescent="0.3">
      <c r="A41" s="12" t="s">
        <v>93</v>
      </c>
      <c r="B41" s="22" t="s">
        <v>50</v>
      </c>
      <c r="C41" s="13" t="s">
        <v>150</v>
      </c>
      <c r="D41" s="7">
        <v>71324.87</v>
      </c>
      <c r="E41" s="7">
        <v>429000</v>
      </c>
      <c r="F41" s="15"/>
      <c r="G41" s="15"/>
      <c r="H41" s="15"/>
      <c r="I41" s="7">
        <f t="shared" si="1"/>
        <v>-71324.87</v>
      </c>
      <c r="J41" s="8">
        <f t="shared" si="2"/>
        <v>0</v>
      </c>
      <c r="K41" s="7">
        <v>0</v>
      </c>
      <c r="L41" s="8">
        <f t="shared" si="3"/>
        <v>0</v>
      </c>
    </row>
    <row r="42" spans="1:12" ht="99" customHeight="1" x14ac:dyDescent="0.3">
      <c r="A42" s="12" t="s">
        <v>94</v>
      </c>
      <c r="B42" s="22" t="s">
        <v>51</v>
      </c>
      <c r="C42" s="13" t="s">
        <v>151</v>
      </c>
      <c r="D42" s="7">
        <v>6955874.9299999997</v>
      </c>
      <c r="E42" s="7">
        <v>5216376.7</v>
      </c>
      <c r="F42" s="15"/>
      <c r="G42" s="15"/>
      <c r="H42" s="15"/>
      <c r="I42" s="7">
        <f t="shared" si="1"/>
        <v>-6955874.9299999997</v>
      </c>
      <c r="J42" s="8">
        <f t="shared" si="2"/>
        <v>0</v>
      </c>
      <c r="K42" s="7">
        <v>4993.33</v>
      </c>
      <c r="L42" s="8">
        <f t="shared" si="3"/>
        <v>0</v>
      </c>
    </row>
    <row r="43" spans="1:12" ht="75" x14ac:dyDescent="0.3">
      <c r="A43" s="12" t="s">
        <v>95</v>
      </c>
      <c r="B43" s="22" t="s">
        <v>195</v>
      </c>
      <c r="C43" s="13" t="s">
        <v>194</v>
      </c>
      <c r="D43" s="7">
        <v>500</v>
      </c>
      <c r="E43" s="7"/>
      <c r="F43" s="15"/>
      <c r="G43" s="15"/>
      <c r="H43" s="15"/>
      <c r="I43" s="7"/>
      <c r="J43" s="8"/>
      <c r="K43" s="7"/>
      <c r="L43" s="8"/>
    </row>
    <row r="44" spans="1:12" ht="38.25" customHeight="1" x14ac:dyDescent="0.3">
      <c r="A44" s="25" t="s">
        <v>95</v>
      </c>
      <c r="B44" s="22" t="s">
        <v>52</v>
      </c>
      <c r="C44" s="13" t="s">
        <v>152</v>
      </c>
      <c r="D44" s="7">
        <v>211188.51</v>
      </c>
      <c r="E44" s="7">
        <v>357976.6</v>
      </c>
      <c r="F44" s="15"/>
      <c r="G44" s="15"/>
      <c r="H44" s="15"/>
      <c r="I44" s="7">
        <f t="shared" si="1"/>
        <v>-211188.51</v>
      </c>
      <c r="J44" s="8">
        <f t="shared" si="2"/>
        <v>0</v>
      </c>
      <c r="K44" s="7">
        <v>2180.3000000000002</v>
      </c>
      <c r="L44" s="8">
        <f t="shared" si="3"/>
        <v>0</v>
      </c>
    </row>
    <row r="45" spans="1:12" ht="167.25" customHeight="1" x14ac:dyDescent="0.3">
      <c r="A45" s="12" t="s">
        <v>96</v>
      </c>
      <c r="B45" s="22" t="s">
        <v>53</v>
      </c>
      <c r="C45" s="13" t="s">
        <v>153</v>
      </c>
      <c r="D45" s="7">
        <v>5573556.3099999996</v>
      </c>
      <c r="E45" s="7">
        <v>11740900</v>
      </c>
      <c r="F45" s="15"/>
      <c r="G45" s="15"/>
      <c r="H45" s="15"/>
      <c r="I45" s="7">
        <f t="shared" si="1"/>
        <v>-5573556.3099999996</v>
      </c>
      <c r="J45" s="8">
        <f t="shared" si="2"/>
        <v>0</v>
      </c>
      <c r="K45" s="7">
        <v>-43662.93</v>
      </c>
      <c r="L45" s="8">
        <f t="shared" si="3"/>
        <v>0</v>
      </c>
    </row>
    <row r="46" spans="1:12" ht="93.75" x14ac:dyDescent="0.3">
      <c r="A46" s="12" t="s">
        <v>97</v>
      </c>
      <c r="B46" s="22" t="s">
        <v>54</v>
      </c>
      <c r="C46" s="13" t="s">
        <v>154</v>
      </c>
      <c r="D46" s="7">
        <v>4101047.14</v>
      </c>
      <c r="E46" s="7">
        <v>1908996.94</v>
      </c>
      <c r="F46" s="15"/>
      <c r="G46" s="15"/>
      <c r="H46" s="15"/>
      <c r="I46" s="7">
        <f t="shared" si="1"/>
        <v>-4101047.14</v>
      </c>
      <c r="J46" s="8">
        <f t="shared" si="2"/>
        <v>0</v>
      </c>
      <c r="K46" s="7">
        <v>-125000</v>
      </c>
      <c r="L46" s="8">
        <f t="shared" si="3"/>
        <v>0</v>
      </c>
    </row>
    <row r="47" spans="1:12" ht="35.25" customHeight="1" x14ac:dyDescent="0.3">
      <c r="A47" s="23" t="s">
        <v>98</v>
      </c>
      <c r="B47" s="22" t="s">
        <v>55</v>
      </c>
      <c r="C47" s="13" t="s">
        <v>155</v>
      </c>
      <c r="D47" s="7">
        <v>7705501</v>
      </c>
      <c r="E47" s="7">
        <v>4476000</v>
      </c>
      <c r="F47" s="15"/>
      <c r="G47" s="15"/>
      <c r="H47" s="15"/>
      <c r="I47" s="7">
        <f t="shared" si="1"/>
        <v>-7705501</v>
      </c>
      <c r="J47" s="8">
        <f t="shared" si="2"/>
        <v>0</v>
      </c>
      <c r="K47" s="7">
        <v>-3495033</v>
      </c>
      <c r="L47" s="8">
        <f t="shared" si="3"/>
        <v>0</v>
      </c>
    </row>
    <row r="48" spans="1:12" ht="93.75" customHeight="1" x14ac:dyDescent="0.3">
      <c r="A48" s="12" t="s">
        <v>99</v>
      </c>
      <c r="B48" s="22" t="s">
        <v>56</v>
      </c>
      <c r="C48" s="13" t="s">
        <v>156</v>
      </c>
      <c r="D48" s="7">
        <v>464149.49</v>
      </c>
      <c r="E48" s="7">
        <v>709662.27</v>
      </c>
      <c r="F48" s="15"/>
      <c r="G48" s="15"/>
      <c r="H48" s="15"/>
      <c r="I48" s="7">
        <f t="shared" si="1"/>
        <v>-464149.49</v>
      </c>
      <c r="J48" s="8">
        <f t="shared" si="2"/>
        <v>0</v>
      </c>
      <c r="K48" s="7">
        <v>-556752.9</v>
      </c>
      <c r="L48" s="8">
        <f t="shared" si="3"/>
        <v>0</v>
      </c>
    </row>
    <row r="49" spans="1:12" ht="37.5" x14ac:dyDescent="0.3">
      <c r="A49" s="12" t="s">
        <v>100</v>
      </c>
      <c r="B49" s="22" t="s">
        <v>57</v>
      </c>
      <c r="C49" s="13" t="s">
        <v>157</v>
      </c>
      <c r="D49" s="7">
        <v>156414</v>
      </c>
      <c r="E49" s="7">
        <v>300000</v>
      </c>
      <c r="F49" s="15"/>
      <c r="G49" s="15"/>
      <c r="H49" s="15"/>
      <c r="I49" s="7">
        <f t="shared" si="1"/>
        <v>-156414</v>
      </c>
      <c r="J49" s="8">
        <f t="shared" si="2"/>
        <v>0</v>
      </c>
      <c r="K49" s="7">
        <v>0</v>
      </c>
      <c r="L49" s="8">
        <f t="shared" si="3"/>
        <v>0</v>
      </c>
    </row>
    <row r="50" spans="1:12" ht="93.75" x14ac:dyDescent="0.3">
      <c r="A50" s="12"/>
      <c r="B50" s="22" t="s">
        <v>175</v>
      </c>
      <c r="C50" s="13" t="s">
        <v>176</v>
      </c>
      <c r="D50" s="7">
        <v>16418945.029999999</v>
      </c>
      <c r="E50" s="7">
        <v>13697707.449999999</v>
      </c>
      <c r="F50" s="15"/>
      <c r="G50" s="15"/>
      <c r="H50" s="15"/>
      <c r="I50" s="7">
        <f t="shared" si="1"/>
        <v>-16418945.029999999</v>
      </c>
      <c r="J50" s="8">
        <f t="shared" si="2"/>
        <v>0</v>
      </c>
      <c r="K50" s="7">
        <v>0</v>
      </c>
      <c r="L50" s="8">
        <f t="shared" si="3"/>
        <v>0</v>
      </c>
    </row>
    <row r="51" spans="1:12" ht="56.25" x14ac:dyDescent="0.3">
      <c r="A51" s="12" t="s">
        <v>101</v>
      </c>
      <c r="B51" s="22" t="s">
        <v>58</v>
      </c>
      <c r="C51" s="13" t="s">
        <v>158</v>
      </c>
      <c r="D51" s="7">
        <v>2624500</v>
      </c>
      <c r="E51" s="7">
        <v>1923428.64</v>
      </c>
      <c r="F51" s="15"/>
      <c r="G51" s="15"/>
      <c r="H51" s="15"/>
      <c r="I51" s="7">
        <f t="shared" si="1"/>
        <v>-2624500</v>
      </c>
      <c r="J51" s="8">
        <f t="shared" si="2"/>
        <v>0</v>
      </c>
      <c r="K51" s="7">
        <v>-409666.67</v>
      </c>
      <c r="L51" s="8">
        <f t="shared" si="3"/>
        <v>0</v>
      </c>
    </row>
    <row r="52" spans="1:12" ht="112.5" x14ac:dyDescent="0.3">
      <c r="A52" s="12" t="s">
        <v>102</v>
      </c>
      <c r="B52" s="22" t="s">
        <v>59</v>
      </c>
      <c r="C52" s="13" t="s">
        <v>159</v>
      </c>
      <c r="D52" s="7">
        <v>5317489.0199999996</v>
      </c>
      <c r="E52" s="7">
        <v>6477536.0999999996</v>
      </c>
      <c r="F52" s="15"/>
      <c r="G52" s="15"/>
      <c r="H52" s="15"/>
      <c r="I52" s="7">
        <f t="shared" si="1"/>
        <v>-5317489.0199999996</v>
      </c>
      <c r="J52" s="8">
        <f t="shared" si="2"/>
        <v>0</v>
      </c>
      <c r="K52" s="7">
        <v>-867725.13</v>
      </c>
      <c r="L52" s="8">
        <f t="shared" si="3"/>
        <v>0</v>
      </c>
    </row>
    <row r="53" spans="1:12" ht="56.25" x14ac:dyDescent="0.3">
      <c r="A53" s="12" t="s">
        <v>103</v>
      </c>
      <c r="B53" s="22" t="s">
        <v>60</v>
      </c>
      <c r="C53" s="13" t="s">
        <v>160</v>
      </c>
      <c r="D53" s="7">
        <v>8001500</v>
      </c>
      <c r="E53" s="7">
        <v>10470514.32</v>
      </c>
      <c r="F53" s="15"/>
      <c r="G53" s="15"/>
      <c r="H53" s="15"/>
      <c r="I53" s="7">
        <f t="shared" si="1"/>
        <v>-8001500</v>
      </c>
      <c r="J53" s="8">
        <f t="shared" si="2"/>
        <v>0</v>
      </c>
      <c r="K53" s="7">
        <v>3953633.33</v>
      </c>
      <c r="L53" s="8">
        <f t="shared" si="3"/>
        <v>0</v>
      </c>
    </row>
    <row r="54" spans="1:12" ht="37.5" x14ac:dyDescent="0.3">
      <c r="A54" s="12" t="s">
        <v>104</v>
      </c>
      <c r="B54" s="22" t="s">
        <v>61</v>
      </c>
      <c r="C54" s="13" t="s">
        <v>161</v>
      </c>
      <c r="D54" s="7">
        <v>53780792.009999998</v>
      </c>
      <c r="E54" s="7">
        <v>27694907.010000002</v>
      </c>
      <c r="F54" s="15"/>
      <c r="G54" s="15"/>
      <c r="H54" s="15"/>
      <c r="I54" s="7">
        <f t="shared" si="1"/>
        <v>-53780792.009999998</v>
      </c>
      <c r="J54" s="8">
        <f t="shared" si="2"/>
        <v>0</v>
      </c>
      <c r="K54" s="7">
        <v>-13523612.789999999</v>
      </c>
      <c r="L54" s="8">
        <f t="shared" si="3"/>
        <v>0</v>
      </c>
    </row>
    <row r="55" spans="1:12" ht="63" customHeight="1" x14ac:dyDescent="0.3">
      <c r="A55" s="12"/>
      <c r="B55" s="22" t="s">
        <v>202</v>
      </c>
      <c r="C55" s="13" t="s">
        <v>203</v>
      </c>
      <c r="D55" s="29"/>
      <c r="E55" s="7"/>
      <c r="F55" s="15">
        <v>387448.85</v>
      </c>
      <c r="G55" s="15">
        <v>350398.85</v>
      </c>
      <c r="H55" s="15">
        <v>339048.85</v>
      </c>
      <c r="I55" s="7"/>
      <c r="J55" s="8"/>
      <c r="K55" s="7"/>
      <c r="L55" s="8"/>
    </row>
    <row r="56" spans="1:12" ht="176.25" customHeight="1" x14ac:dyDescent="0.3">
      <c r="A56" s="12"/>
      <c r="B56" s="22" t="s">
        <v>204</v>
      </c>
      <c r="C56" s="13" t="s">
        <v>205</v>
      </c>
      <c r="D56" s="29"/>
      <c r="E56" s="7"/>
      <c r="F56" s="15">
        <v>8457651.5500000007</v>
      </c>
      <c r="G56" s="15">
        <v>8457651.5500000007</v>
      </c>
      <c r="H56" s="15">
        <v>8457651.5500000007</v>
      </c>
      <c r="I56" s="7"/>
      <c r="J56" s="8"/>
      <c r="K56" s="7"/>
      <c r="L56" s="8"/>
    </row>
    <row r="57" spans="1:12" ht="45" customHeight="1" x14ac:dyDescent="0.3">
      <c r="A57" s="12"/>
      <c r="B57" s="22" t="s">
        <v>206</v>
      </c>
      <c r="C57" s="13" t="s">
        <v>207</v>
      </c>
      <c r="D57" s="29"/>
      <c r="E57" s="7"/>
      <c r="F57" s="15">
        <v>681071.86</v>
      </c>
      <c r="G57" s="15">
        <v>681071.86</v>
      </c>
      <c r="H57" s="15">
        <v>681071.86</v>
      </c>
      <c r="I57" s="7"/>
      <c r="J57" s="8"/>
      <c r="K57" s="7"/>
      <c r="L57" s="8"/>
    </row>
    <row r="58" spans="1:12" ht="29.25" customHeight="1" x14ac:dyDescent="0.3">
      <c r="A58" s="12"/>
      <c r="B58" s="22" t="s">
        <v>208</v>
      </c>
      <c r="C58" s="13" t="s">
        <v>209</v>
      </c>
      <c r="D58" s="29"/>
      <c r="E58" s="7"/>
      <c r="F58" s="15">
        <v>14029984.1</v>
      </c>
      <c r="G58" s="15">
        <v>14029984.1</v>
      </c>
      <c r="H58" s="15">
        <v>14029984.1</v>
      </c>
      <c r="I58" s="7"/>
      <c r="J58" s="8"/>
      <c r="K58" s="7"/>
      <c r="L58" s="8"/>
    </row>
    <row r="59" spans="1:12" x14ac:dyDescent="0.3">
      <c r="A59" s="12" t="s">
        <v>11</v>
      </c>
      <c r="B59" s="22" t="s">
        <v>62</v>
      </c>
      <c r="C59" s="13" t="s">
        <v>162</v>
      </c>
      <c r="D59" s="7">
        <f>+D60+D61</f>
        <v>33264154.59</v>
      </c>
      <c r="E59" s="7">
        <f t="shared" ref="E59:H59" si="16">+E60+E61</f>
        <v>61775042.560000002</v>
      </c>
      <c r="F59" s="7">
        <f t="shared" si="16"/>
        <v>66148732.700000003</v>
      </c>
      <c r="G59" s="7">
        <f t="shared" si="16"/>
        <v>67159734.829999998</v>
      </c>
      <c r="H59" s="7">
        <f t="shared" si="16"/>
        <v>69174546.950000003</v>
      </c>
      <c r="I59" s="7">
        <f t="shared" si="1"/>
        <v>32884578.109999999</v>
      </c>
      <c r="J59" s="8">
        <f t="shared" si="2"/>
        <v>198.9</v>
      </c>
      <c r="K59" s="7">
        <v>67191761.75</v>
      </c>
      <c r="L59" s="8">
        <f t="shared" si="3"/>
        <v>107.1</v>
      </c>
    </row>
    <row r="60" spans="1:12" ht="37.5" x14ac:dyDescent="0.3">
      <c r="A60" s="12" t="s">
        <v>105</v>
      </c>
      <c r="B60" s="22" t="s">
        <v>63</v>
      </c>
      <c r="C60" s="13" t="s">
        <v>163</v>
      </c>
      <c r="D60" s="7">
        <v>817467.67</v>
      </c>
      <c r="E60" s="24"/>
      <c r="F60" s="15"/>
      <c r="G60" s="15"/>
      <c r="H60" s="15"/>
      <c r="I60" s="7">
        <f t="shared" si="1"/>
        <v>-817467.67</v>
      </c>
      <c r="J60" s="8"/>
      <c r="K60" s="7">
        <v>0</v>
      </c>
      <c r="L60" s="8"/>
    </row>
    <row r="61" spans="1:12" ht="37.5" x14ac:dyDescent="0.3">
      <c r="A61" s="20" t="s">
        <v>106</v>
      </c>
      <c r="B61" s="22" t="s">
        <v>64</v>
      </c>
      <c r="C61" s="13" t="s">
        <v>164</v>
      </c>
      <c r="D61" s="7">
        <v>32446686.920000002</v>
      </c>
      <c r="E61" s="7">
        <v>61775042.560000002</v>
      </c>
      <c r="F61" s="15">
        <v>66148732.700000003</v>
      </c>
      <c r="G61" s="15">
        <v>67159734.829999998</v>
      </c>
      <c r="H61" s="15">
        <v>69174546.950000003</v>
      </c>
      <c r="I61" s="7">
        <f t="shared" si="1"/>
        <v>33702045.780000001</v>
      </c>
      <c r="J61" s="8">
        <f t="shared" si="2"/>
        <v>203.9</v>
      </c>
      <c r="K61" s="7">
        <v>67191761.75</v>
      </c>
      <c r="L61" s="8">
        <f t="shared" si="3"/>
        <v>107.1</v>
      </c>
    </row>
    <row r="62" spans="1:12" ht="31.5" customHeight="1" x14ac:dyDescent="0.3">
      <c r="A62" s="12"/>
      <c r="B62" s="22" t="s">
        <v>65</v>
      </c>
      <c r="C62" s="13" t="s">
        <v>165</v>
      </c>
      <c r="D62" s="7">
        <f>D63+D70+D72</f>
        <v>14108933395.450001</v>
      </c>
      <c r="E62" s="7">
        <f>E63+E70+E72+E68</f>
        <v>16030991267.75</v>
      </c>
      <c r="F62" s="7">
        <f t="shared" ref="F62:I62" si="17">F63+F70+F72+F68</f>
        <v>17310124949.169998</v>
      </c>
      <c r="G62" s="7">
        <f t="shared" si="17"/>
        <v>16977884249.17</v>
      </c>
      <c r="H62" s="7">
        <f t="shared" si="17"/>
        <v>16600748149.17</v>
      </c>
      <c r="I62" s="7">
        <f t="shared" si="17"/>
        <v>3201191553.7199998</v>
      </c>
      <c r="J62" s="8">
        <f t="shared" si="2"/>
        <v>122.7</v>
      </c>
      <c r="K62" s="7">
        <v>311885456.95999998</v>
      </c>
      <c r="L62" s="8">
        <f t="shared" si="3"/>
        <v>108</v>
      </c>
    </row>
    <row r="63" spans="1:12" ht="56.25" x14ac:dyDescent="0.3">
      <c r="A63" s="12" t="s">
        <v>12</v>
      </c>
      <c r="B63" s="22" t="s">
        <v>66</v>
      </c>
      <c r="C63" s="13" t="s">
        <v>166</v>
      </c>
      <c r="D63" s="7">
        <f>D64+D65+D66+D67</f>
        <v>14145924783.58</v>
      </c>
      <c r="E63" s="7">
        <f t="shared" ref="E63:H63" si="18">E64+E65+E66+E67</f>
        <v>16044772968.08</v>
      </c>
      <c r="F63" s="7">
        <f t="shared" si="18"/>
        <v>17298664700</v>
      </c>
      <c r="G63" s="7">
        <f t="shared" si="18"/>
        <v>16966424000</v>
      </c>
      <c r="H63" s="7">
        <f t="shared" si="18"/>
        <v>16589287900</v>
      </c>
      <c r="I63" s="7">
        <f t="shared" si="1"/>
        <v>3152739916.4200001</v>
      </c>
      <c r="J63" s="8">
        <f t="shared" si="2"/>
        <v>122.3</v>
      </c>
      <c r="K63" s="7">
        <v>266009306.94999999</v>
      </c>
      <c r="L63" s="8">
        <f t="shared" si="3"/>
        <v>107.8</v>
      </c>
    </row>
    <row r="64" spans="1:12" ht="37.5" x14ac:dyDescent="0.3">
      <c r="A64" s="12" t="s">
        <v>107</v>
      </c>
      <c r="B64" s="22" t="s">
        <v>184</v>
      </c>
      <c r="C64" s="13" t="s">
        <v>167</v>
      </c>
      <c r="D64" s="7">
        <v>529319000</v>
      </c>
      <c r="E64" s="7">
        <v>82082500</v>
      </c>
      <c r="F64" s="15">
        <v>65003700</v>
      </c>
      <c r="G64" s="15"/>
      <c r="H64" s="15"/>
      <c r="I64" s="7">
        <f t="shared" si="1"/>
        <v>-464315300</v>
      </c>
      <c r="J64" s="8">
        <f t="shared" si="2"/>
        <v>12.3</v>
      </c>
      <c r="K64" s="7">
        <v>-529319000</v>
      </c>
      <c r="L64" s="8">
        <f t="shared" si="3"/>
        <v>79.2</v>
      </c>
    </row>
    <row r="65" spans="1:12" ht="40.5" customHeight="1" x14ac:dyDescent="0.3">
      <c r="A65" s="12" t="s">
        <v>108</v>
      </c>
      <c r="B65" s="22" t="s">
        <v>177</v>
      </c>
      <c r="C65" s="13" t="s">
        <v>168</v>
      </c>
      <c r="D65" s="7">
        <v>3151342493.0700002</v>
      </c>
      <c r="E65" s="7">
        <v>3305343532.5300002</v>
      </c>
      <c r="F65" s="15">
        <v>3105962400</v>
      </c>
      <c r="G65" s="15">
        <v>3837937300</v>
      </c>
      <c r="H65" s="15">
        <v>4046800400</v>
      </c>
      <c r="I65" s="7">
        <f t="shared" si="1"/>
        <v>-45380093.07</v>
      </c>
      <c r="J65" s="8">
        <f t="shared" si="2"/>
        <v>98.6</v>
      </c>
      <c r="K65" s="7">
        <v>-684115030.04999995</v>
      </c>
      <c r="L65" s="8">
        <f t="shared" si="3"/>
        <v>94</v>
      </c>
    </row>
    <row r="66" spans="1:12" ht="37.5" x14ac:dyDescent="0.3">
      <c r="A66" s="12" t="s">
        <v>109</v>
      </c>
      <c r="B66" s="22" t="s">
        <v>178</v>
      </c>
      <c r="C66" s="13" t="s">
        <v>169</v>
      </c>
      <c r="D66" s="7">
        <v>10390939040.18</v>
      </c>
      <c r="E66" s="7">
        <v>12016305541.549999</v>
      </c>
      <c r="F66" s="15">
        <v>13537618400</v>
      </c>
      <c r="G66" s="15">
        <v>12538339600</v>
      </c>
      <c r="H66" s="15">
        <v>12536339200</v>
      </c>
      <c r="I66" s="7">
        <f t="shared" si="1"/>
        <v>3146679359.8200002</v>
      </c>
      <c r="J66" s="8">
        <f t="shared" si="2"/>
        <v>130.30000000000001</v>
      </c>
      <c r="K66" s="7">
        <v>1548787321</v>
      </c>
      <c r="L66" s="8">
        <f t="shared" si="3"/>
        <v>112.7</v>
      </c>
    </row>
    <row r="67" spans="1:12" ht="25.5" customHeight="1" x14ac:dyDescent="0.3">
      <c r="A67" s="12" t="s">
        <v>110</v>
      </c>
      <c r="B67" s="22" t="s">
        <v>185</v>
      </c>
      <c r="C67" s="13" t="s">
        <v>170</v>
      </c>
      <c r="D67" s="7">
        <v>74324250.329999998</v>
      </c>
      <c r="E67" s="7">
        <v>641041394</v>
      </c>
      <c r="F67" s="15">
        <v>590080200</v>
      </c>
      <c r="G67" s="15">
        <v>590147100</v>
      </c>
      <c r="H67" s="15">
        <v>6148300</v>
      </c>
      <c r="I67" s="7">
        <f t="shared" si="1"/>
        <v>515755949.67000002</v>
      </c>
      <c r="J67" s="8">
        <f t="shared" si="2"/>
        <v>793.9</v>
      </c>
      <c r="K67" s="7">
        <v>-69343984</v>
      </c>
      <c r="L67" s="8">
        <f t="shared" si="3"/>
        <v>92.1</v>
      </c>
    </row>
    <row r="68" spans="1:12" ht="43.5" customHeight="1" x14ac:dyDescent="0.3">
      <c r="A68" s="12"/>
      <c r="B68" s="22" t="s">
        <v>198</v>
      </c>
      <c r="C68" s="13" t="s">
        <v>196</v>
      </c>
      <c r="D68" s="7"/>
      <c r="E68" s="7">
        <f>E69</f>
        <v>31711490</v>
      </c>
      <c r="F68" s="15"/>
      <c r="G68" s="15"/>
      <c r="H68" s="15"/>
      <c r="I68" s="7"/>
      <c r="J68" s="8"/>
      <c r="K68" s="7"/>
      <c r="L68" s="8"/>
    </row>
    <row r="69" spans="1:12" ht="47.25" customHeight="1" x14ac:dyDescent="0.3">
      <c r="A69" s="12"/>
      <c r="B69" s="22" t="s">
        <v>199</v>
      </c>
      <c r="C69" s="13" t="s">
        <v>197</v>
      </c>
      <c r="D69" s="7"/>
      <c r="E69" s="7">
        <v>31711490</v>
      </c>
      <c r="F69" s="15"/>
      <c r="G69" s="15"/>
      <c r="H69" s="15"/>
      <c r="I69" s="7"/>
      <c r="J69" s="8"/>
      <c r="K69" s="7"/>
      <c r="L69" s="8"/>
    </row>
    <row r="70" spans="1:12" ht="81.75" customHeight="1" x14ac:dyDescent="0.3">
      <c r="A70" s="12" t="s">
        <v>13</v>
      </c>
      <c r="B70" s="22" t="s">
        <v>67</v>
      </c>
      <c r="C70" s="13" t="s">
        <v>187</v>
      </c>
      <c r="D70" s="7">
        <f>D71</f>
        <v>13315444.050000001</v>
      </c>
      <c r="E70" s="7">
        <f t="shared" ref="E70:H70" si="19">E71</f>
        <v>7905431.7199999997</v>
      </c>
      <c r="F70" s="7">
        <f t="shared" si="19"/>
        <v>13649217.26</v>
      </c>
      <c r="G70" s="7">
        <f t="shared" si="19"/>
        <v>13649217.26</v>
      </c>
      <c r="H70" s="7">
        <f t="shared" si="19"/>
        <v>13649217.26</v>
      </c>
      <c r="I70" s="7">
        <f t="shared" si="1"/>
        <v>333773.21000000002</v>
      </c>
      <c r="J70" s="8">
        <f t="shared" si="2"/>
        <v>102.5</v>
      </c>
      <c r="K70" s="7">
        <v>-3143264.79</v>
      </c>
      <c r="L70" s="8">
        <f t="shared" si="3"/>
        <v>172.7</v>
      </c>
    </row>
    <row r="71" spans="1:12" ht="44.25" customHeight="1" x14ac:dyDescent="0.3">
      <c r="A71" s="12" t="s">
        <v>111</v>
      </c>
      <c r="B71" s="22" t="s">
        <v>186</v>
      </c>
      <c r="C71" s="13" t="s">
        <v>171</v>
      </c>
      <c r="D71" s="7">
        <v>13315444.050000001</v>
      </c>
      <c r="E71" s="7">
        <v>7905431.7199999997</v>
      </c>
      <c r="F71" s="15">
        <v>13649217.26</v>
      </c>
      <c r="G71" s="15">
        <v>13649217.26</v>
      </c>
      <c r="H71" s="15">
        <v>13649217.26</v>
      </c>
      <c r="I71" s="7">
        <f t="shared" si="1"/>
        <v>333773.21000000002</v>
      </c>
      <c r="J71" s="8">
        <f t="shared" si="2"/>
        <v>102.5</v>
      </c>
      <c r="K71" s="7">
        <v>-3143264.79</v>
      </c>
      <c r="L71" s="8">
        <f t="shared" si="3"/>
        <v>172.7</v>
      </c>
    </row>
    <row r="72" spans="1:12" ht="56.25" x14ac:dyDescent="0.3">
      <c r="A72" s="12" t="s">
        <v>14</v>
      </c>
      <c r="B72" s="22" t="s">
        <v>68</v>
      </c>
      <c r="C72" s="13" t="s">
        <v>172</v>
      </c>
      <c r="D72" s="7">
        <f>D73</f>
        <v>-50306832.18</v>
      </c>
      <c r="E72" s="7">
        <f t="shared" ref="E72:H72" si="20">E73</f>
        <v>-53398622.049999997</v>
      </c>
      <c r="F72" s="7">
        <f t="shared" si="20"/>
        <v>-2188968.09</v>
      </c>
      <c r="G72" s="7">
        <f t="shared" si="20"/>
        <v>-2188968.09</v>
      </c>
      <c r="H72" s="7">
        <f t="shared" si="20"/>
        <v>-2188968.09</v>
      </c>
      <c r="I72" s="7">
        <f t="shared" si="1"/>
        <v>48117864.090000004</v>
      </c>
      <c r="J72" s="8">
        <f t="shared" si="2"/>
        <v>4.4000000000000004</v>
      </c>
      <c r="K72" s="7">
        <v>49019414.799999997</v>
      </c>
      <c r="L72" s="8">
        <f t="shared" si="3"/>
        <v>4.0999999999999996</v>
      </c>
    </row>
    <row r="73" spans="1:12" ht="75" x14ac:dyDescent="0.3">
      <c r="A73" s="12" t="s">
        <v>112</v>
      </c>
      <c r="B73" s="22" t="s">
        <v>179</v>
      </c>
      <c r="C73" s="13" t="s">
        <v>173</v>
      </c>
      <c r="D73" s="7">
        <v>-50306832.18</v>
      </c>
      <c r="E73" s="7">
        <v>-53398622.049999997</v>
      </c>
      <c r="F73" s="15">
        <v>-2188968.09</v>
      </c>
      <c r="G73" s="15">
        <v>-2188968.09</v>
      </c>
      <c r="H73" s="15">
        <v>-2188968.09</v>
      </c>
      <c r="I73" s="7">
        <f t="shared" si="1"/>
        <v>48117864.090000004</v>
      </c>
      <c r="J73" s="8">
        <f t="shared" si="2"/>
        <v>4.4000000000000004</v>
      </c>
      <c r="K73" s="7">
        <v>49019414.799999997</v>
      </c>
      <c r="L73" s="8">
        <f t="shared" si="3"/>
        <v>4.0999999999999996</v>
      </c>
    </row>
  </sheetData>
  <customSheetViews>
    <customSheetView guid="{B3365E97-AD1B-44E7-A643-0049F1E0C955}" scale="60" showPageBreaks="1" showGridLines="0" fitToPage="1" printArea="1" view="pageBreakPreview" topLeftCell="C31">
      <selection activeCell="H34" sqref="H34"/>
      <pageMargins left="0.39370078740157483" right="0.39370078740157483" top="0.28999999999999998" bottom="0.19685039370078741" header="0.51181102362204722" footer="0.51181102362204722"/>
      <pageSetup paperSize="9" scale="41" firstPageNumber="25" fitToHeight="0" orientation="landscape" useFirstPageNumber="1" r:id="rId1"/>
    </customSheetView>
    <customSheetView guid="{160F787A-22F3-43B5-9A33-36FAC870A14F}" scale="60" showPageBreaks="1" showGridLines="0" fitToPage="1" printArea="1" view="pageBreakPreview" topLeftCell="B28">
      <selection activeCell="H33" sqref="H33"/>
      <pageMargins left="0.39370078740157483" right="0.39370078740157483" top="0.28999999999999998" bottom="0.19685039370078741" header="0.51181102362204722" footer="0.51181102362204722"/>
      <pageSetup paperSize="9" scale="47" firstPageNumber="25" fitToHeight="0" orientation="landscape" useFirstPageNumber="1" r:id="rId2"/>
    </customSheetView>
  </customSheetViews>
  <mergeCells count="11">
    <mergeCell ref="A1:L1"/>
    <mergeCell ref="I2:J2"/>
    <mergeCell ref="K2:L2"/>
    <mergeCell ref="A2:A3"/>
    <mergeCell ref="B2:B3"/>
    <mergeCell ref="C2:C3"/>
    <mergeCell ref="D2:D3"/>
    <mergeCell ref="E2:E3"/>
    <mergeCell ref="F2:F3"/>
    <mergeCell ref="G2:G3"/>
    <mergeCell ref="H2:H3"/>
  </mergeCells>
  <pageMargins left="0.39370078740157483" right="0.39370078740157483" top="0.28999999999999998" bottom="0.19685039370078741" header="0.51181102362204722" footer="0.51181102362204722"/>
  <pageSetup paperSize="256" scale="46" firstPageNumber="25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Комлева Виктория Васимовна</cp:lastModifiedBy>
  <cp:lastPrinted>2018-11-15T11:09:07Z</cp:lastPrinted>
  <dcterms:created xsi:type="dcterms:W3CDTF">2002-03-11T10:22:12Z</dcterms:created>
  <dcterms:modified xsi:type="dcterms:W3CDTF">2019-11-14T10:13:40Z</dcterms:modified>
</cp:coreProperties>
</file>