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117.xml" ContentType="application/vnd.openxmlformats-officedocument.spreadsheetml.revisionLog+xml"/>
  <Override PartName="/xl/revisions/revisionLog21.xml" ContentType="application/vnd.openxmlformats-officedocument.spreadsheetml.revisionLog+xml"/>
  <Override PartName="/xl/revisions/revisionLog42.xml" ContentType="application/vnd.openxmlformats-officedocument.spreadsheetml.revisionLog+xml"/>
  <Override PartName="/xl/revisions/revisionLog63.xml" ContentType="application/vnd.openxmlformats-officedocument.spreadsheetml.revisionLog+xml"/>
  <Override PartName="/xl/revisions/revisionLog84.xml" ContentType="application/vnd.openxmlformats-officedocument.spreadsheetml.revisionLog+xml"/>
  <Override PartName="/xl/revisions/revisionLog138.xml" ContentType="application/vnd.openxmlformats-officedocument.spreadsheetml.revisionLog+xml"/>
  <Override PartName="/xl/revisions/revisionLog159.xml" ContentType="application/vnd.openxmlformats-officedocument.spreadsheetml.revisionLog+xml"/>
  <Override PartName="/xl/revisions/revisionLog170.xml" ContentType="application/vnd.openxmlformats-officedocument.spreadsheetml.revisionLog+xml"/>
  <Override PartName="/xl/revisions/revisionLog191.xml" ContentType="application/vnd.openxmlformats-officedocument.spreadsheetml.revisionLog+xml"/>
  <Override PartName="/xl/revisions/revisionLog205.xml" ContentType="application/vnd.openxmlformats-officedocument.spreadsheetml.revisionLog+xml"/>
  <Override PartName="/xl/revisions/revisionLog226.xml" ContentType="application/vnd.openxmlformats-officedocument.spreadsheetml.revisionLog+xml"/>
  <Override PartName="/xl/revisions/revisionLog247.xml" ContentType="application/vnd.openxmlformats-officedocument.spreadsheetml.revisionLog+xml"/>
  <Override PartName="/xl/revisions/revisionLog107.xml" ContentType="application/vnd.openxmlformats-officedocument.spreadsheetml.revisionLog+xml"/>
  <Override PartName="/xl/revisions/revisionLog149.xml" ContentType="application/vnd.openxmlformats-officedocument.spreadsheetml.revisionLog+xml"/>
  <Override PartName="/xl/revisions/revisionLog32.xml" ContentType="application/vnd.openxmlformats-officedocument.spreadsheetml.revisionLog+xml"/>
  <Override PartName="/xl/revisions/revisionLog53.xml" ContentType="application/vnd.openxmlformats-officedocument.spreadsheetml.revisionLog+xml"/>
  <Override PartName="/xl/revisions/revisionLog74.xml" ContentType="application/vnd.openxmlformats-officedocument.spreadsheetml.revisionLog+xml"/>
  <Override PartName="/xl/revisions/revisionLog128.xml" ContentType="application/vnd.openxmlformats-officedocument.spreadsheetml.revisionLog+xml"/>
  <Override PartName="/xl/revisions/revisionLog237.xml" ContentType="application/vnd.openxmlformats-officedocument.spreadsheetml.revisionLog+xml"/>
  <Override PartName="/xl/revisions/revisionLog95.xml" ContentType="application/vnd.openxmlformats-officedocument.spreadsheetml.revisionLog+xml"/>
  <Override PartName="/xl/revisions/revisionLog160.xml" ContentType="application/vnd.openxmlformats-officedocument.spreadsheetml.revisionLog+xml"/>
  <Override PartName="/xl/revisions/revisionLog181.xml" ContentType="application/vnd.openxmlformats-officedocument.spreadsheetml.revisionLog+xml"/>
  <Override PartName="/xl/revisions/revisionLog216.xml" ContentType="application/vnd.openxmlformats-officedocument.spreadsheetml.revisionLog+xml"/>
  <Override PartName="/xl/revisions/revisionLog1.xml" ContentType="application/vnd.openxmlformats-officedocument.spreadsheetml.revisionLog+xml"/>
  <Override PartName="/xl/revisions/revisionLog22.xml" ContentType="application/vnd.openxmlformats-officedocument.spreadsheetml.revisionLog+xml"/>
  <Override PartName="/xl/revisions/revisionLog43.xml" ContentType="application/vnd.openxmlformats-officedocument.spreadsheetml.revisionLog+xml"/>
  <Override PartName="/xl/revisions/revisionLog64.xml" ContentType="application/vnd.openxmlformats-officedocument.spreadsheetml.revisionLog+xml"/>
  <Override PartName="/xl/revisions/revisionLog118.xml" ContentType="application/vnd.openxmlformats-officedocument.spreadsheetml.revisionLog+xml"/>
  <Override PartName="/xl/revisions/revisionLog139.xml" ContentType="application/vnd.openxmlformats-officedocument.spreadsheetml.revisionLog+xml"/>
  <Override PartName="/xl/revisions/revisionLog85.xml" ContentType="application/vnd.openxmlformats-officedocument.spreadsheetml.revisionLog+xml"/>
  <Override PartName="/xl/revisions/revisionLog150.xml" ContentType="application/vnd.openxmlformats-officedocument.spreadsheetml.revisionLog+xml"/>
  <Override PartName="/xl/revisions/revisionLog171.xml" ContentType="application/vnd.openxmlformats-officedocument.spreadsheetml.revisionLog+xml"/>
  <Override PartName="/xl/revisions/revisionLog192.xml" ContentType="application/vnd.openxmlformats-officedocument.spreadsheetml.revisionLog+xml"/>
  <Override PartName="/xl/revisions/revisionLog206.xml" ContentType="application/vnd.openxmlformats-officedocument.spreadsheetml.revisionLog+xml"/>
  <Override PartName="/xl/revisions/revisionLog227.xml" ContentType="application/vnd.openxmlformats-officedocument.spreadsheetml.revisionLog+xml"/>
  <Override PartName="/xl/revisions/revisionLog80.xml" ContentType="application/vnd.openxmlformats-officedocument.spreadsheetml.revisionLog+xml"/>
  <Override PartName="/xl/revisions/revisionLog155.xml" ContentType="application/vnd.openxmlformats-officedocument.spreadsheetml.revisionLog+xml"/>
  <Override PartName="/xl/revisions/revisionLog176.xml" ContentType="application/vnd.openxmlformats-officedocument.spreadsheetml.revisionLog+xml"/>
  <Override PartName="/xl/revisions/revisionLog197.xml" ContentType="application/vnd.openxmlformats-officedocument.spreadsheetml.revisionLog+xml"/>
  <Override PartName="/xl/revisions/revisionLog248.xml" ContentType="application/vnd.openxmlformats-officedocument.spreadsheetml.revisionLog+xml"/>
  <Override PartName="/xl/revisions/revisionLog201.xml" ContentType="application/vnd.openxmlformats-officedocument.spreadsheetml.revisionLog+xml"/>
  <Override PartName="/xl/revisions/revisionLog222.xml" ContentType="application/vnd.openxmlformats-officedocument.spreadsheetml.revisionLog+xml"/>
  <Override PartName="/xl/revisions/revisionLog243.xml" ContentType="application/vnd.openxmlformats-officedocument.spreadsheetml.revisionLog+xml"/>
  <Override PartName="/xl/revisions/revisionLog129.xml" ContentType="application/vnd.openxmlformats-officedocument.spreadsheetml.revisionLog+xml"/>
  <Override PartName="/xl/revisions/revisionLog33.xml" ContentType="application/vnd.openxmlformats-officedocument.spreadsheetml.revisionLog+xml"/>
  <Override PartName="/xl/revisions/revisionLog108.xml" ContentType="application/vnd.openxmlformats-officedocument.spreadsheetml.revisionLog+xml"/>
  <Override PartName="/xl/revisions/revisionLog124.xml" ContentType="application/vnd.openxmlformats-officedocument.spreadsheetml.revisionLog+xml"/>
  <Override PartName="/xl/revisions/revisionLog38.xml" ContentType="application/vnd.openxmlformats-officedocument.spreadsheetml.revisionLog+xml"/>
  <Override PartName="/xl/revisions/revisionLog59.xml" ContentType="application/vnd.openxmlformats-officedocument.spreadsheetml.revisionLog+xml"/>
  <Override PartName="/xl/revisions/revisionLog103.xml" ContentType="application/vnd.openxmlformats-officedocument.spreadsheetml.revisionLog+xml"/>
  <Override PartName="/xl/revisions/revisionLog54.xml" ContentType="application/vnd.openxmlformats-officedocument.spreadsheetml.revisionLog+xml"/>
  <Override PartName="/xl/revisions/revisionLog75.xml" ContentType="application/vnd.openxmlformats-officedocument.spreadsheetml.revisionLog+xml"/>
  <Override PartName="/xl/revisions/revisionLog96.xml" ContentType="application/vnd.openxmlformats-officedocument.spreadsheetml.revisionLog+xml"/>
  <Override PartName="/xl/revisions/revisionLog140.xml" ContentType="application/vnd.openxmlformats-officedocument.spreadsheetml.revisionLog+xml"/>
  <Override PartName="/xl/revisions/revisionLog161.xml" ContentType="application/vnd.openxmlformats-officedocument.spreadsheetml.revisionLog+xml"/>
  <Override PartName="/xl/revisions/revisionLog182.xml" ContentType="application/vnd.openxmlformats-officedocument.spreadsheetml.revisionLog+xml"/>
  <Override PartName="/xl/revisions/revisionLog217.xml" ContentType="application/vnd.openxmlformats-officedocument.spreadsheetml.revisionLog+xml"/>
  <Override PartName="/xl/revisions/revisionLog70.xml" ContentType="application/vnd.openxmlformats-officedocument.spreadsheetml.revisionLog+xml"/>
  <Override PartName="/xl/revisions/revisionLog91.xml" ContentType="application/vnd.openxmlformats-officedocument.spreadsheetml.revisionLog+xml"/>
  <Override PartName="/xl/revisions/revisionLog145.xml" ContentType="application/vnd.openxmlformats-officedocument.spreadsheetml.revisionLog+xml"/>
  <Override PartName="/xl/revisions/revisionLog166.xml" ContentType="application/vnd.openxmlformats-officedocument.spreadsheetml.revisionLog+xml"/>
  <Override PartName="/xl/revisions/revisionLog187.xml" ContentType="application/vnd.openxmlformats-officedocument.spreadsheetml.revisionLog+xml"/>
  <Override PartName="/xl/revisions/revisionLog238.xml" ContentType="application/vnd.openxmlformats-officedocument.spreadsheetml.revisionLog+xml"/>
  <Override PartName="/xl/revisions/revisionLog2.xml" ContentType="application/vnd.openxmlformats-officedocument.spreadsheetml.revisionLog+xml"/>
  <Override PartName="/xl/revisions/revisionLog254.xml" ContentType="application/vnd.openxmlformats-officedocument.spreadsheetml.revisionLog+xml"/>
  <Override PartName="/xl/revisions/revisionLog212.xml" ContentType="application/vnd.openxmlformats-officedocument.spreadsheetml.revisionLog+xml"/>
  <Override PartName="/xl/revisions/revisionLog233.xml" ContentType="application/vnd.openxmlformats-officedocument.spreadsheetml.revisionLog+xml"/>
  <Override PartName="/xl/revisions/revisionLog23.xml" ContentType="application/vnd.openxmlformats-officedocument.spreadsheetml.revisionLog+xml"/>
  <Override PartName="/xl/revisions/revisionLog119.xml" ContentType="application/vnd.openxmlformats-officedocument.spreadsheetml.revisionLog+xml"/>
  <Override PartName="/xl/revisions/revisionLog28.xml" ContentType="application/vnd.openxmlformats-officedocument.spreadsheetml.revisionLog+xml"/>
  <Override PartName="/xl/revisions/revisionLog49.xml" ContentType="application/vnd.openxmlformats-officedocument.spreadsheetml.revisionLog+xml"/>
  <Override PartName="/xl/revisions/revisionLog114.xml" ContentType="application/vnd.openxmlformats-officedocument.spreadsheetml.revisionLog+xml"/>
  <Override PartName="/xl/revisions/revisionLog44.xml" ContentType="application/vnd.openxmlformats-officedocument.spreadsheetml.revisionLog+xml"/>
  <Override PartName="/xl/revisions/revisionLog65.xml" ContentType="application/vnd.openxmlformats-officedocument.spreadsheetml.revisionLog+xml"/>
  <Override PartName="/xl/revisions/revisionLog86.xml" ContentType="application/vnd.openxmlformats-officedocument.spreadsheetml.revisionLog+xml"/>
  <Override PartName="/xl/revisions/revisionLog130.xml" ContentType="application/vnd.openxmlformats-officedocument.spreadsheetml.revisionLog+xml"/>
  <Override PartName="/xl/revisions/revisionLog151.xml" ContentType="application/vnd.openxmlformats-officedocument.spreadsheetml.revisionLog+xml"/>
  <Override PartName="/xl/revisions/revisionLog60.xml" ContentType="application/vnd.openxmlformats-officedocument.spreadsheetml.revisionLog+xml"/>
  <Override PartName="/xl/revisions/revisionLog81.xml" ContentType="application/vnd.openxmlformats-officedocument.spreadsheetml.revisionLog+xml"/>
  <Override PartName="/xl/revisions/revisionLog135.xml" ContentType="application/vnd.openxmlformats-officedocument.spreadsheetml.revisionLog+xml"/>
  <Override PartName="/xl/revisions/revisionLog156.xml" ContentType="application/vnd.openxmlformats-officedocument.spreadsheetml.revisionLog+xml"/>
  <Override PartName="/xl/revisions/revisionLog177.xml" ContentType="application/vnd.openxmlformats-officedocument.spreadsheetml.revisionLog+xml"/>
  <Override PartName="/xl/revisions/revisionLog198.xml" ContentType="application/vnd.openxmlformats-officedocument.spreadsheetml.revisionLog+xml"/>
  <Override PartName="/xl/revisions/revisionLog172.xml" ContentType="application/vnd.openxmlformats-officedocument.spreadsheetml.revisionLog+xml"/>
  <Override PartName="/xl/revisions/revisionLog193.xml" ContentType="application/vnd.openxmlformats-officedocument.spreadsheetml.revisionLog+xml"/>
  <Override PartName="/xl/revisions/revisionLog207.xml" ContentType="application/vnd.openxmlformats-officedocument.spreadsheetml.revisionLog+xml"/>
  <Override PartName="/xl/revisions/revisionLog228.xml" ContentType="application/vnd.openxmlformats-officedocument.spreadsheetml.revisionLog+xml"/>
  <Override PartName="/xl/revisions/revisionLog249.xml" ContentType="application/vnd.openxmlformats-officedocument.spreadsheetml.revisionLog+xml"/>
  <Override PartName="/xl/revisions/revisionLog202.xml" ContentType="application/vnd.openxmlformats-officedocument.spreadsheetml.revisionLog+xml"/>
  <Override PartName="/xl/revisions/revisionLog223.xml" ContentType="application/vnd.openxmlformats-officedocument.spreadsheetml.revisionLog+xml"/>
  <Override PartName="/xl/revisions/revisionLog244.xml" ContentType="application/vnd.openxmlformats-officedocument.spreadsheetml.revisionLog+xml"/>
  <Override PartName="/xl/revisions/revisionLog109.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34.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97.xml" ContentType="application/vnd.openxmlformats-officedocument.spreadsheetml.revisionLog+xml"/>
  <Override PartName="/xl/revisions/revisionLog120.xml" ContentType="application/vnd.openxmlformats-officedocument.spreadsheetml.revisionLog+xml"/>
  <Override PartName="/xl/revisions/revisionLog141.xml" ContentType="application/vnd.openxmlformats-officedocument.spreadsheetml.revisionLog+xml"/>
  <Override PartName="/xl/revisions/revisionLog50.xml" ContentType="application/vnd.openxmlformats-officedocument.spreadsheetml.revisionLog+xml"/>
  <Override PartName="/xl/revisions/revisionLog104.xml" ContentType="application/vnd.openxmlformats-officedocument.spreadsheetml.revisionLog+xml"/>
  <Override PartName="/xl/revisions/revisionLog125.xml" ContentType="application/vnd.openxmlformats-officedocument.spreadsheetml.revisionLog+xml"/>
  <Override PartName="/xl/revisions/revisionLog146.xml" ContentType="application/vnd.openxmlformats-officedocument.spreadsheetml.revisionLog+xml"/>
  <Override PartName="/xl/revisions/revisionLog167.xml" ContentType="application/vnd.openxmlformats-officedocument.spreadsheetml.revisionLog+xml"/>
  <Override PartName="/xl/revisions/revisionLog188.xml" ContentType="application/vnd.openxmlformats-officedocument.spreadsheetml.revisionLog+xml"/>
  <Override PartName="/xl/revisions/revisionLog239.xml" ContentType="application/vnd.openxmlformats-officedocument.spreadsheetml.revisionLog+xml"/>
  <Override PartName="/xl/revisions/revisionLog162.xml" ContentType="application/vnd.openxmlformats-officedocument.spreadsheetml.revisionLog+xml"/>
  <Override PartName="/xl/revisions/revisionLog183.xml" ContentType="application/vnd.openxmlformats-officedocument.spreadsheetml.revisionLog+xml"/>
  <Override PartName="/xl/revisions/revisionLog218.xml" ContentType="application/vnd.openxmlformats-officedocument.spreadsheetml.revisionLog+xml"/>
  <Override PartName="/xl/revisions/revisionLog71.xml" ContentType="application/vnd.openxmlformats-officedocument.spreadsheetml.revisionLog+xml"/>
  <Override PartName="/xl/revisions/revisionLog92.xml" ContentType="application/vnd.openxmlformats-officedocument.spreadsheetml.revisionLog+xml"/>
  <Override PartName="/xl/revisions/revisionLog213.xml" ContentType="application/vnd.openxmlformats-officedocument.spreadsheetml.revisionLog+xml"/>
  <Override PartName="/xl/revisions/revisionLog234.xml" ContentType="application/vnd.openxmlformats-officedocument.spreadsheetml.revisionLog+xml"/>
  <Override PartName="/xl/revisions/revisionLog250.xml" ContentType="application/vnd.openxmlformats-officedocument.spreadsheetml.revisionLog+xml"/>
  <Override PartName="/xl/revisions/revisionLog255.xml" ContentType="application/vnd.openxmlformats-officedocument.spreadsheetml.revisionLog+xml"/>
  <Override PartName="/xl/revisions/revisionLog29.xml" ContentType="application/vnd.openxmlformats-officedocument.spreadsheetml.revisionLog+xml"/>
  <Override PartName="/xl/revisions/revisionLog24.xml" ContentType="application/vnd.openxmlformats-officedocument.spreadsheetml.revisionLog+xml"/>
  <Override PartName="/xl/revisions/revisionLog45.xml" ContentType="application/vnd.openxmlformats-officedocument.spreadsheetml.revisionLog+xml"/>
  <Override PartName="/xl/revisions/revisionLog66.xml" ContentType="application/vnd.openxmlformats-officedocument.spreadsheetml.revisionLog+xml"/>
  <Override PartName="/xl/revisions/revisionLog87.xml" ContentType="application/vnd.openxmlformats-officedocument.spreadsheetml.revisionLog+xml"/>
  <Override PartName="/xl/revisions/revisionLog110.xml" ContentType="application/vnd.openxmlformats-officedocument.spreadsheetml.revisionLog+xml"/>
  <Override PartName="/xl/revisions/revisionLog131.xml" ContentType="application/vnd.openxmlformats-officedocument.spreadsheetml.revisionLog+xml"/>
  <Override PartName="/xl/revisions/revisionLog40.xml" ContentType="application/vnd.openxmlformats-officedocument.spreadsheetml.revisionLog+xml"/>
  <Override PartName="/xl/revisions/revisionLog115.xml" ContentType="application/vnd.openxmlformats-officedocument.spreadsheetml.revisionLog+xml"/>
  <Override PartName="/xl/revisions/revisionLog136.xml" ContentType="application/vnd.openxmlformats-officedocument.spreadsheetml.revisionLog+xml"/>
  <Override PartName="/xl/revisions/revisionLog157.xml" ContentType="application/vnd.openxmlformats-officedocument.spreadsheetml.revisionLog+xml"/>
  <Override PartName="/xl/revisions/revisionLog178.xml" ContentType="application/vnd.openxmlformats-officedocument.spreadsheetml.revisionLog+xml"/>
  <Override PartName="/xl/revisions/revisionLog152.xml" ContentType="application/vnd.openxmlformats-officedocument.spreadsheetml.revisionLog+xml"/>
  <Override PartName="/xl/revisions/revisionLog173.xml" ContentType="application/vnd.openxmlformats-officedocument.spreadsheetml.revisionLog+xml"/>
  <Override PartName="/xl/revisions/revisionLog194.xml" ContentType="application/vnd.openxmlformats-officedocument.spreadsheetml.revisionLog+xml"/>
  <Override PartName="/xl/revisions/revisionLog208.xml" ContentType="application/vnd.openxmlformats-officedocument.spreadsheetml.revisionLog+xml"/>
  <Override PartName="/xl/revisions/revisionLog229.xml" ContentType="application/vnd.openxmlformats-officedocument.spreadsheetml.revisionLog+xml"/>
  <Override PartName="/xl/revisions/revisionLog61.xml" ContentType="application/vnd.openxmlformats-officedocument.spreadsheetml.revisionLog+xml"/>
  <Override PartName="/xl/revisions/revisionLog82.xml" ContentType="application/vnd.openxmlformats-officedocument.spreadsheetml.revisionLog+xml"/>
  <Override PartName="/xl/revisions/revisionLog199.xml" ContentType="application/vnd.openxmlformats-officedocument.spreadsheetml.revisionLog+xml"/>
  <Override PartName="/xl/revisions/revisionLog203.xml" ContentType="application/vnd.openxmlformats-officedocument.spreadsheetml.revisionLog+xml"/>
  <Override PartName="/xl/revisions/revisionLog240.xml" ContentType="application/vnd.openxmlformats-officedocument.spreadsheetml.revisionLog+xml"/>
  <Override PartName="/xl/revisions/revisionLog245.xml" ContentType="application/vnd.openxmlformats-officedocument.spreadsheetml.revisionLog+xml"/>
  <Override PartName="/xl/revisions/revisionLog224.xml" ContentType="application/vnd.openxmlformats-officedocument.spreadsheetml.revisionLog+xml"/>
  <Override PartName="/xl/revisions/revisionLog100.xml" ContentType="application/vnd.openxmlformats-officedocument.spreadsheetml.revisionLog+xml"/>
  <Override PartName="/xl/revisions/revisionLog35.xml" ContentType="application/vnd.openxmlformats-officedocument.spreadsheetml.revisionLog+xml"/>
  <Override PartName="/xl/revisions/revisionLog56.xml" ContentType="application/vnd.openxmlformats-officedocument.spreadsheetml.revisionLog+xml"/>
  <Override PartName="/xl/revisions/revisionLog77.xml" ContentType="application/vnd.openxmlformats-officedocument.spreadsheetml.revisionLog+xml"/>
  <Override PartName="/xl/revisions/revisionLog30.xml" ContentType="application/vnd.openxmlformats-officedocument.spreadsheetml.revisionLog+xml"/>
  <Override PartName="/xl/revisions/revisionLog105.xml" ContentType="application/vnd.openxmlformats-officedocument.spreadsheetml.revisionLog+xml"/>
  <Override PartName="/xl/revisions/revisionLog126.xml" ContentType="application/vnd.openxmlformats-officedocument.spreadsheetml.revisionLog+xml"/>
  <Override PartName="/xl/revisions/revisionLog147.xml" ContentType="application/vnd.openxmlformats-officedocument.spreadsheetml.revisionLog+xml"/>
  <Override PartName="/xl/revisions/revisionLog168.xml" ContentType="application/vnd.openxmlformats-officedocument.spreadsheetml.revisionLog+xml"/>
  <Override PartName="/xl/revisions/revisionLog219.xml" ContentType="application/vnd.openxmlformats-officedocument.spreadsheetml.revisionLog+xml"/>
  <Override PartName="/xl/revisions/revisionLog98.xml" ContentType="application/vnd.openxmlformats-officedocument.spreadsheetml.revisionLog+xml"/>
  <Override PartName="/xl/revisions/revisionLog121.xml" ContentType="application/vnd.openxmlformats-officedocument.spreadsheetml.revisionLog+xml"/>
  <Override PartName="/xl/revisions/revisionLog142.xml" ContentType="application/vnd.openxmlformats-officedocument.spreadsheetml.revisionLog+xml"/>
  <Override PartName="/xl/revisions/revisionLog163.xml" ContentType="application/vnd.openxmlformats-officedocument.spreadsheetml.revisionLog+xml"/>
  <Override PartName="/xl/revisions/revisionLog184.xml" ContentType="application/vnd.openxmlformats-officedocument.spreadsheetml.revisionLog+xml"/>
  <Override PartName="/xl/revisions/revisionLog51.xml" ContentType="application/vnd.openxmlformats-officedocument.spreadsheetml.revisionLog+xml"/>
  <Override PartName="/xl/revisions/revisionLog72.xml" ContentType="application/vnd.openxmlformats-officedocument.spreadsheetml.revisionLog+xml"/>
  <Override PartName="/xl/revisions/revisionLog93.xml" ContentType="application/vnd.openxmlformats-officedocument.spreadsheetml.revisionLog+xml"/>
  <Override PartName="/xl/revisions/revisionLog189.xml" ContentType="application/vnd.openxmlformats-officedocument.spreadsheetml.revisionLog+xml"/>
  <Override PartName="/xl/revisions/revisionLog230.xml" ContentType="application/vnd.openxmlformats-officedocument.spreadsheetml.revisionLog+xml"/>
  <Override PartName="/xl/revisions/revisionLog251.xml" ContentType="application/vnd.openxmlformats-officedocument.spreadsheetml.revisionLog+xml"/>
  <Override PartName="/xl/revisions/revisionLog256.xml" ContentType="application/vnd.openxmlformats-officedocument.spreadsheetml.revisionLog+xml"/>
  <Override PartName="/xl/revisions/revisionLog214.xml" ContentType="application/vnd.openxmlformats-officedocument.spreadsheetml.revisionLog+xml"/>
  <Override PartName="/xl/revisions/revisionLog235.xml" ContentType="application/vnd.openxmlformats-officedocument.spreadsheetml.revisionLog+xml"/>
  <Override PartName="/xl/revisions/revisionLog25.xml" ContentType="application/vnd.openxmlformats-officedocument.spreadsheetml.revisionLog+xml"/>
  <Override PartName="/xl/revisions/revisionLog46.xml" ContentType="application/vnd.openxmlformats-officedocument.spreadsheetml.revisionLog+xml"/>
  <Override PartName="/xl/revisions/revisionLog67.xml" ContentType="application/vnd.openxmlformats-officedocument.spreadsheetml.revisionLog+xml"/>
  <Override PartName="/xl/revisions/revisionLog116.xml" ContentType="application/vnd.openxmlformats-officedocument.spreadsheetml.revisionLog+xml"/>
  <Override PartName="/xl/revisions/revisionLog137.xml" ContentType="application/vnd.openxmlformats-officedocument.spreadsheetml.revisionLog+xml"/>
  <Override PartName="/xl/revisions/revisionLog158.xml" ContentType="application/vnd.openxmlformats-officedocument.spreadsheetml.revisionLog+xml"/>
  <Override PartName="/xl/revisions/revisionLog88.xml" ContentType="application/vnd.openxmlformats-officedocument.spreadsheetml.revisionLog+xml"/>
  <Override PartName="/xl/revisions/revisionLog111.xml" ContentType="application/vnd.openxmlformats-officedocument.spreadsheetml.revisionLog+xml"/>
  <Override PartName="/xl/revisions/revisionLog132.xml" ContentType="application/vnd.openxmlformats-officedocument.spreadsheetml.revisionLog+xml"/>
  <Override PartName="/xl/revisions/revisionLog153.xml" ContentType="application/vnd.openxmlformats-officedocument.spreadsheetml.revisionLog+xml"/>
  <Override PartName="/xl/revisions/revisionLog174.xml" ContentType="application/vnd.openxmlformats-officedocument.spreadsheetml.revisionLog+xml"/>
  <Override PartName="/xl/revisions/revisionLog195.xml" ContentType="application/vnd.openxmlformats-officedocument.spreadsheetml.revisionLog+xml"/>
  <Override PartName="/xl/revisions/revisionLog209.xml" ContentType="application/vnd.openxmlformats-officedocument.spreadsheetml.revisionLog+xml"/>
  <Override PartName="/xl/revisions/revisionLog179.xml" ContentType="application/vnd.openxmlformats-officedocument.spreadsheetml.revisionLog+xml"/>
  <Override PartName="/xl/revisions/revisionLog41.xml" ContentType="application/vnd.openxmlformats-officedocument.spreadsheetml.revisionLog+xml"/>
  <Override PartName="/xl/revisions/revisionLog62.xml" ContentType="application/vnd.openxmlformats-officedocument.spreadsheetml.revisionLog+xml"/>
  <Override PartName="/xl/revisions/revisionLog83.xml" ContentType="application/vnd.openxmlformats-officedocument.spreadsheetml.revisionLog+xml"/>
  <Override PartName="/xl/revisions/revisionLog220.xml" ContentType="application/vnd.openxmlformats-officedocument.spreadsheetml.revisionLog+xml"/>
  <Override PartName="/xl/revisions/revisionLog241.xml" ContentType="application/vnd.openxmlformats-officedocument.spreadsheetml.revisionLog+xml"/>
  <Override PartName="/xl/revisions/revisionLog190.xml" ContentType="application/vnd.openxmlformats-officedocument.spreadsheetml.revisionLog+xml"/>
  <Override PartName="/xl/revisions/revisionLog204.xml" ContentType="application/vnd.openxmlformats-officedocument.spreadsheetml.revisionLog+xml"/>
  <Override PartName="/xl/revisions/revisionLog225.xml" ContentType="application/vnd.openxmlformats-officedocument.spreadsheetml.revisionLog+xml"/>
  <Override PartName="/xl/revisions/revisionLog246.xml" ContentType="application/vnd.openxmlformats-officedocument.spreadsheetml.revisionLog+xml"/>
  <Override PartName="/xl/revisions/revisionLog57.xml" ContentType="application/vnd.openxmlformats-officedocument.spreadsheetml.revisionLog+xml"/>
  <Override PartName="/xl/revisions/revisionLog36.xml" ContentType="application/vnd.openxmlformats-officedocument.spreadsheetml.revisionLog+xml"/>
  <Override PartName="/xl/revisions/revisionLog106.xml" ContentType="application/vnd.openxmlformats-officedocument.spreadsheetml.revisionLog+xml"/>
  <Override PartName="/xl/revisions/revisionLog127.xml" ContentType="application/vnd.openxmlformats-officedocument.spreadsheetml.revisionLog+xml"/>
  <Override PartName="/xl/revisions/revisionLog78.xml" ContentType="application/vnd.openxmlformats-officedocument.spreadsheetml.revisionLog+xml"/>
  <Override PartName="/xl/revisions/revisionLog99.xml" ContentType="application/vnd.openxmlformats-officedocument.spreadsheetml.revisionLog+xml"/>
  <Override PartName="/xl/revisions/revisionLog101.xml" ContentType="application/vnd.openxmlformats-officedocument.spreadsheetml.revisionLog+xml"/>
  <Override PartName="/xl/revisions/revisionLog122.xml" ContentType="application/vnd.openxmlformats-officedocument.spreadsheetml.revisionLog+xml"/>
  <Override PartName="/xl/revisions/revisionLog143.xml" ContentType="application/vnd.openxmlformats-officedocument.spreadsheetml.revisionLog+xml"/>
  <Override PartName="/xl/revisions/revisionLog164.xml" ContentType="application/vnd.openxmlformats-officedocument.spreadsheetml.revisionLog+xml"/>
  <Override PartName="/xl/revisions/revisionLog185.xml" ContentType="application/vnd.openxmlformats-officedocument.spreadsheetml.revisionLog+xml"/>
  <Override PartName="/xl/revisions/revisionLog169.xml" ContentType="application/vnd.openxmlformats-officedocument.spreadsheetml.revisionLog+xml"/>
  <Override PartName="/xl/revisions/revisionLog31.xml" ContentType="application/vnd.openxmlformats-officedocument.spreadsheetml.revisionLog+xml"/>
  <Override PartName="/xl/revisions/revisionLog52.xml" ContentType="application/vnd.openxmlformats-officedocument.spreadsheetml.revisionLog+xml"/>
  <Override PartName="/xl/revisions/revisionLog73.xml" ContentType="application/vnd.openxmlformats-officedocument.spreadsheetml.revisionLog+xml"/>
  <Override PartName="/xl/revisions/revisionLog94.xml" ContentType="application/vnd.openxmlformats-officedocument.spreadsheetml.revisionLog+xml"/>
  <Override PartName="/xl/revisions/revisionLog148.xml" ContentType="application/vnd.openxmlformats-officedocument.spreadsheetml.revisionLog+xml"/>
  <Override PartName="/xl/revisions/revisionLog210.xml" ContentType="application/vnd.openxmlformats-officedocument.spreadsheetml.revisionLog+xml"/>
  <Override PartName="/xl/revisions/revisionLog257.xml" ContentType="application/vnd.openxmlformats-officedocument.spreadsheetml.revisionLog+xml"/>
  <Override PartName="/xl/revisions/revisionLog180.xml" ContentType="application/vnd.openxmlformats-officedocument.spreadsheetml.revisionLog+xml"/>
  <Override PartName="/xl/revisions/revisionLog215.xml" ContentType="application/vnd.openxmlformats-officedocument.spreadsheetml.revisionLog+xml"/>
  <Override PartName="/xl/revisions/revisionLog236.xml" ContentType="application/vnd.openxmlformats-officedocument.spreadsheetml.revisionLog+xml"/>
  <Override PartName="/xl/revisions/revisionLog26.xml" ContentType="application/vnd.openxmlformats-officedocument.spreadsheetml.revisionLog+xml"/>
  <Override PartName="/xl/revisions/revisionLog231.xml" ContentType="application/vnd.openxmlformats-officedocument.spreadsheetml.revisionLog+xml"/>
  <Override PartName="/xl/revisions/revisionLog252.xml" ContentType="application/vnd.openxmlformats-officedocument.spreadsheetml.revisionLog+xml"/>
  <Override PartName="/xl/revisions/revisionLog47.xml" ContentType="application/vnd.openxmlformats-officedocument.spreadsheetml.revisionLog+xml"/>
  <Override PartName="/xl/revisions/revisionLog68.xml" ContentType="application/vnd.openxmlformats-officedocument.spreadsheetml.revisionLog+xml"/>
  <Override PartName="/xl/revisions/revisionLog89.xml" ContentType="application/vnd.openxmlformats-officedocument.spreadsheetml.revisionLog+xml"/>
  <Override PartName="/xl/revisions/revisionLog112.xml" ContentType="application/vnd.openxmlformats-officedocument.spreadsheetml.revisionLog+xml"/>
  <Override PartName="/xl/revisions/revisionLog133.xml" ContentType="application/vnd.openxmlformats-officedocument.spreadsheetml.revisionLog+xml"/>
  <Override PartName="/xl/revisions/revisionLog154.xml" ContentType="application/vnd.openxmlformats-officedocument.spreadsheetml.revisionLog+xml"/>
  <Override PartName="/xl/revisions/revisionLog175.xml" ContentType="application/vnd.openxmlformats-officedocument.spreadsheetml.revisionLog+xml"/>
  <Override PartName="/xl/revisions/revisionLog196.xml" ContentType="application/vnd.openxmlformats-officedocument.spreadsheetml.revisionLog+xml"/>
  <Override PartName="/xl/revisions/revisionLog200.xml" ContentType="application/vnd.openxmlformats-officedocument.spreadsheetml.revisionLog+xml"/>
  <Override PartName="/xl/revisions/revisionLog242.xml" ContentType="application/vnd.openxmlformats-officedocument.spreadsheetml.revisionLog+xml"/>
  <Override PartName="/xl/revisions/revisionLog221.xml" ContentType="application/vnd.openxmlformats-officedocument.spreadsheetml.revisionLog+xml"/>
  <Override PartName="/xl/revisions/revisionLog37.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102.xml" ContentType="application/vnd.openxmlformats-officedocument.spreadsheetml.revisionLog+xml"/>
  <Override PartName="/xl/revisions/revisionLog123.xml" ContentType="application/vnd.openxmlformats-officedocument.spreadsheetml.revisionLog+xml"/>
  <Override PartName="/xl/revisions/revisionLog144.xml" ContentType="application/vnd.openxmlformats-officedocument.spreadsheetml.revisionLog+xml"/>
  <Override PartName="/xl/revisions/revisionLog90.xml" ContentType="application/vnd.openxmlformats-officedocument.spreadsheetml.revisionLog+xml"/>
  <Override PartName="/xl/revisions/revisionLog165.xml" ContentType="application/vnd.openxmlformats-officedocument.spreadsheetml.revisionLog+xml"/>
  <Override PartName="/xl/revisions/revisionLog186.xml" ContentType="application/vnd.openxmlformats-officedocument.spreadsheetml.revisionLog+xml"/>
  <Override PartName="/xl/revisions/revisionLog211.xml" ContentType="application/vnd.openxmlformats-officedocument.spreadsheetml.revisionLog+xml"/>
  <Override PartName="/xl/revisions/revisionLog232.xml" ContentType="application/vnd.openxmlformats-officedocument.spreadsheetml.revisionLog+xml"/>
  <Override PartName="/xl/revisions/revisionLog253.xml" ContentType="application/vnd.openxmlformats-officedocument.spreadsheetml.revisionLog+xml"/>
  <Override PartName="/xl/revisions/revisionLog27.xml" ContentType="application/vnd.openxmlformats-officedocument.spreadsheetml.revisionLog+xml"/>
  <Override PartName="/xl/revisions/revisionLog48.xml" ContentType="application/vnd.openxmlformats-officedocument.spreadsheetml.revisionLog+xml"/>
  <Override PartName="/xl/revisions/revisionLog69.xml" ContentType="application/vnd.openxmlformats-officedocument.spreadsheetml.revisionLog+xml"/>
  <Override PartName="/xl/revisions/revisionLog113.xml" ContentType="application/vnd.openxmlformats-officedocument.spreadsheetml.revisionLog+xml"/>
  <Override PartName="/xl/revisions/revisionLog13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000" tabRatio="522"/>
  </bookViews>
  <sheets>
    <sheet name="на 01.09.2019" sheetId="1" r:id="rId1"/>
  </sheets>
  <definedNames>
    <definedName name="_xlnm._FilterDatabase" localSheetId="0" hidden="1">'на 01.09.2019'!$A$7:$J$405</definedName>
    <definedName name="Z_0005951B_56A8_4F75_9731_3C8A24CD1AB5_.wvu.FilterData" localSheetId="0" hidden="1">'на 01.09.2019'!$A$7:$J$405</definedName>
    <definedName name="Z_0084E16F_DDA9_4699_9D5A_C5F7B89E6378_.wvu.FilterData" localSheetId="0" hidden="1">'на 01.09.2019'!$A$7:$J$405</definedName>
    <definedName name="Z_00EBC834_CC04_4600_ADF0_5EC4AEDA5595_.wvu.FilterData" localSheetId="0" hidden="1">'на 01.09.2019'!$A$7:$J$405</definedName>
    <definedName name="Z_01613E68_6B78_4CC0_9C3D_60683185C182_.wvu.FilterData" localSheetId="0" hidden="1">'на 01.09.2019'!$A$7:$J$405</definedName>
    <definedName name="Z_01D4DC8C_5FD8_4E22_9898_A6D2EE840F42_.wvu.FilterData" localSheetId="0" hidden="1">'на 01.09.2019'!$A$7:$J$405</definedName>
    <definedName name="Z_0217F586_7BE2_4803_B88F_1646729DF76E_.wvu.FilterData" localSheetId="0" hidden="1">'на 01.09.2019'!$A$7:$J$405</definedName>
    <definedName name="Z_02D2F435_66DA_468E_987B_F2AECDDD4E3B_.wvu.FilterData" localSheetId="0" hidden="1">'на 01.09.2019'!$A$7:$J$405</definedName>
    <definedName name="Z_036F0B1A_A4C3_4ACE_90F0_C92FA4824CCC_.wvu.FilterData" localSheetId="0" hidden="1">'на 01.09.2019'!$A$7:$J$405</definedName>
    <definedName name="Z_040F7A53_882C_426B_A971_3BA4E7F819F6_.wvu.FilterData" localSheetId="0" hidden="1">'на 01.09.2019'!$A$7:$H$152</definedName>
    <definedName name="Z_041557F5_3257_416A_8401_99DEC5D0D1B5_.wvu.FilterData" localSheetId="0" hidden="1">'на 01.09.2019'!$A$7:$J$405</definedName>
    <definedName name="Z_05132324_2347_4886_ACC0_B2417CD7A8E0_.wvu.FilterData" localSheetId="0" hidden="1">'на 01.09.2019'!$A$7:$J$405</definedName>
    <definedName name="Z_056CFCF2_1D67_47C0_BE8C_D1F7ABB1120B_.wvu.FilterData" localSheetId="0" hidden="1">'на 01.09.2019'!$A$7:$J$405</definedName>
    <definedName name="Z_05716ABD_418C_4DA4_AC8A_C2D9BFCD057A_.wvu.FilterData" localSheetId="0" hidden="1">'на 01.09.2019'!$A$7:$J$405</definedName>
    <definedName name="Z_05917B93_2768_415F_AFD9_F6B5D0EF275E_.wvu.FilterData" localSheetId="0" hidden="1">'на 01.09.2019'!$A$7:$J$405</definedName>
    <definedName name="Z_05C1E2BB_B583_44DD_A8AC_FBF87A053735_.wvu.FilterData" localSheetId="0" hidden="1">'на 01.09.2019'!$A$7:$H$152</definedName>
    <definedName name="Z_05C9DD0B_EBEE_40E7_A642_8B2CDCC810BA_.wvu.FilterData" localSheetId="0" hidden="1">'на 01.09.2019'!$A$7:$H$152</definedName>
    <definedName name="Z_0623BA59_06E0_47C4_A9E0_EFF8949456C2_.wvu.FilterData" localSheetId="0" hidden="1">'на 01.09.2019'!$A$7:$H$152</definedName>
    <definedName name="Z_0644E522_2545_474C_824A_2ED6C2798897_.wvu.FilterData" localSheetId="0" hidden="1">'на 01.09.2019'!$A$7:$J$405</definedName>
    <definedName name="Z_06CAE47A_6EDD_4FE2_8E3A_333266247E42_.wvu.FilterData" localSheetId="0" hidden="1">'на 01.09.2019'!$A$7:$J$405</definedName>
    <definedName name="Z_06E8A760_77DE_44B7_B51E_7A5411604938_.wvu.FilterData" localSheetId="0" hidden="1">'на 01.09.2019'!$A$7:$J$405</definedName>
    <definedName name="Z_06ECB70F_782C_4925_AAED_43BDE49D6216_.wvu.FilterData" localSheetId="0" hidden="1">'на 01.09.2019'!$A$7:$J$405</definedName>
    <definedName name="Z_071188D9_4773_41E2_8227_482316F94E22_.wvu.FilterData" localSheetId="0" hidden="1">'на 01.09.2019'!$A$7:$J$405</definedName>
    <definedName name="Z_076157D9_97A7_4D47_8780_D3B408E54324_.wvu.FilterData" localSheetId="0" hidden="1">'на 01.09.2019'!$A$7:$J$405</definedName>
    <definedName name="Z_079216EF_F396_45DE_93AA_DF26C49F532F_.wvu.FilterData" localSheetId="0" hidden="1">'на 01.09.2019'!$A$7:$H$152</definedName>
    <definedName name="Z_0796BB39_B763_4CFE_9C89_197614BDD8D2_.wvu.FilterData" localSheetId="0" hidden="1">'на 01.09.2019'!$A$7:$J$405</definedName>
    <definedName name="Z_081D092E_BCFD_434D_99DD_F262EBF81A7D_.wvu.FilterData" localSheetId="0" hidden="1">'на 01.09.2019'!$A$7:$H$152</definedName>
    <definedName name="Z_081D1E71_FAB1_490F_8347_4363E467A6B8_.wvu.FilterData" localSheetId="0" hidden="1">'на 01.09.2019'!$A$7:$J$405</definedName>
    <definedName name="Z_094B4134_1EAA_4AE3_8904_2CA55A37A0CD_.wvu.FilterData" localSheetId="0" hidden="1">'на 01.09.2019'!$A$7:$J$405</definedName>
    <definedName name="Z_09665491_2447_4ACE_847B_4452B60F2DF2_.wvu.FilterData" localSheetId="0" hidden="1">'на 01.09.2019'!$A$7:$J$405</definedName>
    <definedName name="Z_09EDEF91_2CA5_4F56_B67B_9D290C461670_.wvu.FilterData" localSheetId="0" hidden="1">'на 01.09.2019'!$A$7:$H$152</definedName>
    <definedName name="Z_09F9F792_37D5_476B_BEEE_67E9106F48F0_.wvu.FilterData" localSheetId="0" hidden="1">'на 01.09.2019'!$A$7:$J$405</definedName>
    <definedName name="Z_0A10B2C2_8811_4514_A02D_EDC7436B6D07_.wvu.FilterData" localSheetId="0" hidden="1">'на 01.09.2019'!$A$7:$J$405</definedName>
    <definedName name="Z_0AA70BDA_573F_4BEC_A548_CA5C4475BFE7_.wvu.FilterData" localSheetId="0" hidden="1">'на 01.09.2019'!$A$7:$J$405</definedName>
    <definedName name="Z_0AC3FA68_E0C8_4657_AD81_AF6345EA501C_.wvu.FilterData" localSheetId="0" hidden="1">'на 01.09.2019'!$A$7:$H$152</definedName>
    <definedName name="Z_0B579593_C56D_4394_91C1_F024BBE56EB1_.wvu.FilterData" localSheetId="0" hidden="1">'на 01.09.2019'!$A$7:$H$152</definedName>
    <definedName name="Z_0BC55D76_817D_4871_ADFD_780685E85798_.wvu.FilterData" localSheetId="0" hidden="1">'на 01.09.2019'!$A$7:$J$405</definedName>
    <definedName name="Z_0C6B39CB_8BE2_4437_B7EF_2B863FB64A7A_.wvu.FilterData" localSheetId="0" hidden="1">'на 01.09.2019'!$A$7:$H$152</definedName>
    <definedName name="Z_0C80C604_218C_428E_8C68_64D1AFDB22E0_.wvu.FilterData" localSheetId="0" hidden="1">'на 01.09.2019'!$A$7:$J$405</definedName>
    <definedName name="Z_0C81132D_0EFB_424B_A2C0_D694846C9416_.wvu.FilterData" localSheetId="0" hidden="1">'на 01.09.2019'!$A$7:$J$405</definedName>
    <definedName name="Z_0C8C20D3_1DCE_4FE1_95B1_F35D8D398254_.wvu.FilterData" localSheetId="0" hidden="1">'на 01.09.2019'!$A$7:$H$152</definedName>
    <definedName name="Z_0CC48B05_D738_4589_9F69_B44D9887E2C7_.wvu.FilterData" localSheetId="0" hidden="1">'на 01.09.2019'!$A$7:$J$405</definedName>
    <definedName name="Z_0CC9441C_88E9_46D0_951D_A49C84EDA8CE_.wvu.FilterData" localSheetId="0" hidden="1">'на 01.09.2019'!$A$7:$J$405</definedName>
    <definedName name="Z_0CCCFAED_79CE_4449_BC23_D60C794B65C2_.wvu.FilterData" localSheetId="0" hidden="1">'на 01.09.2019'!$A$7:$J$405</definedName>
    <definedName name="Z_0CCCFAED_79CE_4449_BC23_D60C794B65C2_.wvu.PrintArea" localSheetId="0" hidden="1">'на 01.09.2019'!$A$1:$J$204</definedName>
    <definedName name="Z_0CCCFAED_79CE_4449_BC23_D60C794B65C2_.wvu.PrintTitles" localSheetId="0" hidden="1">'на 01.09.2019'!$5:$8</definedName>
    <definedName name="Z_0CF3E93E_60F6_45C8_AD33_C2CE08831546_.wvu.FilterData" localSheetId="0" hidden="1">'на 01.09.2019'!$A$7:$H$152</definedName>
    <definedName name="Z_0D69C398_7947_4D78_B1FE_A2A25AB79E10_.wvu.FilterData" localSheetId="0" hidden="1">'на 01.09.2019'!$A$7:$J$405</definedName>
    <definedName name="Z_0D7F5190_D20E_42FD_AD77_53CB309C7272_.wvu.FilterData" localSheetId="0" hidden="1">'на 01.09.2019'!$A$7:$H$152</definedName>
    <definedName name="Z_0DBB7EB7_A885_4D4A_A4F3_1AB3A0FE5EB1_.wvu.FilterData" localSheetId="0" hidden="1">'на 01.09.2019'!$A$7:$J$405</definedName>
    <definedName name="Z_0E1EE7C4_535F_48D8_9D3B_6BBF2B693A19_.wvu.FilterData" localSheetId="0" hidden="1">'на 01.09.2019'!$A$7:$J$405</definedName>
    <definedName name="Z_0E67843B_6B59_48DA_8F29_8BAD133298E1_.wvu.FilterData" localSheetId="0" hidden="1">'на 01.09.2019'!$A$7:$J$405</definedName>
    <definedName name="Z_0E6786D8_AC3A_48D5_9AD7_4E7485DB6D9C_.wvu.FilterData" localSheetId="0" hidden="1">'на 01.09.2019'!$A$7:$H$152</definedName>
    <definedName name="Z_0EBE1707_975C_4649_91D3_2E9B46A60B44_.wvu.FilterData" localSheetId="0" hidden="1">'на 01.09.2019'!$A$7:$J$405</definedName>
    <definedName name="Z_101FC8DD_6A10_4029_AD34_21DB4CDC5FDB_.wvu.FilterData" localSheetId="0" hidden="1">'на 01.09.2019'!$A$7:$J$405</definedName>
    <definedName name="Z_105D23B5_3830_4B2C_A4D4_FBFBD3BEFB9C_.wvu.FilterData" localSheetId="0" hidden="1">'на 01.09.2019'!$A$7:$H$152</definedName>
    <definedName name="Z_113A0779_204C_451B_8401_73E507046130_.wvu.FilterData" localSheetId="0" hidden="1">'на 01.09.2019'!$A$7:$J$405</definedName>
    <definedName name="Z_119EECA6_2DA1_40F6_BD98_65D18CFC0359_.wvu.FilterData" localSheetId="0" hidden="1">'на 01.09.2019'!$A$7:$J$405</definedName>
    <definedName name="Z_11B0FA8E_E0BF_44A4_A141_D0892BF4BA78_.wvu.FilterData" localSheetId="0" hidden="1">'на 01.09.2019'!$A$7:$J$405</definedName>
    <definedName name="Z_11EBBD1F_0821_4763_A781_80F95B559C64_.wvu.FilterData" localSheetId="0" hidden="1">'на 01.09.2019'!$A$7:$J$405</definedName>
    <definedName name="Z_12397037_6208_4B36_BC95_11438284A9DE_.wvu.FilterData" localSheetId="0" hidden="1">'на 01.09.2019'!$A$7:$H$152</definedName>
    <definedName name="Z_12C2408D_275D_4295_8823_146036CCAF72_.wvu.FilterData" localSheetId="0" hidden="1">'на 01.09.2019'!$A$7:$J$405</definedName>
    <definedName name="Z_130C16AD_E930_4810_BDF0_A6DD3A87B8D5_.wvu.FilterData" localSheetId="0" hidden="1">'на 01.09.2019'!$A$7:$J$405</definedName>
    <definedName name="Z_1315266B_953C_4E7F_B538_74B6DF400647_.wvu.FilterData" localSheetId="0" hidden="1">'на 01.09.2019'!$A$7:$H$152</definedName>
    <definedName name="Z_132984D2_035C_4C6F_8087_28C1188A76E6_.wvu.FilterData" localSheetId="0" hidden="1">'на 01.09.2019'!$A$7:$J$405</definedName>
    <definedName name="Z_13A75724_7658_4A80_9239_F37E0BC75B64_.wvu.FilterData" localSheetId="0" hidden="1">'на 01.09.2019'!$A$7:$J$405</definedName>
    <definedName name="Z_13BE7114_35DF_4699_8779_61985C68F6C3_.wvu.FilterData" localSheetId="0" hidden="1">'на 01.09.2019'!$A$7:$J$405</definedName>
    <definedName name="Z_13BE7114_35DF_4699_8779_61985C68F6C3_.wvu.PrintArea" localSheetId="0" hidden="1">'на 01.09.2019'!$A$1:$J$205</definedName>
    <definedName name="Z_13BE7114_35DF_4699_8779_61985C68F6C3_.wvu.PrintTitles" localSheetId="0" hidden="1">'на 01.09.2019'!$5:$8</definedName>
    <definedName name="Z_13E7ADA2_058C_4412_9AEA_31547694DD5C_.wvu.FilterData" localSheetId="0" hidden="1">'на 01.09.2019'!$A$7:$H$152</definedName>
    <definedName name="Z_1474826F_81A7_45CE_9E32_539008BC6006_.wvu.FilterData" localSheetId="0" hidden="1">'на 01.09.2019'!$A$7:$J$405</definedName>
    <definedName name="Z_148D8FAA_3DC1_4430_9D42_1AFD9B8B331B_.wvu.FilterData" localSheetId="0" hidden="1">'на 01.09.2019'!$A$7:$J$405</definedName>
    <definedName name="Z_14901D06_6751_467D_A640_08BD51FC6A24_.wvu.FilterData" localSheetId="0" hidden="1">'на 01.09.2019'!$A$7:$J$405</definedName>
    <definedName name="Z_1539101F_31E9_4994_A34D_436B2BB1B73C_.wvu.FilterData" localSheetId="0" hidden="1">'на 01.09.2019'!$A$7:$J$405</definedName>
    <definedName name="Z_158130B9_9537_4E7D_AC4C_ED389C9B13A6_.wvu.FilterData" localSheetId="0" hidden="1">'на 01.09.2019'!$A$7:$J$405</definedName>
    <definedName name="Z_15AF9AFF_36E4_41C3_A9EA_A83C0A87FA00_.wvu.FilterData" localSheetId="0" hidden="1">'на 01.09.2019'!$A$7:$J$405</definedName>
    <definedName name="Z_1611C1BA_C4E2_40AE_8F45_3BEDE164E518_.wvu.FilterData" localSheetId="0" hidden="1">'на 01.09.2019'!$A$7:$J$405</definedName>
    <definedName name="Z_16533C21_4A9A_450C_8A94_553B88C3A9CF_.wvu.FilterData" localSheetId="0" hidden="1">'на 01.09.2019'!$A$7:$H$152</definedName>
    <definedName name="Z_1682CF4C_6BE2_4E45_A613_382D117E51BF_.wvu.FilterData" localSheetId="0" hidden="1">'на 01.09.2019'!$A$7:$J$405</definedName>
    <definedName name="Z_168FD5D4_D13B_47B9_8E56_61C627E3620F_.wvu.FilterData" localSheetId="0" hidden="1">'на 01.09.2019'!$A$7:$H$152</definedName>
    <definedName name="Z_169B516E_654F_469D_A8A0_69AB59FA498D_.wvu.FilterData" localSheetId="0" hidden="1">'на 01.09.2019'!$A$7:$J$405</definedName>
    <definedName name="Z_176FBEC7_B2AF_4702_A894_382F81F9ECF6_.wvu.FilterData" localSheetId="0" hidden="1">'на 01.09.2019'!$A$7:$H$152</definedName>
    <definedName name="Z_17AC66D0_E8BD_44BA_92AB_131AEC3E5A62_.wvu.FilterData" localSheetId="0" hidden="1">'на 01.09.2019'!$A$7:$J$405</definedName>
    <definedName name="Z_17AEC02B_67B1_483A_97D2_C1C6DFD21518_.wvu.FilterData" localSheetId="0" hidden="1">'на 01.09.2019'!$A$7:$J$405</definedName>
    <definedName name="Z_1902C2E4_C521_44EB_B934_0EBD6E871DD8_.wvu.FilterData" localSheetId="0" hidden="1">'на 01.09.2019'!$A$7:$J$405</definedName>
    <definedName name="Z_191D2631_8F19_4FC0_96A1_F397D331A068_.wvu.FilterData" localSheetId="0" hidden="1">'на 01.09.2019'!$A$7:$J$405</definedName>
    <definedName name="Z_1922598D_45C0_4DFB_A9E9_4D22AFD5603E_.wvu.FilterData" localSheetId="0" hidden="1">'на 01.09.2019'!$A$7:$J$405</definedName>
    <definedName name="Z_19497421_00C1_4657_A11B_18FB2BAAE62A_.wvu.FilterData" localSheetId="0" hidden="1">'на 01.09.2019'!$A$7:$J$405</definedName>
    <definedName name="Z_19510E6E_7565_4AC2_BCB4_A345501456B6_.wvu.FilterData" localSheetId="0" hidden="1">'на 01.09.2019'!$A$7:$H$152</definedName>
    <definedName name="Z_197DC433_2311_4239_A28E_8D90CD4AEB73_.wvu.FilterData" localSheetId="0" hidden="1">'на 01.09.2019'!$A$7:$J$405</definedName>
    <definedName name="Z_19944AB6_3B70_4B1C_8696_B2E3AC2ED125_.wvu.FilterData" localSheetId="0" hidden="1">'на 01.09.2019'!$A$7:$J$405</definedName>
    <definedName name="Z_19A4AADC_FDEE_45BB_8FEE_0F5508EFB8E2_.wvu.FilterData" localSheetId="0" hidden="1">'на 01.09.2019'!$A$7:$J$405</definedName>
    <definedName name="Z_19B34FC3_E683_4280_90EE_7791220AE682_.wvu.FilterData" localSheetId="0" hidden="1">'на 01.09.2019'!$A$7:$J$405</definedName>
    <definedName name="Z_19E5B318_3123_4687_A10B_72F3BDA9A599_.wvu.FilterData" localSheetId="0" hidden="1">'на 01.09.2019'!$A$7:$J$405</definedName>
    <definedName name="Z_1A049C7C_CD0A_4889_B39E_1914732262E3_.wvu.FilterData" localSheetId="0" hidden="1">'на 01.09.2019'!$A$7:$J$405</definedName>
    <definedName name="Z_1ADD4354_436F_41C7_AFD6_B73FA2D9BC20_.wvu.FilterData" localSheetId="0" hidden="1">'на 01.09.2019'!$A$7:$J$405</definedName>
    <definedName name="Z_1B413C41_F5DB_4793_803B_D278F6A0BE2C_.wvu.FilterData" localSheetId="0" hidden="1">'на 01.09.2019'!$A$7:$J$405</definedName>
    <definedName name="Z_1B943BCB_9609_428B_963E_E25F01748D7C_.wvu.FilterData" localSheetId="0" hidden="1">'на 01.09.2019'!$A$7:$J$405</definedName>
    <definedName name="Z_1BA0A829_1467_4894_A294_9BFD1EA8F94D_.wvu.FilterData" localSheetId="0" hidden="1">'на 01.09.2019'!$A$7:$J$405</definedName>
    <definedName name="Z_1C384A54_E3F0_4C1E_862E_6CD9154B364F_.wvu.FilterData" localSheetId="0" hidden="1">'на 01.09.2019'!$A$7:$J$405</definedName>
    <definedName name="Z_1C3DA4EF_3676_4683_84F0_1C41D26FFC16_.wvu.FilterData" localSheetId="0" hidden="1">'на 01.09.2019'!$A$7:$J$405</definedName>
    <definedName name="Z_1C3DF549_BEC3_47F7_8F0B_A96D42597ECF_.wvu.FilterData" localSheetId="0" hidden="1">'на 01.09.2019'!$A$7:$H$152</definedName>
    <definedName name="Z_1C681B2A_8932_44D9_BF50_EA5DBCC10436_.wvu.FilterData" localSheetId="0" hidden="1">'на 01.09.2019'!$A$7:$H$152</definedName>
    <definedName name="Z_1CB0764B_554D_4C09_98DC_8DED9FC27F03_.wvu.FilterData" localSheetId="0" hidden="1">'на 01.09.2019'!$A$7:$J$405</definedName>
    <definedName name="Z_1CB0CE3F_75F2_462B_8FE5_E94B0D7D6C1F_.wvu.FilterData" localSheetId="0" hidden="1">'на 01.09.2019'!$A$7:$J$405</definedName>
    <definedName name="Z_1CB5C523_AFA5_43A8_9C28_9F12CFE5BE65_.wvu.FilterData" localSheetId="0" hidden="1">'на 01.09.2019'!$A$7:$J$405</definedName>
    <definedName name="Z_1CEF9102_6C60_416B_8820_19DA6CA2FF8F_.wvu.FilterData" localSheetId="0" hidden="1">'на 01.09.2019'!$A$7:$J$405</definedName>
    <definedName name="Z_1D2C2901_70D8_494F_B885_AA5F7F9A1D2E_.wvu.FilterData" localSheetId="0" hidden="1">'на 01.09.2019'!$A$7:$J$405</definedName>
    <definedName name="Z_1D546444_6D70_47F2_86F2_EDA85896BE29_.wvu.FilterData" localSheetId="0" hidden="1">'на 01.09.2019'!$A$7:$J$405</definedName>
    <definedName name="Z_1D797472_1425_44E0_B821_543CF555289A_.wvu.FilterData" localSheetId="0" hidden="1">'на 01.09.2019'!$A$7:$J$405</definedName>
    <definedName name="Z_1E88DC95_DDEB_4EE8_8544_5724B1E6FA94_.wvu.FilterData" localSheetId="0" hidden="1">'на 01.09.2019'!$A$7:$J$405</definedName>
    <definedName name="Z_1F274A4D_4DCC_44CA_A1BD_90B7EE180486_.wvu.FilterData" localSheetId="0" hidden="1">'на 01.09.2019'!$A$7:$H$152</definedName>
    <definedName name="Z_1F6B5B08_FAE9_43CF_A27B_EE7ACD6D4DF6_.wvu.FilterData" localSheetId="0" hidden="1">'на 01.09.2019'!$A$7:$J$405</definedName>
    <definedName name="Z_1F6FF066_5CAF_4FE9_9ABD_85517853573D_.wvu.FilterData" localSheetId="0" hidden="1">'на 01.09.2019'!$A$7:$J$405</definedName>
    <definedName name="Z_1F885BC0_FA2D_45E9_BC66_C7BA68F6529B_.wvu.FilterData" localSheetId="0" hidden="1">'на 01.09.2019'!$A$7:$J$405</definedName>
    <definedName name="Z_1FD02FF0_4DBF_48AF_BE48_54893718170B_.wvu.FilterData" localSheetId="0" hidden="1">'на 01.09.2019'!$A$7:$J$405</definedName>
    <definedName name="Z_1FF678B1_7F2B_4362_81E7_D3C79ED64B95_.wvu.FilterData" localSheetId="0" hidden="1">'на 01.09.2019'!$A$7:$H$152</definedName>
    <definedName name="Z_202A973C_D681_42B4_9905_A37D128193B3_.wvu.FilterData" localSheetId="0" hidden="1">'на 01.09.2019'!$A$7:$J$405</definedName>
    <definedName name="Z_20461DED_BCEE_4284_A6DA_6F07C40C8239_.wvu.FilterData" localSheetId="0" hidden="1">'на 01.09.2019'!$A$7:$J$405</definedName>
    <definedName name="Z_20A3EB12_07C5_4317_9D11_7C0131FF1F02_.wvu.FilterData" localSheetId="0" hidden="1">'на 01.09.2019'!$A$7:$J$405</definedName>
    <definedName name="Z_215E0AF3_2FB9_4AD2_85EB_5BB3A76EA017_.wvu.FilterData" localSheetId="0" hidden="1">'на 01.09.2019'!$A$7:$J$405</definedName>
    <definedName name="Z_216AEA56_C079_4104_83C7_B22F3C2C4895_.wvu.FilterData" localSheetId="0" hidden="1">'на 01.09.2019'!$A$7:$H$152</definedName>
    <definedName name="Z_2181C7D4_AA52_40AC_A808_5D532F9A4DB9_.wvu.FilterData" localSheetId="0" hidden="1">'на 01.09.2019'!$A$7:$H$152</definedName>
    <definedName name="Z_222CB208_6EE7_4ACF_9056_A80606B8DEAE_.wvu.FilterData" localSheetId="0" hidden="1">'на 01.09.2019'!$A$7:$J$405</definedName>
    <definedName name="Z_22A3361C_6866_4206_B8FA_E848438D95B8_.wvu.FilterData" localSheetId="0" hidden="1">'на 01.09.2019'!$A$7:$H$152</definedName>
    <definedName name="Z_23D71F5A_A534_4F07_942A_44ED3D76C570_.wvu.FilterData" localSheetId="0" hidden="1">'на 01.09.2019'!$A$7:$J$405</definedName>
    <definedName name="Z_246D425F_E7DE_4F74_93E1_1CA6487BB7AF_.wvu.FilterData" localSheetId="0" hidden="1">'на 01.09.2019'!$A$7:$J$405</definedName>
    <definedName name="Z_24860D1B_9CB0_4DBB_9F9A_A7B23A9FBD9E_.wvu.FilterData" localSheetId="0" hidden="1">'на 01.09.2019'!$A$7:$J$405</definedName>
    <definedName name="Z_24D1D1DF_90B3_41D1_82E1_05DE887CC58D_.wvu.FilterData" localSheetId="0" hidden="1">'на 01.09.2019'!$A$7:$H$152</definedName>
    <definedName name="Z_24E5C1BC_322C_4FEF_B964_F0DCC04482C1_.wvu.Cols" localSheetId="0" hidden="1">'на 01.09.2019'!#REF!,'на 01.09.2019'!#REF!</definedName>
    <definedName name="Z_24E5C1BC_322C_4FEF_B964_F0DCC04482C1_.wvu.FilterData" localSheetId="0" hidden="1">'на 01.09.2019'!$A$7:$H$152</definedName>
    <definedName name="Z_24E5C1BC_322C_4FEF_B964_F0DCC04482C1_.wvu.Rows" localSheetId="0" hidden="1">'на 01.09.2019'!#REF!</definedName>
    <definedName name="Z_25997FFA_90F9_4B4A_8C73_3E119DFE9BDB_.wvu.FilterData" localSheetId="0" hidden="1">'на 01.09.2019'!$A$7:$J$405</definedName>
    <definedName name="Z_25DD804F_4FCB_49C0_B290_F226E6C8FC4D_.wvu.FilterData" localSheetId="0" hidden="1">'на 01.09.2019'!$A$7:$J$405</definedName>
    <definedName name="Z_25F305AA_6420_44FE_A658_6597DFDEDA7F_.wvu.FilterData" localSheetId="0" hidden="1">'на 01.09.2019'!$A$7:$J$405</definedName>
    <definedName name="Z_26390C63_E690_4CD6_B911_4F7F9CCE06AD_.wvu.FilterData" localSheetId="0" hidden="1">'на 01.09.2019'!$A$7:$J$405</definedName>
    <definedName name="Z_2647282E_5B25_4148_AAD9_72AB0A3F24C4_.wvu.FilterData" localSheetId="0" hidden="1">'на 01.09.2019'!$A$3:$K$189</definedName>
    <definedName name="Z_26E7CD7D_71FD_4075_B268_E6444384CE7D_.wvu.FilterData" localSheetId="0" hidden="1">'на 01.09.2019'!$A$7:$H$152</definedName>
    <definedName name="Z_271A6422_0558_45A4_90D0_4FBBFA0C466A_.wvu.FilterData" localSheetId="0" hidden="1">'на 01.09.2019'!$A$7:$J$405</definedName>
    <definedName name="Z_2751B79E_F60F_449F_9B1A_ED01F0EE4A3F_.wvu.FilterData" localSheetId="0" hidden="1">'на 01.09.2019'!$A$7:$J$405</definedName>
    <definedName name="Z_28008BE5_0693_468D_890E_2AE562EDDFCA_.wvu.FilterData" localSheetId="0" hidden="1">'на 01.09.2019'!$A$7:$H$152</definedName>
    <definedName name="Z_282F013D_E5B1_4C17_8727_7949891CEFC8_.wvu.FilterData" localSheetId="0" hidden="1">'на 01.09.2019'!$A$7:$J$405</definedName>
    <definedName name="Z_28E41E88_388C_4DFB_9AF5_1D40B3E9E104_.wvu.FilterData" localSheetId="0" hidden="1">'на 01.09.2019'!$A$7:$J$405</definedName>
    <definedName name="Z_28E4EEA1_2ECD_4F92_886B_4623628382D4_.wvu.FilterData" localSheetId="0" hidden="1">'на 01.09.2019'!$A$7:$J$405</definedName>
    <definedName name="Z_2932A736_9A81_4C2B_931E_457899534006_.wvu.FilterData" localSheetId="0" hidden="1">'на 01.09.2019'!$A$7:$J$405</definedName>
    <definedName name="Z_29A3F31E_AA0E_4520_83F3_6EDE69E47FB4_.wvu.FilterData" localSheetId="0" hidden="1">'на 01.09.2019'!$A$7:$J$405</definedName>
    <definedName name="Z_29D1C55E_0AE0_4CA9_A4C9_F358DEE7E9AD_.wvu.FilterData" localSheetId="0" hidden="1">'на 01.09.2019'!$A$7:$J$405</definedName>
    <definedName name="Z_29D71C82_2577_4FF3_9305_7EF7756DC376_.wvu.FilterData" localSheetId="0" hidden="1">'на 01.09.2019'!$A$7:$J$405</definedName>
    <definedName name="Z_2A075779_EE89_4995_9517_DAD5135FF513_.wvu.FilterData" localSheetId="0" hidden="1">'на 01.09.2019'!$A$7:$J$405</definedName>
    <definedName name="Z_2A1C394E_EC37_4AB7_9E3A_0759931D8CFD_.wvu.FilterData" localSheetId="0" hidden="1">'на 01.09.2019'!$A$7:$J$405</definedName>
    <definedName name="Z_2A567982_7892_4F86_A16D_3A26E4C78607_.wvu.FilterData" localSheetId="0" hidden="1">'на 01.09.2019'!$A$7:$J$405</definedName>
    <definedName name="Z_2A6F2DEB_E43C_4851_BD61_C2D3E4DD465D_.wvu.FilterData" localSheetId="0" hidden="1">'на 01.09.2019'!$A$7:$J$405</definedName>
    <definedName name="Z_2A9D3288_FE38_46DD_A0BD_6FD4437B54BF_.wvu.FilterData" localSheetId="0" hidden="1">'на 01.09.2019'!$A$7:$J$405</definedName>
    <definedName name="Z_2B4EF399_1F78_4650_9196_70339D27DB54_.wvu.FilterData" localSheetId="0" hidden="1">'на 01.09.2019'!$A$7:$J$405</definedName>
    <definedName name="Z_2B67E997_66AF_4883_9EE5_9876648FDDE9_.wvu.FilterData" localSheetId="0" hidden="1">'на 01.09.2019'!$A$7:$J$405</definedName>
    <definedName name="Z_2B6BAC9D_8ECF_4B5C_AEA7_CCE1C0524E55_.wvu.FilterData" localSheetId="0" hidden="1">'на 01.09.2019'!$A$7:$J$405</definedName>
    <definedName name="Z_2C029299_5EEC_4151_A9E2_241D31E08692_.wvu.FilterData" localSheetId="0" hidden="1">'на 01.09.2019'!$A$7:$J$405</definedName>
    <definedName name="Z_2C43A648_766E_499E_95B2_EA6F7EA791D4_.wvu.FilterData" localSheetId="0" hidden="1">'на 01.09.2019'!$A$7:$J$405</definedName>
    <definedName name="Z_2C47EAD7_6B0B_40AB_9599_0BF3302E35F1_.wvu.FilterData" localSheetId="0" hidden="1">'на 01.09.2019'!$A$7:$H$152</definedName>
    <definedName name="Z_2C83C5CF_2113_4A26_AC8F_B29994F8C20B_.wvu.FilterData" localSheetId="0" hidden="1">'на 01.09.2019'!$A$7:$J$405</definedName>
    <definedName name="Z_2CA13149_FCDD_4675_859E_83B5251A0804_.wvu.FilterData" localSheetId="0" hidden="1">'на 01.09.2019'!$A$7:$J$405</definedName>
    <definedName name="Z_2CD18B03_71F5_4B8A_8C6C_592F5A66335B_.wvu.FilterData" localSheetId="0" hidden="1">'на 01.09.2019'!$A$7:$J$405</definedName>
    <definedName name="Z_2D011736_53B8_48A8_8C2E_71DD995F6546_.wvu.FilterData" localSheetId="0" hidden="1">'на 01.09.2019'!$A$7:$J$405</definedName>
    <definedName name="Z_2D540280_F40F_4530_A32A_1FF2E78E7147_.wvu.FilterData" localSheetId="0" hidden="1">'на 01.09.2019'!$A$7:$J$405</definedName>
    <definedName name="Z_2D918A37_6905_4BEF_BC3A_DA45E968DAC3_.wvu.FilterData" localSheetId="0" hidden="1">'на 01.09.2019'!$A$7:$H$152</definedName>
    <definedName name="Z_2D97755C_B099_4001_9C5F_12A88788A461_.wvu.FilterData" localSheetId="0" hidden="1">'на 01.09.2019'!$A$7:$J$405</definedName>
    <definedName name="Z_2DCF6207_B24B_43F5_B844_6C1E92F9CADA_.wvu.FilterData" localSheetId="0" hidden="1">'на 01.09.2019'!$A$7:$J$405</definedName>
    <definedName name="Z_2DF88C31_E5A0_4DFE_877D_5A31D3992603_.wvu.Rows" localSheetId="0" hidden="1">'на 01.09.2019'!#REF!,'на 01.09.2019'!#REF!,'на 01.09.2019'!#REF!,'на 01.09.2019'!#REF!,'на 01.09.2019'!#REF!,'на 01.09.2019'!#REF!,'на 01.09.2019'!#REF!,'на 01.09.2019'!#REF!,'на 01.09.2019'!#REF!,'на 01.09.2019'!#REF!,'на 01.09.2019'!#REF!</definedName>
    <definedName name="Z_2F3BAFC5_8792_4BC0_833F_5CB9ACB14A14_.wvu.FilterData" localSheetId="0" hidden="1">'на 01.09.2019'!$A$7:$H$152</definedName>
    <definedName name="Z_2F3DE7DB_1DEA_4A0C_88EC_B05C9EEC768F_.wvu.FilterData" localSheetId="0" hidden="1">'на 01.09.2019'!$A$7:$J$405</definedName>
    <definedName name="Z_2F72C4E3_E946_4870_A59B_C47D17A3E8B0_.wvu.FilterData" localSheetId="0" hidden="1">'на 01.09.2019'!$A$7:$J$405</definedName>
    <definedName name="Z_2F7AC811_CA37_46E3_866E_6E10DF43054A_.wvu.FilterData" localSheetId="0" hidden="1">'на 01.09.2019'!$A$7:$J$405</definedName>
    <definedName name="Z_2FAB8F10_5F5A_4B70_9158_E79B14A6565A_.wvu.FilterData" localSheetId="0" hidden="1">'на 01.09.2019'!$A$7:$J$405</definedName>
    <definedName name="Z_300D3722_BC5B_4EFC_A306_CB3461E96075_.wvu.FilterData" localSheetId="0" hidden="1">'на 01.09.2019'!$A$7:$J$405</definedName>
    <definedName name="Z_3023B4E6_3B5A_4EE2_B0CD_0EB8476E923A_.wvu.FilterData" localSheetId="0" hidden="1">'на 01.09.2019'!$A$7:$J$405</definedName>
    <definedName name="Z_30325303_BF31_42D5_AC1B_F6902B32CA33_.wvu.FilterData" localSheetId="0" hidden="1">'на 01.09.2019'!$A$7:$J$405</definedName>
    <definedName name="Z_308AF0B3_EE19_4841_BBC0_915C9A7203E9_.wvu.FilterData" localSheetId="0" hidden="1">'на 01.09.2019'!$A$7:$J$405</definedName>
    <definedName name="Z_30F94082_E7C8_4DE7_AE26_19B3A4317363_.wvu.FilterData" localSheetId="0" hidden="1">'на 01.09.2019'!$A$7:$J$405</definedName>
    <definedName name="Z_315B3829_E75D_48BB_A407_88A96C0D6A4B_.wvu.FilterData" localSheetId="0" hidden="1">'на 01.09.2019'!$A$7:$J$405</definedName>
    <definedName name="Z_3169E1B8_6971_4325_933B_3FDE2BEB6DA0_.wvu.FilterData" localSheetId="0" hidden="1">'на 01.09.2019'!$A$7:$J$405</definedName>
    <definedName name="Z_316B9C14_7546_49E5_A384_4190EC7682DE_.wvu.FilterData" localSheetId="0" hidden="1">'на 01.09.2019'!$A$7:$J$405</definedName>
    <definedName name="Z_31985263_3556_4B71_A26F_62706F49B320_.wvu.FilterData" localSheetId="0" hidden="1">'на 01.09.2019'!$A$7:$H$152</definedName>
    <definedName name="Z_31C5283F_7633_4B8A_ADD5_7EB245AE899F_.wvu.FilterData" localSheetId="0" hidden="1">'на 01.09.2019'!$A$7:$J$405</definedName>
    <definedName name="Z_31E849A6_B4EF_45EE_ADBC_BDC56906C3E6_.wvu.FilterData" localSheetId="0" hidden="1">'на 01.09.2019'!$A$7:$J$405</definedName>
    <definedName name="Z_31EABA3C_DD8D_46BF_85B1_09527EF8E816_.wvu.FilterData" localSheetId="0" hidden="1">'на 01.09.2019'!$A$7:$H$152</definedName>
    <definedName name="Z_320B1B6B_1198_44A6_8D72_260589D02390_.wvu.FilterData" localSheetId="0" hidden="1">'на 01.09.2019'!$A$7:$J$405</definedName>
    <definedName name="Z_328B1FBD_B9E0_4F8C_AA1F_438ED0F19823_.wvu.FilterData" localSheetId="0" hidden="1">'на 01.09.2019'!$A$7:$J$405</definedName>
    <definedName name="Z_32F81156_0F3B_49A8_B56D_9A01AA7C97FE_.wvu.FilterData" localSheetId="0" hidden="1">'на 01.09.2019'!$A$7:$J$405</definedName>
    <definedName name="Z_33081AFE_875F_4448_8DBB_C2288E582829_.wvu.FilterData" localSheetId="0" hidden="1">'на 01.09.2019'!$A$7:$J$405</definedName>
    <definedName name="Z_33725023_9491_4856_AC32_391D3DCA1E13_.wvu.FilterData" localSheetId="0" hidden="1">'на 01.09.2019'!$A$7:$J$405</definedName>
    <definedName name="Z_33995DBE_E7D5_4BC5_96C4_CB599185238D_.wvu.FilterData" localSheetId="0" hidden="1">'на 01.09.2019'!$A$7:$J$405</definedName>
    <definedName name="Z_33F06620_89E2_4BA8_BAB0_6A7070FEBD8A_.wvu.FilterData" localSheetId="0" hidden="1">'на 01.09.2019'!$A$7:$J$405</definedName>
    <definedName name="Z_34587A22_A707_48EC_A6D8_8CA0D443CB5A_.wvu.FilterData" localSheetId="0" hidden="1">'на 01.09.2019'!$A$7:$J$405</definedName>
    <definedName name="Z_349EEACA_C7A1_441E_BFE3_096E57329F7C_.wvu.FilterData" localSheetId="0" hidden="1">'на 01.09.2019'!$A$7:$J$405</definedName>
    <definedName name="Z_34E97F8E_B808_4C29_AFA8_24160BA8B576_.wvu.FilterData" localSheetId="0" hidden="1">'на 01.09.2019'!$A$7:$H$152</definedName>
    <definedName name="Z_354643EC_374D_4252_A3BA_624B9338CCF6_.wvu.FilterData" localSheetId="0" hidden="1">'на 01.09.2019'!$A$7:$J$405</definedName>
    <definedName name="Z_356902C5_CBA1_407E_849C_39B6CAAFCD34_.wvu.FilterData" localSheetId="0" hidden="1">'на 01.09.2019'!$A$7:$J$405</definedName>
    <definedName name="Z_356FBDD5_3775_4781_9E0A_901095CE6157_.wvu.FilterData" localSheetId="0" hidden="1">'на 01.09.2019'!$A$7:$J$405</definedName>
    <definedName name="Z_3597F15D_13FB_47E4_B2D7_0713796F1B32_.wvu.FilterData" localSheetId="0" hidden="1">'на 01.09.2019'!$A$7:$H$152</definedName>
    <definedName name="Z_35A82584_BCCD_413D_BF58_739C849379E3_.wvu.FilterData" localSheetId="0" hidden="1">'на 01.09.2019'!$A$7:$J$405</definedName>
    <definedName name="Z_36279478_DEDD_46A7_8B6D_9500CB65A35C_.wvu.FilterData" localSheetId="0" hidden="1">'на 01.09.2019'!$A$7:$H$152</definedName>
    <definedName name="Z_36282042_958F_4D98_9515_9E9271F26AA2_.wvu.FilterData" localSheetId="0" hidden="1">'на 01.09.2019'!$A$7:$H$152</definedName>
    <definedName name="Z_36483E9A_03E9_431F_B24B_73C77EA6547E_.wvu.FilterData" localSheetId="0" hidden="1">'на 01.09.2019'!$A$7:$J$405</definedName>
    <definedName name="Z_368728BB_F981_4DE3_8F4E_C77C2580C6B3_.wvu.FilterData" localSheetId="0" hidden="1">'на 01.09.2019'!$A$7:$J$405</definedName>
    <definedName name="Z_36AEB3FF_FCBC_4E21_8EFE_F20781816ED3_.wvu.FilterData" localSheetId="0" hidden="1">'на 01.09.2019'!$A$7:$H$152</definedName>
    <definedName name="Z_371CA4AD_891B_4B1D_9403_45AB26546607_.wvu.FilterData" localSheetId="0" hidden="1">'на 01.09.2019'!$A$7:$J$405</definedName>
    <definedName name="Z_375FD1ED_0F0C_4C78_AE3D_1D583BC74E47_.wvu.FilterData" localSheetId="0" hidden="1">'на 01.09.2019'!$A$7:$J$405</definedName>
    <definedName name="Z_3780FC5F_184E_406C_B40E_6BE29406408E_.wvu.FilterData" localSheetId="0" hidden="1">'на 01.09.2019'!$A$7:$J$405</definedName>
    <definedName name="Z_3789C719_2C4D_4FFB_B9EF_5AA095975824_.wvu.FilterData" localSheetId="0" hidden="1">'на 01.09.2019'!$A$7:$J$405</definedName>
    <definedName name="Z_37F8CE32_8CE8_4D95_9C0E_63112E6EFFE9_.wvu.Cols" localSheetId="0" hidden="1">'на 01.09.2019'!#REF!</definedName>
    <definedName name="Z_37F8CE32_8CE8_4D95_9C0E_63112E6EFFE9_.wvu.FilterData" localSheetId="0" hidden="1">'на 01.09.2019'!$A$7:$H$152</definedName>
    <definedName name="Z_37F8CE32_8CE8_4D95_9C0E_63112E6EFFE9_.wvu.PrintArea" localSheetId="0" hidden="1">'на 01.09.2019'!$A$1:$J$152</definedName>
    <definedName name="Z_37F8CE32_8CE8_4D95_9C0E_63112E6EFFE9_.wvu.PrintTitles" localSheetId="0" hidden="1">'на 01.09.2019'!$5:$8</definedName>
    <definedName name="Z_37F8CE32_8CE8_4D95_9C0E_63112E6EFFE9_.wvu.Rows" localSheetId="0" hidden="1">'на 01.09.2019'!#REF!,'на 01.09.2019'!#REF!,'на 01.09.2019'!#REF!,'на 01.09.2019'!#REF!,'на 01.09.2019'!#REF!,'на 01.09.2019'!#REF!,'на 01.09.2019'!#REF!,'на 01.09.2019'!#REF!,'на 01.09.2019'!#REF!,'на 01.09.2019'!#REF!,'на 01.09.2019'!#REF!,'на 01.09.2019'!#REF!,'на 01.09.2019'!#REF!,'на 01.09.2019'!#REF!,'на 01.09.2019'!#REF!,'на 01.09.2019'!#REF!,'на 01.09.2019'!#REF!</definedName>
    <definedName name="Z_386EE007_6994_4AA6_8824_D461BF01F1EA_.wvu.FilterData" localSheetId="0" hidden="1">'на 01.09.2019'!$A$7:$J$405</definedName>
    <definedName name="Z_394FB935_0201_44F8_9182_26C511D48F51_.wvu.FilterData" localSheetId="0" hidden="1">'на 01.09.2019'!$A$7:$J$405</definedName>
    <definedName name="Z_39897EE2_53F6_432A_9A7F_7DBB2FBB08E4_.wvu.FilterData" localSheetId="0" hidden="1">'на 01.09.2019'!$A$7:$J$405</definedName>
    <definedName name="Z_39BDB0EB_9BA4_409E_B505_137EC009426F_.wvu.FilterData" localSheetId="0" hidden="1">'на 01.09.2019'!$A$7:$J$405</definedName>
    <definedName name="Z_39C96D4E_1C4D_4F18_8517_A4E3C24B1712_.wvu.FilterData" localSheetId="0" hidden="1">'на 01.09.2019'!$A$7:$J$405</definedName>
    <definedName name="Z_3A08D49D_7322_4FD5_90D4_F8436B9BCFE3_.wvu.FilterData" localSheetId="0" hidden="1">'на 01.09.2019'!$A$7:$J$405</definedName>
    <definedName name="Z_3A152827_EFCD_4FCD_A4F0_81C604FF3F88_.wvu.FilterData" localSheetId="0" hidden="1">'на 01.09.2019'!$A$7:$J$405</definedName>
    <definedName name="Z_3A3C36BB_10E7_4C1E_B0B9_7B6ED7A3EB3A_.wvu.FilterData" localSheetId="0" hidden="1">'на 01.09.2019'!$A$7:$J$405</definedName>
    <definedName name="Z_3A3DB971_386F_40FA_8DD4_4A74AFE3B4C9_.wvu.FilterData" localSheetId="0" hidden="1">'на 01.09.2019'!$A$7:$J$405</definedName>
    <definedName name="Z_3AAEA08B_779A_471D_BFA0_0D98BF9A4FAD_.wvu.FilterData" localSheetId="0" hidden="1">'на 01.09.2019'!$A$7:$H$152</definedName>
    <definedName name="Z_3ABBA6B1_F69F_4AC7_8A6D_97A73D7030DF_.wvu.FilterData" localSheetId="0" hidden="1">'на 01.09.2019'!$A$7:$J$405</definedName>
    <definedName name="Z_3B9A8A09_51D3_4E7C_A285_7AC18DD1651A_.wvu.FilterData" localSheetId="0" hidden="1">'на 01.09.2019'!$A$7:$J$405</definedName>
    <definedName name="Z_3C664174_3E98_4762_A560_3810A313981F_.wvu.FilterData" localSheetId="0" hidden="1">'на 01.09.2019'!$A$7:$J$405</definedName>
    <definedName name="Z_3C9F72CF_10C2_48CF_BBB6_A2B9A1393F37_.wvu.FilterData" localSheetId="0" hidden="1">'на 01.09.2019'!$A$7:$H$152</definedName>
    <definedName name="Z_3CBCA6B7_5D7C_44A4_844A_26E2A61FDE86_.wvu.FilterData" localSheetId="0" hidden="1">'на 01.09.2019'!$A$7:$J$405</definedName>
    <definedName name="Z_3CF5067B_C0BF_4885_AAB9_F758BBB164A0_.wvu.FilterData" localSheetId="0" hidden="1">'на 01.09.2019'!$A$7:$J$405</definedName>
    <definedName name="Z_3D1280C8_646B_4BB2_862F_8A8207220C6A_.wvu.FilterData" localSheetId="0" hidden="1">'на 01.09.2019'!$A$7:$H$152</definedName>
    <definedName name="Z_3D12D47D_2661_467F_878A_C80F625F0D27_.wvu.FilterData" localSheetId="0" hidden="1">'на 01.09.2019'!$A$7:$J$405</definedName>
    <definedName name="Z_3D221415_9606_4173_A756_975B19400305_.wvu.FilterData" localSheetId="0" hidden="1">'на 01.09.2019'!$A$7:$J$405</definedName>
    <definedName name="Z_3D4245D9_9AB3_43FE_97D0_205A6EA7E6E4_.wvu.FilterData" localSheetId="0" hidden="1">'на 01.09.2019'!$A$7:$J$405</definedName>
    <definedName name="Z_3D5A28D4_CB7B_405C_9FFF_EB22C14AB77F_.wvu.FilterData" localSheetId="0" hidden="1">'на 01.09.2019'!$A$7:$J$405</definedName>
    <definedName name="Z_3D6E136A_63AE_4912_A965_BD438229D989_.wvu.FilterData" localSheetId="0" hidden="1">'на 01.09.2019'!$A$7:$J$405</definedName>
    <definedName name="Z_3D767291_F26D_442B_900B_2A17CA4A2D3C_.wvu.FilterData" localSheetId="0" hidden="1">'на 01.09.2019'!$A$7:$J$405</definedName>
    <definedName name="Z_3DB4F6FC_CE58_4083_A6ED_88DCB901BB99_.wvu.FilterData" localSheetId="0" hidden="1">'на 01.09.2019'!$A$7:$H$152</definedName>
    <definedName name="Z_3E14FD86_95B1_4D0E_A8F6_A4FFDE0E3FF0_.wvu.FilterData" localSheetId="0" hidden="1">'на 01.09.2019'!$A$7:$J$405</definedName>
    <definedName name="Z_3E7BBA27_FCB5_4D66_864C_8656009B9E88_.wvu.FilterData" localSheetId="0" hidden="1">'на 01.09.2019'!$A$3:$K$189</definedName>
    <definedName name="Z_3EEA7E1A_5F2B_4408_A34C_1F0223B5B245_.wvu.FilterData" localSheetId="0" hidden="1">'на 01.09.2019'!$A$7:$J$405</definedName>
    <definedName name="Z_3F0F098D_D998_48FD_BB26_7A5537CB4DC9_.wvu.FilterData" localSheetId="0" hidden="1">'на 01.09.2019'!$A$7:$J$405</definedName>
    <definedName name="Z_3F4E18FA_E0CE_43C2_A7F4_5CAE036892ED_.wvu.FilterData" localSheetId="0" hidden="1">'на 01.09.2019'!$A$7:$J$405</definedName>
    <definedName name="Z_3F7954D6_04C1_4B23_AE36_0FF9609A2280_.wvu.FilterData" localSheetId="0" hidden="1">'на 01.09.2019'!$A$7:$J$405</definedName>
    <definedName name="Z_3F839701_87D5_496C_AD9C_2B5AE5742513_.wvu.FilterData" localSheetId="0" hidden="1">'на 01.09.2019'!$A$7:$J$405</definedName>
    <definedName name="Z_3FE8ACF3_2097_4BA9_8230_2DBD30F09632_.wvu.FilterData" localSheetId="0" hidden="1">'на 01.09.2019'!$A$7:$J$405</definedName>
    <definedName name="Z_3FEA0B99_83A0_4934_91F1_66BC8E596ABB_.wvu.FilterData" localSheetId="0" hidden="1">'на 01.09.2019'!$A$7:$J$405</definedName>
    <definedName name="Z_3FEDCFF8_5450_469D_9A9E_38AB8819A083_.wvu.FilterData" localSheetId="0" hidden="1">'на 01.09.2019'!$A$7:$J$405</definedName>
    <definedName name="Z_402DFE3F_A5E1_41E8_BB4F_E3062FAE22D8_.wvu.FilterData" localSheetId="0" hidden="1">'на 01.09.2019'!$A$7:$J$405</definedName>
    <definedName name="Z_403313B7_B74E_4D03_8AB9_B2A52A5BA330_.wvu.FilterData" localSheetId="0" hidden="1">'на 01.09.2019'!$A$7:$H$152</definedName>
    <definedName name="Z_4055661A_C391_44E3_B71B_DF824D593415_.wvu.FilterData" localSheetId="0" hidden="1">'на 01.09.2019'!$A$7:$H$152</definedName>
    <definedName name="Z_413E8ADC_60FE_4AEB_A365_51405ED7DAEF_.wvu.FilterData" localSheetId="0" hidden="1">'на 01.09.2019'!$A$7:$J$405</definedName>
    <definedName name="Z_415B8653_FE9C_472E_85AE_9CFA9B00FD5E_.wvu.FilterData" localSheetId="0" hidden="1">'на 01.09.2019'!$A$7:$H$152</definedName>
    <definedName name="Z_418F9F46_9018_4AFC_A504_8CA60A905B83_.wvu.FilterData" localSheetId="0" hidden="1">'на 01.09.2019'!$A$7:$J$405</definedName>
    <definedName name="Z_41A2847A_411A_4D8D_8669_7A8FD6A7F9E8_.wvu.FilterData" localSheetId="0" hidden="1">'на 01.09.2019'!$A$7:$J$405</definedName>
    <definedName name="Z_41C6EAF5_F389_4A73_A5DF_3E2ABACB9DC1_.wvu.FilterData" localSheetId="0" hidden="1">'на 01.09.2019'!$A$7:$J$405</definedName>
    <definedName name="Z_422AF1DB_ADD9_4056_90D1_EF57FA0619FA_.wvu.FilterData" localSheetId="0" hidden="1">'на 01.09.2019'!$A$7:$J$405</definedName>
    <definedName name="Z_423AE2BD_6FE7_4E39_8400_BD8A00496896_.wvu.FilterData" localSheetId="0" hidden="1">'на 01.09.2019'!$A$7:$J$405</definedName>
    <definedName name="Z_42BF13A9_20A4_4030_912B_F63923E11DBF_.wvu.FilterData" localSheetId="0" hidden="1">'на 01.09.2019'!$A$7:$J$405</definedName>
    <definedName name="Z_4388DD05_A74C_4C1C_A344_6EEDB2F4B1B0_.wvu.FilterData" localSheetId="0" hidden="1">'на 01.09.2019'!$A$7:$H$152</definedName>
    <definedName name="Z_43F7D742_5383_4CCE_A058_3A12F3676DF6_.wvu.FilterData" localSheetId="0" hidden="1">'на 01.09.2019'!$A$7:$J$405</definedName>
    <definedName name="Z_445590C0_7350_4A17_AB85_F8DCF9494ECC_.wvu.FilterData" localSheetId="0" hidden="1">'на 01.09.2019'!$A$7:$H$152</definedName>
    <definedName name="Z_448249C8_AE56_4244_9A71_332B9BB563B1_.wvu.FilterData" localSheetId="0" hidden="1">'на 01.09.2019'!$A$7:$J$405</definedName>
    <definedName name="Z_4500807F_0E0F_40C0_A6A6_F5F607F7BCF2_.wvu.FilterData" localSheetId="0" hidden="1">'на 01.09.2019'!$A$7:$J$405</definedName>
    <definedName name="Z_4518508D_B738_485B_8F09_2B48028E59D4_.wvu.FilterData" localSheetId="0" hidden="1">'на 01.09.2019'!$A$7:$J$405</definedName>
    <definedName name="Z_45D27932_FD3D_46DE_B431_4E5606457D7F_.wvu.FilterData" localSheetId="0" hidden="1">'на 01.09.2019'!$A$7:$H$152</definedName>
    <definedName name="Z_45DE1976_7F07_4EB4_8A9C_FB72D060BEFA_.wvu.FilterData" localSheetId="0" hidden="1">'на 01.09.2019'!$A$7:$J$405</definedName>
    <definedName name="Z_45DE1976_7F07_4EB4_8A9C_FB72D060BEFA_.wvu.PrintArea" localSheetId="0" hidden="1">'на 01.09.2019'!$A$1:$J$190</definedName>
    <definedName name="Z_45DE1976_7F07_4EB4_8A9C_FB72D060BEFA_.wvu.PrintTitles" localSheetId="0" hidden="1">'на 01.09.2019'!$5:$8</definedName>
    <definedName name="Z_463A6E53_B01C_47C1_A90D_6BF2068600E6_.wvu.FilterData" localSheetId="0" hidden="1">'на 01.09.2019'!$A$7:$J$405</definedName>
    <definedName name="Z_463F3E4B_81D6_4261_A251_5FB4227E67B1_.wvu.FilterData" localSheetId="0" hidden="1">'на 01.09.2019'!$A$7:$J$405</definedName>
    <definedName name="Z_4646AC6A_1AED_414D_9F5A_8C20F4393FAC_.wvu.FilterData" localSheetId="0" hidden="1">'на 01.09.2019'!$A$7:$J$405</definedName>
    <definedName name="Z_464A6675_A54C_47A6_87B3_7B4DF2961434_.wvu.FilterData" localSheetId="0" hidden="1">'на 01.09.2019'!$A$7:$J$405</definedName>
    <definedName name="Z_46710F25_253B_4E24_937C_29641ECA4F50_.wvu.FilterData" localSheetId="0" hidden="1">'на 01.09.2019'!$A$7:$J$405</definedName>
    <definedName name="Z_46EDADFA_EC35_46D3_9137_2B694BF910BA_.wvu.FilterData" localSheetId="0" hidden="1">'на 01.09.2019'!$A$7:$J$405</definedName>
    <definedName name="Z_474B57ED_4959_4C17_9ED5_42840CC1EF1F_.wvu.FilterData" localSheetId="0" hidden="1">'на 01.09.2019'!$A$7:$J$405</definedName>
    <definedName name="Z_4765959C_9F0B_44DF_B00A_10C6BB8CF204_.wvu.FilterData" localSheetId="0" hidden="1">'на 01.09.2019'!$A$7:$J$405</definedName>
    <definedName name="Z_476DBA6E_91D1_4913_8987_DE65424E41FC_.wvu.FilterData" localSheetId="0" hidden="1">'на 01.09.2019'!$A$7:$J$405</definedName>
    <definedName name="Z_477D6B5D_325A_45EE_9C5E_7F9C11D6E1EF_.wvu.FilterData" localSheetId="0" hidden="1">'на 01.09.2019'!$A$7:$J$405</definedName>
    <definedName name="Z_47A8A680_8C4D_4709_925D_1B1D9945DCD8_.wvu.FilterData" localSheetId="0" hidden="1">'на 01.09.2019'!$A$7:$J$405</definedName>
    <definedName name="Z_47BCB1EA_366A_4F56_B866_A7D2D6FB6413_.wvu.FilterData" localSheetId="0" hidden="1">'на 01.09.2019'!$A$7:$J$405</definedName>
    <definedName name="Z_47CE02E9_7BC4_47FC_9B44_1B5CC8466C98_.wvu.FilterData" localSheetId="0" hidden="1">'на 01.09.2019'!$A$7:$J$405</definedName>
    <definedName name="Z_47DE35B6_B347_4C65_8E49_C2008CA773EB_.wvu.FilterData" localSheetId="0" hidden="1">'на 01.09.2019'!$A$7:$H$152</definedName>
    <definedName name="Z_47E54F1A_929E_4350_846F_D427E0D466DD_.wvu.FilterData" localSheetId="0" hidden="1">'на 01.09.2019'!$A$7:$J$405</definedName>
    <definedName name="Z_486156AC_4370_4C02_BA8A_CB9B49D1A8EC_.wvu.FilterData" localSheetId="0" hidden="1">'на 01.09.2019'!$A$7:$J$405</definedName>
    <definedName name="Z_4861CA5D_AAF5_4F79_B1FC_28136A948C67_.wvu.FilterData" localSheetId="0" hidden="1">'на 01.09.2019'!$A$7:$J$405</definedName>
    <definedName name="Z_48DA5D36_0C58_49EA_8441_4706633948A7_.wvu.FilterData" localSheetId="0" hidden="1">'на 01.09.2019'!$A$7:$J$405</definedName>
    <definedName name="Z_490A2F1C_31D3_46A4_90C2_4FE00A2A3110_.wvu.FilterData" localSheetId="0" hidden="1">'на 01.09.2019'!$A$7:$J$405</definedName>
    <definedName name="Z_494248FA_238D_478D_A4F9_307A931FFEE2_.wvu.FilterData" localSheetId="0" hidden="1">'на 01.09.2019'!$A$7:$J$405</definedName>
    <definedName name="Z_495CB41C_9D74_45FB_9A3C_30411D304A3A_.wvu.FilterData" localSheetId="0" hidden="1">'на 01.09.2019'!$A$7:$J$405</definedName>
    <definedName name="Z_49C7329D_3247_4713_BC9A_64F0EE2B0B3C_.wvu.FilterData" localSheetId="0" hidden="1">'на 01.09.2019'!$A$7:$J$405</definedName>
    <definedName name="Z_49E10B09_97E3_41C9_892E_7D9C5DFF5740_.wvu.FilterData" localSheetId="0" hidden="1">'на 01.09.2019'!$A$7:$J$405</definedName>
    <definedName name="Z_49F2D403_965E_4EAD_9917_761D5083F09E_.wvu.FilterData" localSheetId="0" hidden="1">'на 01.09.2019'!$A$7:$J$405</definedName>
    <definedName name="Z_4A659025_264B_4535_9CC0_B58EAC1CFB45_.wvu.FilterData" localSheetId="0" hidden="1">'на 01.09.2019'!$A$7:$J$405</definedName>
    <definedName name="Z_4A8D74AF_6B6C_4239_9EC3_301119213646_.wvu.FilterData" localSheetId="0" hidden="1">'на 01.09.2019'!$A$7:$J$405</definedName>
    <definedName name="Z_4AE61192_90D6_4C2B_9424_00320246C826_.wvu.FilterData" localSheetId="0" hidden="1">'на 01.09.2019'!$A$7:$J$405</definedName>
    <definedName name="Z_4AF0FF7E_D940_4246_AB71_AC8FEDA2EF24_.wvu.FilterData" localSheetId="0" hidden="1">'на 01.09.2019'!$A$7:$J$405</definedName>
    <definedName name="Z_4B8100D5_9B41_4D1D_BD47_2CC7A425BCB9_.wvu.FilterData" localSheetId="0" hidden="1">'на 01.09.2019'!$A$7:$J$405</definedName>
    <definedName name="Z_4BB7905C_0E11_42F1_848D_90186131796A_.wvu.FilterData" localSheetId="0" hidden="1">'на 01.09.2019'!$A$7:$H$152</definedName>
    <definedName name="Z_4BE15B2D_077F_41A8_A21C_AB77D19D57D3_.wvu.FilterData" localSheetId="0" hidden="1">'на 01.09.2019'!$A$7:$J$405</definedName>
    <definedName name="Z_4C1FE39D_945F_4F14_94DF_F69B283DCD9F_.wvu.FilterData" localSheetId="0" hidden="1">'на 01.09.2019'!$A$7:$H$152</definedName>
    <definedName name="Z_4C99A172_787E_4AA6_A4A2_6DD4177EA173_.wvu.FilterData" localSheetId="0" hidden="1">'на 01.09.2019'!$A$7:$J$405</definedName>
    <definedName name="Z_4CA010EE_9FB5_4C7E_A14E_34EFE4C7E4F1_.wvu.FilterData" localSheetId="0" hidden="1">'на 01.09.2019'!$A$7:$J$405</definedName>
    <definedName name="Z_4CEB490B_58FB_4CA0_AAF2_63178FECD849_.wvu.FilterData" localSheetId="0" hidden="1">'на 01.09.2019'!$A$7:$J$405</definedName>
    <definedName name="Z_4DBA5214_E42E_4E7C_B43C_190A2BF79ACC_.wvu.FilterData" localSheetId="0" hidden="1">'на 01.09.2019'!$A$7:$J$405</definedName>
    <definedName name="Z_4DC9D79A_8761_4284_BFE5_DFE7738AB4F8_.wvu.FilterData" localSheetId="0" hidden="1">'на 01.09.2019'!$A$7:$J$405</definedName>
    <definedName name="Z_4DF21929_63B0_45D6_9063_EE3D75E46DF0_.wvu.FilterData" localSheetId="0" hidden="1">'на 01.09.2019'!$A$7:$J$405</definedName>
    <definedName name="Z_4E70B456_53A6_4A9B_B0D8_E54D21A50BAA_.wvu.FilterData" localSheetId="0" hidden="1">'на 01.09.2019'!$A$7:$J$405</definedName>
    <definedName name="Z_4EB9A2EB_6EC6_4AFE_AFFA_537868B4F130_.wvu.FilterData" localSheetId="0" hidden="1">'на 01.09.2019'!$A$7:$J$405</definedName>
    <definedName name="Z_4EF3C623_C372_46C1_AA60_4AC85C37C9F2_.wvu.FilterData" localSheetId="0" hidden="1">'на 01.09.2019'!$A$7:$J$405</definedName>
    <definedName name="Z_4F08029A_B8F0_4DA4_87B0_16FDC76C4FA3_.wvu.FilterData" localSheetId="0" hidden="1">'на 01.09.2019'!$A$7:$J$405</definedName>
    <definedName name="Z_4FA4A69A_6589_44A8_8710_9041295BCBA3_.wvu.FilterData" localSheetId="0" hidden="1">'на 01.09.2019'!$A$7:$J$405</definedName>
    <definedName name="Z_4FE18469_4F1B_4C4F_94F8_2337C288BBDA_.wvu.FilterData" localSheetId="0" hidden="1">'на 01.09.2019'!$A$7:$J$405</definedName>
    <definedName name="Z_5039ACE2_215B_49F3_AC23_F5E171EB2E04_.wvu.FilterData" localSheetId="0" hidden="1">'на 01.09.2019'!$A$7:$J$405</definedName>
    <definedName name="Z_50C47821_D4D0_4482_B67B_271683C3EE7C_.wvu.FilterData" localSheetId="0" hidden="1">'на 01.09.2019'!$A$7:$J$405</definedName>
    <definedName name="Z_50C7EE06_D3E5_466A_B02E_784815AC69C9_.wvu.FilterData" localSheetId="0" hidden="1">'на 01.09.2019'!$A$7:$J$405</definedName>
    <definedName name="Z_50F270BE_8CE5_4CA8_ACB0_0FE221C0502F_.wvu.FilterData" localSheetId="0" hidden="1">'на 01.09.2019'!$A$7:$J$405</definedName>
    <definedName name="Z_512708F0_FC6D_4404_BE68_DA23201791B7_.wvu.FilterData" localSheetId="0" hidden="1">'на 01.09.2019'!$A$7:$J$405</definedName>
    <definedName name="Z_51637613_0EB8_43CA_A073_E9BDD29429FF_.wvu.FilterData" localSheetId="0" hidden="1">'на 01.09.2019'!$A$7:$J$405</definedName>
    <definedName name="Z_51BD5A76_12FD_4D74_BB88_134070337907_.wvu.FilterData" localSheetId="0" hidden="1">'на 01.09.2019'!$A$7:$J$405</definedName>
    <definedName name="Z_5211D146_D07B_4B5D_8712_916865134037_.wvu.FilterData" localSheetId="0" hidden="1">'на 01.09.2019'!$A$7:$J$405</definedName>
    <definedName name="Z_5253E1E1_F351_4BC1_B2DF_DE6F6B57B558_.wvu.FilterData" localSheetId="0" hidden="1">'на 01.09.2019'!$A$7:$J$405</definedName>
    <definedName name="Z_529A9D10_2BB0_46A7_944D_8ECDFA0395B8_.wvu.FilterData" localSheetId="0" hidden="1">'на 01.09.2019'!$A$7:$J$405</definedName>
    <definedName name="Z_52ACD1DE_5C8C_419B_897D_A938C2151D22_.wvu.FilterData" localSheetId="0" hidden="1">'на 01.09.2019'!$A$7:$J$405</definedName>
    <definedName name="Z_52C40832_4D48_45A4_B802_95C62DCB5A61_.wvu.FilterData" localSheetId="0" hidden="1">'на 01.09.2019'!$A$7:$H$152</definedName>
    <definedName name="Z_53011515_95F3_4C88_88B6_C1D6475FC303_.wvu.FilterData" localSheetId="0" hidden="1">'на 01.09.2019'!$A$7:$J$405</definedName>
    <definedName name="Z_539CB3DF_9B66_4BE7_9074_8CE0405EB8A6_.wvu.Cols" localSheetId="0" hidden="1">'на 01.09.2019'!#REF!,'на 01.09.2019'!#REF!</definedName>
    <definedName name="Z_539CB3DF_9B66_4BE7_9074_8CE0405EB8A6_.wvu.FilterData" localSheetId="0" hidden="1">'на 01.09.2019'!$A$7:$J$405</definedName>
    <definedName name="Z_539CB3DF_9B66_4BE7_9074_8CE0405EB8A6_.wvu.PrintArea" localSheetId="0" hidden="1">'на 01.09.2019'!$A$1:$J$184</definedName>
    <definedName name="Z_539CB3DF_9B66_4BE7_9074_8CE0405EB8A6_.wvu.PrintTitles" localSheetId="0" hidden="1">'на 01.09.2019'!$5:$8</definedName>
    <definedName name="Z_543FDC9E_DC95_4C7A_84E4_76AA766A82EF_.wvu.FilterData" localSheetId="0" hidden="1">'на 01.09.2019'!$A$7:$J$405</definedName>
    <definedName name="Z_54703B32_BADE_4A70_9C97_888CD74744A0_.wvu.FilterData" localSheetId="0" hidden="1">'на 01.09.2019'!$A$7:$J$405</definedName>
    <definedName name="Z_54998E4E_243D_4810_826F_6D61E2FD7B80_.wvu.FilterData" localSheetId="0" hidden="1">'на 01.09.2019'!$A$7:$J$405</definedName>
    <definedName name="Z_54BA7F95_777A_45AD_95C4_BDBF7D83E6C8_.wvu.FilterData" localSheetId="0" hidden="1">'на 01.09.2019'!$A$7:$J$405</definedName>
    <definedName name="Z_55266A36_B6A9_42E1_8467_17D14F12BABD_.wvu.FilterData" localSheetId="0" hidden="1">'на 01.09.2019'!$A$7:$H$152</definedName>
    <definedName name="Z_55F24CBB_212F_42F4_BB98_92561BDA95C3_.wvu.FilterData" localSheetId="0" hidden="1">'на 01.09.2019'!$A$7:$J$405</definedName>
    <definedName name="Z_564F82E8_8306_4799_B1F9_06B1FD1FB16E_.wvu.FilterData" localSheetId="0" hidden="1">'на 01.09.2019'!$A$3:$K$189</definedName>
    <definedName name="Z_565A1A16_6A4F_4794_B3C1_1808DC7E86C0_.wvu.FilterData" localSheetId="0" hidden="1">'на 01.09.2019'!$A$7:$H$152</definedName>
    <definedName name="Z_568C3823_FEE7_49C8_B4CF_3D48541DA65C_.wvu.FilterData" localSheetId="0" hidden="1">'на 01.09.2019'!$A$7:$H$152</definedName>
    <definedName name="Z_5696C387_34DF_4BED_BB60_2D85436D9DA8_.wvu.FilterData" localSheetId="0" hidden="1">'на 01.09.2019'!$A$7:$J$405</definedName>
    <definedName name="Z_56C18D87_C587_43F7_9147_D7827AADF66D_.wvu.FilterData" localSheetId="0" hidden="1">'на 01.09.2019'!$A$7:$H$152</definedName>
    <definedName name="Z_5729DC83_8713_4B21_9D2C_8A74D021747E_.wvu.FilterData" localSheetId="0" hidden="1">'на 01.09.2019'!$A$7:$H$152</definedName>
    <definedName name="Z_5730431A_42FA_4886_8F76_DA9C1179F65B_.wvu.FilterData" localSheetId="0" hidden="1">'на 01.09.2019'!$A$7:$J$405</definedName>
    <definedName name="Z_58270B81_2C5A_44D4_84D8_B29B6BA03243_.wvu.FilterData" localSheetId="0" hidden="1">'на 01.09.2019'!$A$7:$H$152</definedName>
    <definedName name="Z_5834E280_FA37_4F43_B5D8_B8D5A97A4524_.wvu.FilterData" localSheetId="0" hidden="1">'на 01.09.2019'!$A$7:$J$405</definedName>
    <definedName name="Z_58A2BFA9_7803_4AA8_99E8_85AF5847A611_.wvu.FilterData" localSheetId="0" hidden="1">'на 01.09.2019'!$A$7:$J$405</definedName>
    <definedName name="Z_58BFA8D4_CF88_4C84_B35F_981C21093C49_.wvu.FilterData" localSheetId="0" hidden="1">'на 01.09.2019'!$A$7:$J$405</definedName>
    <definedName name="Z_58EAD7A7_C312_4E53_9D90_6DB268F00AAE_.wvu.FilterData" localSheetId="0" hidden="1">'на 01.09.2019'!$A$7:$J$405</definedName>
    <definedName name="Z_59074C03_1A19_4344_8FE1_916D5A98CD29_.wvu.FilterData" localSheetId="0" hidden="1">'на 01.09.2019'!$A$7:$J$405</definedName>
    <definedName name="Z_593FC661_D3C9_4D5B_9F7F_4FD8BB281A5E_.wvu.FilterData" localSheetId="0" hidden="1">'на 01.09.2019'!$A$7:$J$405</definedName>
    <definedName name="Z_59F91900_CAE9_4608_97BE_FBC0993C389F_.wvu.FilterData" localSheetId="0" hidden="1">'на 01.09.2019'!$A$7:$H$152</definedName>
    <definedName name="Z_5A0826D2_48E8_4049_87EB_8011A792B32A_.wvu.FilterData" localSheetId="0" hidden="1">'на 01.09.2019'!$A$7:$J$405</definedName>
    <definedName name="Z_5AC843E8_BE7D_4B69_82E5_622B40389D76_.wvu.FilterData" localSheetId="0" hidden="1">'на 01.09.2019'!$A$7:$J$405</definedName>
    <definedName name="Z_5AED1EEB_F2BD_4EA8_B85A_ECC7CA9EB0BB_.wvu.FilterData" localSheetId="0" hidden="1">'на 01.09.2019'!$A$7:$J$405</definedName>
    <definedName name="Z_5B201F9D_0EC3_499C_A33C_1C4C3BFDAC63_.wvu.FilterData" localSheetId="0" hidden="1">'на 01.09.2019'!$A$7:$J$405</definedName>
    <definedName name="Z_5B530939_3820_4F41_B6AF_D342046937E2_.wvu.FilterData" localSheetId="0" hidden="1">'на 01.09.2019'!$A$7:$J$405</definedName>
    <definedName name="Z_5B6D98E6_8929_4747_9889_173EDC254AC0_.wvu.FilterData" localSheetId="0" hidden="1">'на 01.09.2019'!$A$7:$J$405</definedName>
    <definedName name="Z_5B8F35C7_BACE_46B7_A289_D37993E37EE6_.wvu.FilterData" localSheetId="0" hidden="1">'на 01.09.2019'!$A$7:$J$405</definedName>
    <definedName name="Z_5C13A1A0_C535_4639_90BE_9B5D72B8AEDB_.wvu.FilterData" localSheetId="0" hidden="1">'на 01.09.2019'!$A$7:$H$152</definedName>
    <definedName name="Z_5C253E80_F3BD_4FE4_AB93_2FEE92134E33_.wvu.FilterData" localSheetId="0" hidden="1">'на 01.09.2019'!$A$7:$J$405</definedName>
    <definedName name="Z_5C519772_2A20_4B5B_841B_37C4DE3DF25F_.wvu.FilterData" localSheetId="0" hidden="1">'на 01.09.2019'!$A$7:$J$405</definedName>
    <definedName name="Z_5CDE7466_9008_4EE8_8F19_E26D937B15F6_.wvu.FilterData" localSheetId="0" hidden="1">'на 01.09.2019'!$A$7:$H$152</definedName>
    <definedName name="Z_5D02AC07_9DDA_4DED_8BC0_7F56C2780A3D_.wvu.FilterData" localSheetId="0" hidden="1">'на 01.09.2019'!$A$7:$J$405</definedName>
    <definedName name="Z_5D1A8E24_0858_4B4C_9A88_78819F5A1F0E_.wvu.FilterData" localSheetId="0" hidden="1">'на 01.09.2019'!$A$7:$J$405</definedName>
    <definedName name="Z_5E8319AA_70BE_4A15_908D_5BB7BC61D3F7_.wvu.FilterData" localSheetId="0" hidden="1">'на 01.09.2019'!$A$7:$J$405</definedName>
    <definedName name="Z_5EB104F4_627D_44E7_960F_6C67063C7D09_.wvu.FilterData" localSheetId="0" hidden="1">'на 01.09.2019'!$A$7:$J$405</definedName>
    <definedName name="Z_5EB1B5BB_79BE_4318_9140_3FA31802D519_.wvu.FilterData" localSheetId="0" hidden="1">'на 01.09.2019'!$A$7:$J$405</definedName>
    <definedName name="Z_5EB1B5BB_79BE_4318_9140_3FA31802D519_.wvu.PrintArea" localSheetId="0" hidden="1">'на 01.09.2019'!$A$1:$J$184</definedName>
    <definedName name="Z_5EB1B5BB_79BE_4318_9140_3FA31802D519_.wvu.PrintTitles" localSheetId="0" hidden="1">'на 01.09.2019'!$5:$8</definedName>
    <definedName name="Z_5FB953A5_71FF_4056_AF98_C9D06FF0EDF3_.wvu.Cols" localSheetId="0" hidden="1">'на 01.09.2019'!#REF!,'на 01.09.2019'!#REF!</definedName>
    <definedName name="Z_5FB953A5_71FF_4056_AF98_C9D06FF0EDF3_.wvu.FilterData" localSheetId="0" hidden="1">'на 01.09.2019'!$A$7:$J$405</definedName>
    <definedName name="Z_5FB953A5_71FF_4056_AF98_C9D06FF0EDF3_.wvu.PrintArea" localSheetId="0" hidden="1">'на 01.09.2019'!$A$1:$J$184</definedName>
    <definedName name="Z_5FB953A5_71FF_4056_AF98_C9D06FF0EDF3_.wvu.PrintTitles" localSheetId="0" hidden="1">'на 01.09.2019'!$5:$8</definedName>
    <definedName name="Z_6011A554_E1A4_465F_9A01_E0469A86D44D_.wvu.FilterData" localSheetId="0" hidden="1">'на 01.09.2019'!$A$7:$J$405</definedName>
    <definedName name="Z_60155C64_695E_458C_BBFE_B89C53118803_.wvu.FilterData" localSheetId="0" hidden="1">'на 01.09.2019'!$A$7:$J$405</definedName>
    <definedName name="Z_60657231_C99E_4191_A90E_C546FB588843_.wvu.FilterData" localSheetId="0" hidden="1">'на 01.09.2019'!$A$7:$H$152</definedName>
    <definedName name="Z_6068C3FF_17AA_48A5_A88B_2523CBAC39AE_.wvu.FilterData" localSheetId="0" hidden="1">'на 01.09.2019'!$A$7:$J$405</definedName>
    <definedName name="Z_6068C3FF_17AA_48A5_A88B_2523CBAC39AE_.wvu.PrintArea" localSheetId="0" hidden="1">'на 01.09.2019'!$A$1:$J$190</definedName>
    <definedName name="Z_6068C3FF_17AA_48A5_A88B_2523CBAC39AE_.wvu.PrintTitles" localSheetId="0" hidden="1">'на 01.09.2019'!$5:$8</definedName>
    <definedName name="Z_6096DF59_5639_431F_ACAA_6E74367471D4_.wvu.FilterData" localSheetId="0" hidden="1">'на 01.09.2019'!$A$7:$J$405</definedName>
    <definedName name="Z_60B33E92_3815_4061_91AA_8E38B8895054_.wvu.FilterData" localSheetId="0" hidden="1">'на 01.09.2019'!$A$7:$H$152</definedName>
    <definedName name="Z_61D3C2BE_E5C3_4670_8A8C_5EA015D7BE13_.wvu.FilterData" localSheetId="0" hidden="1">'на 01.09.2019'!$A$7:$J$405</definedName>
    <definedName name="Z_61FEE2C2_8D13_4755_8517_9B75B80FA4B1_.wvu.FilterData" localSheetId="0" hidden="1">'на 01.09.2019'!$A$7:$J$405</definedName>
    <definedName name="Z_6246324E_D224_4FAC_8C67_F9370E7D77EB_.wvu.FilterData" localSheetId="0" hidden="1">'на 01.09.2019'!$A$7:$J$405</definedName>
    <definedName name="Z_62534477_13C5_437C_87A9_3525FC60CE4D_.wvu.FilterData" localSheetId="0" hidden="1">'на 01.09.2019'!$A$7:$J$405</definedName>
    <definedName name="Z_62691467_BD46_47AE_A6DF_52CBD0D9817B_.wvu.FilterData" localSheetId="0" hidden="1">'на 01.09.2019'!$A$7:$H$152</definedName>
    <definedName name="Z_62C4D5B7_88F6_4885_99F7_CBFA0AACC2D9_.wvu.FilterData" localSheetId="0" hidden="1">'на 01.09.2019'!$A$7:$J$405</definedName>
    <definedName name="Z_62E7809F_D5DF_4BC1_AEFF_718779E2F7F6_.wvu.FilterData" localSheetId="0" hidden="1">'на 01.09.2019'!$A$7:$J$405</definedName>
    <definedName name="Z_62F28655_B8A8_45AE_A142_E93FF8C032BD_.wvu.FilterData" localSheetId="0" hidden="1">'на 01.09.2019'!$A$7:$J$405</definedName>
    <definedName name="Z_62F2B5AA_C3D1_4669_A4A0_184285923B8F_.wvu.FilterData" localSheetId="0" hidden="1">'на 01.09.2019'!$A$7:$J$405</definedName>
    <definedName name="Z_636DA917_E508_45C7_B31A_50C91F940D46_.wvu.FilterData" localSheetId="0" hidden="1">'на 01.09.2019'!$A$7:$J$405</definedName>
    <definedName name="Z_63720CAA_47FE_4977_B082_29E1534276C7_.wvu.FilterData" localSheetId="0" hidden="1">'на 01.09.2019'!$A$7:$J$405</definedName>
    <definedName name="Z_638AAAE8_8FF2_44D0_A160_BB2A9AEB5B72_.wvu.FilterData" localSheetId="0" hidden="1">'на 01.09.2019'!$A$7:$H$152</definedName>
    <definedName name="Z_63D45DC6_0D62_438A_9069_0A4378090381_.wvu.FilterData" localSheetId="0" hidden="1">'на 01.09.2019'!$A$7:$H$152</definedName>
    <definedName name="Z_647EE6A0_6C8D_4FBF_BCF1_907D60975A5A_.wvu.FilterData" localSheetId="0" hidden="1">'на 01.09.2019'!$A$7:$J$405</definedName>
    <definedName name="Z_648AB040_BD0E_49A1_BA40_87D3D9C0BA55_.wvu.FilterData" localSheetId="0" hidden="1">'на 01.09.2019'!$A$7:$J$405</definedName>
    <definedName name="Z_649E5CE3_4976_49D9_83DA_4E57FFC714BF_.wvu.Cols" localSheetId="0" hidden="1">'на 01.09.2019'!#REF!</definedName>
    <definedName name="Z_649E5CE3_4976_49D9_83DA_4E57FFC714BF_.wvu.FilterData" localSheetId="0" hidden="1">'на 01.09.2019'!$A$7:$J$405</definedName>
    <definedName name="Z_649E5CE3_4976_49D9_83DA_4E57FFC714BF_.wvu.PrintArea" localSheetId="0" hidden="1">'на 01.09.2019'!$A$1:$J$188</definedName>
    <definedName name="Z_649E5CE3_4976_49D9_83DA_4E57FFC714BF_.wvu.PrintTitles" localSheetId="0" hidden="1">'на 01.09.2019'!$5:$8</definedName>
    <definedName name="Z_64C01F03_E840_4B6E_960F_5E13E0981676_.wvu.FilterData" localSheetId="0" hidden="1">'на 01.09.2019'!$A$7:$J$405</definedName>
    <definedName name="Z_65F8B16B_220F_4FC8_86A4_6BDB56CB5C59_.wvu.FilterData" localSheetId="0" hidden="1">'на 01.09.2019'!$A$3:$K$189</definedName>
    <definedName name="Z_6654CD2E_14AE_4299_8801_306919BA9D32_.wvu.FilterData" localSheetId="0" hidden="1">'на 01.09.2019'!$A$7:$J$405</definedName>
    <definedName name="Z_66550ABE_0FE4_4071_B1FA_6163FA599414_.wvu.FilterData" localSheetId="0" hidden="1">'на 01.09.2019'!$A$7:$J$405</definedName>
    <definedName name="Z_6656F77C_55F8_4E1C_A222_2E884838D2F2_.wvu.FilterData" localSheetId="0" hidden="1">'на 01.09.2019'!$A$7:$J$405</definedName>
    <definedName name="Z_66EE8E68_84F1_44B5_B60B_7ED67214A421_.wvu.FilterData" localSheetId="0" hidden="1">'на 01.09.2019'!$A$7:$J$405</definedName>
    <definedName name="Z_67A1158E_8E10_4053_B044_B8AB7C784C01_.wvu.FilterData" localSheetId="0" hidden="1">'на 01.09.2019'!$A$7:$J$405</definedName>
    <definedName name="Z_67ADFAE6_A9AF_44D7_8539_93CD0F6B7849_.wvu.FilterData" localSheetId="0" hidden="1">'на 01.09.2019'!$A$7:$J$405</definedName>
    <definedName name="Z_67ADFAE6_A9AF_44D7_8539_93CD0F6B7849_.wvu.PrintArea" localSheetId="0" hidden="1">'на 01.09.2019'!$A$1:$J$204</definedName>
    <definedName name="Z_67ADFAE6_A9AF_44D7_8539_93CD0F6B7849_.wvu.PrintTitles" localSheetId="0" hidden="1">'на 01.09.2019'!$5:$8</definedName>
    <definedName name="Z_67ADFAE6_A9AF_44D7_8539_93CD0F6B7849_.wvu.Rows" localSheetId="0" hidden="1">'на 01.09.2019'!$79:$80,'на 01.09.2019'!$85:$86,'на 01.09.2019'!$91:$92,'на 01.09.2019'!$97:$98,'на 01.09.2019'!$103:$104,'на 01.09.2019'!$109:$110,'на 01.09.2019'!$127:$128,'на 01.09.2019'!$139:$140,'на 01.09.2019'!$148:$152,'на 01.09.2019'!$165:$166</definedName>
    <definedName name="Z_68543727_5837_47F3_A17E_A06AE03143F0_.wvu.FilterData" localSheetId="0" hidden="1">'на 01.09.2019'!$A$7:$J$405</definedName>
    <definedName name="Z_6901CD30_42B7_4EC1_AF54_8AB710BFE495_.wvu.FilterData" localSheetId="0" hidden="1">'на 01.09.2019'!$A$7:$J$405</definedName>
    <definedName name="Z_69321B6F_CF2A_4DAB_82CF_8CAAD629F257_.wvu.FilterData" localSheetId="0" hidden="1">'на 01.09.2019'!$A$7:$J$405</definedName>
    <definedName name="Z_6A19F32A_B160_4483_91DD_03217B777DF3_.wvu.FilterData" localSheetId="0" hidden="1">'на 01.09.2019'!$A$7:$J$405</definedName>
    <definedName name="Z_6A3BD144_0140_4ADD_AD88_B274AA069B37_.wvu.FilterData" localSheetId="0" hidden="1">'на 01.09.2019'!$A$7:$J$405</definedName>
    <definedName name="Z_6B30174D_06F6_400C_8FE4_A489A229C982_.wvu.FilterData" localSheetId="0" hidden="1">'на 01.09.2019'!$A$7:$J$405</definedName>
    <definedName name="Z_6B9F1A4E_485B_421D_A44C_0AAE5901E28D_.wvu.FilterData" localSheetId="0" hidden="1">'на 01.09.2019'!$A$7:$J$405</definedName>
    <definedName name="Z_6BE4E62B_4F97_4F96_9638_8ADCE8F932B1_.wvu.FilterData" localSheetId="0" hidden="1">'на 01.09.2019'!$A$7:$H$152</definedName>
    <definedName name="Z_6BE735CC_AF2E_4F67_B22D_A8AB001D3353_.wvu.FilterData" localSheetId="0" hidden="1">'на 01.09.2019'!$A$7:$H$152</definedName>
    <definedName name="Z_6C574B3A_CBDC_4063_B039_06E2BE768645_.wvu.FilterData" localSheetId="0" hidden="1">'на 01.09.2019'!$A$7:$J$405</definedName>
    <definedName name="Z_6CF84B0C_144A_4CF4_A34E_B9147B738037_.wvu.FilterData" localSheetId="0" hidden="1">'на 01.09.2019'!$A$7:$H$152</definedName>
    <definedName name="Z_6D091BF8_3118_4C66_BFCF_A396B92963B0_.wvu.FilterData" localSheetId="0" hidden="1">'на 01.09.2019'!$A$7:$J$405</definedName>
    <definedName name="Z_6D692D1F_2186_4B62_878B_AABF13F25116_.wvu.FilterData" localSheetId="0" hidden="1">'на 01.09.2019'!$A$7:$J$405</definedName>
    <definedName name="Z_6D7CFBF1_75D3_41F3_8694_AE4E45FE6F72_.wvu.FilterData" localSheetId="0" hidden="1">'на 01.09.2019'!$A$7:$J$405</definedName>
    <definedName name="Z_6DC5357A_CB08_43BF_90C5_44CA067A2BB4_.wvu.FilterData" localSheetId="0" hidden="1">'на 01.09.2019'!$A$7:$J$405</definedName>
    <definedName name="Z_6E1926CF_4906_4A55_811C_617ED8BB98BA_.wvu.FilterData" localSheetId="0" hidden="1">'на 01.09.2019'!$A$7:$J$405</definedName>
    <definedName name="Z_6E2D6686_B9FD_4BBA_8CD4_95C6386F5509_.wvu.FilterData" localSheetId="0" hidden="1">'на 01.09.2019'!$A$7:$H$152</definedName>
    <definedName name="Z_6E4A7295_8CE0_4D28_ABEF_D38EBAE7C204_.wvu.FilterData" localSheetId="0" hidden="1">'на 01.09.2019'!$A$7:$J$405</definedName>
    <definedName name="Z_6E4A7295_8CE0_4D28_ABEF_D38EBAE7C204_.wvu.PrintArea" localSheetId="0" hidden="1">'на 01.09.2019'!$A$1:$J$205</definedName>
    <definedName name="Z_6E4A7295_8CE0_4D28_ABEF_D38EBAE7C204_.wvu.PrintTitles" localSheetId="0" hidden="1">'на 01.09.2019'!$5:$8</definedName>
    <definedName name="Z_6ECBF068_1C02_4E6C_B4E6_EB2B6EC464BD_.wvu.FilterData" localSheetId="0" hidden="1">'на 01.09.2019'!$A$7:$J$405</definedName>
    <definedName name="Z_6F1223ED_6D7E_4BDC_97BD_57C6B16DF50B_.wvu.FilterData" localSheetId="0" hidden="1">'на 01.09.2019'!$A$7:$J$405</definedName>
    <definedName name="Z_6F188E27_E72B_48C9_888E_3A4AAF082D5A_.wvu.FilterData" localSheetId="0" hidden="1">'на 01.09.2019'!$A$7:$J$405</definedName>
    <definedName name="Z_6F60BF81_D1A9_4E04_93E7_3EE7124B8D23_.wvu.FilterData" localSheetId="0" hidden="1">'на 01.09.2019'!$A$7:$H$152</definedName>
    <definedName name="Z_6FA95ECB_A72C_44B0_B29D_BED71D2AC5FA_.wvu.FilterData" localSheetId="0" hidden="1">'на 01.09.2019'!$A$7:$J$405</definedName>
    <definedName name="Z_6FC51FBE_9907_47C6_90D2_77583F097BE8_.wvu.FilterData" localSheetId="0" hidden="1">'на 01.09.2019'!$A$7:$J$405</definedName>
    <definedName name="Z_701E5EC3_E633_4389_A70E_4DD82E713CE4_.wvu.FilterData" localSheetId="0" hidden="1">'на 01.09.2019'!$A$7:$J$405</definedName>
    <definedName name="Z_70563E19_BB5A_4FAB_8E42_6308F4D97788_.wvu.FilterData" localSheetId="0" hidden="1">'на 01.09.2019'!$A$7:$J$405</definedName>
    <definedName name="Z_70567FCD_AD22_4F19_9380_E5332B152F74_.wvu.FilterData" localSheetId="0" hidden="1">'на 01.09.2019'!$A$7:$J$405</definedName>
    <definedName name="Z_706D67E7_3361_40B2_829D_8844AB8060E2_.wvu.FilterData" localSheetId="0" hidden="1">'на 01.09.2019'!$A$7:$H$152</definedName>
    <definedName name="Z_70E4543C_ADDB_4019_BDB2_F36D27861FA5_.wvu.FilterData" localSheetId="0" hidden="1">'на 01.09.2019'!$A$7:$J$405</definedName>
    <definedName name="Z_70F1B7E8_7988_4C81_9922_ABE1AE06A197_.wvu.FilterData" localSheetId="0" hidden="1">'на 01.09.2019'!$A$7:$J$405</definedName>
    <definedName name="Z_71392A7E_0652_42FB_9A5C_35A0D8CFF7F9_.wvu.FilterData" localSheetId="0" hidden="1">'на 01.09.2019'!$A$7:$J$405</definedName>
    <definedName name="Z_7246383F_5A7C_4469_ABE5_F3DE99D7B98C_.wvu.FilterData" localSheetId="0" hidden="1">'на 01.09.2019'!$A$7:$H$152</definedName>
    <definedName name="Z_727CF329_C3C3_4900_8882_0105D9B87052_.wvu.FilterData" localSheetId="0" hidden="1">'на 01.09.2019'!$A$7:$J$405</definedName>
    <definedName name="Z_728B417D_5E48_46CF_86FE_9C0FFD136F19_.wvu.FilterData" localSheetId="0" hidden="1">'на 01.09.2019'!$A$7:$J$405</definedName>
    <definedName name="Z_72971C39_5C91_4008_BD77_2DC24FDFDCB6_.wvu.FilterData" localSheetId="0" hidden="1">'на 01.09.2019'!$A$7:$J$405</definedName>
    <definedName name="Z_72BCCF18_7B1D_4731_977C_FF5C187A4C82_.wvu.FilterData" localSheetId="0" hidden="1">'на 01.09.2019'!$A$7:$J$405</definedName>
    <definedName name="Z_72C0943B_A5D5_4B80_AD54_166C5CDC74DE_.wvu.FilterData" localSheetId="0" hidden="1">'на 01.09.2019'!$A$3:$K$189</definedName>
    <definedName name="Z_72C0943B_A5D5_4B80_AD54_166C5CDC74DE_.wvu.PrintArea" localSheetId="0" hidden="1">'на 01.09.2019'!$A$1:$J$204</definedName>
    <definedName name="Z_72C0943B_A5D5_4B80_AD54_166C5CDC74DE_.wvu.PrintTitles" localSheetId="0" hidden="1">'на 01.09.2019'!$5:$8</definedName>
    <definedName name="Z_7351B774_7780_442A_903E_647131A150ED_.wvu.FilterData" localSheetId="0" hidden="1">'на 01.09.2019'!$A$7:$J$405</definedName>
    <definedName name="Z_7376FA42_13A1_4710_BABC_A35C9B40426F_.wvu.FilterData" localSheetId="0" hidden="1">'на 01.09.2019'!$A$7:$J$405</definedName>
    <definedName name="Z_73DD0BF4_420B_48CB_9B9B_8A8636EFB6F5_.wvu.FilterData" localSheetId="0" hidden="1">'на 01.09.2019'!$A$7:$J$405</definedName>
    <definedName name="Z_741C3AAD_37E5_4231_B8F1_6F6ABAB5BA70_.wvu.FilterData" localSheetId="0" hidden="1">'на 01.09.2019'!$A$3:$K$189</definedName>
    <definedName name="Z_742C8CE1_B323_4B6C_901C_E2B713ADDB04_.wvu.FilterData" localSheetId="0" hidden="1">'на 01.09.2019'!$A$7:$H$152</definedName>
    <definedName name="Z_748F9DE0_4D4D_45B7_B0A6_8E38A8FAC9E9_.wvu.FilterData" localSheetId="0" hidden="1">'на 01.09.2019'!$A$7:$J$405</definedName>
    <definedName name="Z_74E76C1B_437A_4F95_A676_022F5E1C8D67_.wvu.FilterData" localSheetId="0" hidden="1">'на 01.09.2019'!$A$7:$J$405</definedName>
    <definedName name="Z_74F25527_9FBE_45D8_B38D_2B215FE8DD1E_.wvu.FilterData" localSheetId="0" hidden="1">'на 01.09.2019'!$A$7:$J$405</definedName>
    <definedName name="Z_762066AC_D656_4392_845D_8C6157B76764_.wvu.FilterData" localSheetId="0" hidden="1">'на 01.09.2019'!$A$7:$H$152</definedName>
    <definedName name="Z_7654DBDC_86A8_4903_B5DC_30516E94F2C0_.wvu.FilterData" localSheetId="0" hidden="1">'на 01.09.2019'!$A$7:$J$405</definedName>
    <definedName name="Z_77081AB2_288F_4D22_9FAD_2429DAF1E510_.wvu.FilterData" localSheetId="0" hidden="1">'на 01.09.2019'!$A$7:$J$405</definedName>
    <definedName name="Z_777611BF_FE54_48A9_A8A8_0C82A3AE3A94_.wvu.FilterData" localSheetId="0" hidden="1">'на 01.09.2019'!$A$7:$J$405</definedName>
    <definedName name="Z_784E79C4_44EE_4A5F_B5EE_E1C5DC2A73F5_.wvu.FilterData" localSheetId="0" hidden="1">'на 01.09.2019'!$A$7:$J$405</definedName>
    <definedName name="Z_793C7B2D_7F2B_48EC_8A47_D2709381137D_.wvu.FilterData" localSheetId="0" hidden="1">'на 01.09.2019'!$A$7:$J$405</definedName>
    <definedName name="Z_799DB00F_141C_483B_A462_359C05A36D93_.wvu.FilterData" localSheetId="0" hidden="1">'на 01.09.2019'!$A$7:$H$152</definedName>
    <definedName name="Z_79E4D554_5B2C_41A7_B934_B430838AA03E_.wvu.FilterData" localSheetId="0" hidden="1">'на 01.09.2019'!$A$7:$J$405</definedName>
    <definedName name="Z_7A01CF94_90AE_4821_93EE_D3FE8D12D8D5_.wvu.FilterData" localSheetId="0" hidden="1">'на 01.09.2019'!$A$7:$J$405</definedName>
    <definedName name="Z_7A09065A_45D5_4C53_B9DD_121DF6719D64_.wvu.FilterData" localSheetId="0" hidden="1">'на 01.09.2019'!$A$7:$H$152</definedName>
    <definedName name="Z_7A581F71_E82E_4B42_ADFE_CBB110352CF0_.wvu.FilterData" localSheetId="0" hidden="1">'на 01.09.2019'!$A$7:$J$405</definedName>
    <definedName name="Z_7A71A7FF_8800_4D00_AEC1_1B599D526CDE_.wvu.FilterData" localSheetId="0" hidden="1">'на 01.09.2019'!$A$7:$J$405</definedName>
    <definedName name="Z_7AE14342_BF53_4FA2_8C85_1038D8BA9596_.wvu.FilterData" localSheetId="0" hidden="1">'на 01.09.2019'!$A$7:$H$152</definedName>
    <definedName name="Z_7B245AB0_C2AF_4822_BFC4_2399F85856C1_.wvu.Cols" localSheetId="0" hidden="1">'на 01.09.2019'!#REF!,'на 01.09.2019'!#REF!</definedName>
    <definedName name="Z_7B245AB0_C2AF_4822_BFC4_2399F85856C1_.wvu.FilterData" localSheetId="0" hidden="1">'на 01.09.2019'!$A$7:$J$405</definedName>
    <definedName name="Z_7B245AB0_C2AF_4822_BFC4_2399F85856C1_.wvu.PrintArea" localSheetId="0" hidden="1">'на 01.09.2019'!$A$1:$J$184</definedName>
    <definedName name="Z_7B245AB0_C2AF_4822_BFC4_2399F85856C1_.wvu.PrintTitles" localSheetId="0" hidden="1">'на 01.09.2019'!$5:$8</definedName>
    <definedName name="Z_7B77AEA7_9EB0_430F_94C7_6393A69B0369_.wvu.FilterData" localSheetId="0" hidden="1">'на 01.09.2019'!$A$7:$J$405</definedName>
    <definedName name="Z_7BA445E6_50A0_4F67_81F2_B2945A5BFD3F_.wvu.FilterData" localSheetId="0" hidden="1">'на 01.09.2019'!$A$7:$J$405</definedName>
    <definedName name="Z_7BC27702_AD83_4B6E_860E_D694439F877D_.wvu.FilterData" localSheetId="0" hidden="1">'на 01.09.2019'!$A$7:$H$152</definedName>
    <definedName name="Z_7C23B52F_243B_4908_ACCE_2C6A732F4CE2_.wvu.FilterData" localSheetId="0" hidden="1">'на 01.09.2019'!$A$7:$J$405</definedName>
    <definedName name="Z_7C5735B6_B983_4E14_B7E4_71C183F79239_.wvu.FilterData" localSheetId="0" hidden="1">'на 01.09.2019'!$A$7:$J$405</definedName>
    <definedName name="Z_7CB2D520_A8A5_4D6C_BE39_64C505DBAE2C_.wvu.FilterData" localSheetId="0" hidden="1">'на 01.09.2019'!$A$7:$J$405</definedName>
    <definedName name="Z_7CB9D1CB_80BA_40B4_9A94_7ED38A1B10BF_.wvu.FilterData" localSheetId="0" hidden="1">'на 01.09.2019'!$A$7:$J$405</definedName>
    <definedName name="Z_7D3CF40D_731A_458F_92D4_5239AC179A47_.wvu.FilterData" localSheetId="0" hidden="1">'на 01.09.2019'!$A$7:$J$405</definedName>
    <definedName name="Z_7D748AFA_A668_4029_AD67_E233DAE0B748_.wvu.FilterData" localSheetId="0" hidden="1">'на 01.09.2019'!$A$7:$J$405</definedName>
    <definedName name="Z_7DB24378_D193_4D04_9739_831C8625EEAE_.wvu.FilterData" localSheetId="0" hidden="1">'на 01.09.2019'!$A$7:$J$60</definedName>
    <definedName name="Z_7DE2C6BB_5F23_4345_9D0D_B5B4BA992A74_.wvu.FilterData" localSheetId="0" hidden="1">'на 01.09.2019'!$A$7:$J$405</definedName>
    <definedName name="Z_7E10B4A2_86C5_49FE_B735_A2A4A6EBA352_.wvu.FilterData" localSheetId="0" hidden="1">'на 01.09.2019'!$A$7:$J$405</definedName>
    <definedName name="Z_7E77AE50_A8E9_48E1_BD6F_0651484E1DB4_.wvu.FilterData" localSheetId="0" hidden="1">'на 01.09.2019'!$A$7:$J$405</definedName>
    <definedName name="Z_7EA33A1B_0947_4DD9_ACB5_FE84B029B96C_.wvu.FilterData" localSheetId="0" hidden="1">'на 01.09.2019'!$A$7:$J$405</definedName>
    <definedName name="Z_8007FFF7_F225_4D07_B648_0021B9FE9E8A_.wvu.FilterData" localSheetId="0" hidden="1">'на 01.09.2019'!$A$7:$J$405</definedName>
    <definedName name="Z_80140D8B_E635_4A57_8CFB_A0D49EB42D6A_.wvu.FilterData" localSheetId="0" hidden="1">'на 01.09.2019'!$A$7:$J$405</definedName>
    <definedName name="Z_8031C64D_1C21_4159_B071_D2328195B6C4_.wvu.FilterData" localSheetId="0" hidden="1">'на 01.09.2019'!$A$7:$J$405</definedName>
    <definedName name="Z_80D84490_9B2F_4196_9FDE_6B9221814592_.wvu.FilterData" localSheetId="0" hidden="1">'на 01.09.2019'!$A$7:$J$405</definedName>
    <definedName name="Z_81403331_C5EB_4760_B273_D3D9C8D43951_.wvu.FilterData" localSheetId="0" hidden="1">'на 01.09.2019'!$A$7:$H$152</definedName>
    <definedName name="Z_81649847_CB5B_4966_A3DA_C8770A46509B_.wvu.FilterData" localSheetId="0" hidden="1">'на 01.09.2019'!$A$7:$J$405</definedName>
    <definedName name="Z_81BE03B7_DE2F_4E82_8496_CAF917D1CC3F_.wvu.FilterData" localSheetId="0" hidden="1">'на 01.09.2019'!$A$7:$J$405</definedName>
    <definedName name="Z_8220CA38_66F1_4F9F_A7AE_CF3DF89B0B66_.wvu.FilterData" localSheetId="0" hidden="1">'на 01.09.2019'!$A$7:$J$405</definedName>
    <definedName name="Z_8280D1E0_5055_49CD_A383_D6B2F2EBD512_.wvu.FilterData" localSheetId="0" hidden="1">'на 01.09.2019'!$A$7:$H$152</definedName>
    <definedName name="Z_829F5F3F_AACC_4AF4_A7EF_0FD75747C358_.wvu.FilterData" localSheetId="0" hidden="1">'на 01.09.2019'!$A$7:$J$405</definedName>
    <definedName name="Z_82EF6439_1F2C_48B0_83F0_00AD9D43623A_.wvu.FilterData" localSheetId="0" hidden="1">'на 01.09.2019'!$A$7:$J$405</definedName>
    <definedName name="Z_837CFD4A_C906_4267_9AF6_CD5874FBB89E_.wvu.FilterData" localSheetId="0" hidden="1">'на 01.09.2019'!$A$7:$J$405</definedName>
    <definedName name="Z_83894FAF_831A_4268_8B2F_EACBEA69E5F1_.wvu.FilterData" localSheetId="0" hidden="1">'на 01.09.2019'!$A$7:$J$405</definedName>
    <definedName name="Z_840133FA_9546_4ED0_AA3E_E87F8F80931F_.wvu.FilterData" localSheetId="0" hidden="1">'на 01.09.2019'!$A$7:$J$405</definedName>
    <definedName name="Z_8407F1E6_9EC7_461D_8D1B_94A2C00F9BA6_.wvu.FilterData" localSheetId="0" hidden="1">'на 01.09.2019'!$A$7:$J$405</definedName>
    <definedName name="Z_8462E4B7_FF49_4401_9CB1_027D70C3D86B_.wvu.FilterData" localSheetId="0" hidden="1">'на 01.09.2019'!$A$7:$H$152</definedName>
    <definedName name="Z_8518C130_335F_4917_99A5_712FA6AC79A6_.wvu.FilterData" localSheetId="0" hidden="1">'на 01.09.2019'!$A$7:$J$405</definedName>
    <definedName name="Z_8518EF96_21CF_4CEA_B17C_8AA8E48B82CF_.wvu.FilterData" localSheetId="0" hidden="1">'на 01.09.2019'!$A$7:$J$405</definedName>
    <definedName name="Z_85336449_1C25_4AF7_89BA_281D7385CDF9_.wvu.FilterData" localSheetId="0" hidden="1">'на 01.09.2019'!$A$7:$J$405</definedName>
    <definedName name="Z_85610BEE_6BD4_4AC9_9284_0AD9E6A15466_.wvu.FilterData" localSheetId="0" hidden="1">'на 01.09.2019'!$A$7:$J$405</definedName>
    <definedName name="Z_85621B9F_ABEF_4928_B406_5F6003CD3FC1_.wvu.FilterData" localSheetId="0" hidden="1">'на 01.09.2019'!$A$7:$J$405</definedName>
    <definedName name="Z_856E1644_43B0_4A35_AD05_C3FB0553F633_.wvu.FilterData" localSheetId="0" hidden="1">'на 01.09.2019'!$A$7:$J$405</definedName>
    <definedName name="Z_85941411_C589_4588_ABE6_705DAC8DCC3D_.wvu.FilterData" localSheetId="0" hidden="1">'на 01.09.2019'!$A$7:$J$405</definedName>
    <definedName name="Z_85EC44C9_3155_42D3_A129_8E0E8C37A7B0_.wvu.FilterData" localSheetId="0" hidden="1">'на 01.09.2019'!$A$7:$J$405</definedName>
    <definedName name="Z_8608FEAB_BF57_4E40_9AFB_AA087E242421_.wvu.FilterData" localSheetId="0" hidden="1">'на 01.09.2019'!$A$7:$J$405</definedName>
    <definedName name="Z_8649CC96_F63A_4F83_8C89_AA8F47AC05F3_.wvu.FilterData" localSheetId="0" hidden="1">'на 01.09.2019'!$A$7:$H$152</definedName>
    <definedName name="Z_865E39A3_4E09_45FF_A763_447E1E4F2C56_.wvu.FilterData" localSheetId="0" hidden="1">'на 01.09.2019'!$A$7:$J$405</definedName>
    <definedName name="Z_866666B3_A778_4059_8EF6_136684A0F698_.wvu.FilterData" localSheetId="0" hidden="1">'на 01.09.2019'!$A$7:$J$405</definedName>
    <definedName name="Z_868403B4_F60C_4700_B312_EDA79B4B2FC0_.wvu.FilterData" localSheetId="0" hidden="1">'на 01.09.2019'!$A$7:$J$405</definedName>
    <definedName name="Z_871DCBA4_4473_4C58_85F8_F17781E7BAB8_.wvu.FilterData" localSheetId="0" hidden="1">'на 01.09.2019'!$A$7:$J$405</definedName>
    <definedName name="Z_8789C1A0_51C5_46EF_B1F1_B319BE008AC1_.wvu.FilterData" localSheetId="0" hidden="1">'на 01.09.2019'!$A$7:$J$405</definedName>
    <definedName name="Z_87AE545F_036F_4E8B_9D04_AE59AB8BAC14_.wvu.FilterData" localSheetId="0" hidden="1">'на 01.09.2019'!$A$7:$H$152</definedName>
    <definedName name="Z_87D86486_B5EF_4463_9350_9D1E042A42DF_.wvu.FilterData" localSheetId="0" hidden="1">'на 01.09.2019'!$A$7:$J$405</definedName>
    <definedName name="Z_882AE0C6_2439_44EF_9DFE_625D71A6FEB9_.wvu.FilterData" localSheetId="0" hidden="1">'на 01.09.2019'!$A$7:$J$405</definedName>
    <definedName name="Z_883D51B0_0A2B_40BD_A4BD_D3780EBDA8D9_.wvu.FilterData" localSheetId="0" hidden="1">'на 01.09.2019'!$A$7:$J$405</definedName>
    <definedName name="Z_8878B53B_0E8A_4A11_8A26_C2AC9BB8A4A9_.wvu.FilterData" localSheetId="0" hidden="1">'на 01.09.2019'!$A$7:$H$152</definedName>
    <definedName name="Z_888B8943_9277_42CB_A862_699801009D7B_.wvu.FilterData" localSheetId="0" hidden="1">'на 01.09.2019'!$A$7:$J$405</definedName>
    <definedName name="Z_88A0F5C8_F1C4_4816_99C8_59CB44BCE491_.wvu.FilterData" localSheetId="0" hidden="1">'на 01.09.2019'!$A$7:$J$405</definedName>
    <definedName name="Z_893C2773_315C_4E37_8B64_9EE805C92E03_.wvu.FilterData" localSheetId="0" hidden="1">'на 01.09.2019'!$A$7:$J$405</definedName>
    <definedName name="Z_893FA4D1_A90D_4C00_9051_4D40650C669D_.wvu.FilterData" localSheetId="0" hidden="1">'на 01.09.2019'!$A$7:$J$405</definedName>
    <definedName name="Z_895608B2_F053_445E_BD6A_E885E9D4FE51_.wvu.FilterData" localSheetId="0" hidden="1">'на 01.09.2019'!$A$7:$J$405</definedName>
    <definedName name="Z_898FFEFC_C4FC_44BB_BE63_00FC13DD2042_.wvu.FilterData" localSheetId="0" hidden="1">'на 01.09.2019'!$A$7:$J$405</definedName>
    <definedName name="Z_89C6A5BF_E8A5_4A6F_A481_15B2F7A6D4E2_.wvu.FilterData" localSheetId="0" hidden="1">'на 01.09.2019'!$A$7:$J$405</definedName>
    <definedName name="Z_89F2DB1B_0F19_4230_A501_8A6666788E86_.wvu.FilterData" localSheetId="0" hidden="1">'на 01.09.2019'!$A$7:$J$405</definedName>
    <definedName name="Z_8A4ABF0A_262D_4454_86FE_CA0ADCDF3E94_.wvu.FilterData" localSheetId="0" hidden="1">'на 01.09.2019'!$A$7:$J$405</definedName>
    <definedName name="Z_8AEDF337_2CA8_4768_B777_87BA785EB7CF_.wvu.FilterData" localSheetId="0" hidden="1">'на 01.09.2019'!$A$7:$J$405</definedName>
    <definedName name="Z_8BA7C340_DD6D_4BDE_939B_41C98A02B423_.wvu.FilterData" localSheetId="0" hidden="1">'на 01.09.2019'!$A$7:$J$405</definedName>
    <definedName name="Z_8BB118EA_41BC_4E46_8EA1_4268AA5B6DB1_.wvu.FilterData" localSheetId="0" hidden="1">'на 01.09.2019'!$A$7:$J$405</definedName>
    <definedName name="Z_8C04CD6E_A1CC_4EF8_8DD5_B859F52073A0_.wvu.FilterData" localSheetId="0" hidden="1">'на 01.09.2019'!$A$7:$J$405</definedName>
    <definedName name="Z_8C654415_86D2_479D_A511_8A4B3774E375_.wvu.FilterData" localSheetId="0" hidden="1">'на 01.09.2019'!$A$7:$H$152</definedName>
    <definedName name="Z_8CAD663B_CD5E_4846_B4FD_69BCB6D1EB12_.wvu.FilterData" localSheetId="0" hidden="1">'на 01.09.2019'!$A$7:$H$152</definedName>
    <definedName name="Z_8CB267BE_E783_4914_8FFF_50D79F1D75CF_.wvu.FilterData" localSheetId="0" hidden="1">'на 01.09.2019'!$A$7:$H$152</definedName>
    <definedName name="Z_8D0153EB_A3EC_4213_A12B_74D6D827770F_.wvu.FilterData" localSheetId="0" hidden="1">'на 01.09.2019'!$A$7:$J$405</definedName>
    <definedName name="Z_8D165CA5_5C34_4274_A8CC_4FBD8A8EE6D4_.wvu.FilterData" localSheetId="0" hidden="1">'на 01.09.2019'!$A$7:$J$405</definedName>
    <definedName name="Z_8D7BE686_9FAF_4C26_8FD5_5395E55E0797_.wvu.FilterData" localSheetId="0" hidden="1">'на 01.09.2019'!$A$7:$H$152</definedName>
    <definedName name="Z_8D7C2311_E9FE_48F6_9665_BB17829B147C_.wvu.FilterData" localSheetId="0" hidden="1">'на 01.09.2019'!$A$7:$J$405</definedName>
    <definedName name="Z_8D8D2F4C_3B7E_4C1F_A367_4BA418733E1A_.wvu.FilterData" localSheetId="0" hidden="1">'на 01.09.2019'!$A$7:$H$152</definedName>
    <definedName name="Z_8DFDD887_4859_4275_91A7_634544543F21_.wvu.FilterData" localSheetId="0" hidden="1">'на 01.09.2019'!$A$7:$J$405</definedName>
    <definedName name="Z_8E62A2BE_7CE7_496E_AC79_F133ABDC98BF_.wvu.FilterData" localSheetId="0" hidden="1">'на 01.09.2019'!$A$7:$H$152</definedName>
    <definedName name="Z_8E9F6F00_AE74_405E_A586_56EFCF2E0935_.wvu.FilterData" localSheetId="0" hidden="1">'на 01.09.2019'!$A$7:$J$405</definedName>
    <definedName name="Z_8EEB3EFB_2D0D_474D_A904_853356F13984_.wvu.FilterData" localSheetId="0" hidden="1">'на 01.09.2019'!$A$7:$J$405</definedName>
    <definedName name="Z_8F2A8A22_72A2_4B00_8248_255CA52D5828_.wvu.FilterData" localSheetId="0" hidden="1">'на 01.09.2019'!$A$7:$J$405</definedName>
    <definedName name="Z_8F2C6946_96AE_437C_B49F_554BFA809A0E_.wvu.FilterData" localSheetId="0" hidden="1">'на 01.09.2019'!$A$7:$J$405</definedName>
    <definedName name="Z_8F77D1FA_0A19_42EE_8A6C_A8B882128C49_.wvu.FilterData" localSheetId="0" hidden="1">'на 01.09.2019'!$A$7:$J$405</definedName>
    <definedName name="Z_8FF9DCA5_6AD6_43DC_B4C2_6F2C2BD54E25_.wvu.FilterData" localSheetId="0" hidden="1">'на 01.09.2019'!$A$7:$J$405</definedName>
    <definedName name="Z_90067115_7038_486C_B585_B48F5820801A_.wvu.FilterData" localSheetId="0" hidden="1">'на 01.09.2019'!$A$7:$J$405</definedName>
    <definedName name="Z_9044C5A5_1D21_4DB7_B551_B82CFEBFBFBE_.wvu.FilterData" localSheetId="0" hidden="1">'на 01.09.2019'!$A$7:$J$405</definedName>
    <definedName name="Z_9089CAE7_C9D5_4B44_BF40_622C1D4BEC1A_.wvu.FilterData" localSheetId="0" hidden="1">'на 01.09.2019'!$A$7:$J$405</definedName>
    <definedName name="Z_90B62036_E8E2_47F2_BA67_9490969E5E89_.wvu.FilterData" localSheetId="0" hidden="1">'на 01.09.2019'!$A$7:$J$405</definedName>
    <definedName name="Z_91482E4A_EB85_41D6_AA9F_21521D0F577E_.wvu.FilterData" localSheetId="0" hidden="1">'на 01.09.2019'!$A$7:$J$405</definedName>
    <definedName name="Z_91A44DD7_EFA1_45BC_BF8A_C6EBAED142C3_.wvu.FilterData" localSheetId="0" hidden="1">'на 01.09.2019'!$A$7:$J$405</definedName>
    <definedName name="Z_91E3A4F6_DD5F_4801_8A73_43FA173EA59A_.wvu.FilterData" localSheetId="0" hidden="1">'на 01.09.2019'!$A$7:$J$405</definedName>
    <definedName name="Z_920A2071_C71B_4F9A_9162_3A507E3571B7_.wvu.FilterData" localSheetId="0" hidden="1">'на 01.09.2019'!$A$7:$J$405</definedName>
    <definedName name="Z_920FBB9C_08EB_4E34_86D0_F557F6CFABB8_.wvu.FilterData" localSheetId="0" hidden="1">'на 01.09.2019'!$A$7:$J$405</definedName>
    <definedName name="Z_92A69ACC_08E1_4049_9A4E_909BE09E8D3F_.wvu.FilterData" localSheetId="0" hidden="1">'на 01.09.2019'!$A$7:$J$405</definedName>
    <definedName name="Z_92A7494D_B642_4D2E_8A98_FA3ADD190BCE_.wvu.FilterData" localSheetId="0" hidden="1">'на 01.09.2019'!$A$7:$J$405</definedName>
    <definedName name="Z_92A89EF4_8A4E_4790_B0CC_01892B6039EB_.wvu.FilterData" localSheetId="0" hidden="1">'на 01.09.2019'!$A$7:$J$405</definedName>
    <definedName name="Z_92B14807_1A18_49A7_BCF6_3D45DEFE0E47_.wvu.FilterData" localSheetId="0" hidden="1">'на 01.09.2019'!$A$7:$J$405</definedName>
    <definedName name="Z_92E38377_38CC_496E_BBD8_5394F7550FE3_.wvu.FilterData" localSheetId="0" hidden="1">'на 01.09.2019'!$A$7:$J$405</definedName>
    <definedName name="Z_93030161_EBD2_4C55_BB01_67290B2149A7_.wvu.FilterData" localSheetId="0" hidden="1">'на 01.09.2019'!$A$7:$J$405</definedName>
    <definedName name="Z_935DFEC4_8817_4BB5_A846_9674D5A05EE9_.wvu.FilterData" localSheetId="0" hidden="1">'на 01.09.2019'!$A$7:$H$152</definedName>
    <definedName name="Z_938F43B0_CEED_4632_948B_C835F76DFE4A_.wvu.FilterData" localSheetId="0" hidden="1">'на 01.09.2019'!$A$7:$J$405</definedName>
    <definedName name="Z_93997AAE_3E78_48E8_AE0E_38B78085663A_.wvu.FilterData" localSheetId="0" hidden="1">'на 01.09.2019'!$A$7:$J$405</definedName>
    <definedName name="Z_944D1186_FA84_48E6_9A44_19022D55084A_.wvu.FilterData" localSheetId="0" hidden="1">'на 01.09.2019'!$A$7:$J$405</definedName>
    <definedName name="Z_94851B80_49A7_4207_A790_443843F85060_.wvu.FilterData" localSheetId="0" hidden="1">'на 01.09.2019'!$A$7:$J$405</definedName>
    <definedName name="Z_94E3B816_367C_44F4_94FC_13D42F694C13_.wvu.FilterData" localSheetId="0" hidden="1">'на 01.09.2019'!$A$7:$J$405</definedName>
    <definedName name="Z_9567BAA3_C404_4ADC_8B8B_933A1A5CE7B8_.wvu.FilterData" localSheetId="0" hidden="1">'на 01.09.2019'!$A$7:$J$405</definedName>
    <definedName name="Z_95B26847_5719_44C4_809A_1AA433F7B4DC_.wvu.FilterData" localSheetId="0" hidden="1">'на 01.09.2019'!$A$7:$J$405</definedName>
    <definedName name="Z_95B5A563_A81C_425C_AC80_18232E0FA0F2_.wvu.FilterData" localSheetId="0" hidden="1">'на 01.09.2019'!$A$7:$H$152</definedName>
    <definedName name="Z_95DCDA71_E71C_4701_B168_34A55CC7547D_.wvu.FilterData" localSheetId="0" hidden="1">'на 01.09.2019'!$A$7:$J$405</definedName>
    <definedName name="Z_95E04D27_058D_4765_8CB6_B789CC5A15B9_.wvu.FilterData" localSheetId="0" hidden="1">'на 01.09.2019'!$A$7:$J$405</definedName>
    <definedName name="Z_96167660_EA8B_4F7D_87A1_785E97B459B3_.wvu.FilterData" localSheetId="0" hidden="1">'на 01.09.2019'!$A$7:$H$152</definedName>
    <definedName name="Z_96879477_4713_4ABC_982A_7EB1C07B4DED_.wvu.FilterData" localSheetId="0" hidden="1">'на 01.09.2019'!$A$7:$H$152</definedName>
    <definedName name="Z_969E164A_AA47_4A3D_AECC_F3C5A8BBA40A_.wvu.FilterData" localSheetId="0" hidden="1">'на 01.09.2019'!$A$7:$J$405</definedName>
    <definedName name="Z_96C46F49_6CFA_47C5_9713_424D77847057_.wvu.FilterData" localSheetId="0" hidden="1">'на 01.09.2019'!$A$7:$J$405</definedName>
    <definedName name="Z_9780079B_2369_4362_9878_DE63286783A8_.wvu.FilterData" localSheetId="0" hidden="1">'на 01.09.2019'!$A$7:$J$405</definedName>
    <definedName name="Z_97B55429_A18E_43B5_9AF8_FE73FCDE4BBB_.wvu.FilterData" localSheetId="0" hidden="1">'на 01.09.2019'!$A$7:$J$405</definedName>
    <definedName name="Z_97E2C09C_6040_4BDA_B6A0_AF60F993AC48_.wvu.FilterData" localSheetId="0" hidden="1">'на 01.09.2019'!$A$7:$J$405</definedName>
    <definedName name="Z_97F74FDF_2C27_4D85_A3A7_1EF51A8A2DFF_.wvu.FilterData" localSheetId="0" hidden="1">'на 01.09.2019'!$A$7:$H$152</definedName>
    <definedName name="Z_98620FAB_A12D_44CF_95E4_17A962FCE777_.wvu.FilterData" localSheetId="0" hidden="1">'на 01.09.2019'!$A$7:$J$405</definedName>
    <definedName name="Z_987C1B6D_28A7_49CB_BBF0_6C3FFB9FC1C5_.wvu.FilterData" localSheetId="0" hidden="1">'на 01.09.2019'!$A$7:$J$405</definedName>
    <definedName name="Z_98AE7DDA_90CE_4E15_AD8D_6630EEDB042C_.wvu.FilterData" localSheetId="0" hidden="1">'на 01.09.2019'!$A$7:$J$405</definedName>
    <definedName name="Z_98BF881C_EB9C_4397_B787_F3FB50ED2890_.wvu.FilterData" localSheetId="0" hidden="1">'на 01.09.2019'!$A$7:$J$405</definedName>
    <definedName name="Z_98E168F2_55D9_4CA5_BFC7_4762AF11FD48_.wvu.FilterData" localSheetId="0" hidden="1">'на 01.09.2019'!$A$7:$J$405</definedName>
    <definedName name="Z_998B8119_4FF3_4A16_838D_539C6AE34D55_.wvu.Cols" localSheetId="0" hidden="1">'на 01.09.2019'!#REF!,'на 01.09.2019'!#REF!</definedName>
    <definedName name="Z_998B8119_4FF3_4A16_838D_539C6AE34D55_.wvu.FilterData" localSheetId="0" hidden="1">'на 01.09.2019'!$A$7:$J$405</definedName>
    <definedName name="Z_998B8119_4FF3_4A16_838D_539C6AE34D55_.wvu.PrintArea" localSheetId="0" hidden="1">'на 01.09.2019'!$A$1:$J$184</definedName>
    <definedName name="Z_998B8119_4FF3_4A16_838D_539C6AE34D55_.wvu.PrintTitles" localSheetId="0" hidden="1">'на 01.09.2019'!$5:$8</definedName>
    <definedName name="Z_998B8119_4FF3_4A16_838D_539C6AE34D55_.wvu.Rows" localSheetId="0" hidden="1">'на 01.09.2019'!#REF!</definedName>
    <definedName name="Z_99950613_28E7_4EC2_B918_559A2757B0A9_.wvu.FilterData" localSheetId="0" hidden="1">'на 01.09.2019'!$A$7:$J$405</definedName>
    <definedName name="Z_99950613_28E7_4EC2_B918_559A2757B0A9_.wvu.PrintArea" localSheetId="0" hidden="1">'на 01.09.2019'!$A$1:$J$190</definedName>
    <definedName name="Z_99950613_28E7_4EC2_B918_559A2757B0A9_.wvu.PrintTitles" localSheetId="0" hidden="1">'на 01.09.2019'!$5:$8</definedName>
    <definedName name="Z_99A00621_53DB_4FBF_8383_336AC7B2FEE0_.wvu.FilterData" localSheetId="0" hidden="1">'на 01.09.2019'!$A$7:$J$405</definedName>
    <definedName name="Z_9A28E7E9_55CD_40D9_9E29_E07B8DD3C238_.wvu.FilterData" localSheetId="0" hidden="1">'на 01.09.2019'!$A$7:$J$405</definedName>
    <definedName name="Z_9A769443_7DFA_43D5_AB26_6F2EEF53DAF1_.wvu.FilterData" localSheetId="0" hidden="1">'на 01.09.2019'!$A$7:$H$152</definedName>
    <definedName name="Z_9A8CADCF_85D0_4D32_80F2_6CE3DE83CA66_.wvu.FilterData" localSheetId="0" hidden="1">'на 01.09.2019'!$A$7:$J$405</definedName>
    <definedName name="Z_9B640DD4_FBFD_444A_B4D5_4A34ED79B9BC_.wvu.FilterData" localSheetId="0" hidden="1">'на 01.09.2019'!$A$7:$J$405</definedName>
    <definedName name="Z_9C310551_EC8B_4B87_B5AF_39FC532C6FE3_.wvu.FilterData" localSheetId="0" hidden="1">'на 01.09.2019'!$A$7:$H$152</definedName>
    <definedName name="Z_9C38FBC7_6E93_40A5_BD30_7720FC92D0D4_.wvu.FilterData" localSheetId="0" hidden="1">'на 01.09.2019'!$A$7:$J$405</definedName>
    <definedName name="Z_9CB26755_9CF3_42C9_A567_6FF9CCE0F397_.wvu.FilterData" localSheetId="0" hidden="1">'на 01.09.2019'!$A$7:$J$405</definedName>
    <definedName name="Z_9CE1F91A_5326_41A6_9CA7_C24ACCBE2F48_.wvu.FilterData" localSheetId="0" hidden="1">'на 01.09.2019'!$A$7:$J$405</definedName>
    <definedName name="Z_9D24C81C_5B18_4B40_BF88_7236C9CAE366_.wvu.FilterData" localSheetId="0" hidden="1">'на 01.09.2019'!$A$7:$H$152</definedName>
    <definedName name="Z_9DE7839B_6B77_48C9_B008_4D6E417DD85D_.wvu.FilterData" localSheetId="0" hidden="1">'на 01.09.2019'!$A$7:$J$405</definedName>
    <definedName name="Z_9E1D944D_E62F_4660_B928_F956F86CCB3D_.wvu.FilterData" localSheetId="0" hidden="1">'на 01.09.2019'!$A$7:$J$405</definedName>
    <definedName name="Z_9E720D93_31F0_4636_BA00_6CE6F83F3651_.wvu.FilterData" localSheetId="0" hidden="1">'на 01.09.2019'!$A$7:$J$405</definedName>
    <definedName name="Z_9E943B7D_D4C7_443F_BC4C_8AB90546D8A5_.wvu.Cols" localSheetId="0" hidden="1">'на 01.09.2019'!#REF!,'на 01.09.2019'!#REF!</definedName>
    <definedName name="Z_9E943B7D_D4C7_443F_BC4C_8AB90546D8A5_.wvu.FilterData" localSheetId="0" hidden="1">'на 01.09.2019'!$A$3:$J$60</definedName>
    <definedName name="Z_9E943B7D_D4C7_443F_BC4C_8AB90546D8A5_.wvu.PrintTitles" localSheetId="0" hidden="1">'на 01.09.2019'!$5:$8</definedName>
    <definedName name="Z_9E943B7D_D4C7_443F_BC4C_8AB90546D8A5_.wvu.Rows" localSheetId="0" hidden="1">'на 01.09.2019'!#REF!,'на 01.09.2019'!#REF!,'на 01.09.2019'!#REF!,'на 01.09.2019'!#REF!,'на 01.09.2019'!#REF!,'на 01.09.2019'!#REF!,'на 01.09.2019'!#REF!,'на 01.09.2019'!#REF!,'на 01.09.2019'!#REF!,'на 01.09.2019'!#REF!,'на 01.09.2019'!#REF!,'на 01.09.2019'!#REF!,'на 01.09.2019'!#REF!,'на 01.09.2019'!#REF!,'на 01.09.2019'!#REF!,'на 01.09.2019'!#REF!,'на 01.09.2019'!#REF!,'на 01.09.2019'!#REF!,'на 01.09.2019'!#REF!,'на 01.09.2019'!#REF!</definedName>
    <definedName name="Z_9EC99D85_9CBB_4D41_A0AC_5A782960B43C_.wvu.FilterData" localSheetId="0" hidden="1">'на 01.09.2019'!$A$7:$H$152</definedName>
    <definedName name="Z_9EE9225B_6C4B_479E_B8A3_AD0EB35235F9_.wvu.FilterData" localSheetId="0" hidden="1">'на 01.09.2019'!$A$7:$J$405</definedName>
    <definedName name="Z_9F469FEB_94D1_4BA9_BDF6_0A94C53541EA_.wvu.FilterData" localSheetId="0" hidden="1">'на 01.09.2019'!$A$7:$J$405</definedName>
    <definedName name="Z_9FA29541_62F4_4CED_BF33_19F6BA57578F_.wvu.Cols" localSheetId="0" hidden="1">'на 01.09.2019'!#REF!,'на 01.09.2019'!#REF!</definedName>
    <definedName name="Z_9FA29541_62F4_4CED_BF33_19F6BA57578F_.wvu.FilterData" localSheetId="0" hidden="1">'на 01.09.2019'!$A$7:$J$405</definedName>
    <definedName name="Z_9FA29541_62F4_4CED_BF33_19F6BA57578F_.wvu.PrintArea" localSheetId="0" hidden="1">'на 01.09.2019'!$A$1:$J$184</definedName>
    <definedName name="Z_9FA29541_62F4_4CED_BF33_19F6BA57578F_.wvu.PrintTitles" localSheetId="0" hidden="1">'на 01.09.2019'!$5:$8</definedName>
    <definedName name="Z_9FDAEEB9_7434_4701_B9D3_AEFADA35D37B_.wvu.FilterData" localSheetId="0" hidden="1">'на 01.09.2019'!$A$7:$J$405</definedName>
    <definedName name="Z_A03C4C06_B945_48DE_83E2_706D18377BFA_.wvu.FilterData" localSheetId="0" hidden="1">'на 01.09.2019'!$A$7:$J$405</definedName>
    <definedName name="Z_A076AA26_B89C_401B_BFC1_DBB6CC9D6D95_.wvu.FilterData" localSheetId="0" hidden="1">'на 01.09.2019'!$A$7:$J$405</definedName>
    <definedName name="Z_A08B7B60_BE09_484D_B75E_15D9DE206B17_.wvu.FilterData" localSheetId="0" hidden="1">'на 01.09.2019'!$A$7:$J$405</definedName>
    <definedName name="Z_A0963EEC_5578_46DF_B7B0_2B9F8CADC5B9_.wvu.FilterData" localSheetId="0" hidden="1">'на 01.09.2019'!$A$7:$J$405</definedName>
    <definedName name="Z_A0A3CD9B_2436_40D7_91DB_589A95FBBF00_.wvu.FilterData" localSheetId="0" hidden="1">'на 01.09.2019'!$A$7:$J$405</definedName>
    <definedName name="Z_A0A3CD9B_2436_40D7_91DB_589A95FBBF00_.wvu.PrintArea" localSheetId="0" hidden="1">'на 01.09.2019'!$A$1:$J$204</definedName>
    <definedName name="Z_A0A3CD9B_2436_40D7_91DB_589A95FBBF00_.wvu.PrintTitles" localSheetId="0" hidden="1">'на 01.09.2019'!$5:$8</definedName>
    <definedName name="Z_A0EB0A04_1124_498B_8C4B_C1E25B53C1A8_.wvu.FilterData" localSheetId="0" hidden="1">'на 01.09.2019'!$A$7:$H$152</definedName>
    <definedName name="Z_A0F76A4B_6862_4C98_8A93_2EBAEE1B6BB0_.wvu.FilterData" localSheetId="0" hidden="1">'на 01.09.2019'!$A$7:$J$405</definedName>
    <definedName name="Z_A113B19A_DB2C_4585_AED7_B7EF9F05E57E_.wvu.FilterData" localSheetId="0" hidden="1">'на 01.09.2019'!$A$7:$J$405</definedName>
    <definedName name="Z_A1252AD3_62A9_4B5D_B0FA_98A0DCCDEFC0_.wvu.FilterData" localSheetId="0" hidden="1">'на 01.09.2019'!$A$7:$J$405</definedName>
    <definedName name="Z_A21CB1BD_5236_485F_8FCB_D43C0EB079B8_.wvu.FilterData" localSheetId="0" hidden="1">'на 01.09.2019'!$A$7:$J$405</definedName>
    <definedName name="Z_A2611F3A_C06C_4662_B39E_6F08BA7C9B14_.wvu.FilterData" localSheetId="0" hidden="1">'на 01.09.2019'!$A$7:$H$152</definedName>
    <definedName name="Z_A28DA500_33FC_4913_B21A_3E2D7ED7A130_.wvu.FilterData" localSheetId="0" hidden="1">'на 01.09.2019'!$A$7:$H$152</definedName>
    <definedName name="Z_A38250FB_559C_49CE_918A_6673F9586B86_.wvu.FilterData" localSheetId="0" hidden="1">'на 01.09.2019'!$A$7:$J$405</definedName>
    <definedName name="Z_A3A455A0_D439_4DB6_9552_34013CFCFF6F_.wvu.FilterData" localSheetId="0" hidden="1">'на 01.09.2019'!$A$7:$J$405</definedName>
    <definedName name="Z_A5169FE8_9D26_44E6_A6EA_F78B40E1DE01_.wvu.FilterData" localSheetId="0" hidden="1">'на 01.09.2019'!$A$7:$J$405</definedName>
    <definedName name="Z_A57C42F9_18B1_4AA0_97AE_4F8F0C3D5B4A_.wvu.FilterData" localSheetId="0" hidden="1">'на 01.09.2019'!$A$7:$J$405</definedName>
    <definedName name="Z_A62258B9_7768_4C4F_AFFC_537782E81CFF_.wvu.FilterData" localSheetId="0" hidden="1">'на 01.09.2019'!$A$7:$H$152</definedName>
    <definedName name="Z_A65D4FF6_26A1_47FE_AF98_41E05002FB1E_.wvu.FilterData" localSheetId="0" hidden="1">'на 01.09.2019'!$A$7:$H$152</definedName>
    <definedName name="Z_A6816A2A_A381_4629_A196_A2D2CBED046E_.wvu.FilterData" localSheetId="0" hidden="1">'на 01.09.2019'!$A$7:$J$405</definedName>
    <definedName name="Z_A6B98527_7CBF_4E4D_BDEA_9334A3EB779F_.wvu.Cols" localSheetId="0" hidden="1">'на 01.09.2019'!#REF!,'на 01.09.2019'!#REF!,'на 01.09.2019'!$K:$BN</definedName>
    <definedName name="Z_A6B98527_7CBF_4E4D_BDEA_9334A3EB779F_.wvu.FilterData" localSheetId="0" hidden="1">'на 01.09.2019'!$A$7:$J$405</definedName>
    <definedName name="Z_A6B98527_7CBF_4E4D_BDEA_9334A3EB779F_.wvu.PrintArea" localSheetId="0" hidden="1">'на 01.09.2019'!$A$1:$BN$184</definedName>
    <definedName name="Z_A6B98527_7CBF_4E4D_BDEA_9334A3EB779F_.wvu.PrintTitles" localSheetId="0" hidden="1">'на 01.09.2019'!$5:$7</definedName>
    <definedName name="Z_A80309A3_DC3C_4005_B42B_D4917A972961_.wvu.FilterData" localSheetId="0" hidden="1">'на 01.09.2019'!$A$7:$J$405</definedName>
    <definedName name="Z_A8EFE8CB_4B40_4A53_8B7A_29439E2B50D7_.wvu.FilterData" localSheetId="0" hidden="1">'на 01.09.2019'!$A$7:$J$405</definedName>
    <definedName name="Z_A98C96B5_CE3A_4FF9_B3E5_0DBB66ADC5BB_.wvu.FilterData" localSheetId="0" hidden="1">'на 01.09.2019'!$A$7:$H$152</definedName>
    <definedName name="Z_A9BB2943_E4B1_4809_A926_69F8C50E1CF2_.wvu.FilterData" localSheetId="0" hidden="1">'на 01.09.2019'!$A$7:$J$405</definedName>
    <definedName name="Z_AA4C7BF5_07E0_4095_B165_D2AF600190FA_.wvu.FilterData" localSheetId="0" hidden="1">'на 01.09.2019'!$A$7:$H$152</definedName>
    <definedName name="Z_AAC4B5AB_1913_4D9C_A1FF_BD9345E009EB_.wvu.FilterData" localSheetId="0" hidden="1">'на 01.09.2019'!$A$7:$H$152</definedName>
    <definedName name="Z_AB20AEF7_931C_411F_91E6_F461408B5AE6_.wvu.FilterData" localSheetId="0" hidden="1">'на 01.09.2019'!$A$7:$J$405</definedName>
    <definedName name="Z_ABA75302_0F6D_4886_9D81_1818E8870CAA_.wvu.FilterData" localSheetId="0" hidden="1">'на 01.09.2019'!$A$3:$K$189</definedName>
    <definedName name="Z_ABAF42E6_6CD6_46B1_A0C6_0099C207BC1C_.wvu.FilterData" localSheetId="0" hidden="1">'на 01.09.2019'!$A$7:$J$405</definedName>
    <definedName name="Z_ABF07E15_3FB5_46FA_8B18_72FA32E3F1DA_.wvu.FilterData" localSheetId="0" hidden="1">'на 01.09.2019'!$A$7:$J$405</definedName>
    <definedName name="Z_ACFE2E5A_B4BC_4793_B103_05F97C227772_.wvu.FilterData" localSheetId="0" hidden="1">'на 01.09.2019'!$A$7:$J$405</definedName>
    <definedName name="Z_AD079EA2_4E18_46EE_8E20_0C7923C917D2_.wvu.FilterData" localSheetId="0" hidden="1">'на 01.09.2019'!$A$7:$J$405</definedName>
    <definedName name="Z_AD5FD28B_B163_4E28_9CF1_4D777A9C7F23_.wvu.FilterData" localSheetId="0" hidden="1">'на 01.09.2019'!$A$7:$J$405</definedName>
    <definedName name="Z_ADE318A0_9CB5_431A_AF2B_D561B19631D9_.wvu.FilterData" localSheetId="0" hidden="1">'на 01.09.2019'!$A$7:$J$405</definedName>
    <definedName name="Z_ADEB3242_7660_4E37_BB66_F38B3721740A_.wvu.FilterData" localSheetId="0" hidden="1">'на 01.09.2019'!$A$7:$J$405</definedName>
    <definedName name="Z_ADF53E9B_9172_4E3F_AC45_4FF59160C1DB_.wvu.FilterData" localSheetId="0" hidden="1">'на 01.09.2019'!$A$7:$J$405</definedName>
    <definedName name="Z_AF01D870_77CB_46A2_A95B_3A27FF42EAA8_.wvu.FilterData" localSheetId="0" hidden="1">'на 01.09.2019'!$A$7:$H$152</definedName>
    <definedName name="Z_AF1AEFF5_9892_4FCB_BD3E_6CF1CEE1B71B_.wvu.FilterData" localSheetId="0" hidden="1">'на 01.09.2019'!$A$7:$J$405</definedName>
    <definedName name="Z_AF52B61E_FDEA_47EA_AEB5_644F9593AA6A_.wvu.FilterData" localSheetId="0" hidden="1">'на 01.09.2019'!$A$7:$J$405</definedName>
    <definedName name="Z_AF578863_5150_4761_94CC_531A4DF22DCE_.wvu.FilterData" localSheetId="0" hidden="1">'на 01.09.2019'!$A$7:$J$405</definedName>
    <definedName name="Z_AFABF6AA_2F6E_48B0_98F8_213EA30990B1_.wvu.FilterData" localSheetId="0" hidden="1">'на 01.09.2019'!$A$7:$J$405</definedName>
    <definedName name="Z_AFC26506_1EE1_430F_B247_3257CE41958A_.wvu.FilterData" localSheetId="0" hidden="1">'на 01.09.2019'!$A$7:$J$405</definedName>
    <definedName name="Z_B00B4D71_156E_4DD9_93CC_1F392CBA035F_.wvu.FilterData" localSheetId="0" hidden="1">'на 01.09.2019'!$A$7:$J$405</definedName>
    <definedName name="Z_B0B61858_D248_4F0B_95EB_A53482FBF19B_.wvu.FilterData" localSheetId="0" hidden="1">'на 01.09.2019'!$A$7:$J$405</definedName>
    <definedName name="Z_B0BB7BD4_E507_4D19_A9BF_6595068A89B5_.wvu.FilterData" localSheetId="0" hidden="1">'на 01.09.2019'!$A$7:$J$405</definedName>
    <definedName name="Z_B180D137_9F25_4AD4_9057_37928F1867A8_.wvu.FilterData" localSheetId="0" hidden="1">'на 01.09.2019'!$A$7:$H$152</definedName>
    <definedName name="Z_B1FA2CF0_321B_4787_93E8_EB6D5C78D6B5_.wvu.FilterData" localSheetId="0" hidden="1">'на 01.09.2019'!$A$7:$J$405</definedName>
    <definedName name="Z_B246A3A0_6AE0_4610_AE7A_F7490C26DBCA_.wvu.FilterData" localSheetId="0" hidden="1">'на 01.09.2019'!$A$7:$J$405</definedName>
    <definedName name="Z_B2D38EAC_E767_43A7_B7A2_621639FE347D_.wvu.FilterData" localSheetId="0" hidden="1">'на 01.09.2019'!$A$7:$H$152</definedName>
    <definedName name="Z_B2E9D1B9_C3FE_4F75_89F4_46F3E34C24E4_.wvu.FilterData" localSheetId="0" hidden="1">'на 01.09.2019'!$A$7:$J$405</definedName>
    <definedName name="Z_B30FEF93_CDBE_4AC5_9298_7B65E13C3F79_.wvu.FilterData" localSheetId="0" hidden="1">'на 01.09.2019'!$A$7:$J$405</definedName>
    <definedName name="Z_B3114865_FFF9_40B7_B9E6_C3642102DCF9_.wvu.FilterData" localSheetId="0" hidden="1">'на 01.09.2019'!$A$7:$J$405</definedName>
    <definedName name="Z_B3339176_D3D0_4D7A_8AAB_C0B71F942A93_.wvu.FilterData" localSheetId="0" hidden="1">'на 01.09.2019'!$A$7:$H$152</definedName>
    <definedName name="Z_B350A9CC_C225_45B2_AEE1_E6A61C6949F5_.wvu.FilterData" localSheetId="0" hidden="1">'на 01.09.2019'!$A$7:$J$405</definedName>
    <definedName name="Z_B3655F0F_A78B_43E5_BFD5_814C66A7690F_.wvu.FilterData" localSheetId="0" hidden="1">'на 01.09.2019'!$A$7:$J$405</definedName>
    <definedName name="Z_B45FAC42_679D_43AB_B511_9E5492CAC2DB_.wvu.FilterData" localSheetId="0" hidden="1">'на 01.09.2019'!$A$7:$H$152</definedName>
    <definedName name="Z_B47A0A9E_665F_4B62_A9A6_650B391D5D49_.wvu.FilterData" localSheetId="0" hidden="1">'на 01.09.2019'!$A$7:$J$405</definedName>
    <definedName name="Z_B499C08D_A2E7_417F_A9B7_BFCE2B66534F_.wvu.FilterData" localSheetId="0" hidden="1">'на 01.09.2019'!$A$7:$J$405</definedName>
    <definedName name="Z_B4E448FF_1059_48E0_93CC_976057024FF4_.wvu.FilterData" localSheetId="0" hidden="1">'на 01.09.2019'!$A$7:$J$405</definedName>
    <definedName name="Z_B509A51A_98E0_4D86_A1E4_A5AB9AE9E52F_.wvu.FilterData" localSheetId="0" hidden="1">'на 01.09.2019'!$A$7:$J$405</definedName>
    <definedName name="Z_B543C7D0_E350_4DA4_A835_ADCB64A4D66D_.wvu.FilterData" localSheetId="0" hidden="1">'на 01.09.2019'!$A$7:$J$405</definedName>
    <definedName name="Z_B5533D56_E1AE_4DE7_8436_EF9CA55A4943_.wvu.FilterData" localSheetId="0" hidden="1">'на 01.09.2019'!$A$7:$J$405</definedName>
    <definedName name="Z_B56BEF44_39DC_4F5B_A5E5_157C237832AF_.wvu.FilterData" localSheetId="0" hidden="1">'на 01.09.2019'!$A$7:$H$152</definedName>
    <definedName name="Z_B5A6FE62_B66C_45B1_AF17_B7686B0B3A3F_.wvu.FilterData" localSheetId="0" hidden="1">'на 01.09.2019'!$A$7:$J$405</definedName>
    <definedName name="Z_B603D180_E09A_4B9C_810F_9423EBA4A0EA_.wvu.FilterData" localSheetId="0" hidden="1">'на 01.09.2019'!$A$7:$J$405</definedName>
    <definedName name="Z_B666AFF1_6658_457A_A768_4BF1349F009A_.wvu.FilterData" localSheetId="0" hidden="1">'на 01.09.2019'!$A$7:$J$405</definedName>
    <definedName name="Z_B698776A_6A96_445D_9813_F5440DD90495_.wvu.FilterData" localSheetId="0" hidden="1">'на 01.09.2019'!$A$7:$J$405</definedName>
    <definedName name="Z_B6D72401_10F2_4D08_9A2D_EC1E2043D946_.wvu.FilterData" localSheetId="0" hidden="1">'на 01.09.2019'!$A$7:$J$405</definedName>
    <definedName name="Z_B6F11AB1_40C8_4880_BE42_1C35664CF325_.wvu.FilterData" localSheetId="0" hidden="1">'на 01.09.2019'!$A$7:$J$405</definedName>
    <definedName name="Z_B736B334_F8CF_4A1D_A747_B2B8CF3F3731_.wvu.FilterData" localSheetId="0" hidden="1">'на 01.09.2019'!$A$7:$J$405</definedName>
    <definedName name="Z_B7A22467_168B_475A_AC6B_F744F4990F6A_.wvu.FilterData" localSheetId="0" hidden="1">'на 01.09.2019'!$A$7:$J$405</definedName>
    <definedName name="Z_B7A4DC29_6CA3_48BD_BD2B_5EA61D250392_.wvu.FilterData" localSheetId="0" hidden="1">'на 01.09.2019'!$A$7:$H$152</definedName>
    <definedName name="Z_B7D9DE91_6329_4AB9_BB45_131E306E53B9_.wvu.FilterData" localSheetId="0" hidden="1">'на 01.09.2019'!$A$7:$J$405</definedName>
    <definedName name="Z_B7F67755_3086_43A6_86E7_370F80E61BD0_.wvu.FilterData" localSheetId="0" hidden="1">'на 01.09.2019'!$A$7:$H$152</definedName>
    <definedName name="Z_B8283716_285A_45D5_8283_DCA7A3C9CFC7_.wvu.FilterData" localSheetId="0" hidden="1">'на 01.09.2019'!$A$7:$J$405</definedName>
    <definedName name="Z_B858041A_E0C9_4C5A_A736_A0DA4684B712_.wvu.FilterData" localSheetId="0" hidden="1">'на 01.09.2019'!$A$7:$J$405</definedName>
    <definedName name="Z_B898A439_2A40_408A_B02D_FB1508A09127_.wvu.FilterData" localSheetId="0" hidden="1">'на 01.09.2019'!$A$7:$J$405</definedName>
    <definedName name="Z_B8EDA240_D337_4165_927F_4408D011F4B1_.wvu.FilterData" localSheetId="0" hidden="1">'на 01.09.2019'!$A$7:$J$405</definedName>
    <definedName name="Z_B908EE8E_4AFB_4152_A270_8C591D48DDA3_.wvu.FilterData" localSheetId="0" hidden="1">'на 01.09.2019'!$A$7:$J$405</definedName>
    <definedName name="Z_B94999B0_3597_431C_9F36_97A338C842BB_.wvu.FilterData" localSheetId="0" hidden="1">'на 01.09.2019'!$A$7:$J$405</definedName>
    <definedName name="Z_B9A29D57_1D84_4BB4_A72C_EF14D2D8DD4E_.wvu.FilterData" localSheetId="0" hidden="1">'на 01.09.2019'!$A$7:$J$405</definedName>
    <definedName name="Z_B9E4A290_7C7B_4FC4_B3B5_77FC903959FC_.wvu.FilterData" localSheetId="0" hidden="1">'на 01.09.2019'!$A$7:$J$405</definedName>
    <definedName name="Z_B9FDB936_DEDC_405B_AC55_3262523808BE_.wvu.FilterData" localSheetId="0" hidden="1">'на 01.09.2019'!$A$7:$J$405</definedName>
    <definedName name="Z_BAB4825B_2E54_4A6C_A72D_1F8E7B4FEFFB_.wvu.FilterData" localSheetId="0" hidden="1">'на 01.09.2019'!$A$7:$J$405</definedName>
    <definedName name="Z_BAFB3A8F_5ACD_4C4A_A33C_831C754D88C0_.wvu.FilterData" localSheetId="0" hidden="1">'на 01.09.2019'!$A$7:$J$405</definedName>
    <definedName name="Z_BBED0997_5705_4C3C_95F1_5444E893BE19_.wvu.FilterData" localSheetId="0" hidden="1">'на 01.09.2019'!$A$7:$J$405</definedName>
    <definedName name="Z_BC09D690_D177_4FC8_AE1F_8F0F0D5C6ECD_.wvu.FilterData" localSheetId="0" hidden="1">'на 01.09.2019'!$A$7:$J$405</definedName>
    <definedName name="Z_BC202F3F_4E55_462F_AFE4_24E3BB6517B3_.wvu.FilterData" localSheetId="0" hidden="1">'на 01.09.2019'!$A$7:$J$405</definedName>
    <definedName name="Z_BC6910FC_42F8_457B_8F8D_9BC0111CE283_.wvu.FilterData" localSheetId="0" hidden="1">'на 01.09.2019'!$A$7:$J$405</definedName>
    <definedName name="Z_BD08DE99_B722_4C7F_897B_080446202D0F_.wvu.FilterData" localSheetId="0" hidden="1">'на 01.09.2019'!$A$7:$J$405</definedName>
    <definedName name="Z_BD43FB27_5C5A_40CF_A333_A059BA765D4E_.wvu.FilterData" localSheetId="0" hidden="1">'на 01.09.2019'!$A$7:$J$405</definedName>
    <definedName name="Z_BD690439_1CC5_4E37_A0E9_1B65A930CD21_.wvu.FilterData" localSheetId="0" hidden="1">'на 01.09.2019'!$A$7:$J$405</definedName>
    <definedName name="Z_BD707806_8F10_492F_81AE_A7900A187828_.wvu.FilterData" localSheetId="0" hidden="1">'на 01.09.2019'!$A$3:$K$189</definedName>
    <definedName name="Z_BD822A95_4AA3_4CF6_94E8_04D2B9283308_.wvu.FilterData" localSheetId="0" hidden="1">'на 01.09.2019'!$A$7:$J$405</definedName>
    <definedName name="Z_BDD573CF_BFE0_4002_B5F7_E438A5DAD635_.wvu.FilterData" localSheetId="0" hidden="1">'на 01.09.2019'!$A$7:$J$405</definedName>
    <definedName name="Z_BE3F7214_4B0C_40FA_B4F7_B0F38416BCEF_.wvu.FilterData" localSheetId="0" hidden="1">'на 01.09.2019'!$A$7:$J$405</definedName>
    <definedName name="Z_BE41C01B_5C79_4BA0_8F6F_0E99B8B69C13_.wvu.FilterData" localSheetId="0" hidden="1">'на 01.09.2019'!$A$7:$J$405</definedName>
    <definedName name="Z_BE442298_736F_47F5_9592_76FFCCDA59DB_.wvu.FilterData" localSheetId="0" hidden="1">'на 01.09.2019'!$A$7:$H$152</definedName>
    <definedName name="Z_BE6B1708_951F_4834_B0E1_EB03AAA7B777_.wvu.FilterData" localSheetId="0" hidden="1">'на 01.09.2019'!$A$7:$J$405</definedName>
    <definedName name="Z_BE842559_6B14_41AC_A92A_4E50A6CE8B79_.wvu.FilterData" localSheetId="0" hidden="1">'на 01.09.2019'!$A$7:$J$405</definedName>
    <definedName name="Z_BE97AC31_BFEB_4520_BC44_68B0C987C70A_.wvu.FilterData" localSheetId="0" hidden="1">'на 01.09.2019'!$A$7:$J$405</definedName>
    <definedName name="Z_BEA0FDBA_BB07_4C19_8BBD_5E57EE395C09_.wvu.FilterData" localSheetId="0" hidden="1">'на 01.09.2019'!$A$7:$J$405</definedName>
    <definedName name="Z_BEA0FDBA_BB07_4C19_8BBD_5E57EE395C09_.wvu.PrintArea" localSheetId="0" hidden="1">'на 01.09.2019'!$A$1:$J$204</definedName>
    <definedName name="Z_BEA0FDBA_BB07_4C19_8BBD_5E57EE395C09_.wvu.PrintTitles" localSheetId="0" hidden="1">'на 01.09.2019'!$5:$8</definedName>
    <definedName name="Z_BF22223F_B516_45E8_9C4B_DD4CB4CE2C48_.wvu.FilterData" localSheetId="0" hidden="1">'на 01.09.2019'!$A$7:$J$405</definedName>
    <definedName name="Z_BF65F093_304D_44F0_BF26_E5F8F9093CF5_.wvu.FilterData" localSheetId="0" hidden="1">'на 01.09.2019'!$A$7:$J$60</definedName>
    <definedName name="Z_C02D2AC3_00AB_4B4C_8299_349FC338B994_.wvu.FilterData" localSheetId="0" hidden="1">'на 01.09.2019'!$A$7:$J$405</definedName>
    <definedName name="Z_C0E14968_138D_48A2_9D67_80D62DD131B4_.wvu.FilterData" localSheetId="0" hidden="1">'на 01.09.2019'!$A$7:$J$405</definedName>
    <definedName name="Z_C0ED18A2_48B4_4C82_979B_4B80DB79BC08_.wvu.FilterData" localSheetId="0" hidden="1">'на 01.09.2019'!$A$7:$J$405</definedName>
    <definedName name="Z_C106F923_AD55_472E_86A3_2C4C13F084E8_.wvu.FilterData" localSheetId="0" hidden="1">'на 01.09.2019'!$A$7:$J$405</definedName>
    <definedName name="Z_C140C6EF_B272_4886_8555_3A3DB8A6C4A0_.wvu.FilterData" localSheetId="0" hidden="1">'на 01.09.2019'!$A$7:$J$405</definedName>
    <definedName name="Z_C14C28B9_3A8B_4F55_AC1E_B6D3DA6398D5_.wvu.FilterData" localSheetId="0" hidden="1">'на 01.09.2019'!$A$7:$J$405</definedName>
    <definedName name="Z_C276A679_E43E_444B_B0E9_B307A301A03A_.wvu.FilterData" localSheetId="0" hidden="1">'на 01.09.2019'!$A$7:$J$405</definedName>
    <definedName name="Z_C27BA0A8_746D_45AD_B889_823A6BAE07E3_.wvu.FilterData" localSheetId="0" hidden="1">'на 01.09.2019'!$A$7:$J$405</definedName>
    <definedName name="Z_C2E7FF11_4F7B_4EA9_AD45_A8385AC4BC24_.wvu.FilterData" localSheetId="0" hidden="1">'на 01.09.2019'!$A$7:$H$152</definedName>
    <definedName name="Z_C35C56D1_B129_4866_84BA_2C2957BC8254_.wvu.FilterData" localSheetId="0" hidden="1">'на 01.09.2019'!$A$7:$J$405</definedName>
    <definedName name="Z_C3E7B974_7E68_49C9_8A66_DEBBC3D71CB8_.wvu.FilterData" localSheetId="0" hidden="1">'на 01.09.2019'!$A$7:$H$152</definedName>
    <definedName name="Z_C3E97E4D_03A9_422E_8E65_116E90E7DE0A_.wvu.FilterData" localSheetId="0" hidden="1">'на 01.09.2019'!$A$7:$J$405</definedName>
    <definedName name="Z_C47D5376_4107_461D_B353_0F0CCA5A27B8_.wvu.FilterData" localSheetId="0" hidden="1">'на 01.09.2019'!$A$7:$H$152</definedName>
    <definedName name="Z_C4A81194_E272_4927_9E06_D47C43E50753_.wvu.FilterData" localSheetId="0" hidden="1">'на 01.09.2019'!$A$7:$J$405</definedName>
    <definedName name="Z_C4E388F3_F33E_45AF_8E75_3BD450853C20_.wvu.FilterData" localSheetId="0" hidden="1">'на 01.09.2019'!$A$7:$J$405</definedName>
    <definedName name="Z_C55D9313_9108_41CA_AD0E_FE2F7292C638_.wvu.FilterData" localSheetId="0" hidden="1">'на 01.09.2019'!$A$7:$H$152</definedName>
    <definedName name="Z_C5A38A18_427F_40C3_A14B_55DA8E81FB09_.wvu.FilterData" localSheetId="0" hidden="1">'на 01.09.2019'!$A$7:$J$405</definedName>
    <definedName name="Z_C5D84F85_3611_4C2A_903D_ECFF3A3DA3D9_.wvu.FilterData" localSheetId="0" hidden="1">'на 01.09.2019'!$A$7:$H$152</definedName>
    <definedName name="Z_C636DE0B_BC5D_45AA_89BD_B628CA1FE119_.wvu.FilterData" localSheetId="0" hidden="1">'на 01.09.2019'!$A$7:$J$405</definedName>
    <definedName name="Z_C70C85CF_5ADB_4631_87C7_BA23E9BE3196_.wvu.FilterData" localSheetId="0" hidden="1">'на 01.09.2019'!$A$7:$J$405</definedName>
    <definedName name="Z_C74598AC_1D4B_466D_8455_294C1A2E69BB_.wvu.FilterData" localSheetId="0" hidden="1">'на 01.09.2019'!$A$7:$H$152</definedName>
    <definedName name="Z_C745CD1F_9AA3_43D8_A7DA_ABDAF8508B62_.wvu.FilterData" localSheetId="0" hidden="1">'на 01.09.2019'!$A$7:$J$405</definedName>
    <definedName name="Z_C77795A2_6414_4CC8_AA0C_59805D660811_.wvu.FilterData" localSheetId="0" hidden="1">'на 01.09.2019'!$A$7:$J$405</definedName>
    <definedName name="Z_C7B45388_19BF_40B6_BABC_45E74244A2D0_.wvu.FilterData" localSheetId="0" hidden="1">'на 01.09.2019'!$A$7:$J$405</definedName>
    <definedName name="Z_C7DB809B_EB90_4CA8_929B_8A5AA3E83B84_.wvu.FilterData" localSheetId="0" hidden="1">'на 01.09.2019'!$A$7:$J$405</definedName>
    <definedName name="Z_C8544891_FA2D_4348_8F5A_3864908C96CE_.wvu.FilterData" localSheetId="0" hidden="1">'на 01.09.2019'!$A$7:$J$405</definedName>
    <definedName name="Z_C8579552_11B1_4140_9659_E1DA02EF9DD1_.wvu.FilterData" localSheetId="0" hidden="1">'на 01.09.2019'!$A$7:$J$405</definedName>
    <definedName name="Z_C8C7D91A_0101_429D_A7C4_25C2A366909A_.wvu.Cols" localSheetId="0" hidden="1">'на 01.09.2019'!#REF!,'на 01.09.2019'!#REF!</definedName>
    <definedName name="Z_C8C7D91A_0101_429D_A7C4_25C2A366909A_.wvu.FilterData" localSheetId="0" hidden="1">'на 01.09.2019'!$A$7:$J$60</definedName>
    <definedName name="Z_C8C7D91A_0101_429D_A7C4_25C2A366909A_.wvu.Rows" localSheetId="0" hidden="1">'на 01.09.2019'!#REF!,'на 01.09.2019'!#REF!,'на 01.09.2019'!#REF!,'на 01.09.2019'!#REF!,'на 01.09.2019'!#REF!,'на 01.09.2019'!#REF!,'на 01.09.2019'!#REF!,'на 01.09.2019'!#REF!,'на 01.09.2019'!#REF!,'на 01.09.2019'!#REF!</definedName>
    <definedName name="Z_C9081176_529C_43E8_8E20_8AC24E7C2D35_.wvu.FilterData" localSheetId="0" hidden="1">'на 01.09.2019'!$A$7:$J$405</definedName>
    <definedName name="Z_C94FB5D5_E515_4327_B4DC_AC3D7C1A6363_.wvu.FilterData" localSheetId="0" hidden="1">'на 01.09.2019'!$A$7:$J$405</definedName>
    <definedName name="Z_C97ACF3E_ACD3_4C9D_94FA_EA6F3D46505E_.wvu.FilterData" localSheetId="0" hidden="1">'на 01.09.2019'!$A$7:$J$405</definedName>
    <definedName name="Z_C98B4A4E_FC1F_45B3_ABB0_7DC9BD4B8057_.wvu.FilterData" localSheetId="0" hidden="1">'на 01.09.2019'!$A$7:$H$152</definedName>
    <definedName name="Z_C9A5AE8B_0A38_4D54_B36F_AFD2A577F3EF_.wvu.FilterData" localSheetId="0" hidden="1">'на 01.09.2019'!$A$7:$J$405</definedName>
    <definedName name="Z_CA384592_0CFD_4322_A4EB_34EC04693944_.wvu.FilterData" localSheetId="0" hidden="1">'на 01.09.2019'!$A$7:$J$405</definedName>
    <definedName name="Z_CA384592_0CFD_4322_A4EB_34EC04693944_.wvu.PrintArea" localSheetId="0" hidden="1">'на 01.09.2019'!$A$1:$J$204</definedName>
    <definedName name="Z_CA384592_0CFD_4322_A4EB_34EC04693944_.wvu.PrintTitles" localSheetId="0" hidden="1">'на 01.09.2019'!$5:$8</definedName>
    <definedName name="Z_CAABA8F8_73A9_4D5F_A949_7D5636830179_.wvu.FilterData" localSheetId="0" hidden="1">'на 01.09.2019'!$A$7:$J$405</definedName>
    <definedName name="Z_CAAD7F8A_A328_4C0A_9ECF_2AD83A08D699_.wvu.FilterData" localSheetId="0" hidden="1">'на 01.09.2019'!$A$7:$H$152</definedName>
    <definedName name="Z_CB1A56DC_A135_41E6_8A02_AE4E518C879F_.wvu.FilterData" localSheetId="0" hidden="1">'на 01.09.2019'!$A$7:$J$405</definedName>
    <definedName name="Z_CB37E750_1F35_4C0A_B3BA_F688CA9C8186_.wvu.FilterData" localSheetId="0" hidden="1">'на 01.09.2019'!$A$7:$J$405</definedName>
    <definedName name="Z_CB4880DD_CE83_4DFC_BBA7_70687256D5A4_.wvu.FilterData" localSheetId="0" hidden="1">'на 01.09.2019'!$A$7:$H$152</definedName>
    <definedName name="Z_CBDBA949_FA00_4560_8001_BD00E63FCCA4_.wvu.FilterData" localSheetId="0" hidden="1">'на 01.09.2019'!$A$7:$J$405</definedName>
    <definedName name="Z_CBE0F0AD_DD6D_4940_A07E_F4A48D085109_.wvu.FilterData" localSheetId="0" hidden="1">'на 01.09.2019'!$A$7:$J$405</definedName>
    <definedName name="Z_CBF12BD1_A071_4448_8003_32E74F40E3E3_.wvu.FilterData" localSheetId="0" hidden="1">'на 01.09.2019'!$A$7:$H$152</definedName>
    <definedName name="Z_CBF9D894_3FD2_4B68_BAC8_643DB23851C0_.wvu.FilterData" localSheetId="0" hidden="1">'на 01.09.2019'!$A$7:$H$152</definedName>
    <definedName name="Z_CBF9D894_3FD2_4B68_BAC8_643DB23851C0_.wvu.Rows" localSheetId="0" hidden="1">'на 01.09.2019'!#REF!,'на 01.09.2019'!#REF!,'на 01.09.2019'!#REF!,'на 01.09.2019'!#REF!</definedName>
    <definedName name="Z_CCC17219_B1A3_4C6B_B903_0E4550432FD0_.wvu.FilterData" localSheetId="0" hidden="1">'на 01.09.2019'!$A$7:$H$152</definedName>
    <definedName name="Z_CCF533A2_322B_40E2_88B2_065E6D1D35B4_.wvu.FilterData" localSheetId="0" hidden="1">'на 01.09.2019'!$A$7:$J$405</definedName>
    <definedName name="Z_CCF533A2_322B_40E2_88B2_065E6D1D35B4_.wvu.PrintArea" localSheetId="0" hidden="1">'на 01.09.2019'!$A$1:$J$204</definedName>
    <definedName name="Z_CCF533A2_322B_40E2_88B2_065E6D1D35B4_.wvu.PrintTitles" localSheetId="0" hidden="1">'на 01.09.2019'!$5:$8</definedName>
    <definedName name="Z_CCF533A2_322B_40E2_88B2_065E6D1D35B4_.wvu.Rows" localSheetId="0" hidden="1">'на 01.09.2019'!$67:$68,'на 01.09.2019'!$73:$74,'на 01.09.2019'!$79:$80,'на 01.09.2019'!$85:$86,'на 01.09.2019'!$91:$92,'на 01.09.2019'!$97:$98,'на 01.09.2019'!$109:$110,'на 01.09.2019'!$116:$116,'на 01.09.2019'!$121:$122,'на 01.09.2019'!$127:$128,'на 01.09.2019'!$139:$140,'на 01.09.2019'!$145:$152,'на 01.09.2019'!$165:$166,'на 01.09.2019'!$179:$179,'на 01.09.2019'!$187:$188,'на 01.09.2019'!$197:$198,'на 01.09.2019'!$203:$204</definedName>
    <definedName name="Z_CD10AFE5_EACD_43E3_B0AD_1FCFF7EEADC3_.wvu.FilterData" localSheetId="0" hidden="1">'на 01.09.2019'!$A$7:$J$405</definedName>
    <definedName name="Z_CDABDA6A_CEAA_4779_9390_A07E787E5F1B_.wvu.FilterData" localSheetId="0" hidden="1">'на 01.09.2019'!$A$7:$J$405</definedName>
    <definedName name="Z_CDBBEB40_4DC8_4F8A_B0B0_EE0E987A2098_.wvu.FilterData" localSheetId="0" hidden="1">'на 01.09.2019'!$A$7:$J$405</definedName>
    <definedName name="Z_CDFBC319_A453_4828_B4DA_A1FF8333C207_.wvu.FilterData" localSheetId="0" hidden="1">'на 01.09.2019'!$A$7:$J$405</definedName>
    <definedName name="Z_CEF22FD3_C3E9_4C31_B864_568CAC74A486_.wvu.FilterData" localSheetId="0" hidden="1">'на 01.09.2019'!$A$7:$J$405</definedName>
    <definedName name="Z_CF5548A0_D31B_45AF_A34B_8CF892F36DC9_.wvu.FilterData" localSheetId="0" hidden="1">'на 01.09.2019'!$A$7:$J$405</definedName>
    <definedName name="Z_CFA268BD_7CEF_488F_ADF6_EE6E6545D4E9_.wvu.FilterData" localSheetId="0" hidden="1">'на 01.09.2019'!$A$7:$J$405</definedName>
    <definedName name="Z_CFEB7053_3C1D_451D_9A86_5940DFCF964A_.wvu.FilterData" localSheetId="0" hidden="1">'на 01.09.2019'!$A$7:$J$405</definedName>
    <definedName name="Z_D165341F_496A_48CE_829A_555B16787041_.wvu.FilterData" localSheetId="0" hidden="1">'на 01.09.2019'!$A$7:$J$405</definedName>
    <definedName name="Z_D20DFCFE_63F9_4265_B37B_4F36C46DF159_.wvu.Cols" localSheetId="0" hidden="1">'на 01.09.2019'!#REF!,'на 01.09.2019'!#REF!</definedName>
    <definedName name="Z_D20DFCFE_63F9_4265_B37B_4F36C46DF159_.wvu.FilterData" localSheetId="0" hidden="1">'на 01.09.2019'!$A$7:$J$405</definedName>
    <definedName name="Z_D20DFCFE_63F9_4265_B37B_4F36C46DF159_.wvu.PrintArea" localSheetId="0" hidden="1">'на 01.09.2019'!$A$1:$J$184</definedName>
    <definedName name="Z_D20DFCFE_63F9_4265_B37B_4F36C46DF159_.wvu.PrintTitles" localSheetId="0" hidden="1">'на 01.09.2019'!$5:$8</definedName>
    <definedName name="Z_D20DFCFE_63F9_4265_B37B_4F36C46DF159_.wvu.Rows" localSheetId="0" hidden="1">'на 01.09.2019'!#REF!,'на 01.09.2019'!#REF!,'на 01.09.2019'!#REF!,'на 01.09.2019'!#REF!,'на 01.09.2019'!#REF!</definedName>
    <definedName name="Z_D2422493_0DF6_4923_AFF9_1CE532FC9E0E_.wvu.FilterData" localSheetId="0" hidden="1">'на 01.09.2019'!$A$7:$J$405</definedName>
    <definedName name="Z_D26EAC32_42CC_46AF_8D27_8094727B2B8E_.wvu.FilterData" localSheetId="0" hidden="1">'на 01.09.2019'!$A$7:$J$405</definedName>
    <definedName name="Z_D298563F_7459_410D_A6E1_6B1CDFA6DAA7_.wvu.FilterData" localSheetId="0" hidden="1">'на 01.09.2019'!$A$7:$J$405</definedName>
    <definedName name="Z_D2CDC970_AFE4_4856_AE2C_2B5F33E42B72_.wvu.FilterData" localSheetId="0" hidden="1">'на 01.09.2019'!$A$7:$J$405</definedName>
    <definedName name="Z_D2D627FD_8F1D_4B0C_A4A1_1A515A2831A8_.wvu.FilterData" localSheetId="0" hidden="1">'на 01.09.2019'!$A$7:$J$405</definedName>
    <definedName name="Z_D343F548_3DE6_4716_9B8B_0FF1DF1B1DE3_.wvu.FilterData" localSheetId="0" hidden="1">'на 01.09.2019'!$A$7:$H$152</definedName>
    <definedName name="Z_D3607008_88A4_4735_BF9B_0D60A732D98C_.wvu.FilterData" localSheetId="0" hidden="1">'на 01.09.2019'!$A$7:$J$405</definedName>
    <definedName name="Z_D3C3EFC2_493C_4B9B_BC16_8147B08F8F65_.wvu.FilterData" localSheetId="0" hidden="1">'на 01.09.2019'!$A$7:$H$152</definedName>
    <definedName name="Z_D3D848E7_EB88_4E73_985E_C45B9AE68145_.wvu.FilterData" localSheetId="0" hidden="1">'на 01.09.2019'!$A$7:$J$405</definedName>
    <definedName name="Z_D3E86F4B_12A8_47CC_AEBE_74534991E315_.wvu.FilterData" localSheetId="0" hidden="1">'на 01.09.2019'!$A$7:$J$405</definedName>
    <definedName name="Z_D3F31BC4_4CDA_431B_BA5F_ADE76A923760_.wvu.FilterData" localSheetId="0" hidden="1">'на 01.09.2019'!$A$7:$H$152</definedName>
    <definedName name="Z_D41FF341_5913_4A9E_9CE5_B058CA00C0C7_.wvu.FilterData" localSheetId="0" hidden="1">'на 01.09.2019'!$A$7:$J$405</definedName>
    <definedName name="Z_D45ABB34_16CC_462D_8459_2034D47F465D_.wvu.FilterData" localSheetId="0" hidden="1">'на 01.09.2019'!$A$7:$H$152</definedName>
    <definedName name="Z_D479007E_A9E8_4307_A3E8_18A2BB5C55F2_.wvu.FilterData" localSheetId="0" hidden="1">'на 01.09.2019'!$A$7:$J$405</definedName>
    <definedName name="Z_D489BEDD_3BCD_49DF_9648_48FD6162F1E7_.wvu.FilterData" localSheetId="0" hidden="1">'на 01.09.2019'!$A$7:$J$405</definedName>
    <definedName name="Z_D48CEF89_B01B_4E1D_92B4_235EA4A40F11_.wvu.FilterData" localSheetId="0" hidden="1">'на 01.09.2019'!$A$7:$J$405</definedName>
    <definedName name="Z_D4B24D18_8D1D_47A1_AE9B_21E3F9EF98EE_.wvu.FilterData" localSheetId="0" hidden="1">'на 01.09.2019'!$A$7:$J$405</definedName>
    <definedName name="Z_D4C26987_0F4D_4A17_91A3_C1C154DC81B2_.wvu.FilterData" localSheetId="0" hidden="1">'на 01.09.2019'!$A$7:$J$405</definedName>
    <definedName name="Z_D4D3E883_F6A4_4364_94CA_00BA6BEEBB0B_.wvu.FilterData" localSheetId="0" hidden="1">'на 01.09.2019'!$A$7:$J$405</definedName>
    <definedName name="Z_D4E20E73_FD07_4BE4_B8FA_FE6B214643C4_.wvu.FilterData" localSheetId="0" hidden="1">'на 01.09.2019'!$A$7:$J$405</definedName>
    <definedName name="Z_D5317C3A_3EDA_404B_818D_EAF558810951_.wvu.FilterData" localSheetId="0" hidden="1">'на 01.09.2019'!$A$7:$H$152</definedName>
    <definedName name="Z_D537FB3B_712D_486A_BA32_4F73BEB2AA19_.wvu.FilterData" localSheetId="0" hidden="1">'на 01.09.2019'!$A$7:$H$152</definedName>
    <definedName name="Z_D6730C21_0555_4F4D_B589_9DE5CFF9C442_.wvu.FilterData" localSheetId="0" hidden="1">'на 01.09.2019'!$A$7:$H$152</definedName>
    <definedName name="Z_D692A203_B3F4_405F_AE1A_37385B86A714_.wvu.FilterData" localSheetId="0" hidden="1">'на 01.09.2019'!$A$7:$J$405</definedName>
    <definedName name="Z_D6D7FE80_F340_4943_9CA8_381604446690_.wvu.FilterData" localSheetId="0" hidden="1">'на 01.09.2019'!$A$7:$J$405</definedName>
    <definedName name="Z_D7104B72_13BA_47A2_BD7D_6C7C814EB74F_.wvu.FilterData" localSheetId="0" hidden="1">'на 01.09.2019'!$A$7:$J$405</definedName>
    <definedName name="Z_D74587C8_09B2_428F_ACC0_4DEF87F264B1_.wvu.FilterData" localSheetId="0" hidden="1">'на 01.09.2019'!$A$7:$J$405</definedName>
    <definedName name="Z_D7BC8E82_4392_4806_9DAE_D94253790B9C_.wvu.Cols" localSheetId="0" hidden="1">'на 01.09.2019'!#REF!,'на 01.09.2019'!#REF!,'на 01.09.2019'!$K:$BN</definedName>
    <definedName name="Z_D7BC8E82_4392_4806_9DAE_D94253790B9C_.wvu.FilterData" localSheetId="0" hidden="1">'на 01.09.2019'!$A$7:$J$405</definedName>
    <definedName name="Z_D7BC8E82_4392_4806_9DAE_D94253790B9C_.wvu.PrintArea" localSheetId="0" hidden="1">'на 01.09.2019'!$A$1:$BN$184</definedName>
    <definedName name="Z_D7BC8E82_4392_4806_9DAE_D94253790B9C_.wvu.PrintTitles" localSheetId="0" hidden="1">'на 01.09.2019'!$5:$7</definedName>
    <definedName name="Z_D7DA24ED_ABB7_4D6E_ACD6_4B88F5184AF8_.wvu.FilterData" localSheetId="0" hidden="1">'на 01.09.2019'!$A$7:$J$405</definedName>
    <definedName name="Z_D8418465_ECB6_40A4_8538_9D6D02B4E5CE_.wvu.FilterData" localSheetId="0" hidden="1">'на 01.09.2019'!$A$7:$H$152</definedName>
    <definedName name="Z_D84FBB24_1F53_4A51_B9A3_672EE24CBBBB_.wvu.FilterData" localSheetId="0" hidden="1">'на 01.09.2019'!$A$7:$J$405</definedName>
    <definedName name="Z_D8836A46_4276_4875_86A1_BB0E2B53006C_.wvu.FilterData" localSheetId="0" hidden="1">'на 01.09.2019'!$A$7:$H$152</definedName>
    <definedName name="Z_D8EBE17E_7A1A_4392_901C_A4C8DD4BAF28_.wvu.FilterData" localSheetId="0" hidden="1">'на 01.09.2019'!$A$7:$H$152</definedName>
    <definedName name="Z_D917D9C8_DA24_43F6_B702_2D065DC4F3EA_.wvu.FilterData" localSheetId="0" hidden="1">'на 01.09.2019'!$A$7:$J$405</definedName>
    <definedName name="Z_D921BCFE_106A_48C3_8051_F877509D5A90_.wvu.FilterData" localSheetId="0" hidden="1">'на 01.09.2019'!$A$7:$J$405</definedName>
    <definedName name="Z_D930048B_C8C6_498D_B7FD_C4CFAF447C25_.wvu.FilterData" localSheetId="0" hidden="1">'на 01.09.2019'!$A$7:$J$405</definedName>
    <definedName name="Z_D93C7415_B321_4E66_84AD_0490D011FDE7_.wvu.FilterData" localSheetId="0" hidden="1">'на 01.09.2019'!$A$7:$J$405</definedName>
    <definedName name="Z_D952F92C_16FA_49C0_ACE1_EEFE2012130A_.wvu.FilterData" localSheetId="0" hidden="1">'на 01.09.2019'!$A$7:$J$405</definedName>
    <definedName name="Z_D954D534_B88D_4A21_85D6_C0757B597D1E_.wvu.FilterData" localSheetId="0" hidden="1">'на 01.09.2019'!$A$7:$J$405</definedName>
    <definedName name="Z_D95852A1_B0FC_4AC5_B62B_5CCBE05B0D15_.wvu.FilterData" localSheetId="0" hidden="1">'на 01.09.2019'!$A$7:$J$405</definedName>
    <definedName name="Z_D97BC9A1_860C_45CB_8FAD_B69CEE39193C_.wvu.FilterData" localSheetId="0" hidden="1">'на 01.09.2019'!$A$7:$H$152</definedName>
    <definedName name="Z_D981844C_3450_4227_997A_DB8016618FC0_.wvu.FilterData" localSheetId="0" hidden="1">'на 01.09.2019'!$A$7:$J$405</definedName>
    <definedName name="Z_D9E7CF58_1888_4559_99D1_C71D21E76828_.wvu.FilterData" localSheetId="0" hidden="1">'на 01.09.2019'!$A$7:$J$405</definedName>
    <definedName name="Z_DA244080_1388_426A_A939_BCE866427DCE_.wvu.FilterData" localSheetId="0" hidden="1">'на 01.09.2019'!$A$7:$J$405</definedName>
    <definedName name="Z_DA3033F1_502F_4BCA_B468_CBA3E20E7254_.wvu.FilterData" localSheetId="0" hidden="1">'на 01.09.2019'!$A$7:$J$405</definedName>
    <definedName name="Z_DA5DFA2D_C1AA_42F5_8828_D1905F1C9BD0_.wvu.FilterData" localSheetId="0" hidden="1">'на 01.09.2019'!$A$7:$J$405</definedName>
    <definedName name="Z_DAB9487C_F291_4A20_8CE8_A04CF6419B39_.wvu.FilterData" localSheetId="0" hidden="1">'на 01.09.2019'!$A$7:$J$405</definedName>
    <definedName name="Z_DB55315D_56C8_4F2C_9317_AA25AA5EAC9E_.wvu.FilterData" localSheetId="0" hidden="1">'на 01.09.2019'!$A$7:$J$405</definedName>
    <definedName name="Z_DBB88EE7_5C30_443C_A427_07BA2C7C58DA_.wvu.FilterData" localSheetId="0" hidden="1">'на 01.09.2019'!$A$7:$J$405</definedName>
    <definedName name="Z_DBF40914_927D_466F_8B6B_F333D1AFC9B0_.wvu.FilterData" localSheetId="0" hidden="1">'на 01.09.2019'!$A$7:$J$405</definedName>
    <definedName name="Z_DC263B7F_7E05_4E66_AE9F_05D6DDE635B1_.wvu.FilterData" localSheetId="0" hidden="1">'на 01.09.2019'!$A$7:$H$152</definedName>
    <definedName name="Z_DC796824_ECED_4590_A3E8_8D5A3534C637_.wvu.FilterData" localSheetId="0" hidden="1">'на 01.09.2019'!$A$7:$H$152</definedName>
    <definedName name="Z_DCC1B134_1BA2_418E_B1D0_0938D8743370_.wvu.FilterData" localSheetId="0" hidden="1">'на 01.09.2019'!$A$7:$H$152</definedName>
    <definedName name="Z_DCC98630_5CE8_4EB8_B53F_29063CBFDB7B_.wvu.FilterData" localSheetId="0" hidden="1">'на 01.09.2019'!$A$7:$J$405</definedName>
    <definedName name="Z_DCD43F69_17CB_4C08_94B1_4237BF1E81A1_.wvu.FilterData" localSheetId="0" hidden="1">'на 01.09.2019'!$A$7:$J$405</definedName>
    <definedName name="Z_DCF0AAEF_DCCD_45D0_96BB_43A3455DEADB_.wvu.FilterData" localSheetId="0" hidden="1">'на 01.09.2019'!$A$7:$J$405</definedName>
    <definedName name="Z_DD479BCC_48E3_497E_81BC_9A58CD7AC8EF_.wvu.FilterData" localSheetId="0" hidden="1">'на 01.09.2019'!$A$7:$J$405</definedName>
    <definedName name="Z_DDA68DE5_EF86_4A52_97CD_589088C5FE7A_.wvu.FilterData" localSheetId="0" hidden="1">'на 01.09.2019'!$A$7:$H$152</definedName>
    <definedName name="Z_DE210091_3D77_4964_B6B2_443A728CBE9E_.wvu.FilterData" localSheetId="0" hidden="1">'на 01.09.2019'!$A$7:$J$405</definedName>
    <definedName name="Z_DE2C3999_6F3E_4D24_86CF_8803BF5FAA48_.wvu.FilterData" localSheetId="0" hidden="1">'на 01.09.2019'!$A$7:$J$60</definedName>
    <definedName name="Z_DEA6EDB2_F27D_4C8F_B061_FD80BEC5543F_.wvu.FilterData" localSheetId="0" hidden="1">'на 01.09.2019'!$A$7:$H$152</definedName>
    <definedName name="Z_DEC0916C_F395_445D_ABBE_41FCE4F7A20B_.wvu.FilterData" localSheetId="0" hidden="1">'на 01.09.2019'!$A$7:$J$405</definedName>
    <definedName name="Z_DECE3245_1BE4_4A3F_B644_E8DE80612C1E_.wvu.FilterData" localSheetId="0" hidden="1">'на 01.09.2019'!$A$7:$J$405</definedName>
    <definedName name="Z_DF6B7D46_D8DB_447A_83A4_53EE18358CF2_.wvu.FilterData" localSheetId="0" hidden="1">'на 01.09.2019'!$A$7:$J$405</definedName>
    <definedName name="Z_DFB08918_D5A4_4224_AEA5_63620C0D53DD_.wvu.FilterData" localSheetId="0" hidden="1">'на 01.09.2019'!$A$7:$J$405</definedName>
    <definedName name="Z_DFFC57A9_AC13_44A1_9304_B04C6A69A49C_.wvu.FilterData" localSheetId="0" hidden="1">'на 01.09.2019'!$A$7:$J$405</definedName>
    <definedName name="Z_E0178566_B0D6_4A04_941F_723DE4642B4A_.wvu.FilterData" localSheetId="0" hidden="1">'на 01.09.2019'!$A$7:$J$405</definedName>
    <definedName name="Z_E0415026_A3A4_4408_93D6_8180A1256A98_.wvu.FilterData" localSheetId="0" hidden="1">'на 01.09.2019'!$A$7:$J$405</definedName>
    <definedName name="Z_E06FEE19_D4C1_4288_ADA7_5CB65BBBB4B6_.wvu.FilterData" localSheetId="0" hidden="1">'на 01.09.2019'!$A$7:$J$405</definedName>
    <definedName name="Z_E08AFE05_9FC9_4440_8CA6_890648C8FE48_.wvu.FilterData" localSheetId="0" hidden="1">'на 01.09.2019'!$A$7:$J$405</definedName>
    <definedName name="Z_E0B34E03_0754_4713_9A98_5ACEE69C9E71_.wvu.FilterData" localSheetId="0" hidden="1">'на 01.09.2019'!$A$7:$H$152</definedName>
    <definedName name="Z_E1E7843B_3EC3_4FFF_9B1C_53E7DE6A4004_.wvu.FilterData" localSheetId="0" hidden="1">'на 01.09.2019'!$A$7:$H$152</definedName>
    <definedName name="Z_E25FE844_1AD8_4E16_B2DB_9033A702F13A_.wvu.FilterData" localSheetId="0" hidden="1">'на 01.09.2019'!$A$7:$H$152</definedName>
    <definedName name="Z_E2861A4E_263A_4BE6_9223_2DA352B0AD2D_.wvu.FilterData" localSheetId="0" hidden="1">'на 01.09.2019'!$A$7:$H$152</definedName>
    <definedName name="Z_E2FB76DF_1C94_4620_8087_FEE12FDAA3D2_.wvu.FilterData" localSheetId="0" hidden="1">'на 01.09.2019'!$A$7:$H$152</definedName>
    <definedName name="Z_E32A8700_E851_4315_A889_932E30063272_.wvu.FilterData" localSheetId="0" hidden="1">'на 01.09.2019'!$A$7:$J$405</definedName>
    <definedName name="Z_E3C6ECC1_0F12_435D_9B36_B23F6133337F_.wvu.FilterData" localSheetId="0" hidden="1">'на 01.09.2019'!$A$7:$H$152</definedName>
    <definedName name="Z_E437F2F2_3B79_49F0_9901_D31498A163D7_.wvu.FilterData" localSheetId="0" hidden="1">'на 01.09.2019'!$A$7:$J$405</definedName>
    <definedName name="Z_E531BAEE_E556_4AEF_B35B_C675BD99939C_.wvu.FilterData" localSheetId="0" hidden="1">'на 01.09.2019'!$A$7:$J$405</definedName>
    <definedName name="Z_E563A17B_3B3B_4B28_89D6_A5FC82DB33C2_.wvu.FilterData" localSheetId="0" hidden="1">'на 01.09.2019'!$A$7:$J$405</definedName>
    <definedName name="Z_E5DA1B9B_62F2_4CE6_9A2F_0A446D4275B1_.wvu.FilterData" localSheetId="0" hidden="1">'на 01.09.2019'!$A$7:$J$405</definedName>
    <definedName name="Z_E5EC7523_F88D_4AD4_9A8D_84C16AB7BFC1_.wvu.FilterData" localSheetId="0" hidden="1">'на 01.09.2019'!$A$7:$J$405</definedName>
    <definedName name="Z_E6B0F607_AC37_4539_B427_EA5DBDA71490_.wvu.FilterData" localSheetId="0" hidden="1">'на 01.09.2019'!$A$7:$J$405</definedName>
    <definedName name="Z_E6BEB68E_1813_43FA_83CB_AD563380E01C_.wvu.FilterData" localSheetId="0" hidden="1">'на 01.09.2019'!$A$7:$J$405</definedName>
    <definedName name="Z_E6F2229B_648C_45EB_AFDD_48E1933E9057_.wvu.FilterData" localSheetId="0" hidden="1">'на 01.09.2019'!$A$7:$J$405</definedName>
    <definedName name="Z_E79ABD49_719F_4887_A43D_3DE66BF8AD95_.wvu.FilterData" localSheetId="0" hidden="1">'на 01.09.2019'!$A$7:$J$405</definedName>
    <definedName name="Z_E7E34260_E3FF_494E_BB4E_1D372EA1276B_.wvu.FilterData" localSheetId="0" hidden="1">'на 01.09.2019'!$A$7:$J$405</definedName>
    <definedName name="Z_E818C85D_F563_4BCC_9747_0856B0207D9A_.wvu.FilterData" localSheetId="0" hidden="1">'на 01.09.2019'!$A$7:$J$405</definedName>
    <definedName name="Z_E85A9955_A3DD_46D7_A4A3_9B67A0E2B00C_.wvu.FilterData" localSheetId="0" hidden="1">'на 01.09.2019'!$A$7:$J$405</definedName>
    <definedName name="Z_E85CF805_B7EC_4B8E_BF6B_2D35F453C813_.wvu.FilterData" localSheetId="0" hidden="1">'на 01.09.2019'!$A$7:$J$405</definedName>
    <definedName name="Z_E8619C4F_9D0C_40CF_8636_CF30BDB53D78_.wvu.FilterData" localSheetId="0" hidden="1">'на 01.09.2019'!$A$7:$J$405</definedName>
    <definedName name="Z_E86B59AB_8419_4B63_BADC_4C4DB9795CAA_.wvu.FilterData" localSheetId="0" hidden="1">'на 01.09.2019'!$A$7:$J$405</definedName>
    <definedName name="Z_E88E1D11_18C0_4724_9D4F_2C85DDF57564_.wvu.FilterData" localSheetId="0" hidden="1">'на 01.09.2019'!$A$7:$H$152</definedName>
    <definedName name="Z_E8E447B7_386A_4449_A267_EA8A8ED2E9DF_.wvu.FilterData" localSheetId="0" hidden="1">'на 01.09.2019'!$A$7:$J$405</definedName>
    <definedName name="Z_E952215A_EF2B_4724_A091_1F77A330F7A6_.wvu.FilterData" localSheetId="0" hidden="1">'на 01.09.2019'!$A$7:$J$405</definedName>
    <definedName name="Z_E9A4F66F_BB40_4C19_8750_6E61AF1D74A1_.wvu.FilterData" localSheetId="0" hidden="1">'на 01.09.2019'!$A$7:$J$405</definedName>
    <definedName name="Z_EA16B1A6_A575_4BB9_B51E_98E088646246_.wvu.FilterData" localSheetId="0" hidden="1">'на 01.09.2019'!$A$7:$J$405</definedName>
    <definedName name="Z_EA234825_5817_4C50_AC45_83D70F061045_.wvu.FilterData" localSheetId="0" hidden="1">'на 01.09.2019'!$A$7:$J$405</definedName>
    <definedName name="Z_EA26BD39_D295_43F0_9554_645E38E73803_.wvu.FilterData" localSheetId="0" hidden="1">'на 01.09.2019'!$A$7:$J$405</definedName>
    <definedName name="Z_EA769D6D_3269_481D_9974_BC10C6C55FF6_.wvu.FilterData" localSheetId="0" hidden="1">'на 01.09.2019'!$A$7:$H$152</definedName>
    <definedName name="Z_EA7BB06C_40E6_4375_9BE4_353C118D0D8A_.wvu.FilterData" localSheetId="0" hidden="1">'на 01.09.2019'!$A$7:$J$405</definedName>
    <definedName name="Z_EAEC0497_D454_492F_A78A_948CBC8B7349_.wvu.FilterData" localSheetId="0" hidden="1">'на 01.09.2019'!$A$7:$J$405</definedName>
    <definedName name="Z_EB2D8BE6_72BC_4D23_BEC7_DBF109493B0C_.wvu.FilterData" localSheetId="0" hidden="1">'на 01.09.2019'!$A$7:$J$405</definedName>
    <definedName name="Z_EBCDBD63_50FE_4D52_B280_2A723FA77236_.wvu.FilterData" localSheetId="0" hidden="1">'на 01.09.2019'!$A$7:$H$152</definedName>
    <definedName name="Z_EBE6EB5A_28BA_42FD_8E13_84A84E5CEFFA_.wvu.FilterData" localSheetId="0" hidden="1">'на 01.09.2019'!$A$7:$J$405</definedName>
    <definedName name="Z_EC6B58CC_C695_4EAF_B026_DA7CE6279D7A_.wvu.FilterData" localSheetId="0" hidden="1">'на 01.09.2019'!$A$7:$J$405</definedName>
    <definedName name="Z_EC741CE0_C720_481D_9CFE_596247B0CF36_.wvu.FilterData" localSheetId="0" hidden="1">'на 01.09.2019'!$A$7:$J$405</definedName>
    <definedName name="Z_EC7DFC56_670B_4634_9C36_1A0E9779A8AB_.wvu.FilterData" localSheetId="0" hidden="1">'на 01.09.2019'!$A$7:$J$405</definedName>
    <definedName name="Z_EC7EDFF4_8717_443E_A482_A625A9C4247F_.wvu.FilterData" localSheetId="0" hidden="1">'на 01.09.2019'!$A$7:$J$405</definedName>
    <definedName name="Z_ECDB9DF1_6EBE_4872_A4EA_C132DB4F17D1_.wvu.FilterData" localSheetId="0" hidden="1">'на 01.09.2019'!$A$7:$J$405</definedName>
    <definedName name="Z_ED74FBD3_DF35_4798_8C2A_7ADA46D140AA_.wvu.FilterData" localSheetId="0" hidden="1">'на 01.09.2019'!$A$7:$H$152</definedName>
    <definedName name="Z_EF1610FE_843B_4864_9DAD_05F697DD47DC_.wvu.FilterData" localSheetId="0" hidden="1">'на 01.09.2019'!$A$7:$J$405</definedName>
    <definedName name="Z_EFFADE78_6F23_4B5D_AE74_3E82BA29B398_.wvu.FilterData" localSheetId="0" hidden="1">'на 01.09.2019'!$A$7:$H$152</definedName>
    <definedName name="Z_F05EFB87_3BE7_41AF_8465_1EA73F5E8818_.wvu.FilterData" localSheetId="0" hidden="1">'на 01.09.2019'!$A$7:$J$405</definedName>
    <definedName name="Z_F0EB967D_F079_4FD4_AD5F_5BA84E405B49_.wvu.FilterData" localSheetId="0" hidden="1">'на 01.09.2019'!$A$7:$J$405</definedName>
    <definedName name="Z_F140A98E_30AA_4FD0_8B93_08F8951EDE5E_.wvu.FilterData" localSheetId="0" hidden="1">'на 01.09.2019'!$A$7:$H$152</definedName>
    <definedName name="Z_F1D58EA3_233E_4B2C_907F_20FB7B32BCEB_.wvu.FilterData" localSheetId="0" hidden="1">'на 01.09.2019'!$A$7:$J$405</definedName>
    <definedName name="Z_F2110B0B_AAE7_42F0_B553_C360E9249AD4_.wvu.Cols" localSheetId="0" hidden="1">'на 01.09.2019'!#REF!,'на 01.09.2019'!#REF!,'на 01.09.2019'!$K:$BN</definedName>
    <definedName name="Z_F2110B0B_AAE7_42F0_B553_C360E9249AD4_.wvu.FilterData" localSheetId="0" hidden="1">'на 01.09.2019'!$A$7:$J$405</definedName>
    <definedName name="Z_F2110B0B_AAE7_42F0_B553_C360E9249AD4_.wvu.PrintArea" localSheetId="0" hidden="1">'на 01.09.2019'!$A$1:$BN$184</definedName>
    <definedName name="Z_F2110B0B_AAE7_42F0_B553_C360E9249AD4_.wvu.PrintTitles" localSheetId="0" hidden="1">'на 01.09.2019'!$5:$7</definedName>
    <definedName name="Z_F24FF7CE_BEE9_4D69_9CC9_1D573409219A_.wvu.FilterData" localSheetId="0" hidden="1">'на 01.09.2019'!$A$7:$J$405</definedName>
    <definedName name="Z_F2B210B3_A608_46A5_94E1_E525F8F6A2C4_.wvu.FilterData" localSheetId="0" hidden="1">'на 01.09.2019'!$A$7:$J$405</definedName>
    <definedName name="Z_F30FADD4_07E9_4B4F_B53A_86E542EF0570_.wvu.FilterData" localSheetId="0" hidden="1">'на 01.09.2019'!$A$7:$J$405</definedName>
    <definedName name="Z_F31E06D7_BB46_4306_AC80_7D867336978C_.wvu.FilterData" localSheetId="0" hidden="1">'на 01.09.2019'!$A$7:$J$405</definedName>
    <definedName name="Z_F338BCFF_FE37_4512_82DE_8C10862CD583_.wvu.FilterData" localSheetId="0" hidden="1">'на 01.09.2019'!$A$7:$J$405</definedName>
    <definedName name="Z_F34EC6B1_390D_4B75_852C_F8775ACC3B29_.wvu.FilterData" localSheetId="0" hidden="1">'на 01.09.2019'!$A$7:$J$405</definedName>
    <definedName name="Z_F3E148B1_ED1B_4330_84E7_EFC4722C807A_.wvu.FilterData" localSheetId="0" hidden="1">'на 01.09.2019'!$A$7:$J$405</definedName>
    <definedName name="Z_F3EB4276_07ED_4C3D_8305_EFD9881E26ED_.wvu.FilterData" localSheetId="0" hidden="1">'на 01.09.2019'!$A$7:$J$405</definedName>
    <definedName name="Z_F3F1BB49_52AF_48BB_95BC_060170851629_.wvu.FilterData" localSheetId="0" hidden="1">'на 01.09.2019'!$A$7:$J$405</definedName>
    <definedName name="Z_F413BB5D_EA53_42FB_84EF_A630DFA6E3CE_.wvu.FilterData" localSheetId="0" hidden="1">'на 01.09.2019'!$A$7:$J$405</definedName>
    <definedName name="Z_F424C8EB_1FD1_4B7C_BB16_C87F07FB1A66_.wvu.FilterData" localSheetId="0" hidden="1">'на 01.09.2019'!$A$7:$J$405</definedName>
    <definedName name="Z_F48552A9_1F3B_415E_B25A_3A35D2E6EB46_.wvu.FilterData" localSheetId="0" hidden="1">'на 01.09.2019'!$A$7:$J$405</definedName>
    <definedName name="Z_F4D51502_0CCD_4E1C_8387_D94D30666E39_.wvu.FilterData" localSheetId="0" hidden="1">'на 01.09.2019'!$A$7:$J$405</definedName>
    <definedName name="Z_F52002B9_A233_461F_9C02_2195A969869E_.wvu.FilterData" localSheetId="0" hidden="1">'на 01.09.2019'!$A$7:$J$405</definedName>
    <definedName name="Z_F5904F57_BE1E_4C1A_B9F2_3334C6090028_.wvu.FilterData" localSheetId="0" hidden="1">'на 01.09.2019'!$A$7:$J$405</definedName>
    <definedName name="Z_F5A92536_7ADF_4574_9094_4E9E2907828D_.wvu.FilterData" localSheetId="0" hidden="1">'на 01.09.2019'!$A$7:$J$405</definedName>
    <definedName name="Z_F5F50589_1DF0_4A91_A5AE_A081904AF6B0_.wvu.FilterData" localSheetId="0" hidden="1">'на 01.09.2019'!$A$7:$J$405</definedName>
    <definedName name="Z_F66AFAC6_2D91_47B3_B144_43AE4E90F02F_.wvu.FilterData" localSheetId="0" hidden="1">'на 01.09.2019'!$A$7:$J$405</definedName>
    <definedName name="Z_F675BEC0_5D51_42CD_8359_31DF2F226166_.wvu.FilterData" localSheetId="0" hidden="1">'на 01.09.2019'!$A$7:$J$405</definedName>
    <definedName name="Z_F6F4D1CA_4991_462D_A51D_FD0D91822706_.wvu.FilterData" localSheetId="0" hidden="1">'на 01.09.2019'!$A$7:$J$405</definedName>
    <definedName name="Z_F7FC106B_79FE_40D3_AA43_206A7284AC4B_.wvu.FilterData" localSheetId="0" hidden="1">'на 01.09.2019'!$A$7:$J$405</definedName>
    <definedName name="Z_F8CD48ED_A67F_492E_A417_09D352E93E12_.wvu.FilterData" localSheetId="0" hidden="1">'на 01.09.2019'!$A$7:$H$152</definedName>
    <definedName name="Z_F8E4304E_2CC4_4F73_A08A_BA6FE8EB77EF_.wvu.FilterData" localSheetId="0" hidden="1">'на 01.09.2019'!$A$7:$J$405</definedName>
    <definedName name="Z_F9AF50D2_05C8_4D13_9F15_43FAA7F1CB7A_.wvu.FilterData" localSheetId="0" hidden="1">'на 01.09.2019'!$A$7:$J$405</definedName>
    <definedName name="Z_F9F96D65_7E5D_4EDB_B47B_CD800EE8793F_.wvu.FilterData" localSheetId="0" hidden="1">'на 01.09.2019'!$A$7:$H$152</definedName>
    <definedName name="Z_FA263ADC_F7F9_4F21_8D0A_B162CFE58321_.wvu.FilterData" localSheetId="0" hidden="1">'на 01.09.2019'!$A$7:$J$405</definedName>
    <definedName name="Z_FA270880_5E39_4EAA_BE02_BDB906770A67_.wvu.FilterData" localSheetId="0" hidden="1">'на 01.09.2019'!$A$7:$J$405</definedName>
    <definedName name="Z_FA47CA05_CCF1_4EDC_AAF6_26967695B1D8_.wvu.FilterData" localSheetId="0" hidden="1">'на 01.09.2019'!$A$7:$J$405</definedName>
    <definedName name="Z_FA687933_7694_4C0F_8982_34C11239740C_.wvu.FilterData" localSheetId="0" hidden="1">'на 01.09.2019'!$A$7:$J$405</definedName>
    <definedName name="Z_FA9FECB8_BA16_47CC_97A5_FF0276B7BA2A_.wvu.FilterData" localSheetId="0" hidden="1">'на 01.09.2019'!$A$7:$J$405</definedName>
    <definedName name="Z_FADBBBF4_A5FD_47EA_87AF_F3DC2DF00CA8_.wvu.FilterData" localSheetId="0" hidden="1">'на 01.09.2019'!$A$7:$J$405</definedName>
    <definedName name="Z_FAEA1540_FB92_4A7F_8E18_381E2C6FAF74_.wvu.FilterData" localSheetId="0" hidden="1">'на 01.09.2019'!$A$7:$H$152</definedName>
    <definedName name="Z_FB2B2898_07E8_4F64_9660_A5CFE0C3B2A1_.wvu.FilterData" localSheetId="0" hidden="1">'на 01.09.2019'!$A$7:$J$405</definedName>
    <definedName name="Z_FB35B37B_2F7F_4D23_B40F_380D683C704C_.wvu.FilterData" localSheetId="0" hidden="1">'на 01.09.2019'!$A$7:$J$405</definedName>
    <definedName name="Z_FBEEEF36_B47B_4551_8D8A_904E9E1222D4_.wvu.FilterData" localSheetId="0" hidden="1">'на 01.09.2019'!$A$7:$H$152</definedName>
    <definedName name="Z_FBFEC7B7_C5D0_44F3_87E7_66C52A67E842_.wvu.FilterData" localSheetId="0" hidden="1">'на 01.09.2019'!$A$7:$J$405</definedName>
    <definedName name="Z_FC5D3D29_E6B6_4724_B01C_EFC5C58D36F7_.wvu.FilterData" localSheetId="0" hidden="1">'на 01.09.2019'!$A$7:$J$405</definedName>
    <definedName name="Z_FC921717_EFFF_4C5F_AE15_5DB48A6B2DDC_.wvu.FilterData" localSheetId="0" hidden="1">'на 01.09.2019'!$A$7:$J$405</definedName>
    <definedName name="Z_FCFEE462_86B3_4D22_A291_C53135F468F2_.wvu.FilterData" localSheetId="0" hidden="1">'на 01.09.2019'!$A$7:$J$405</definedName>
    <definedName name="Z_FD01F790_1BBF_4238_916B_FA56833C331E_.wvu.FilterData" localSheetId="0" hidden="1">'на 01.09.2019'!$A$7:$J$405</definedName>
    <definedName name="Z_FD0E1B66_1ED2_4768_AEAA_4813773FCD1B_.wvu.FilterData" localSheetId="0" hidden="1">'на 01.09.2019'!$A$7:$H$152</definedName>
    <definedName name="Z_FD3BE8C9_37F8_4B3C_B2C7_E77CF8E04BFB_.wvu.FilterData" localSheetId="0" hidden="1">'на 01.09.2019'!$A$7:$J$405</definedName>
    <definedName name="Z_FD5CEF9A_4499_4018_A32D_B5C5AF11D935_.wvu.FilterData" localSheetId="0" hidden="1">'на 01.09.2019'!$A$7:$J$405</definedName>
    <definedName name="Z_FD5EDEE5_A3CE_4C43_835A_373611C65308_.wvu.FilterData" localSheetId="0" hidden="1">'на 01.09.2019'!$A$7:$J$405</definedName>
    <definedName name="Z_FD66CF31_1A62_4649_ABF8_67009C9EEFA8_.wvu.FilterData" localSheetId="0" hidden="1">'на 01.09.2019'!$A$7:$J$405</definedName>
    <definedName name="Z_FDDB310B_7AE0_49CB_BE16_F49E6EF78E5F_.wvu.FilterData" localSheetId="0" hidden="1">'на 01.09.2019'!$A$7:$J$405</definedName>
    <definedName name="Z_FDE37E7A_0D62_48F6_B80B_D6356ECC791B_.wvu.FilterData" localSheetId="0" hidden="1">'на 01.09.2019'!$A$7:$J$405</definedName>
    <definedName name="Z_FE9D531A_F987_4486_AC6F_37568587E0CC_.wvu.FilterData" localSheetId="0" hidden="1">'на 01.09.2019'!$A$7:$J$405</definedName>
    <definedName name="Z_FEE18FC2_E5D2_4C59_B7D0_FDF82F2008D4_.wvu.FilterData" localSheetId="0" hidden="1">'на 01.09.2019'!$A$7:$J$405</definedName>
    <definedName name="Z_FEF0FD9C_0AF1_4157_A391_071CD507BEBA_.wvu.FilterData" localSheetId="0" hidden="1">'на 01.09.2019'!$A$7:$J$405</definedName>
    <definedName name="Z_FEFFCD5F_F237_4316_B50A_6C71D0FF3363_.wvu.FilterData" localSheetId="0" hidden="1">'на 01.09.2019'!$A$7:$J$405</definedName>
    <definedName name="Z_FF7CC20D_CA9E_46D2_A113_9EB09E8A7DF6_.wvu.FilterData" localSheetId="0" hidden="1">'на 01.09.2019'!$A$7:$H$152</definedName>
    <definedName name="Z_FF7F531F_28CE_4C28_BA81_DE242DB82E03_.wvu.FilterData" localSheetId="0" hidden="1">'на 01.09.2019'!$A$7:$J$405</definedName>
    <definedName name="Z_FF9EFDBE_F5FD_432E_96BA_C22D4E9B91D4_.wvu.FilterData" localSheetId="0" hidden="1">'на 01.09.2019'!$A$7:$J$405</definedName>
    <definedName name="Z_FFBF84C0_8EC1_41E5_A130_1EB26E22D86E_.wvu.FilterData" localSheetId="0" hidden="1">'на 01.09.2019'!$A$7:$J$405</definedName>
    <definedName name="_xlnm.Print_Titles" localSheetId="0">'на 01.09.2019'!$5:$8</definedName>
    <definedName name="_xlnm.Print_Area" localSheetId="0">'на 01.09.2019'!$A$1:$J$204</definedName>
  </definedNames>
  <calcPr calcId="144525" fullPrecision="0"/>
  <customWorkbookViews>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3"/>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K22" i="1" l="1"/>
  <c r="K23" i="1"/>
  <c r="K24" i="1"/>
  <c r="I170" i="1"/>
  <c r="I169" i="1"/>
  <c r="E159" i="1"/>
  <c r="I26" i="1" l="1"/>
  <c r="I25" i="1"/>
  <c r="E142" i="1"/>
  <c r="G83" i="1"/>
  <c r="G142" i="1" l="1"/>
  <c r="D84" i="1"/>
  <c r="D78" i="1" s="1"/>
  <c r="C78" i="1"/>
  <c r="I157" i="1" l="1"/>
  <c r="I156" i="1"/>
  <c r="I155" i="1"/>
  <c r="E156" i="1" l="1"/>
  <c r="G84" i="1"/>
  <c r="I84" i="1" l="1"/>
  <c r="I83" i="1"/>
  <c r="I77" i="1" s="1"/>
  <c r="G77" i="1"/>
  <c r="E77" i="1"/>
  <c r="C77" i="1"/>
  <c r="I78" i="1"/>
  <c r="G78" i="1"/>
  <c r="E78" i="1"/>
  <c r="I101" i="1"/>
  <c r="I99" i="1" s="1"/>
  <c r="H99" i="1"/>
  <c r="G99" i="1"/>
  <c r="F99" i="1"/>
  <c r="E99" i="1"/>
  <c r="D99" i="1"/>
  <c r="C99" i="1"/>
  <c r="E84" i="1"/>
  <c r="D83" i="1"/>
  <c r="D77" i="1" s="1"/>
  <c r="C75" i="1" l="1"/>
  <c r="D101" i="1"/>
  <c r="D156" i="1" l="1"/>
  <c r="D155" i="1"/>
  <c r="H26" i="1" l="1"/>
  <c r="H175" i="1" l="1"/>
  <c r="F175" i="1"/>
  <c r="G156" i="1"/>
  <c r="D57" i="1"/>
  <c r="I177" i="1"/>
  <c r="I196" i="1" l="1"/>
  <c r="I195" i="1"/>
  <c r="C93" i="1" l="1"/>
  <c r="D93" i="1"/>
  <c r="C87" i="1"/>
  <c r="D87" i="1"/>
  <c r="I137" i="1" l="1"/>
  <c r="E135" i="1"/>
  <c r="D135" i="1"/>
  <c r="I135" i="1" s="1"/>
  <c r="F132" i="1"/>
  <c r="I131" i="1"/>
  <c r="I132" i="1"/>
  <c r="I130" i="1"/>
  <c r="F135" i="1" l="1"/>
  <c r="I129" i="1"/>
  <c r="I39" i="1"/>
  <c r="I40" i="1"/>
  <c r="G124" i="1" l="1"/>
  <c r="C125" i="1" l="1"/>
  <c r="I194" i="1"/>
  <c r="I32" i="1"/>
  <c r="G29" i="1"/>
  <c r="E196" i="1" l="1"/>
  <c r="H195" i="1" l="1"/>
  <c r="F195" i="1"/>
  <c r="F194" i="1" l="1"/>
  <c r="I51" i="1" l="1"/>
  <c r="F24" i="1"/>
  <c r="H24" i="1"/>
  <c r="C142" i="1" l="1"/>
  <c r="E125" i="1" l="1"/>
  <c r="D176" i="1" l="1"/>
  <c r="I176" i="1" s="1"/>
  <c r="I175" i="1"/>
  <c r="E177" i="1"/>
  <c r="E157" i="1"/>
  <c r="D32" i="1" l="1"/>
  <c r="H143" i="1"/>
  <c r="F143" i="1"/>
  <c r="I57" i="1" l="1"/>
  <c r="E153" i="1" l="1"/>
  <c r="K16" i="1" l="1"/>
  <c r="K18" i="1"/>
  <c r="K19" i="1"/>
  <c r="K20" i="1"/>
  <c r="K27" i="1"/>
  <c r="K28" i="1"/>
  <c r="K31" i="1"/>
  <c r="K33" i="1"/>
  <c r="K34" i="1"/>
  <c r="K35" i="1"/>
  <c r="K36" i="1"/>
  <c r="K41" i="1"/>
  <c r="K42" i="1"/>
  <c r="K48" i="1"/>
  <c r="K52" i="1"/>
  <c r="K53" i="1"/>
  <c r="K54" i="1"/>
  <c r="K56" i="1"/>
  <c r="K58" i="1"/>
  <c r="K59" i="1"/>
  <c r="K60" i="1"/>
  <c r="K61" i="1"/>
  <c r="K63" i="1"/>
  <c r="K73" i="1"/>
  <c r="K76" i="1"/>
  <c r="K79" i="1"/>
  <c r="K80" i="1"/>
  <c r="K82" i="1"/>
  <c r="K85" i="1"/>
  <c r="K86" i="1"/>
  <c r="K88" i="1"/>
  <c r="K89" i="1"/>
  <c r="K90" i="1"/>
  <c r="K91" i="1"/>
  <c r="K92" i="1"/>
  <c r="K94" i="1"/>
  <c r="K95" i="1"/>
  <c r="K96" i="1"/>
  <c r="K97" i="1"/>
  <c r="K98" i="1"/>
  <c r="K112" i="1"/>
  <c r="K113" i="1"/>
  <c r="K114" i="1"/>
  <c r="K115" i="1"/>
  <c r="K116" i="1"/>
  <c r="K118" i="1"/>
  <c r="K121" i="1"/>
  <c r="K122" i="1"/>
  <c r="K133" i="1"/>
  <c r="K134" i="1"/>
  <c r="K136" i="1"/>
  <c r="K138" i="1"/>
  <c r="K139" i="1"/>
  <c r="K140" i="1"/>
  <c r="K143" i="1"/>
  <c r="K144" i="1"/>
  <c r="K145" i="1"/>
  <c r="K146" i="1"/>
  <c r="K148" i="1"/>
  <c r="K149" i="1"/>
  <c r="K150" i="1"/>
  <c r="K151" i="1"/>
  <c r="K152" i="1"/>
  <c r="K158" i="1"/>
  <c r="K159" i="1"/>
  <c r="K160" i="1"/>
  <c r="K162" i="1"/>
  <c r="K164" i="1"/>
  <c r="K165" i="1"/>
  <c r="K166" i="1"/>
  <c r="K168" i="1"/>
  <c r="K172" i="1"/>
  <c r="K173" i="1"/>
  <c r="K178" i="1"/>
  <c r="K179" i="1"/>
  <c r="K180" i="1"/>
  <c r="K181" i="1"/>
  <c r="K182" i="1"/>
  <c r="K183" i="1"/>
  <c r="K188" i="1"/>
  <c r="K189" i="1"/>
  <c r="K190" i="1"/>
  <c r="K192" i="1"/>
  <c r="K193" i="1"/>
  <c r="K198" i="1"/>
  <c r="K200" i="1"/>
  <c r="K204" i="1"/>
  <c r="H96" i="1" l="1"/>
  <c r="F96" i="1"/>
  <c r="I93" i="1"/>
  <c r="H95" i="1"/>
  <c r="F95" i="1"/>
  <c r="G93" i="1"/>
  <c r="E93" i="1"/>
  <c r="D107" i="1"/>
  <c r="C107" i="1"/>
  <c r="D108" i="1"/>
  <c r="C108" i="1"/>
  <c r="K84" i="1"/>
  <c r="C84" i="1"/>
  <c r="C83" i="1"/>
  <c r="I75" i="1" l="1"/>
  <c r="G75" i="1"/>
  <c r="E75" i="1"/>
  <c r="K93" i="1"/>
  <c r="K78" i="1"/>
  <c r="H93" i="1"/>
  <c r="F93" i="1"/>
  <c r="E170" i="1"/>
  <c r="D142" i="1" l="1"/>
  <c r="I142" i="1" s="1"/>
  <c r="I141" i="1" s="1"/>
  <c r="D141" i="1" l="1"/>
  <c r="K141" i="1" s="1"/>
  <c r="K32" i="1" l="1"/>
  <c r="K51" i="1" l="1"/>
  <c r="I50" i="1"/>
  <c r="K50" i="1" s="1"/>
  <c r="K26" i="1" l="1"/>
  <c r="K25" i="1"/>
  <c r="I21" i="1" l="1"/>
  <c r="K175" i="1" l="1"/>
  <c r="K176" i="1"/>
  <c r="K83" i="1" l="1"/>
  <c r="K77" i="1"/>
  <c r="G14" i="1"/>
  <c r="G13" i="1"/>
  <c r="K46" i="1" l="1"/>
  <c r="I45" i="1"/>
  <c r="K45" i="1" s="1"/>
  <c r="I44" i="1"/>
  <c r="K44" i="1" s="1"/>
  <c r="K40" i="1"/>
  <c r="K39" i="1"/>
  <c r="K38" i="1"/>
  <c r="I202" i="1"/>
  <c r="K202" i="1" s="1"/>
  <c r="I201" i="1"/>
  <c r="K201" i="1" s="1"/>
  <c r="I128" i="1" l="1"/>
  <c r="I127" i="1"/>
  <c r="G128" i="1"/>
  <c r="G127" i="1"/>
  <c r="G126" i="1"/>
  <c r="G125" i="1"/>
  <c r="E124" i="1"/>
  <c r="E126" i="1"/>
  <c r="E127" i="1"/>
  <c r="E128" i="1"/>
  <c r="D125" i="1"/>
  <c r="D126" i="1"/>
  <c r="D127" i="1"/>
  <c r="D128" i="1"/>
  <c r="C126" i="1"/>
  <c r="C127" i="1"/>
  <c r="C128" i="1"/>
  <c r="K128" i="1" l="1"/>
  <c r="K127" i="1"/>
  <c r="G123" i="1"/>
  <c r="D124" i="1" l="1"/>
  <c r="C124" i="1"/>
  <c r="I120" i="1"/>
  <c r="H120" i="1"/>
  <c r="F120" i="1"/>
  <c r="I119" i="1"/>
  <c r="H119" i="1"/>
  <c r="F119" i="1"/>
  <c r="G117" i="1"/>
  <c r="E117" i="1"/>
  <c r="D117" i="1"/>
  <c r="C117" i="1"/>
  <c r="I108" i="1" l="1"/>
  <c r="K108" i="1" s="1"/>
  <c r="K120" i="1"/>
  <c r="I107" i="1"/>
  <c r="K107" i="1" s="1"/>
  <c r="K119" i="1"/>
  <c r="F117" i="1"/>
  <c r="I117" i="1"/>
  <c r="K117" i="1" s="1"/>
  <c r="H117" i="1"/>
  <c r="I186" i="1"/>
  <c r="K186" i="1" s="1"/>
  <c r="I187" i="1"/>
  <c r="K187" i="1" s="1"/>
  <c r="I185" i="1"/>
  <c r="K185" i="1" s="1"/>
  <c r="K170" i="1"/>
  <c r="I171" i="1"/>
  <c r="K171" i="1" s="1"/>
  <c r="K169" i="1"/>
  <c r="I203" i="1"/>
  <c r="K203" i="1" s="1"/>
  <c r="H202" i="1"/>
  <c r="H201" i="1"/>
  <c r="F201" i="1"/>
  <c r="G199" i="1"/>
  <c r="D199" i="1"/>
  <c r="C199" i="1"/>
  <c r="K196" i="1"/>
  <c r="I197" i="1"/>
  <c r="K197" i="1" s="1"/>
  <c r="K194" i="1"/>
  <c r="K195" i="1"/>
  <c r="F202" i="1" l="1"/>
  <c r="E199" i="1"/>
  <c r="I199" i="1"/>
  <c r="K199" i="1" s="1"/>
  <c r="H199" i="1"/>
  <c r="F199" i="1" l="1"/>
  <c r="K57" i="1" l="1"/>
  <c r="H176" i="1" l="1"/>
  <c r="K132" i="1" l="1"/>
  <c r="K131" i="1"/>
  <c r="I126" i="1" l="1"/>
  <c r="K126" i="1" s="1"/>
  <c r="G153" i="1"/>
  <c r="D153" i="1"/>
  <c r="C153" i="1"/>
  <c r="G174" i="1"/>
  <c r="F176" i="1"/>
  <c r="K177" i="1"/>
  <c r="C174" i="1"/>
  <c r="K163" i="1"/>
  <c r="G55" i="1"/>
  <c r="D55" i="1"/>
  <c r="C55" i="1"/>
  <c r="I55" i="1"/>
  <c r="K55" i="1" l="1"/>
  <c r="D174" i="1"/>
  <c r="H177" i="1"/>
  <c r="H55" i="1"/>
  <c r="I174" i="1"/>
  <c r="H153" i="1"/>
  <c r="F177" i="1"/>
  <c r="E174" i="1"/>
  <c r="K174" i="1" l="1"/>
  <c r="H174" i="1"/>
  <c r="F174" i="1"/>
  <c r="K137" i="1"/>
  <c r="C29" i="1"/>
  <c r="K130" i="1" l="1"/>
  <c r="I125" i="1"/>
  <c r="K125" i="1" s="1"/>
  <c r="I167" i="1"/>
  <c r="K142" i="1"/>
  <c r="I47" i="1"/>
  <c r="K47" i="1" s="1"/>
  <c r="I124" i="1" l="1"/>
  <c r="K124" i="1" s="1"/>
  <c r="H78" i="1"/>
  <c r="H77" i="1"/>
  <c r="F78" i="1"/>
  <c r="F77" i="1"/>
  <c r="F113" i="1"/>
  <c r="I123" i="1" l="1"/>
  <c r="H89" i="1"/>
  <c r="H90" i="1"/>
  <c r="F90" i="1"/>
  <c r="E43" i="1" l="1"/>
  <c r="F26" i="1" l="1"/>
  <c r="E171" i="1"/>
  <c r="E197" i="1" l="1"/>
  <c r="I81" i="1" l="1"/>
  <c r="G135" i="1" l="1"/>
  <c r="H157" i="1" l="1"/>
  <c r="G21" i="1" l="1"/>
  <c r="F137" i="1" l="1"/>
  <c r="D72" i="1" l="1"/>
  <c r="D66" i="1" s="1"/>
  <c r="H163" i="1" l="1"/>
  <c r="C49" i="1" l="1"/>
  <c r="E187" i="1"/>
  <c r="H84" i="1" l="1"/>
  <c r="F84" i="1"/>
  <c r="H83" i="1"/>
  <c r="F83" i="1"/>
  <c r="G81" i="1"/>
  <c r="E81" i="1"/>
  <c r="D81" i="1"/>
  <c r="K81" i="1" s="1"/>
  <c r="C81" i="1"/>
  <c r="F81" i="1" l="1"/>
  <c r="H81" i="1"/>
  <c r="F89" i="1" l="1"/>
  <c r="I87" i="1"/>
  <c r="G87" i="1"/>
  <c r="E87" i="1"/>
  <c r="K87" i="1" l="1"/>
  <c r="H87" i="1"/>
  <c r="F87" i="1"/>
  <c r="I191" i="1" l="1"/>
  <c r="H170" i="1"/>
  <c r="H194" i="1" l="1"/>
  <c r="E184" i="1" l="1"/>
  <c r="G108" i="1" l="1"/>
  <c r="E108" i="1"/>
  <c r="I71" i="1"/>
  <c r="G107" i="1"/>
  <c r="E107" i="1"/>
  <c r="D71" i="1" l="1"/>
  <c r="K71" i="1" s="1"/>
  <c r="C184" i="1" l="1"/>
  <c r="D184" i="1" l="1"/>
  <c r="H32" i="1" l="1"/>
  <c r="F40" i="1" l="1"/>
  <c r="C21" i="1" l="1"/>
  <c r="I70" i="1" l="1"/>
  <c r="H70" i="1"/>
  <c r="G70" i="1"/>
  <c r="G64" i="1" s="1"/>
  <c r="F70" i="1"/>
  <c r="I74" i="1"/>
  <c r="H74" i="1"/>
  <c r="G74" i="1"/>
  <c r="F74" i="1"/>
  <c r="H40" i="1"/>
  <c r="G37" i="1" l="1"/>
  <c r="H38" i="1" l="1"/>
  <c r="F38" i="1"/>
  <c r="E37" i="1"/>
  <c r="D75" i="1" l="1"/>
  <c r="K75" i="1" s="1"/>
  <c r="F75" i="1" l="1"/>
  <c r="H75" i="1"/>
  <c r="F155" i="1" l="1"/>
  <c r="E33" i="1" l="1"/>
  <c r="F131" i="1" l="1"/>
  <c r="F130" i="1"/>
  <c r="H131" i="1"/>
  <c r="H130" i="1"/>
  <c r="F163" i="1" l="1"/>
  <c r="H155" i="1" l="1"/>
  <c r="H156" i="1"/>
  <c r="C37" i="1" l="1"/>
  <c r="F157" i="1" l="1"/>
  <c r="D37" i="1"/>
  <c r="F153" i="1" l="1"/>
  <c r="I153" i="1"/>
  <c r="K153" i="1" s="1"/>
  <c r="C43" i="1"/>
  <c r="H186" i="1" l="1"/>
  <c r="H185" i="1"/>
  <c r="F185" i="1"/>
  <c r="F45" i="1" l="1"/>
  <c r="I65" i="1" l="1"/>
  <c r="I11" i="1" s="1"/>
  <c r="D167" i="1" l="1"/>
  <c r="K167" i="1" s="1"/>
  <c r="I147" i="1" l="1"/>
  <c r="I184" i="1" l="1"/>
  <c r="K184" i="1" s="1"/>
  <c r="G184" i="1"/>
  <c r="F186" i="1"/>
  <c r="H184" i="1" l="1"/>
  <c r="F184" i="1"/>
  <c r="H132" i="1" l="1"/>
  <c r="I37" i="1" l="1"/>
  <c r="K37" i="1" s="1"/>
  <c r="H45" i="1"/>
  <c r="H46" i="1"/>
  <c r="E34" i="1" l="1"/>
  <c r="E29" i="1" s="1"/>
  <c r="D161" i="1"/>
  <c r="E161" i="1"/>
  <c r="G161" i="1"/>
  <c r="I161" i="1"/>
  <c r="C161" i="1"/>
  <c r="K161" i="1" l="1"/>
  <c r="H161" i="1"/>
  <c r="F161" i="1"/>
  <c r="D43" i="1" l="1"/>
  <c r="G141" i="1"/>
  <c r="C141" i="1"/>
  <c r="H114" i="1" l="1"/>
  <c r="F114" i="1"/>
  <c r="H113" i="1"/>
  <c r="I111" i="1"/>
  <c r="G111" i="1"/>
  <c r="E111" i="1"/>
  <c r="D111" i="1"/>
  <c r="C111" i="1"/>
  <c r="E110" i="1"/>
  <c r="D110" i="1"/>
  <c r="K110" i="1" s="1"/>
  <c r="C110" i="1"/>
  <c r="C74" i="1" s="1"/>
  <c r="I109" i="1"/>
  <c r="G109" i="1"/>
  <c r="E109" i="1"/>
  <c r="D109" i="1"/>
  <c r="C109" i="1"/>
  <c r="I72" i="1"/>
  <c r="G72" i="1"/>
  <c r="E72" i="1"/>
  <c r="C72" i="1"/>
  <c r="E71" i="1"/>
  <c r="E65" i="1" s="1"/>
  <c r="E106" i="1"/>
  <c r="D106" i="1"/>
  <c r="K106" i="1" s="1"/>
  <c r="C106" i="1"/>
  <c r="C70" i="1" s="1"/>
  <c r="I68" i="1"/>
  <c r="I14" i="1" s="1"/>
  <c r="K72" i="1" l="1"/>
  <c r="I69" i="1"/>
  <c r="K111" i="1"/>
  <c r="K109" i="1"/>
  <c r="E74" i="1"/>
  <c r="E70" i="1"/>
  <c r="C71" i="1"/>
  <c r="C65" i="1" s="1"/>
  <c r="C11" i="1" s="1"/>
  <c r="D70" i="1"/>
  <c r="K70" i="1" s="1"/>
  <c r="D74" i="1"/>
  <c r="K74" i="1" s="1"/>
  <c r="I105" i="1"/>
  <c r="D105" i="1"/>
  <c r="E105" i="1"/>
  <c r="C105" i="1"/>
  <c r="F107" i="1"/>
  <c r="F71" i="1" s="1"/>
  <c r="F108" i="1"/>
  <c r="F72" i="1" s="1"/>
  <c r="H108" i="1"/>
  <c r="H72" i="1" s="1"/>
  <c r="G71" i="1"/>
  <c r="G65" i="1" s="1"/>
  <c r="F111" i="1"/>
  <c r="H111" i="1"/>
  <c r="E69" i="1" l="1"/>
  <c r="K105" i="1"/>
  <c r="C64" i="1"/>
  <c r="C10" i="1" s="1"/>
  <c r="C69" i="1"/>
  <c r="E66" i="1"/>
  <c r="I67" i="1"/>
  <c r="I13" i="1" s="1"/>
  <c r="D69" i="1"/>
  <c r="F105" i="1"/>
  <c r="H107" i="1"/>
  <c r="H71" i="1" s="1"/>
  <c r="G105" i="1"/>
  <c r="H105" i="1" s="1"/>
  <c r="K69" i="1" l="1"/>
  <c r="F69" i="1"/>
  <c r="G69" i="1"/>
  <c r="H69" i="1" s="1"/>
  <c r="F32" i="1" l="1"/>
  <c r="G10" i="1"/>
  <c r="G129" i="1" l="1"/>
  <c r="I43" i="1" l="1"/>
  <c r="K43" i="1" s="1"/>
  <c r="D21" i="1" l="1"/>
  <c r="K21" i="1" s="1"/>
  <c r="H169" i="1"/>
  <c r="F169" i="1"/>
  <c r="H21" i="1" l="1"/>
  <c r="F170" i="1" l="1"/>
  <c r="C191" i="1" l="1"/>
  <c r="G43" i="1" l="1"/>
  <c r="F46" i="1"/>
  <c r="E58" i="1" l="1"/>
  <c r="E12" i="1" l="1"/>
  <c r="E55" i="1"/>
  <c r="E21" i="1"/>
  <c r="F21" i="1" l="1"/>
  <c r="F55" i="1"/>
  <c r="I49" i="1"/>
  <c r="G167" i="1" l="1"/>
  <c r="I66" i="1" l="1"/>
  <c r="I12" i="1" s="1"/>
  <c r="I64" i="1"/>
  <c r="I10" i="1" s="1"/>
  <c r="I9" i="1" l="1"/>
  <c r="I62" i="1"/>
  <c r="H39" i="1" l="1"/>
  <c r="F39" i="1"/>
  <c r="H51" i="1"/>
  <c r="G49" i="1"/>
  <c r="D49" i="1"/>
  <c r="K49" i="1" s="1"/>
  <c r="F51" i="1"/>
  <c r="E49" i="1" l="1"/>
  <c r="F37" i="1"/>
  <c r="H37" i="1"/>
  <c r="H49" i="1"/>
  <c r="F49" i="1" l="1"/>
  <c r="F43" i="1"/>
  <c r="H43" i="1"/>
  <c r="H25" i="1"/>
  <c r="H159" i="1"/>
  <c r="F159" i="1"/>
  <c r="F196" i="1"/>
  <c r="H196" i="1"/>
  <c r="G191" i="1"/>
  <c r="E191" i="1"/>
  <c r="D191" i="1"/>
  <c r="K191" i="1" s="1"/>
  <c r="F25" i="1"/>
  <c r="H191" i="1" l="1"/>
  <c r="F191" i="1"/>
  <c r="D29" i="1"/>
  <c r="F29" i="1" l="1"/>
  <c r="I29" i="1"/>
  <c r="K29" i="1" s="1"/>
  <c r="H29" i="1"/>
  <c r="K30" i="1" l="1"/>
  <c r="E167" i="1"/>
  <c r="C167" i="1"/>
  <c r="H167" i="1" l="1"/>
  <c r="F167" i="1"/>
  <c r="F156" i="1" l="1"/>
  <c r="G147" i="1"/>
  <c r="E147" i="1"/>
  <c r="D147" i="1"/>
  <c r="K147" i="1" s="1"/>
  <c r="C147" i="1"/>
  <c r="H142" i="1"/>
  <c r="F142" i="1"/>
  <c r="E141" i="1"/>
  <c r="H137" i="1"/>
  <c r="K135" i="1"/>
  <c r="C135" i="1"/>
  <c r="E129" i="1"/>
  <c r="D129" i="1"/>
  <c r="K129" i="1" s="1"/>
  <c r="C129" i="1"/>
  <c r="C68" i="1"/>
  <c r="C14" i="1" s="1"/>
  <c r="C67" i="1"/>
  <c r="C13" i="1" s="1"/>
  <c r="G66" i="1"/>
  <c r="C66" i="1"/>
  <c r="C12" i="1" s="1"/>
  <c r="G11" i="1"/>
  <c r="C9" i="1" l="1"/>
  <c r="G12" i="1"/>
  <c r="D65" i="1"/>
  <c r="K65" i="1" s="1"/>
  <c r="K66" i="1"/>
  <c r="D64" i="1"/>
  <c r="K64" i="1" s="1"/>
  <c r="E68" i="1"/>
  <c r="E67" i="1"/>
  <c r="F124" i="1"/>
  <c r="D68" i="1"/>
  <c r="K68" i="1" s="1"/>
  <c r="D67" i="1"/>
  <c r="K67" i="1" s="1"/>
  <c r="C62" i="1"/>
  <c r="C123" i="1"/>
  <c r="F129" i="1"/>
  <c r="F141" i="1"/>
  <c r="H126" i="1"/>
  <c r="D123" i="1"/>
  <c r="K123" i="1" s="1"/>
  <c r="H125" i="1"/>
  <c r="F126" i="1"/>
  <c r="H129" i="1"/>
  <c r="H124" i="1"/>
  <c r="H135" i="1"/>
  <c r="H141" i="1"/>
  <c r="E14" i="1" l="1"/>
  <c r="E13" i="1"/>
  <c r="D12" i="1"/>
  <c r="K12" i="1" s="1"/>
  <c r="D10" i="1"/>
  <c r="K10" i="1" s="1"/>
  <c r="D11" i="1"/>
  <c r="K11" i="1" s="1"/>
  <c r="D14" i="1"/>
  <c r="K14" i="1" s="1"/>
  <c r="D13" i="1"/>
  <c r="K13" i="1" s="1"/>
  <c r="D62" i="1"/>
  <c r="K62" i="1" s="1"/>
  <c r="E123" i="1"/>
  <c r="E64" i="1"/>
  <c r="F125" i="1"/>
  <c r="H123" i="1"/>
  <c r="E10" i="1" l="1"/>
  <c r="F10" i="1" s="1"/>
  <c r="F123" i="1"/>
  <c r="E11" i="1"/>
  <c r="F11" i="1" s="1"/>
  <c r="H10" i="1"/>
  <c r="H11" i="1"/>
  <c r="H14" i="1"/>
  <c r="F14" i="1"/>
  <c r="H12" i="1"/>
  <c r="F12" i="1"/>
  <c r="D9" i="1"/>
  <c r="K9" i="1" s="1"/>
  <c r="E62" i="1"/>
  <c r="F65" i="1"/>
  <c r="F64" i="1"/>
  <c r="H64" i="1"/>
  <c r="G62" i="1"/>
  <c r="H62" i="1" s="1"/>
  <c r="H65" i="1"/>
  <c r="G9" i="1"/>
  <c r="H66" i="1"/>
  <c r="F66" i="1"/>
  <c r="F62" i="1" l="1"/>
  <c r="H9" i="1"/>
  <c r="E9" i="1"/>
  <c r="F9" i="1" s="1"/>
  <c r="H57" i="1" l="1"/>
  <c r="F57" i="1"/>
  <c r="H17" i="1"/>
  <c r="I15" i="1"/>
  <c r="G15" i="1"/>
  <c r="D15" i="1"/>
  <c r="E15" i="1"/>
  <c r="C15" i="1"/>
  <c r="F17" i="1"/>
  <c r="K15" i="1" l="1"/>
  <c r="H15" i="1"/>
  <c r="F15" i="1"/>
</calcChain>
</file>

<file path=xl/sharedStrings.xml><?xml version="1.0" encoding="utf-8"?>
<sst xmlns="http://schemas.openxmlformats.org/spreadsheetml/2006/main" count="280" uniqueCount="132">
  <si>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</si>
  <si>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</si>
  <si>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</si>
  <si>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</si>
  <si>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</si>
  <si>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</si>
  <si>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</si>
  <si>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</si>
  <si>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</si>
  <si>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</si>
  <si>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</si>
  <si>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</si>
  <si>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</si>
  <si>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</si>
  <si>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</si>
  <si>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</si>
  <si>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</si>
  <si>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</si>
  <si>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</si>
  <si>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</si>
  <si>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</si>
  <si>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</si>
  <si>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</si>
  <si>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</si>
  <si>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</si>
  <si>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</si>
  <si>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</si>
  <si>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</si>
  <si>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</si>
  <si>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</si>
  <si>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</si>
  <si>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</si>
  <si>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</si>
  <si>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</si>
  <si>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</si>
  <si>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</si>
  <si>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</si>
  <si>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</si>
  <si>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</si>
  <si>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</si>
  <si>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</si>
  <si>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</si>
  <si>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</si>
  <si>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</si>
  <si>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</si>
  <si>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</si>
  <si>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</si>
  <si>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</si>
  <si>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</si>
  <si>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</si>
  <si>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</si>
  <si>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</si>
  <si>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</si>
  <si>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</si>
  <si>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</si>
  <si>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</si>
  <si>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</si>
  <si>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</si>
  <si>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</si>
  <si>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</si>
  <si>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</si>
  <si>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</si>
  <si>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</si>
  <si>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</si>
  <si>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</si>
  <si>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</si>
  <si>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</si>
  <si>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</si>
  <si>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</si>
  <si>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</si>
  <si>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Приобретение жилья в целях реализации полномочий в области жилищных отношений, установленных законодательством Российской Федерации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</si>
  <si>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</si>
  <si>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</si>
  <si>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</si>
  <si>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</si>
  <si>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</si>
  <si>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</si>
  <si>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</si>
  <si>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</si>
  <si>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</si>
  <si>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</si>
  <si>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</si>
  <si>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</si>
  <si>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</si>
  <si>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</si>
  <si>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</si>
  <si>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</si>
  <si>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</si>
  <si>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</si>
  <si>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</si>
  <si>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Заключен муниципальный контракт №26/2018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31.12.2019. Сумма по контракту 43 100 тыс.руб., в т.ч. 12 139,1 тыс.руб. на 2018 год</t>
  </si>
  <si>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Заключены и оплачены договора на сумму 355,40 руб.:
- 70/44 от 30.04.2019 - поставка палаток (4шт.) - 89,62 тыс.руб.; 
- 69/44 от 30.04.2019 - поставка палаток (9шт.)  - 201,65 тыс.руб.                                                                                                                                                                                                                                                                                           - 66/44 от 26.04.2019 - поставка шатра -20,39 тыс. руб.; 
- 74/44 от 07.05.2019 - поставка директ-бокса, наушников - 16,98 тыс.руб.;
- 73/44 от 06.05.2019 - поставка радиосистемы - 26,76 тыс.руб.                                                                                                                                                                                                                                                                                                                                                                                                                                                                                                            </t>
  </si>
  <si>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</si>
  <si>
    <t>11.1.1.4</t>
  </si>
  <si>
    <t>Региональный проект "Обеспечение устойчивого сокращения непригодного для проживания жилищного фонда"</t>
  </si>
  <si>
    <t>28.06.2019 размещены закупки на приобретение 20 жилых помещений для участников программы.  Аукцион состоялся, заключен муниципальный контракт на сумму 82 135,4 тыс.руб. Доля софинансирования за счет средств местного бюджета оплачена. Оплата средств окружного бюджета будет произведена в следующем отчетном периоде. Состоялись закупки на приобретение 314 жилых помещений - стадия заключения муниципальных контрактов. Произведена оплата по муниципальному контракту №166/2018 от 21.12.2018 на приобретение жилых помещений, заключенному в 2018 году (45 квартир).</t>
  </si>
  <si>
    <t>Закупки на приобретение жилых помещений для участников программы будут размещены в сентябре 2019 года (185 квартир)</t>
  </si>
  <si>
    <t>Работы  по строительству объекта  в соответствии с  заключенным муниципальным контрактом  № 08/2017 от 25.10.2017 с ООО СК "ЮВиС" завершены . Цена контракта - 678 069,2 тыс. руб. ( в т. ч. стоимость строительства сетей - 324 341,5  тыс. руб., дороги - 353 727,7 тыс. руб.) 
Готовность объекта 100%. По инженерным сетям работы выполнены и приняты по факту выполнения на общую сумму 8 424 тыс.руб. 
Остаток средств в размере 18 646,26 тыс. руб. - экономия по результатам проведенной закупки и заключения муниципального контракта, а также по факту выполнения работ. Направлено письмо в департамент строительства ХМАО-Югры об уменьшении ассигнований на 2019 год под факт выполненных работ.</t>
  </si>
  <si>
    <t>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осуществляется приемка следующих работ: 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департамент строительства ХМАО-Югры об уменьшении ассигнований 2019 года.</t>
  </si>
  <si>
    <t>Состоялась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Стадия заключения муниципального контракта. Победитель - ООО "Архивариус", сумма контракта - 2 214,3 тыс.руб. Срок выполнения работ - 01.12.2019 года. Остаток средств в размере 28 679,9 тыс.руб. - экономия в результате проведенных торгов. Средства перераспределены на мероприятие по возмещению части затрат застройщика (инвестора) по строительству объектов инженерной инфраструктуры</t>
  </si>
  <si>
    <t>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
-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Дополнительное соглашение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3-4 квартале 2019 года.</t>
  </si>
  <si>
    <t>на 01.09.2019</t>
  </si>
  <si>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</si>
  <si>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</si>
  <si>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</si>
  <si>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r>
      <t xml:space="preserve">Государственная программа "Развитие образования"
</t>
    </r>
    <r>
      <rPr>
        <sz val="16"/>
        <rFont val="Times New Roman"/>
        <family val="2"/>
        <charset val="204"/>
      </rPr>
      <t>1.</t>
    </r>
    <r>
      <rPr>
        <b/>
        <sz val="16"/>
        <rFont val="Times New Roman"/>
        <family val="2"/>
        <charset val="204"/>
      </rPr>
      <t xml:space="preserve"> </t>
    </r>
    <r>
      <rPr>
        <sz val="16"/>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11.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общеобразовательных организаций, осуществляющих образовательную деятельность по образовательным программам дошкольного образования;
12.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</si>
  <si>
    <t xml:space="preserve">   На 01.09.2019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01.09.2019:
- 4 молодым семьям выдано свидетельство о праве на получение социальной выплаты;
- 1 молодой семье перечислена социальная выплата;
- 2 молодым семьям перечисление соц.выплаты будет произведено после поступления из банка заявки на  перечисление бюджетных средств;                                                                            
- 1 молодая семья, получившая свидетельство, в стадии подбора вариантов приобретения жилья.
</t>
  </si>
  <si>
    <r>
      <rPr>
        <u/>
        <sz val="16"/>
        <rFont val="Times New Roman"/>
        <family val="2"/>
        <charset val="204"/>
      </rPr>
      <t>ДАиГ:</t>
    </r>
    <r>
      <rPr>
        <sz val="16"/>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01.09.2019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01.09.2019: 
- 11 гражданам перечислена субсидия;                                                                                                                                                                                                                 
- 3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</si>
  <si>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Судсидии на поддержку творческой деятельности и техническое оснащение детских и кукольных театров.
</t>
    </r>
  </si>
  <si>
    <r>
      <t xml:space="preserve">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</si>
  <si>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"Поддержка занятости населения"
</t>
    </r>
    <r>
      <rPr>
        <sz val="16"/>
        <rFont val="Times New Roman"/>
        <family val="2"/>
        <charset val="204"/>
      </rPr>
      <t>1.</t>
    </r>
    <r>
      <rPr>
        <b/>
        <sz val="16"/>
        <rFont val="Times New Roman"/>
        <family val="2"/>
        <charset val="204"/>
      </rPr>
      <t xml:space="preserve"> </t>
    </r>
    <r>
      <rPr>
        <sz val="16"/>
        <rFont val="Times New Roman"/>
        <family val="2"/>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</si>
  <si>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</si>
  <si>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</si>
  <si>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</si>
  <si>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</si>
  <si>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01.09.2019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rFont val="Times New Roman"/>
        <family val="2"/>
        <charset val="204"/>
      </rPr>
      <t xml:space="preserve">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</si>
  <si>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
</t>
    </r>
    <r>
      <rPr>
        <u/>
        <sz val="16"/>
        <color rgb="FFFF0000"/>
        <rFont val="Times New Roman"/>
        <family val="2"/>
        <charset val="204"/>
      </rPr>
      <t/>
    </r>
  </si>
  <si>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</si>
  <si>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rPr>
        <u/>
        <sz val="16"/>
        <rFont val="Times New Roman"/>
        <family val="2"/>
        <charset val="204"/>
      </rPr>
      <t>УППЭК:</t>
    </r>
    <r>
      <rPr>
        <sz val="16"/>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 тыс.руб. - экономия, сложившаяся в результате уточнения цены договоров по итогам проведения процедур конкурентных закупок.
</t>
    </r>
    <r>
      <rPr>
        <u/>
        <sz val="16"/>
        <rFont val="Times New Roman"/>
        <family val="2"/>
        <charset val="204"/>
      </rPr>
      <t>АГ:</t>
    </r>
    <r>
      <rPr>
        <sz val="16"/>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</si>
  <si>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</si>
  <si>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01.09.2019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</si>
  <si>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t>
    </r>
    <r>
      <rPr>
        <u/>
        <sz val="16"/>
        <rFont val="Times New Roman"/>
        <family val="1"/>
        <charset val="204"/>
      </rPr>
      <t>АГ (ДК)</t>
    </r>
    <r>
      <rPr>
        <sz val="16"/>
        <rFont val="Times New Roman"/>
        <family val="1"/>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</si>
  <si>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</si>
  <si>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</si>
  <si>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</si>
  <si>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t>
    </r>
    <r>
      <rPr>
        <sz val="16"/>
        <color rgb="FFFF0000"/>
        <rFont val="Times New Roman"/>
        <family val="2"/>
        <charset val="204"/>
      </rPr>
      <t xml:space="preserve">
</t>
    </r>
    <r>
      <rPr>
        <sz val="16"/>
        <rFont val="Times New Roman"/>
        <family val="1"/>
        <charset val="204"/>
      </rPr>
      <t>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t>
    </r>
    <r>
      <rPr>
        <sz val="16"/>
        <color rgb="FFFF0000"/>
        <rFont val="Times New Roman"/>
        <family val="2"/>
        <charset val="204"/>
      </rPr>
      <t xml:space="preserve">
</t>
    </r>
    <r>
      <rPr>
        <sz val="16"/>
        <rFont val="Times New Roman"/>
        <family val="1"/>
        <charset val="204"/>
      </rPr>
      <t>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t>
    </r>
    <r>
      <rPr>
        <sz val="16"/>
        <color rgb="FFFF0000"/>
        <rFont val="Times New Roman"/>
        <family val="2"/>
        <charset val="204"/>
      </rPr>
      <t xml:space="preserve">
</t>
    </r>
    <r>
      <rPr>
        <sz val="16"/>
        <rFont val="Times New Roman"/>
        <family val="1"/>
        <charset val="204"/>
      </rPr>
      <t>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t>
    </r>
    <r>
      <rPr>
        <sz val="16"/>
        <color rgb="FFFF0000"/>
        <rFont val="Times New Roman"/>
        <family val="2"/>
        <charset val="204"/>
      </rPr>
      <t xml:space="preserve">
</t>
    </r>
    <r>
      <rPr>
        <sz val="16"/>
        <rFont val="Times New Roman"/>
        <family val="1"/>
        <charset val="204"/>
      </rPr>
      <t>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t>
    </r>
    <r>
      <rPr>
        <sz val="16"/>
        <color rgb="FFFF0000"/>
        <rFont val="Times New Roman"/>
        <family val="2"/>
        <charset val="204"/>
      </rPr>
      <t xml:space="preserve">
</t>
    </r>
    <r>
      <rPr>
        <sz val="16"/>
        <rFont val="Times New Roman"/>
        <family val="1"/>
        <charset val="204"/>
      </rPr>
      <t xml:space="preserve">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В августе приняты работы на сумму 1 635,6 тыс.руб., заявка на оплату направлена. 5 491,93 тыс.руб. - экономия по результатам проведенных закупок;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Срок выполнения работ - 20.11.2019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5 342,63 тыс.руб. - экономия по результатам проведенных закупок.     </t>
    </r>
    <r>
      <rPr>
        <sz val="16"/>
        <color rgb="FFFF0000"/>
        <rFont val="Times New Roman"/>
        <family val="2"/>
        <charset val="204"/>
      </rPr>
      <t xml:space="preserve">                   </t>
    </r>
  </si>
  <si>
    <r>
      <rPr>
        <u/>
        <sz val="16"/>
        <rFont val="Times New Roman"/>
        <family val="2"/>
        <charset val="204"/>
      </rPr>
      <t>ДГХ</t>
    </r>
    <r>
      <rPr>
        <sz val="16"/>
        <rFont val="Times New Roman"/>
        <family val="2"/>
        <charset val="204"/>
      </rPr>
      <t xml:space="preserve">: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
</t>
    </r>
    <r>
      <rPr>
        <u/>
        <sz val="16"/>
        <rFont val="Times New Roman"/>
        <family val="2"/>
        <charset val="204"/>
      </rPr>
      <t>ДАиГ</t>
    </r>
    <r>
      <rPr>
        <sz val="16"/>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Неоднократно размещенные закупки на строительство объекта (в мае, июле 2019 года) не состоялись. Аукционы были  признаны несостоявшимися, т.к. не подано ни одной заявки на участие в аукционах. Очередное размещение закупки на выполнение работ по строительству объекта  состоялось 30.07.2019. Аукцион состоялся. Заключен муниципальный контракт №22/2019 от 23.08.2019 на сумму 937 389,7 тыс.руб.. Срок выполнения работ - 31.08.2021.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осущестляется приемка следующих работ:демонтажные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ДДХиТ ХМАО-Югры об уменьшении ассигнований на 2019 год.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Готовятся документы для оформления разрешения на ввод объекта в эксплуатацию.  
</t>
    </r>
    <r>
      <rPr>
        <u/>
        <sz val="16"/>
        <rFont val="Times New Roman"/>
        <family val="2"/>
        <charset val="204"/>
      </rPr>
      <t>АГ:</t>
    </r>
    <r>
      <rPr>
        <sz val="16"/>
        <rFont val="Times New Roman"/>
        <family val="2"/>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01.09.2019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t>
    </r>
    <r>
      <rPr>
        <u/>
        <sz val="16"/>
        <color rgb="FFFF0000"/>
        <rFont val="Times New Roman"/>
        <family val="2"/>
        <charset val="204"/>
      </rPr>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</si>
  <si>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01.09.2019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01.09.2019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u/>
        <sz val="16"/>
        <rFont val="Times New Roman"/>
        <family val="1"/>
        <charset val="204"/>
      </rPr>
      <t>ДГХ:</t>
    </r>
    <r>
      <rPr>
        <sz val="16"/>
        <rFont val="Times New Roman"/>
        <family val="1"/>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</si>
  <si>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 ул. Университетская, 31, кв. 435, ул. Ф. Показаньева, 10/1, кв. 56, ул.  Чехова, 7, кв. 170, пр. Набережный, 72,кв.44
По квартире ул. Московская, 34. кв. 32 выполнены и оплачены работы по проверке проектно-сметной документации. 
</t>
    </r>
    <r>
      <rPr>
        <u/>
        <sz val="16"/>
        <rFont val="Times New Roman"/>
        <family val="1"/>
        <charset val="204"/>
      </rPr>
      <t>ДАиГ</t>
    </r>
    <r>
      <rPr>
        <sz val="16"/>
        <rFont val="Times New Roman"/>
        <family val="1"/>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01.09.2019 приобретено 158 путевок.</t>
    </r>
  </si>
  <si>
    <r>
      <rPr>
        <u/>
        <sz val="16"/>
        <rFont val="Times New Roman"/>
        <family val="2"/>
        <charset val="204"/>
      </rPr>
      <t>ДО</t>
    </r>
    <r>
      <rPr>
        <sz val="16"/>
        <rFont val="Times New Roman"/>
        <family val="2"/>
        <charset val="204"/>
      </rPr>
      <t xml:space="preserve">: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3. приобретение объекта недвижимого имущества для размещения дошкольной образовательной организации образования - "Детский сад в микрорайоне 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4. По приобретению объектов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</si>
  <si>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01.09.2019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</si>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</sst>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4"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i/>
      <sz val="16"/>
      <name val="Times New Roman"/>
      <family val="2"/>
      <charset val="204"/>
    </font>
    <font>
      <i/>
      <sz val="20"/>
      <name val="Times New Roman"/>
      <family val="2"/>
      <charset val="204"/>
    </font>
    <font>
      <sz val="16"/>
      <color rgb="FFFF0000"/>
      <name val="Times New Roman"/>
      <family val="1"/>
      <charset val="204"/>
    </font>
    <font>
      <b/>
      <sz val="20"/>
      <name val="Times New Roman"/>
      <family val="2"/>
      <charset val="204"/>
    </font>
    <font>
      <b/>
      <sz val="16"/>
      <name val="Times New Roman"/>
      <family val="2"/>
      <charset val="204"/>
    </font>
    <font>
      <sz val="16"/>
      <name val="Times New Roman"/>
      <family val="2"/>
      <charset val="204"/>
    </font>
    <font>
      <b/>
      <i/>
      <sz val="20"/>
      <name val="Times New Roman"/>
      <family val="2"/>
      <charset val="204"/>
    </font>
    <font>
      <b/>
      <i/>
      <sz val="18"/>
      <name val="Times New Roman"/>
      <family val="2"/>
      <charset val="204"/>
    </font>
    <font>
      <u/>
      <sz val="16"/>
      <name val="Times New Roman"/>
      <family val="2"/>
      <charset val="204"/>
    </font>
    <font>
      <b/>
      <i/>
      <sz val="16"/>
      <name val="Times New Roman"/>
      <family val="2"/>
      <charset val="204"/>
    </font>
    <font>
      <i/>
      <sz val="18"/>
      <name val="Times New Roman"/>
      <family val="2"/>
      <charset val="204"/>
    </font>
    <font>
      <u/>
      <sz val="16"/>
      <name val="Times New Roman"/>
      <family val="1"/>
      <charset val="204"/>
    </font>
    <font>
      <sz val="16"/>
      <name val="Times New Roman"/>
      <family val="1"/>
      <charset val="204"/>
    </font>
    <font>
      <sz val="12"/>
      <name val="Times New Roman"/>
      <family val="2"/>
      <charset val="204"/>
    </font>
    <font>
      <sz val="24"/>
      <name val="Times New Roman"/>
      <family val="2"/>
      <charset val="204"/>
    </font>
    <font>
      <u/>
      <sz val="18"/>
      <name val="Times New Roman"/>
      <family val="2"/>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16">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0" fontId="29"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4" fontId="29" fillId="0" borderId="0" xfId="0" applyNumberFormat="1" applyFont="1" applyFill="1" applyAlignment="1">
      <alignment horizontal="left" vertical="top" wrapText="1"/>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4" fontId="20" fillId="0" borderId="0" xfId="0" applyNumberFormat="1" applyFont="1" applyFill="1" applyAlignment="1">
      <alignment horizontal="left" vertical="top" wrapText="1"/>
    </xf>
    <xf numFmtId="0" fontId="14" fillId="0" borderId="1" xfId="0" quotePrefix="1" applyFont="1" applyFill="1" applyBorder="1" applyAlignment="1" applyProtection="1">
      <alignment horizontal="justify" vertical="top" wrapText="1"/>
      <protection locked="0"/>
    </xf>
    <xf numFmtId="4" fontId="20" fillId="4" borderId="0" xfId="0" applyNumberFormat="1" applyFont="1" applyFill="1" applyAlignment="1">
      <alignment horizontal="left" vertical="top" wrapText="1"/>
    </xf>
    <xf numFmtId="0" fontId="15" fillId="0" borderId="4" xfId="0" applyFont="1" applyFill="1" applyBorder="1" applyAlignment="1" applyProtection="1">
      <alignment horizontal="justify" vertical="top" wrapText="1"/>
      <protection locked="0"/>
    </xf>
    <xf numFmtId="4" fontId="14" fillId="0" borderId="1" xfId="0" applyNumberFormat="1" applyFont="1" applyFill="1" applyBorder="1" applyAlignment="1" applyProtection="1">
      <alignment horizontal="center" vertical="top" wrapText="1"/>
      <protection locked="0"/>
    </xf>
    <xf numFmtId="4" fontId="31" fillId="0" borderId="0" xfId="0" applyNumberFormat="1" applyFont="1" applyFill="1" applyAlignment="1">
      <alignment horizontal="left" vertical="top" wrapText="1"/>
    </xf>
    <xf numFmtId="0" fontId="31" fillId="0" borderId="0" xfId="0" applyFont="1" applyFill="1" applyAlignment="1">
      <alignment horizontal="left" vertical="top" wrapText="1"/>
    </xf>
    <xf numFmtId="0" fontId="34" fillId="0" borderId="0" xfId="0" applyFont="1" applyFill="1" applyAlignment="1">
      <alignment horizontal="left" vertical="top" wrapText="1"/>
    </xf>
    <xf numFmtId="49" fontId="29" fillId="0" borderId="1" xfId="0" applyNumberFormat="1" applyFont="1" applyFill="1" applyBorder="1" applyAlignment="1" applyProtection="1">
      <alignment horizontal="justify" vertical="top" wrapText="1"/>
      <protection locked="0"/>
    </xf>
    <xf numFmtId="0" fontId="28" fillId="0" borderId="1" xfId="0" applyFont="1" applyFill="1" applyBorder="1" applyAlignment="1" applyProtection="1">
      <alignment horizontal="justify" vertical="top" wrapText="1"/>
      <protection locked="0"/>
    </xf>
    <xf numFmtId="4" fontId="29"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10" fontId="29"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0" fontId="35" fillId="0" borderId="0" xfId="0" applyFont="1" applyFill="1" applyAlignment="1">
      <alignment horizontal="left" vertical="top" wrapText="1"/>
    </xf>
    <xf numFmtId="0" fontId="13" fillId="0" borderId="0" xfId="0" applyFont="1" applyFill="1" applyAlignment="1">
      <alignment horizontal="left" vertical="top" wrapText="1"/>
    </xf>
    <xf numFmtId="9" fontId="12" fillId="0" borderId="1" xfId="0" applyNumberFormat="1" applyFont="1" applyFill="1" applyBorder="1" applyAlignment="1" applyProtection="1">
      <alignment horizontal="center" vertical="top" wrapText="1"/>
      <protection locked="0"/>
    </xf>
    <xf numFmtId="0" fontId="29" fillId="2" borderId="0" xfId="0" applyFont="1" applyFill="1" applyAlignment="1">
      <alignment horizontal="left" vertical="top" wrapText="1"/>
    </xf>
    <xf numFmtId="0" fontId="12" fillId="0" borderId="0" xfId="0" applyFont="1" applyFill="1" applyAlignment="1">
      <alignment vertical="top" wrapText="1"/>
    </xf>
    <xf numFmtId="4" fontId="12" fillId="2"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0" fontId="33" fillId="2" borderId="1" xfId="0" applyFont="1" applyFill="1" applyBorder="1" applyAlignment="1" applyProtection="1">
      <alignment horizontal="justify" vertical="top" wrapText="1"/>
      <protection locked="0"/>
    </xf>
    <xf numFmtId="49" fontId="34" fillId="0" borderId="1" xfId="0" applyNumberFormat="1" applyFont="1" applyFill="1" applyBorder="1" applyAlignment="1" applyProtection="1">
      <alignment horizontal="justify" vertical="top" wrapText="1"/>
      <protection locked="0"/>
    </xf>
    <xf numFmtId="0" fontId="37" fillId="0" borderId="1" xfId="0" applyFont="1" applyFill="1" applyBorder="1" applyAlignment="1" applyProtection="1">
      <alignment horizontal="justify" vertical="top" wrapText="1"/>
      <protection locked="0"/>
    </xf>
    <xf numFmtId="4" fontId="34" fillId="0" borderId="1" xfId="0" applyNumberFormat="1" applyFont="1" applyFill="1" applyBorder="1" applyAlignment="1" applyProtection="1">
      <alignment horizontal="center" vertical="top" wrapText="1"/>
      <protection locked="0"/>
    </xf>
    <xf numFmtId="10" fontId="34" fillId="0" borderId="1" xfId="0" applyNumberFormat="1" applyFont="1" applyFill="1" applyBorder="1" applyAlignment="1" applyProtection="1">
      <alignment horizontal="center" vertical="top" wrapText="1"/>
      <protection locked="0"/>
    </xf>
    <xf numFmtId="0" fontId="38" fillId="0" borderId="0" xfId="0" applyFont="1" applyFill="1" applyAlignment="1">
      <alignment horizontal="left" vertical="top" wrapText="1"/>
    </xf>
    <xf numFmtId="49" fontId="31" fillId="0" borderId="1" xfId="0" applyNumberFormat="1" applyFont="1" applyFill="1" applyBorder="1" applyAlignment="1" applyProtection="1">
      <alignment horizontal="justify" vertical="top" wrapText="1"/>
      <protection locked="0"/>
    </xf>
    <xf numFmtId="49" fontId="38" fillId="0" borderId="1" xfId="0" applyNumberFormat="1" applyFont="1" applyFill="1" applyBorder="1" applyAlignment="1" applyProtection="1">
      <alignment horizontal="justify" vertical="top" wrapText="1"/>
      <protection locked="0"/>
    </xf>
    <xf numFmtId="49" fontId="28" fillId="0" borderId="1" xfId="0" applyNumberFormat="1"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4" fontId="31" fillId="0" borderId="1" xfId="0" applyNumberFormat="1" applyFont="1" applyFill="1" applyBorder="1" applyAlignment="1" applyProtection="1">
      <alignment horizontal="center" vertical="top" wrapText="1"/>
      <protection locked="0"/>
    </xf>
    <xf numFmtId="0" fontId="31" fillId="0" borderId="1" xfId="0"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0" fontId="38" fillId="0" borderId="1" xfId="0" applyFont="1" applyFill="1" applyBorder="1" applyAlignment="1" applyProtection="1">
      <alignment horizontal="justify" vertical="top" wrapText="1"/>
      <protection locked="0"/>
    </xf>
    <xf numFmtId="49" fontId="28" fillId="2" borderId="1" xfId="0" applyNumberFormat="1" applyFont="1" applyFill="1" applyBorder="1" applyAlignment="1" applyProtection="1">
      <alignment horizontal="justify" vertical="top" wrapText="1"/>
      <protection locked="0"/>
    </xf>
    <xf numFmtId="0" fontId="28" fillId="2" borderId="1" xfId="0" applyFont="1" applyFill="1" applyBorder="1" applyAlignment="1" applyProtection="1">
      <alignment horizontal="justify" vertical="top" wrapText="1"/>
      <protection locked="0"/>
    </xf>
    <xf numFmtId="4" fontId="29" fillId="2" borderId="1" xfId="0" applyNumberFormat="1" applyFont="1" applyFill="1" applyBorder="1" applyAlignment="1" applyProtection="1">
      <alignment horizontal="center" vertical="top" wrapText="1"/>
      <protection locked="0"/>
    </xf>
    <xf numFmtId="49" fontId="29" fillId="2" borderId="1" xfId="0" applyNumberFormat="1" applyFont="1" applyFill="1" applyBorder="1" applyAlignment="1" applyProtection="1">
      <alignment horizontal="justify" vertical="top" wrapText="1"/>
      <protection locked="0"/>
    </xf>
    <xf numFmtId="9" fontId="12" fillId="2" borderId="1" xfId="0" applyNumberFormat="1" applyFont="1" applyFill="1" applyBorder="1" applyAlignment="1" applyProtection="1">
      <alignment horizontal="center" vertical="top" wrapText="1"/>
      <protection locked="0"/>
    </xf>
    <xf numFmtId="49" fontId="37" fillId="0" borderId="1" xfId="0" applyNumberFormat="1" applyFont="1" applyFill="1" applyBorder="1" applyAlignment="1" applyProtection="1">
      <alignment horizontal="justify" vertical="top" wrapText="1"/>
      <protection locked="0"/>
    </xf>
    <xf numFmtId="9" fontId="33" fillId="0" borderId="3" xfId="0" applyNumberFormat="1" applyFont="1" applyFill="1" applyBorder="1" applyAlignment="1" applyProtection="1">
      <alignment horizontal="justify" vertical="top" wrapText="1"/>
      <protection locked="0"/>
    </xf>
    <xf numFmtId="4" fontId="31" fillId="2"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4" fontId="31" fillId="0" borderId="1" xfId="0" applyNumberFormat="1" applyFont="1" applyFill="1" applyBorder="1" applyAlignment="1" applyProtection="1">
      <alignment horizontal="center" vertical="top" wrapText="1"/>
      <protection locked="0"/>
    </xf>
    <xf numFmtId="10" fontId="31" fillId="0"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left" vertical="top" wrapText="1"/>
      <protection locked="0"/>
    </xf>
    <xf numFmtId="0" fontId="14" fillId="0" borderId="3" xfId="0" applyFont="1" applyFill="1" applyBorder="1" applyAlignment="1" applyProtection="1">
      <alignment horizontal="justify" vertical="top" wrapText="1"/>
      <protection locked="0"/>
    </xf>
    <xf numFmtId="0" fontId="18" fillId="2" borderId="1" xfId="0" applyFont="1" applyFill="1" applyBorder="1" applyAlignment="1" applyProtection="1">
      <alignment horizontal="justify" vertical="top" wrapText="1"/>
      <protection locked="0"/>
    </xf>
    <xf numFmtId="49" fontId="20" fillId="0" borderId="1" xfId="0" applyNumberFormat="1" applyFont="1" applyFill="1" applyBorder="1" applyAlignment="1" applyProtection="1">
      <alignment horizontal="justify" vertical="top" wrapText="1"/>
      <protection locked="0"/>
    </xf>
    <xf numFmtId="9"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left" vertical="top" wrapText="1"/>
      <protection locked="0"/>
    </xf>
    <xf numFmtId="0" fontId="32" fillId="2" borderId="1" xfId="0" applyFont="1" applyFill="1" applyBorder="1" applyAlignment="1" applyProtection="1">
      <alignment horizontal="justify" vertical="top" wrapText="1"/>
      <protection locked="0"/>
    </xf>
    <xf numFmtId="10" fontId="12" fillId="2" borderId="1" xfId="0" applyNumberFormat="1" applyFont="1" applyFill="1" applyBorder="1" applyAlignment="1" applyProtection="1">
      <alignment horizontal="center" vertical="top" wrapText="1"/>
      <protection locked="0"/>
    </xf>
    <xf numFmtId="0" fontId="31" fillId="0" borderId="1" xfId="0" applyFont="1" applyFill="1" applyBorder="1" applyAlignment="1" applyProtection="1">
      <alignment horizontal="left" vertical="top" wrapText="1"/>
      <protection locked="0"/>
    </xf>
    <xf numFmtId="0" fontId="32" fillId="0" borderId="1" xfId="0" applyFont="1" applyBorder="1" applyAlignment="1">
      <alignment horizontal="left" vertical="top" wrapText="1"/>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justify" vertical="top" wrapText="1"/>
      <protection locked="0"/>
    </xf>
    <xf numFmtId="2" fontId="31" fillId="0" borderId="1" xfId="0" applyNumberFormat="1" applyFont="1" applyFill="1" applyBorder="1" applyAlignment="1" applyProtection="1">
      <alignment horizontal="center" vertical="top" wrapText="1"/>
      <protection locked="0"/>
    </xf>
    <xf numFmtId="9" fontId="31" fillId="0" borderId="1" xfId="0" applyNumberFormat="1" applyFont="1" applyFill="1" applyBorder="1" applyAlignment="1" applyProtection="1">
      <alignment horizontal="center" vertical="top" wrapText="1"/>
      <protection locked="0"/>
    </xf>
    <xf numFmtId="0" fontId="31" fillId="2" borderId="4" xfId="0" applyFont="1" applyFill="1" applyBorder="1" applyAlignment="1" applyProtection="1">
      <alignment horizontal="justify" vertical="top" wrapText="1"/>
      <protection locked="0"/>
    </xf>
    <xf numFmtId="0" fontId="32" fillId="0" borderId="6" xfId="0" applyFont="1" applyBorder="1" applyAlignment="1">
      <alignment vertical="top" wrapText="1"/>
    </xf>
    <xf numFmtId="4" fontId="31" fillId="2" borderId="4" xfId="0" applyNumberFormat="1" applyFont="1" applyFill="1" applyBorder="1" applyAlignment="1" applyProtection="1">
      <alignment horizontal="center" vertical="top" wrapText="1"/>
      <protection locked="0"/>
    </xf>
    <xf numFmtId="10" fontId="31" fillId="2" borderId="1" xfId="0" applyNumberFormat="1" applyFont="1" applyFill="1" applyBorder="1" applyAlignment="1" applyProtection="1">
      <alignment horizontal="center" vertical="top" wrapText="1"/>
      <protection locked="0"/>
    </xf>
    <xf numFmtId="0" fontId="32" fillId="0" borderId="1" xfId="0" applyFont="1" applyBorder="1" applyAlignment="1">
      <alignment horizontal="left" vertical="top"/>
    </xf>
    <xf numFmtId="4" fontId="31" fillId="2" borderId="1" xfId="0" applyNumberFormat="1" applyFont="1" applyFill="1" applyBorder="1" applyAlignment="1" applyProtection="1">
      <alignment horizontal="left" vertical="top" wrapText="1"/>
      <protection locked="0"/>
    </xf>
    <xf numFmtId="10" fontId="31" fillId="2" borderId="1" xfId="0" applyNumberFormat="1" applyFont="1" applyFill="1" applyBorder="1" applyAlignment="1" applyProtection="1">
      <alignment horizontal="left" vertical="top" wrapText="1"/>
      <protection locked="0"/>
    </xf>
    <xf numFmtId="9" fontId="31" fillId="2" borderId="1" xfId="0" applyNumberFormat="1" applyFont="1" applyFill="1" applyBorder="1" applyAlignment="1" applyProtection="1">
      <alignment horizontal="left" vertical="top" wrapText="1"/>
      <protection locked="0"/>
    </xf>
    <xf numFmtId="9" fontId="31" fillId="2" borderId="1" xfId="0" applyNumberFormat="1" applyFont="1" applyFill="1" applyBorder="1" applyAlignment="1" applyProtection="1">
      <alignment horizontal="center" vertical="top" wrapText="1"/>
      <protection locked="0"/>
    </xf>
    <xf numFmtId="0" fontId="32" fillId="0" borderId="1" xfId="0" applyFont="1" applyBorder="1" applyAlignment="1">
      <alignment vertical="top" wrapText="1"/>
    </xf>
    <xf numFmtId="2" fontId="31" fillId="2" borderId="1" xfId="0" applyNumberFormat="1" applyFont="1" applyFill="1" applyBorder="1" applyAlignment="1" applyProtection="1">
      <alignment horizontal="center" vertical="top" wrapText="1"/>
      <protection locked="0"/>
    </xf>
    <xf numFmtId="0" fontId="32" fillId="0" borderId="0" xfId="0" applyFont="1" applyAlignment="1">
      <alignment horizontal="left" vertical="top" wrapText="1"/>
    </xf>
    <xf numFmtId="0" fontId="31" fillId="0" borderId="4" xfId="0" applyFont="1" applyFill="1" applyBorder="1" applyAlignment="1" applyProtection="1">
      <alignment horizontal="justify" vertical="top" wrapText="1"/>
      <protection locked="0"/>
    </xf>
    <xf numFmtId="4" fontId="12" fillId="0" borderId="1" xfId="0" applyNumberFormat="1" applyFont="1" applyFill="1" applyBorder="1" applyAlignment="1" applyProtection="1">
      <alignment horizontal="left" vertical="top" wrapText="1"/>
      <protection locked="0"/>
    </xf>
    <xf numFmtId="0" fontId="33" fillId="0" borderId="1" xfId="0" applyFont="1" applyFill="1" applyBorder="1" applyAlignment="1" applyProtection="1">
      <alignment horizontal="justify" vertical="top" wrapText="1"/>
      <protection locked="0"/>
    </xf>
    <xf numFmtId="4" fontId="31" fillId="0" borderId="1" xfId="0" applyNumberFormat="1" applyFont="1" applyFill="1" applyBorder="1" applyAlignment="1" applyProtection="1">
      <alignment horizontal="center" vertical="top" wrapText="1"/>
      <protection locked="0"/>
    </xf>
    <xf numFmtId="10" fontId="31" fillId="0"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4" fontId="31"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4" fontId="31" fillId="2" borderId="1" xfId="0" applyNumberFormat="1" applyFont="1" applyFill="1" applyBorder="1" applyAlignment="1" applyProtection="1">
      <alignment horizontal="center" vertical="top" wrapText="1"/>
      <protection locked="0"/>
    </xf>
    <xf numFmtId="4" fontId="31" fillId="0" borderId="1" xfId="0" applyNumberFormat="1" applyFont="1" applyFill="1" applyBorder="1" applyAlignment="1" applyProtection="1">
      <alignment horizontal="center" vertical="top" wrapText="1"/>
      <protection locked="0"/>
    </xf>
    <xf numFmtId="10" fontId="31"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horizontal="justify" vertical="top" wrapText="1"/>
      <protection locked="0"/>
    </xf>
    <xf numFmtId="0" fontId="31" fillId="2" borderId="1" xfId="0" applyFont="1" applyFill="1" applyBorder="1" applyAlignment="1" applyProtection="1">
      <alignment horizontal="justify" vertical="top" wrapText="1"/>
      <protection locked="0"/>
    </xf>
    <xf numFmtId="0" fontId="12" fillId="2" borderId="1"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0" xfId="0" applyFont="1" applyFill="1" applyBorder="1" applyAlignment="1" applyProtection="1">
      <alignment horizontal="center" vertical="top" wrapText="1"/>
      <protection locked="0"/>
    </xf>
    <xf numFmtId="4" fontId="12" fillId="0" borderId="0" xfId="0" applyNumberFormat="1" applyFont="1" applyFill="1" applyBorder="1" applyAlignment="1" applyProtection="1">
      <alignment horizontal="justify" vertical="top" wrapText="1"/>
      <protection locked="0"/>
    </xf>
    <xf numFmtId="4" fontId="12" fillId="0" borderId="0" xfId="0" applyNumberFormat="1" applyFont="1" applyFill="1" applyBorder="1" applyAlignment="1" applyProtection="1">
      <alignment horizontal="center" vertical="top" wrapText="1"/>
      <protection locked="0"/>
    </xf>
    <xf numFmtId="4" fontId="12" fillId="2" borderId="0" xfId="0" applyNumberFormat="1" applyFont="1" applyFill="1" applyBorder="1" applyAlignment="1" applyProtection="1">
      <alignment horizontal="center" vertical="top" wrapText="1"/>
      <protection locked="0"/>
    </xf>
    <xf numFmtId="9" fontId="12" fillId="0" borderId="0" xfId="0" applyNumberFormat="1" applyFont="1" applyFill="1" applyBorder="1" applyAlignment="1" applyProtection="1">
      <alignment horizontal="right" vertical="top" wrapText="1"/>
      <protection locked="0"/>
    </xf>
    <xf numFmtId="1" fontId="12"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0" fontId="28" fillId="0" borderId="1" xfId="0" applyFont="1" applyFill="1" applyBorder="1" applyAlignment="1" applyProtection="1">
      <alignment horizontal="center" vertical="top" wrapText="1"/>
      <protection locked="0"/>
    </xf>
    <xf numFmtId="3" fontId="29" fillId="0" borderId="1" xfId="0" applyNumberFormat="1" applyFont="1" applyFill="1" applyBorder="1" applyAlignment="1" applyProtection="1">
      <alignment horizontal="center" vertical="top" wrapText="1"/>
      <protection locked="0"/>
    </xf>
    <xf numFmtId="1" fontId="29" fillId="0" borderId="1" xfId="0" applyNumberFormat="1" applyFont="1" applyFill="1" applyBorder="1" applyAlignment="1" applyProtection="1">
      <alignment horizontal="center" vertical="top" wrapText="1"/>
      <protection locked="0"/>
    </xf>
    <xf numFmtId="3" fontId="29" fillId="2" borderId="1" xfId="0" applyNumberFormat="1" applyFont="1" applyFill="1" applyBorder="1" applyAlignment="1" applyProtection="1">
      <alignment horizontal="center" vertical="top" wrapText="1"/>
      <protection locked="0"/>
    </xf>
    <xf numFmtId="0" fontId="33" fillId="0" borderId="4" xfId="0" applyFont="1" applyFill="1" applyBorder="1" applyAlignment="1" applyProtection="1">
      <alignment horizontal="left" vertical="top" wrapText="1"/>
      <protection locked="0"/>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9" fontId="33" fillId="0" borderId="1" xfId="0" applyNumberFormat="1" applyFont="1" applyFill="1" applyBorder="1" applyAlignment="1" applyProtection="1">
      <alignment horizontal="justify" vertical="top" wrapText="1"/>
      <protection locked="0"/>
    </xf>
    <xf numFmtId="0" fontId="31" fillId="0" borderId="4" xfId="0" applyFont="1" applyFill="1" applyBorder="1" applyAlignment="1" applyProtection="1">
      <alignment horizontal="justify" vertical="top" wrapText="1"/>
      <protection locked="0"/>
    </xf>
    <xf numFmtId="0" fontId="31" fillId="0" borderId="2" xfId="0" applyFont="1" applyFill="1" applyBorder="1" applyAlignment="1" applyProtection="1">
      <alignment horizontal="justify" vertical="top" wrapText="1"/>
      <protection locked="0"/>
    </xf>
    <xf numFmtId="0" fontId="31" fillId="0" borderId="3" xfId="0" applyFont="1" applyFill="1" applyBorder="1" applyAlignment="1" applyProtection="1">
      <alignment horizontal="justify" vertical="top" wrapText="1"/>
      <protection locked="0"/>
    </xf>
    <xf numFmtId="4" fontId="31" fillId="2" borderId="1" xfId="0" applyNumberFormat="1" applyFont="1" applyFill="1" applyBorder="1" applyAlignment="1" applyProtection="1">
      <alignment horizontal="center" vertical="top" wrapText="1"/>
      <protection locked="0"/>
    </xf>
    <xf numFmtId="9" fontId="37" fillId="0" borderId="1" xfId="0" applyNumberFormat="1"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3" fillId="0" borderId="4"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2" fontId="33" fillId="0" borderId="1"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4" fontId="21" fillId="0" borderId="1" xfId="0" applyNumberFormat="1" applyFont="1" applyFill="1" applyBorder="1" applyAlignment="1" applyProtection="1">
      <alignment horizontal="justify" vertical="top" wrapText="1"/>
      <protection locked="0"/>
    </xf>
    <xf numFmtId="0" fontId="33" fillId="0" borderId="3" xfId="0" applyFont="1" applyFill="1" applyBorder="1" applyAlignment="1" applyProtection="1">
      <alignment horizontal="justify" vertical="top" wrapText="1"/>
      <protection locked="0"/>
    </xf>
    <xf numFmtId="9" fontId="33"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3" fillId="2" borderId="4" xfId="0" applyNumberFormat="1" applyFont="1" applyFill="1" applyBorder="1" applyAlignment="1" applyProtection="1">
      <alignment horizontal="justify" vertical="top" wrapText="1"/>
      <protection locked="0"/>
    </xf>
    <xf numFmtId="9" fontId="33" fillId="2" borderId="2" xfId="0" applyNumberFormat="1" applyFont="1" applyFill="1" applyBorder="1" applyAlignment="1" applyProtection="1">
      <alignment horizontal="justify" vertical="top" wrapText="1"/>
      <protection locked="0"/>
    </xf>
    <xf numFmtId="9" fontId="33" fillId="2" borderId="3" xfId="0" applyNumberFormat="1" applyFont="1" applyFill="1" applyBorder="1" applyAlignment="1" applyProtection="1">
      <alignment horizontal="justify" vertical="top" wrapText="1"/>
      <protection locked="0"/>
    </xf>
    <xf numFmtId="9" fontId="33" fillId="0" borderId="4" xfId="0" applyNumberFormat="1" applyFont="1" applyFill="1" applyBorder="1" applyAlignment="1" applyProtection="1">
      <alignment horizontal="justify" vertical="top" wrapText="1"/>
      <protection locked="0"/>
    </xf>
    <xf numFmtId="9" fontId="33" fillId="0" borderId="2" xfId="0" applyNumberFormat="1" applyFont="1" applyFill="1" applyBorder="1" applyAlignment="1" applyProtection="1">
      <alignment horizontal="justify" vertical="top" wrapText="1"/>
      <protection locked="0"/>
    </xf>
    <xf numFmtId="9" fontId="33" fillId="0" borderId="3" xfId="0" applyNumberFormat="1" applyFont="1" applyFill="1" applyBorder="1" applyAlignment="1" applyProtection="1">
      <alignment horizontal="justify" vertical="top" wrapText="1"/>
      <protection locked="0"/>
    </xf>
    <xf numFmtId="10" fontId="31" fillId="0" borderId="4" xfId="0" applyNumberFormat="1" applyFont="1" applyFill="1" applyBorder="1" applyAlignment="1" applyProtection="1">
      <alignment horizontal="center" vertical="top" wrapText="1"/>
      <protection locked="0"/>
    </xf>
    <xf numFmtId="10" fontId="31" fillId="0" borderId="2" xfId="0" applyNumberFormat="1" applyFont="1" applyFill="1" applyBorder="1" applyAlignment="1" applyProtection="1">
      <alignment horizontal="center" vertical="top" wrapText="1"/>
      <protection locked="0"/>
    </xf>
    <xf numFmtId="10" fontId="31" fillId="0" borderId="3" xfId="0" applyNumberFormat="1" applyFont="1" applyFill="1" applyBorder="1" applyAlignment="1" applyProtection="1">
      <alignment horizontal="center" vertical="top" wrapText="1"/>
      <protection locked="0"/>
    </xf>
    <xf numFmtId="4" fontId="31" fillId="0" borderId="4" xfId="0" applyNumberFormat="1" applyFont="1" applyFill="1" applyBorder="1" applyAlignment="1" applyProtection="1">
      <alignment horizontal="center" vertical="top" wrapText="1"/>
      <protection locked="0"/>
    </xf>
    <xf numFmtId="4" fontId="31" fillId="0" borderId="2" xfId="0" applyNumberFormat="1" applyFont="1" applyFill="1" applyBorder="1" applyAlignment="1" applyProtection="1">
      <alignment horizontal="center" vertical="top" wrapText="1"/>
      <protection locked="0"/>
    </xf>
    <xf numFmtId="4" fontId="31" fillId="0" borderId="3" xfId="0" applyNumberFormat="1" applyFont="1" applyFill="1" applyBorder="1" applyAlignment="1" applyProtection="1">
      <alignment horizontal="center" vertical="top" wrapText="1"/>
      <protection locked="0"/>
    </xf>
    <xf numFmtId="4" fontId="31" fillId="0" borderId="1" xfId="0" applyNumberFormat="1" applyFont="1" applyFill="1" applyBorder="1" applyAlignment="1" applyProtection="1">
      <alignment horizontal="center" vertical="top" wrapText="1"/>
      <protection locked="0"/>
    </xf>
    <xf numFmtId="10" fontId="31" fillId="2" borderId="1" xfId="0" applyNumberFormat="1" applyFont="1" applyFill="1" applyBorder="1" applyAlignment="1" applyProtection="1">
      <alignment horizontal="center" vertical="top" wrapText="1"/>
      <protection locked="0"/>
    </xf>
    <xf numFmtId="10" fontId="31" fillId="0" borderId="1" xfId="0" applyNumberFormat="1" applyFont="1" applyFill="1" applyBorder="1" applyAlignment="1" applyProtection="1">
      <alignment horizontal="center" vertical="top" wrapText="1"/>
      <protection locked="0"/>
    </xf>
    <xf numFmtId="49" fontId="33" fillId="0" borderId="1" xfId="0" applyNumberFormat="1" applyFont="1" applyFill="1" applyBorder="1" applyAlignment="1" applyProtection="1">
      <alignment horizontal="left" vertical="top" wrapText="1"/>
      <protection locked="0"/>
    </xf>
    <xf numFmtId="0" fontId="36" fillId="0" borderId="1" xfId="0" applyFont="1" applyFill="1" applyBorder="1" applyAlignment="1" applyProtection="1">
      <alignment horizontal="justify" vertical="top" wrapText="1"/>
      <protection locked="0"/>
    </xf>
    <xf numFmtId="0" fontId="42"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5"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justify" vertical="top" wrapText="1"/>
      <protection locked="0"/>
    </xf>
    <xf numFmtId="0" fontId="33" fillId="0" borderId="2" xfId="0" applyFont="1" applyFill="1" applyBorder="1" applyAlignment="1" applyProtection="1">
      <alignment horizontal="left" vertical="top" wrapText="1"/>
      <protection locked="0"/>
    </xf>
    <xf numFmtId="0" fontId="33" fillId="0" borderId="3" xfId="0" applyFont="1" applyFill="1" applyBorder="1" applyAlignment="1" applyProtection="1">
      <alignment horizontal="left" vertical="top" wrapText="1"/>
      <protection locked="0"/>
    </xf>
    <xf numFmtId="0" fontId="32" fillId="0" borderId="4" xfId="0" applyFont="1" applyFill="1" applyBorder="1" applyAlignment="1" applyProtection="1">
      <alignment horizontal="justify" vertical="top" wrapText="1"/>
      <protection locked="0"/>
    </xf>
    <xf numFmtId="0" fontId="32" fillId="0" borderId="2" xfId="0" applyFont="1" applyFill="1" applyBorder="1" applyAlignment="1" applyProtection="1">
      <alignment horizontal="justify" vertical="top" wrapText="1"/>
      <protection locked="0"/>
    </xf>
    <xf numFmtId="0" fontId="32" fillId="0" borderId="3"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30"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protection locked="0"/>
    </xf>
    <xf numFmtId="0" fontId="31" fillId="0" borderId="4"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4" fontId="31" fillId="2" borderId="4" xfId="0" applyNumberFormat="1" applyFont="1" applyFill="1" applyBorder="1" applyAlignment="1" applyProtection="1">
      <alignment horizontal="center" vertical="top" wrapText="1"/>
      <protection locked="0"/>
    </xf>
    <xf numFmtId="4" fontId="31" fillId="2" borderId="3" xfId="0" applyNumberFormat="1" applyFont="1" applyFill="1" applyBorder="1" applyAlignment="1" applyProtection="1">
      <alignment horizontal="center"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17" Type="http://schemas.openxmlformats.org/officeDocument/2006/relationships/revisionLog" Target="revisionLog117.xml"/><Relationship Id="rId21" Type="http://schemas.openxmlformats.org/officeDocument/2006/relationships/revisionLog" Target="revisionLog21.xml"/><Relationship Id="rId42" Type="http://schemas.openxmlformats.org/officeDocument/2006/relationships/revisionLog" Target="revisionLog42.xml"/><Relationship Id="rId63" Type="http://schemas.openxmlformats.org/officeDocument/2006/relationships/revisionLog" Target="revisionLog63.xml"/><Relationship Id="rId84" Type="http://schemas.openxmlformats.org/officeDocument/2006/relationships/revisionLog" Target="revisionLog84.xml"/><Relationship Id="rId138" Type="http://schemas.openxmlformats.org/officeDocument/2006/relationships/revisionLog" Target="revisionLog138.xml"/><Relationship Id="rId159" Type="http://schemas.openxmlformats.org/officeDocument/2006/relationships/revisionLog" Target="revisionLog159.xml"/><Relationship Id="rId170" Type="http://schemas.openxmlformats.org/officeDocument/2006/relationships/revisionLog" Target="revisionLog170.xml"/><Relationship Id="rId191" Type="http://schemas.openxmlformats.org/officeDocument/2006/relationships/revisionLog" Target="revisionLog191.xml"/><Relationship Id="rId205" Type="http://schemas.openxmlformats.org/officeDocument/2006/relationships/revisionLog" Target="revisionLog205.xml"/><Relationship Id="rId226" Type="http://schemas.openxmlformats.org/officeDocument/2006/relationships/revisionLog" Target="revisionLog226.xml"/><Relationship Id="rId247" Type="http://schemas.openxmlformats.org/officeDocument/2006/relationships/revisionLog" Target="revisionLog247.xml"/><Relationship Id="rId107" Type="http://schemas.openxmlformats.org/officeDocument/2006/relationships/revisionLog" Target="revisionLog107.xml"/><Relationship Id="rId149" Type="http://schemas.openxmlformats.org/officeDocument/2006/relationships/revisionLog" Target="revisionLog149.xml"/><Relationship Id="rId32" Type="http://schemas.openxmlformats.org/officeDocument/2006/relationships/revisionLog" Target="revisionLog32.xml"/><Relationship Id="rId53" Type="http://schemas.openxmlformats.org/officeDocument/2006/relationships/revisionLog" Target="revisionLog53.xml"/><Relationship Id="rId74" Type="http://schemas.openxmlformats.org/officeDocument/2006/relationships/revisionLog" Target="revisionLog74.xml"/><Relationship Id="rId128" Type="http://schemas.openxmlformats.org/officeDocument/2006/relationships/revisionLog" Target="revisionLog128.xml"/><Relationship Id="rId237" Type="http://schemas.openxmlformats.org/officeDocument/2006/relationships/revisionLog" Target="revisionLog237.xml"/><Relationship Id="rId95" Type="http://schemas.openxmlformats.org/officeDocument/2006/relationships/revisionLog" Target="revisionLog95.xml"/><Relationship Id="rId160" Type="http://schemas.openxmlformats.org/officeDocument/2006/relationships/revisionLog" Target="revisionLog160.xml"/><Relationship Id="rId181" Type="http://schemas.openxmlformats.org/officeDocument/2006/relationships/revisionLog" Target="revisionLog181.xml"/><Relationship Id="rId216" Type="http://schemas.openxmlformats.org/officeDocument/2006/relationships/revisionLog" Target="revisionLog216.xml"/><Relationship Id="rId258" Type="http://schemas.openxmlformats.org/officeDocument/2006/relationships/revisionLog" Target="revisionLog1.xml"/><Relationship Id="rId22" Type="http://schemas.openxmlformats.org/officeDocument/2006/relationships/revisionLog" Target="revisionLog22.xml"/><Relationship Id="rId43" Type="http://schemas.openxmlformats.org/officeDocument/2006/relationships/revisionLog" Target="revisionLog43.xml"/><Relationship Id="rId64" Type="http://schemas.openxmlformats.org/officeDocument/2006/relationships/revisionLog" Target="revisionLog64.xml"/><Relationship Id="rId118" Type="http://schemas.openxmlformats.org/officeDocument/2006/relationships/revisionLog" Target="revisionLog118.xml"/><Relationship Id="rId139" Type="http://schemas.openxmlformats.org/officeDocument/2006/relationships/revisionLog" Target="revisionLog139.xml"/><Relationship Id="rId85" Type="http://schemas.openxmlformats.org/officeDocument/2006/relationships/revisionLog" Target="revisionLog85.xml"/><Relationship Id="rId150" Type="http://schemas.openxmlformats.org/officeDocument/2006/relationships/revisionLog" Target="revisionLog150.xml"/><Relationship Id="rId171" Type="http://schemas.openxmlformats.org/officeDocument/2006/relationships/revisionLog" Target="revisionLog171.xml"/><Relationship Id="rId192" Type="http://schemas.openxmlformats.org/officeDocument/2006/relationships/revisionLog" Target="revisionLog192.xml"/><Relationship Id="rId206" Type="http://schemas.openxmlformats.org/officeDocument/2006/relationships/revisionLog" Target="revisionLog206.xml"/><Relationship Id="rId227" Type="http://schemas.openxmlformats.org/officeDocument/2006/relationships/revisionLog" Target="revisionLog227.xml"/><Relationship Id="rId80" Type="http://schemas.openxmlformats.org/officeDocument/2006/relationships/revisionLog" Target="revisionLog80.xml"/><Relationship Id="rId155" Type="http://schemas.openxmlformats.org/officeDocument/2006/relationships/revisionLog" Target="revisionLog155.xml"/><Relationship Id="rId176" Type="http://schemas.openxmlformats.org/officeDocument/2006/relationships/revisionLog" Target="revisionLog176.xml"/><Relationship Id="rId197" Type="http://schemas.openxmlformats.org/officeDocument/2006/relationships/revisionLog" Target="revisionLog197.xml"/><Relationship Id="rId248" Type="http://schemas.openxmlformats.org/officeDocument/2006/relationships/revisionLog" Target="revisionLog248.xml"/><Relationship Id="rId201" Type="http://schemas.openxmlformats.org/officeDocument/2006/relationships/revisionLog" Target="revisionLog201.xml"/><Relationship Id="rId222" Type="http://schemas.openxmlformats.org/officeDocument/2006/relationships/revisionLog" Target="revisionLog222.xml"/><Relationship Id="rId243" Type="http://schemas.openxmlformats.org/officeDocument/2006/relationships/revisionLog" Target="revisionLog243.xml"/><Relationship Id="rId129" Type="http://schemas.openxmlformats.org/officeDocument/2006/relationships/revisionLog" Target="revisionLog129.xml"/><Relationship Id="rId33" Type="http://schemas.openxmlformats.org/officeDocument/2006/relationships/revisionLog" Target="revisionLog33.xml"/><Relationship Id="rId108" Type="http://schemas.openxmlformats.org/officeDocument/2006/relationships/revisionLog" Target="revisionLog108.xml"/><Relationship Id="rId124" Type="http://schemas.openxmlformats.org/officeDocument/2006/relationships/revisionLog" Target="revisionLog124.xml"/><Relationship Id="rId38" Type="http://schemas.openxmlformats.org/officeDocument/2006/relationships/revisionLog" Target="revisionLog38.xml"/><Relationship Id="rId59" Type="http://schemas.openxmlformats.org/officeDocument/2006/relationships/revisionLog" Target="revisionLog59.xml"/><Relationship Id="rId103" Type="http://schemas.openxmlformats.org/officeDocument/2006/relationships/revisionLog" Target="revisionLog103.xml"/><Relationship Id="rId54" Type="http://schemas.openxmlformats.org/officeDocument/2006/relationships/revisionLog" Target="revisionLog54.xml"/><Relationship Id="rId75" Type="http://schemas.openxmlformats.org/officeDocument/2006/relationships/revisionLog" Target="revisionLog75.xml"/><Relationship Id="rId96" Type="http://schemas.openxmlformats.org/officeDocument/2006/relationships/revisionLog" Target="revisionLog96.xml"/><Relationship Id="rId140" Type="http://schemas.openxmlformats.org/officeDocument/2006/relationships/revisionLog" Target="revisionLog140.xml"/><Relationship Id="rId161" Type="http://schemas.openxmlformats.org/officeDocument/2006/relationships/revisionLog" Target="revisionLog161.xml"/><Relationship Id="rId182" Type="http://schemas.openxmlformats.org/officeDocument/2006/relationships/revisionLog" Target="revisionLog182.xml"/><Relationship Id="rId217" Type="http://schemas.openxmlformats.org/officeDocument/2006/relationships/revisionLog" Target="revisionLog217.xml"/><Relationship Id="rId70" Type="http://schemas.openxmlformats.org/officeDocument/2006/relationships/revisionLog" Target="revisionLog70.xml"/><Relationship Id="rId91" Type="http://schemas.openxmlformats.org/officeDocument/2006/relationships/revisionLog" Target="revisionLog91.xml"/><Relationship Id="rId145" Type="http://schemas.openxmlformats.org/officeDocument/2006/relationships/revisionLog" Target="revisionLog145.xml"/><Relationship Id="rId166" Type="http://schemas.openxmlformats.org/officeDocument/2006/relationships/revisionLog" Target="revisionLog166.xml"/><Relationship Id="rId187" Type="http://schemas.openxmlformats.org/officeDocument/2006/relationships/revisionLog" Target="revisionLog187.xml"/><Relationship Id="rId238" Type="http://schemas.openxmlformats.org/officeDocument/2006/relationships/revisionLog" Target="revisionLog238.xml"/><Relationship Id="rId259" Type="http://schemas.openxmlformats.org/officeDocument/2006/relationships/revisionLog" Target="revisionLog2.xml"/><Relationship Id="rId254" Type="http://schemas.openxmlformats.org/officeDocument/2006/relationships/revisionLog" Target="revisionLog254.xml"/><Relationship Id="rId212" Type="http://schemas.openxmlformats.org/officeDocument/2006/relationships/revisionLog" Target="revisionLog212.xml"/><Relationship Id="rId233" Type="http://schemas.openxmlformats.org/officeDocument/2006/relationships/revisionLog" Target="revisionLog233.xml"/><Relationship Id="rId23" Type="http://schemas.openxmlformats.org/officeDocument/2006/relationships/revisionLog" Target="revisionLog23.xml"/><Relationship Id="rId119" Type="http://schemas.openxmlformats.org/officeDocument/2006/relationships/revisionLog" Target="revisionLog119.xml"/><Relationship Id="rId28" Type="http://schemas.openxmlformats.org/officeDocument/2006/relationships/revisionLog" Target="revisionLog28.xml"/><Relationship Id="rId49" Type="http://schemas.openxmlformats.org/officeDocument/2006/relationships/revisionLog" Target="revisionLog49.xml"/><Relationship Id="rId114" Type="http://schemas.openxmlformats.org/officeDocument/2006/relationships/revisionLog" Target="revisionLog114.xml"/><Relationship Id="rId44" Type="http://schemas.openxmlformats.org/officeDocument/2006/relationships/revisionLog" Target="revisionLog44.xml"/><Relationship Id="rId65" Type="http://schemas.openxmlformats.org/officeDocument/2006/relationships/revisionLog" Target="revisionLog65.xml"/><Relationship Id="rId86" Type="http://schemas.openxmlformats.org/officeDocument/2006/relationships/revisionLog" Target="revisionLog86.xml"/><Relationship Id="rId130" Type="http://schemas.openxmlformats.org/officeDocument/2006/relationships/revisionLog" Target="revisionLog130.xml"/><Relationship Id="rId151" Type="http://schemas.openxmlformats.org/officeDocument/2006/relationships/revisionLog" Target="revisionLog151.xml"/><Relationship Id="rId60" Type="http://schemas.openxmlformats.org/officeDocument/2006/relationships/revisionLog" Target="revisionLog60.xml"/><Relationship Id="rId81" Type="http://schemas.openxmlformats.org/officeDocument/2006/relationships/revisionLog" Target="revisionLog81.xml"/><Relationship Id="rId135" Type="http://schemas.openxmlformats.org/officeDocument/2006/relationships/revisionLog" Target="revisionLog135.xml"/><Relationship Id="rId156" Type="http://schemas.openxmlformats.org/officeDocument/2006/relationships/revisionLog" Target="revisionLog156.xml"/><Relationship Id="rId177" Type="http://schemas.openxmlformats.org/officeDocument/2006/relationships/revisionLog" Target="revisionLog177.xml"/><Relationship Id="rId198" Type="http://schemas.openxmlformats.org/officeDocument/2006/relationships/revisionLog" Target="revisionLog198.xml"/><Relationship Id="rId172" Type="http://schemas.openxmlformats.org/officeDocument/2006/relationships/revisionLog" Target="revisionLog172.xml"/><Relationship Id="rId193" Type="http://schemas.openxmlformats.org/officeDocument/2006/relationships/revisionLog" Target="revisionLog193.xml"/><Relationship Id="rId207" Type="http://schemas.openxmlformats.org/officeDocument/2006/relationships/revisionLog" Target="revisionLog207.xml"/><Relationship Id="rId228" Type="http://schemas.openxmlformats.org/officeDocument/2006/relationships/revisionLog" Target="revisionLog228.xml"/><Relationship Id="rId249" Type="http://schemas.openxmlformats.org/officeDocument/2006/relationships/revisionLog" Target="revisionLog249.xml"/><Relationship Id="rId202" Type="http://schemas.openxmlformats.org/officeDocument/2006/relationships/revisionLog" Target="revisionLog202.xml"/><Relationship Id="rId223" Type="http://schemas.openxmlformats.org/officeDocument/2006/relationships/revisionLog" Target="revisionLog223.xml"/><Relationship Id="rId244" Type="http://schemas.openxmlformats.org/officeDocument/2006/relationships/revisionLog" Target="revisionLog244.xml"/><Relationship Id="rId109" Type="http://schemas.openxmlformats.org/officeDocument/2006/relationships/revisionLog" Target="revisionLog109.xml"/><Relationship Id="rId39" Type="http://schemas.openxmlformats.org/officeDocument/2006/relationships/revisionLog" Target="revisionLog39.xml"/><Relationship Id="rId260" Type="http://schemas.openxmlformats.org/officeDocument/2006/relationships/revisionLog" Target="revisionLog3.xml"/><Relationship Id="rId34" Type="http://schemas.openxmlformats.org/officeDocument/2006/relationships/revisionLog" Target="revisionLog34.xml"/><Relationship Id="rId55" Type="http://schemas.openxmlformats.org/officeDocument/2006/relationships/revisionLog" Target="revisionLog55.xml"/><Relationship Id="rId76" Type="http://schemas.openxmlformats.org/officeDocument/2006/relationships/revisionLog" Target="revisionLog76.xml"/><Relationship Id="rId97" Type="http://schemas.openxmlformats.org/officeDocument/2006/relationships/revisionLog" Target="revisionLog97.xml"/><Relationship Id="rId120" Type="http://schemas.openxmlformats.org/officeDocument/2006/relationships/revisionLog" Target="revisionLog120.xml"/><Relationship Id="rId141" Type="http://schemas.openxmlformats.org/officeDocument/2006/relationships/revisionLog" Target="revisionLog141.xml"/><Relationship Id="rId50" Type="http://schemas.openxmlformats.org/officeDocument/2006/relationships/revisionLog" Target="revisionLog50.xml"/><Relationship Id="rId104" Type="http://schemas.openxmlformats.org/officeDocument/2006/relationships/revisionLog" Target="revisionLog104.xml"/><Relationship Id="rId125" Type="http://schemas.openxmlformats.org/officeDocument/2006/relationships/revisionLog" Target="revisionLog125.xml"/><Relationship Id="rId146" Type="http://schemas.openxmlformats.org/officeDocument/2006/relationships/revisionLog" Target="revisionLog146.xml"/><Relationship Id="rId167" Type="http://schemas.openxmlformats.org/officeDocument/2006/relationships/revisionLog" Target="revisionLog167.xml"/><Relationship Id="rId188" Type="http://schemas.openxmlformats.org/officeDocument/2006/relationships/revisionLog" Target="revisionLog188.xml"/><Relationship Id="rId239" Type="http://schemas.openxmlformats.org/officeDocument/2006/relationships/revisionLog" Target="revisionLog239.xml"/><Relationship Id="rId162" Type="http://schemas.openxmlformats.org/officeDocument/2006/relationships/revisionLog" Target="revisionLog162.xml"/><Relationship Id="rId183" Type="http://schemas.openxmlformats.org/officeDocument/2006/relationships/revisionLog" Target="revisionLog183.xml"/><Relationship Id="rId218" Type="http://schemas.openxmlformats.org/officeDocument/2006/relationships/revisionLog" Target="revisionLog218.xml"/><Relationship Id="rId71" Type="http://schemas.openxmlformats.org/officeDocument/2006/relationships/revisionLog" Target="revisionLog71.xml"/><Relationship Id="rId92" Type="http://schemas.openxmlformats.org/officeDocument/2006/relationships/revisionLog" Target="revisionLog92.xml"/><Relationship Id="rId213" Type="http://schemas.openxmlformats.org/officeDocument/2006/relationships/revisionLog" Target="revisionLog213.xml"/><Relationship Id="rId234" Type="http://schemas.openxmlformats.org/officeDocument/2006/relationships/revisionLog" Target="revisionLog234.xml"/><Relationship Id="rId250" Type="http://schemas.openxmlformats.org/officeDocument/2006/relationships/revisionLog" Target="revisionLog250.xml"/><Relationship Id="rId255" Type="http://schemas.openxmlformats.org/officeDocument/2006/relationships/revisionLog" Target="revisionLog255.xml"/><Relationship Id="rId29" Type="http://schemas.openxmlformats.org/officeDocument/2006/relationships/revisionLog" Target="revisionLog29.xml"/><Relationship Id="rId24" Type="http://schemas.openxmlformats.org/officeDocument/2006/relationships/revisionLog" Target="revisionLog24.xml"/><Relationship Id="rId45" Type="http://schemas.openxmlformats.org/officeDocument/2006/relationships/revisionLog" Target="revisionLog45.xml"/><Relationship Id="rId66" Type="http://schemas.openxmlformats.org/officeDocument/2006/relationships/revisionLog" Target="revisionLog66.xml"/><Relationship Id="rId87" Type="http://schemas.openxmlformats.org/officeDocument/2006/relationships/revisionLog" Target="revisionLog87.xml"/><Relationship Id="rId110" Type="http://schemas.openxmlformats.org/officeDocument/2006/relationships/revisionLog" Target="revisionLog110.xml"/><Relationship Id="rId131" Type="http://schemas.openxmlformats.org/officeDocument/2006/relationships/revisionLog" Target="revisionLog131.xml"/><Relationship Id="rId40" Type="http://schemas.openxmlformats.org/officeDocument/2006/relationships/revisionLog" Target="revisionLog40.xml"/><Relationship Id="rId115" Type="http://schemas.openxmlformats.org/officeDocument/2006/relationships/revisionLog" Target="revisionLog115.xml"/><Relationship Id="rId136" Type="http://schemas.openxmlformats.org/officeDocument/2006/relationships/revisionLog" Target="revisionLog136.xml"/><Relationship Id="rId157" Type="http://schemas.openxmlformats.org/officeDocument/2006/relationships/revisionLog" Target="revisionLog157.xml"/><Relationship Id="rId178" Type="http://schemas.openxmlformats.org/officeDocument/2006/relationships/revisionLog" Target="revisionLog178.xml"/><Relationship Id="rId152" Type="http://schemas.openxmlformats.org/officeDocument/2006/relationships/revisionLog" Target="revisionLog152.xml"/><Relationship Id="rId173" Type="http://schemas.openxmlformats.org/officeDocument/2006/relationships/revisionLog" Target="revisionLog173.xml"/><Relationship Id="rId194" Type="http://schemas.openxmlformats.org/officeDocument/2006/relationships/revisionLog" Target="revisionLog194.xml"/><Relationship Id="rId208" Type="http://schemas.openxmlformats.org/officeDocument/2006/relationships/revisionLog" Target="revisionLog208.xml"/><Relationship Id="rId229" Type="http://schemas.openxmlformats.org/officeDocument/2006/relationships/revisionLog" Target="revisionLog229.xml"/><Relationship Id="rId61" Type="http://schemas.openxmlformats.org/officeDocument/2006/relationships/revisionLog" Target="revisionLog61.xml"/><Relationship Id="rId82" Type="http://schemas.openxmlformats.org/officeDocument/2006/relationships/revisionLog" Target="revisionLog82.xml"/><Relationship Id="rId199" Type="http://schemas.openxmlformats.org/officeDocument/2006/relationships/revisionLog" Target="revisionLog199.xml"/><Relationship Id="rId203" Type="http://schemas.openxmlformats.org/officeDocument/2006/relationships/revisionLog" Target="revisionLog203.xml"/><Relationship Id="rId240" Type="http://schemas.openxmlformats.org/officeDocument/2006/relationships/revisionLog" Target="revisionLog240.xml"/><Relationship Id="rId245" Type="http://schemas.openxmlformats.org/officeDocument/2006/relationships/revisionLog" Target="revisionLog245.xml"/><Relationship Id="rId224" Type="http://schemas.openxmlformats.org/officeDocument/2006/relationships/revisionLog" Target="revisionLog224.xml"/><Relationship Id="rId100" Type="http://schemas.openxmlformats.org/officeDocument/2006/relationships/revisionLog" Target="revisionLog100.xml"/><Relationship Id="rId35" Type="http://schemas.openxmlformats.org/officeDocument/2006/relationships/revisionLog" Target="revisionLog35.xml"/><Relationship Id="rId56" Type="http://schemas.openxmlformats.org/officeDocument/2006/relationships/revisionLog" Target="revisionLog56.xml"/><Relationship Id="rId77" Type="http://schemas.openxmlformats.org/officeDocument/2006/relationships/revisionLog" Target="revisionLog77.xml"/><Relationship Id="rId30" Type="http://schemas.openxmlformats.org/officeDocument/2006/relationships/revisionLog" Target="revisionLog30.xml"/><Relationship Id="rId105" Type="http://schemas.openxmlformats.org/officeDocument/2006/relationships/revisionLog" Target="revisionLog105.xml"/><Relationship Id="rId126" Type="http://schemas.openxmlformats.org/officeDocument/2006/relationships/revisionLog" Target="revisionLog126.xml"/><Relationship Id="rId147" Type="http://schemas.openxmlformats.org/officeDocument/2006/relationships/revisionLog" Target="revisionLog147.xml"/><Relationship Id="rId168" Type="http://schemas.openxmlformats.org/officeDocument/2006/relationships/revisionLog" Target="revisionLog168.xml"/><Relationship Id="rId219" Type="http://schemas.openxmlformats.org/officeDocument/2006/relationships/revisionLog" Target="revisionLog219.xml"/><Relationship Id="rId98" Type="http://schemas.openxmlformats.org/officeDocument/2006/relationships/revisionLog" Target="revisionLog98.xml"/><Relationship Id="rId121" Type="http://schemas.openxmlformats.org/officeDocument/2006/relationships/revisionLog" Target="revisionLog121.xml"/><Relationship Id="rId142" Type="http://schemas.openxmlformats.org/officeDocument/2006/relationships/revisionLog" Target="revisionLog142.xml"/><Relationship Id="rId163" Type="http://schemas.openxmlformats.org/officeDocument/2006/relationships/revisionLog" Target="revisionLog163.xml"/><Relationship Id="rId184" Type="http://schemas.openxmlformats.org/officeDocument/2006/relationships/revisionLog" Target="revisionLog184.xml"/><Relationship Id="rId51" Type="http://schemas.openxmlformats.org/officeDocument/2006/relationships/revisionLog" Target="revisionLog51.xml"/><Relationship Id="rId72" Type="http://schemas.openxmlformats.org/officeDocument/2006/relationships/revisionLog" Target="revisionLog72.xml"/><Relationship Id="rId93" Type="http://schemas.openxmlformats.org/officeDocument/2006/relationships/revisionLog" Target="revisionLog93.xml"/><Relationship Id="rId189" Type="http://schemas.openxmlformats.org/officeDocument/2006/relationships/revisionLog" Target="revisionLog189.xml"/><Relationship Id="rId230" Type="http://schemas.openxmlformats.org/officeDocument/2006/relationships/revisionLog" Target="revisionLog230.xml"/><Relationship Id="rId251" Type="http://schemas.openxmlformats.org/officeDocument/2006/relationships/revisionLog" Target="revisionLog251.xml"/><Relationship Id="rId256" Type="http://schemas.openxmlformats.org/officeDocument/2006/relationships/revisionLog" Target="revisionLog256.xml"/><Relationship Id="rId214" Type="http://schemas.openxmlformats.org/officeDocument/2006/relationships/revisionLog" Target="revisionLog214.xml"/><Relationship Id="rId235" Type="http://schemas.openxmlformats.org/officeDocument/2006/relationships/revisionLog" Target="revisionLog235.xml"/><Relationship Id="rId25" Type="http://schemas.openxmlformats.org/officeDocument/2006/relationships/revisionLog" Target="revisionLog25.xml"/><Relationship Id="rId46" Type="http://schemas.openxmlformats.org/officeDocument/2006/relationships/revisionLog" Target="revisionLog46.xml"/><Relationship Id="rId67" Type="http://schemas.openxmlformats.org/officeDocument/2006/relationships/revisionLog" Target="revisionLog67.xml"/><Relationship Id="rId116" Type="http://schemas.openxmlformats.org/officeDocument/2006/relationships/revisionLog" Target="revisionLog116.xml"/><Relationship Id="rId137" Type="http://schemas.openxmlformats.org/officeDocument/2006/relationships/revisionLog" Target="revisionLog137.xml"/><Relationship Id="rId158" Type="http://schemas.openxmlformats.org/officeDocument/2006/relationships/revisionLog" Target="revisionLog158.xml"/><Relationship Id="rId88" Type="http://schemas.openxmlformats.org/officeDocument/2006/relationships/revisionLog" Target="revisionLog88.xml"/><Relationship Id="rId111" Type="http://schemas.openxmlformats.org/officeDocument/2006/relationships/revisionLog" Target="revisionLog111.xml"/><Relationship Id="rId132" Type="http://schemas.openxmlformats.org/officeDocument/2006/relationships/revisionLog" Target="revisionLog132.xml"/><Relationship Id="rId153" Type="http://schemas.openxmlformats.org/officeDocument/2006/relationships/revisionLog" Target="revisionLog153.xml"/><Relationship Id="rId174" Type="http://schemas.openxmlformats.org/officeDocument/2006/relationships/revisionLog" Target="revisionLog174.xml"/><Relationship Id="rId195" Type="http://schemas.openxmlformats.org/officeDocument/2006/relationships/revisionLog" Target="revisionLog195.xml"/><Relationship Id="rId209" Type="http://schemas.openxmlformats.org/officeDocument/2006/relationships/revisionLog" Target="revisionLog209.xml"/><Relationship Id="rId179" Type="http://schemas.openxmlformats.org/officeDocument/2006/relationships/revisionLog" Target="revisionLog179.xml"/><Relationship Id="rId41" Type="http://schemas.openxmlformats.org/officeDocument/2006/relationships/revisionLog" Target="revisionLog41.xml"/><Relationship Id="rId62" Type="http://schemas.openxmlformats.org/officeDocument/2006/relationships/revisionLog" Target="revisionLog62.xml"/><Relationship Id="rId83" Type="http://schemas.openxmlformats.org/officeDocument/2006/relationships/revisionLog" Target="revisionLog83.xml"/><Relationship Id="rId220" Type="http://schemas.openxmlformats.org/officeDocument/2006/relationships/revisionLog" Target="revisionLog220.xml"/><Relationship Id="rId241" Type="http://schemas.openxmlformats.org/officeDocument/2006/relationships/revisionLog" Target="revisionLog241.xml"/><Relationship Id="rId190" Type="http://schemas.openxmlformats.org/officeDocument/2006/relationships/revisionLog" Target="revisionLog190.xml"/><Relationship Id="rId204" Type="http://schemas.openxmlformats.org/officeDocument/2006/relationships/revisionLog" Target="revisionLog204.xml"/><Relationship Id="rId225" Type="http://schemas.openxmlformats.org/officeDocument/2006/relationships/revisionLog" Target="revisionLog225.xml"/><Relationship Id="rId246" Type="http://schemas.openxmlformats.org/officeDocument/2006/relationships/revisionLog" Target="revisionLog246.xml"/><Relationship Id="rId57" Type="http://schemas.openxmlformats.org/officeDocument/2006/relationships/revisionLog" Target="revisionLog57.xml"/><Relationship Id="rId36" Type="http://schemas.openxmlformats.org/officeDocument/2006/relationships/revisionLog" Target="revisionLog36.xml"/><Relationship Id="rId106" Type="http://schemas.openxmlformats.org/officeDocument/2006/relationships/revisionLog" Target="revisionLog106.xml"/><Relationship Id="rId127" Type="http://schemas.openxmlformats.org/officeDocument/2006/relationships/revisionLog" Target="revisionLog127.xml"/><Relationship Id="rId78" Type="http://schemas.openxmlformats.org/officeDocument/2006/relationships/revisionLog" Target="revisionLog78.xml"/><Relationship Id="rId99" Type="http://schemas.openxmlformats.org/officeDocument/2006/relationships/revisionLog" Target="revisionLog99.xml"/><Relationship Id="rId101" Type="http://schemas.openxmlformats.org/officeDocument/2006/relationships/revisionLog" Target="revisionLog101.xml"/><Relationship Id="rId122" Type="http://schemas.openxmlformats.org/officeDocument/2006/relationships/revisionLog" Target="revisionLog122.xml"/><Relationship Id="rId143" Type="http://schemas.openxmlformats.org/officeDocument/2006/relationships/revisionLog" Target="revisionLog143.xml"/><Relationship Id="rId164" Type="http://schemas.openxmlformats.org/officeDocument/2006/relationships/revisionLog" Target="revisionLog164.xml"/><Relationship Id="rId185" Type="http://schemas.openxmlformats.org/officeDocument/2006/relationships/revisionLog" Target="revisionLog185.xml"/><Relationship Id="rId169" Type="http://schemas.openxmlformats.org/officeDocument/2006/relationships/revisionLog" Target="revisionLog169.xml"/><Relationship Id="rId31" Type="http://schemas.openxmlformats.org/officeDocument/2006/relationships/revisionLog" Target="revisionLog31.xml"/><Relationship Id="rId52" Type="http://schemas.openxmlformats.org/officeDocument/2006/relationships/revisionLog" Target="revisionLog52.xml"/><Relationship Id="rId73" Type="http://schemas.openxmlformats.org/officeDocument/2006/relationships/revisionLog" Target="revisionLog73.xml"/><Relationship Id="rId94" Type="http://schemas.openxmlformats.org/officeDocument/2006/relationships/revisionLog" Target="revisionLog94.xml"/><Relationship Id="rId148" Type="http://schemas.openxmlformats.org/officeDocument/2006/relationships/revisionLog" Target="revisionLog148.xml"/><Relationship Id="rId210" Type="http://schemas.openxmlformats.org/officeDocument/2006/relationships/revisionLog" Target="revisionLog210.xml"/><Relationship Id="rId257" Type="http://schemas.openxmlformats.org/officeDocument/2006/relationships/revisionLog" Target="revisionLog257.xml"/><Relationship Id="rId180" Type="http://schemas.openxmlformats.org/officeDocument/2006/relationships/revisionLog" Target="revisionLog180.xml"/><Relationship Id="rId215" Type="http://schemas.openxmlformats.org/officeDocument/2006/relationships/revisionLog" Target="revisionLog215.xml"/><Relationship Id="rId236" Type="http://schemas.openxmlformats.org/officeDocument/2006/relationships/revisionLog" Target="revisionLog236.xml"/><Relationship Id="rId26" Type="http://schemas.openxmlformats.org/officeDocument/2006/relationships/revisionLog" Target="revisionLog26.xml"/><Relationship Id="rId231" Type="http://schemas.openxmlformats.org/officeDocument/2006/relationships/revisionLog" Target="revisionLog231.xml"/><Relationship Id="rId252" Type="http://schemas.openxmlformats.org/officeDocument/2006/relationships/revisionLog" Target="revisionLog252.xml"/><Relationship Id="rId47" Type="http://schemas.openxmlformats.org/officeDocument/2006/relationships/revisionLog" Target="revisionLog47.xml"/><Relationship Id="rId68" Type="http://schemas.openxmlformats.org/officeDocument/2006/relationships/revisionLog" Target="revisionLog68.xml"/><Relationship Id="rId89" Type="http://schemas.openxmlformats.org/officeDocument/2006/relationships/revisionLog" Target="revisionLog89.xml"/><Relationship Id="rId112" Type="http://schemas.openxmlformats.org/officeDocument/2006/relationships/revisionLog" Target="revisionLog112.xml"/><Relationship Id="rId133" Type="http://schemas.openxmlformats.org/officeDocument/2006/relationships/revisionLog" Target="revisionLog133.xml"/><Relationship Id="rId154" Type="http://schemas.openxmlformats.org/officeDocument/2006/relationships/revisionLog" Target="revisionLog154.xml"/><Relationship Id="rId175" Type="http://schemas.openxmlformats.org/officeDocument/2006/relationships/revisionLog" Target="revisionLog175.xml"/><Relationship Id="rId196" Type="http://schemas.openxmlformats.org/officeDocument/2006/relationships/revisionLog" Target="revisionLog196.xml"/><Relationship Id="rId200" Type="http://schemas.openxmlformats.org/officeDocument/2006/relationships/revisionLog" Target="revisionLog200.xml"/><Relationship Id="rId242" Type="http://schemas.openxmlformats.org/officeDocument/2006/relationships/revisionLog" Target="revisionLog242.xml"/><Relationship Id="rId221" Type="http://schemas.openxmlformats.org/officeDocument/2006/relationships/revisionLog" Target="revisionLog221.xml"/><Relationship Id="rId37" Type="http://schemas.openxmlformats.org/officeDocument/2006/relationships/revisionLog" Target="revisionLog37.xml"/><Relationship Id="rId58" Type="http://schemas.openxmlformats.org/officeDocument/2006/relationships/revisionLog" Target="revisionLog58.xml"/><Relationship Id="rId79" Type="http://schemas.openxmlformats.org/officeDocument/2006/relationships/revisionLog" Target="revisionLog79.xml"/><Relationship Id="rId102" Type="http://schemas.openxmlformats.org/officeDocument/2006/relationships/revisionLog" Target="revisionLog102.xml"/><Relationship Id="rId123" Type="http://schemas.openxmlformats.org/officeDocument/2006/relationships/revisionLog" Target="revisionLog123.xml"/><Relationship Id="rId144" Type="http://schemas.openxmlformats.org/officeDocument/2006/relationships/revisionLog" Target="revisionLog144.xml"/><Relationship Id="rId90" Type="http://schemas.openxmlformats.org/officeDocument/2006/relationships/revisionLog" Target="revisionLog90.xml"/><Relationship Id="rId165" Type="http://schemas.openxmlformats.org/officeDocument/2006/relationships/revisionLog" Target="revisionLog165.xml"/><Relationship Id="rId186" Type="http://schemas.openxmlformats.org/officeDocument/2006/relationships/revisionLog" Target="revisionLog186.xml"/><Relationship Id="rId211" Type="http://schemas.openxmlformats.org/officeDocument/2006/relationships/revisionLog" Target="revisionLog211.xml"/><Relationship Id="rId232" Type="http://schemas.openxmlformats.org/officeDocument/2006/relationships/revisionLog" Target="revisionLog232.xml"/><Relationship Id="rId253" Type="http://schemas.openxmlformats.org/officeDocument/2006/relationships/revisionLog" Target="revisionLog253.xml"/><Relationship Id="rId27" Type="http://schemas.openxmlformats.org/officeDocument/2006/relationships/revisionLog" Target="revisionLog27.xml"/><Relationship Id="rId48" Type="http://schemas.openxmlformats.org/officeDocument/2006/relationships/revisionLog" Target="revisionLog48.xml"/><Relationship Id="rId69" Type="http://schemas.openxmlformats.org/officeDocument/2006/relationships/revisionLog" Target="revisionLog69.xml"/><Relationship Id="rId113" Type="http://schemas.openxmlformats.org/officeDocument/2006/relationships/revisionLog" Target="revisionLog113.xml"/><Relationship Id="rId134" Type="http://schemas.openxmlformats.org/officeDocument/2006/relationships/revisionLog" Target="revisionLog13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33AC8BF-1F43-4F37-AEBF-EBE6DEB55A75}" diskRevisions="1" revisionId="458" version="260">
  <header guid="{D1FA3A27-6983-4795-92CA-2965FD72B969}" dateTime="2019-08-29T11:18:54" maxSheetId="2" userName="Залецкая Ольга Генадьевна" r:id="rId21" minRId="38" maxRId="39">
    <sheetIdMap count="1">
      <sheetId val="1"/>
    </sheetIdMap>
  </header>
  <header guid="{6F33D02D-774A-4A2D-ADFC-A60A51EEBC2B}" dateTime="2019-08-29T11:29:35" maxSheetId="2" userName="Залецкая Ольга Генадьевна" r:id="rId22" minRId="43">
    <sheetIdMap count="1">
      <sheetId val="1"/>
    </sheetIdMap>
  </header>
  <header guid="{BE564545-8263-46FC-8183-E4F695510136}" dateTime="2019-08-29T13:52:45" maxSheetId="2" userName="Астахова Анна Владимировна" r:id="rId23" minRId="44">
    <sheetIdMap count="1">
      <sheetId val="1"/>
    </sheetIdMap>
  </header>
  <header guid="{4952E7E2-8F93-4502-9181-3FFB04AD835C}" dateTime="2019-08-29T13:53:32" maxSheetId="2" userName="Астахова Анна Владимировна" r:id="rId24" minRId="48">
    <sheetIdMap count="1">
      <sheetId val="1"/>
    </sheetIdMap>
  </header>
  <header guid="{FED31264-6B9A-4629-9219-D5065AE2AC6B}" dateTime="2019-08-29T13:54:40" maxSheetId="2" userName="Астахова Анна Владимировна" r:id="rId25" minRId="49">
    <sheetIdMap count="1">
      <sheetId val="1"/>
    </sheetIdMap>
  </header>
  <header guid="{2635F68F-C9CF-4A55-A16C-06892639FC19}" dateTime="2019-08-29T13:55:25" maxSheetId="2" userName="Астахова Анна Владимировна" r:id="rId26">
    <sheetIdMap count="1">
      <sheetId val="1"/>
    </sheetIdMap>
  </header>
  <header guid="{975FAC13-F6B4-433D-B3A5-1954BA7F5B64}" dateTime="2019-08-29T13:57:22" maxSheetId="2" userName="Астахова Анна Владимировна" r:id="rId27" minRId="50">
    <sheetIdMap count="1">
      <sheetId val="1"/>
    </sheetIdMap>
  </header>
  <header guid="{36F1CE6F-1660-4E58-AF83-711419B0E9AC}" dateTime="2019-08-29T13:58:22" maxSheetId="2" userName="Астахова Анна Владимировна" r:id="rId28" minRId="51">
    <sheetIdMap count="1">
      <sheetId val="1"/>
    </sheetIdMap>
  </header>
  <header guid="{4A427182-C6BD-49D7-B3C1-423D322124AD}" dateTime="2019-08-29T13:58:32" maxSheetId="2" userName="Астахова Анна Владимировна" r:id="rId29">
    <sheetIdMap count="1">
      <sheetId val="1"/>
    </sheetIdMap>
  </header>
  <header guid="{0E19AB70-EB96-4B22-9C26-716BCD63AD11}" dateTime="2019-08-29T14:02:29" maxSheetId="2" userName="Астахова Анна Владимировна" r:id="rId30" minRId="55">
    <sheetIdMap count="1">
      <sheetId val="1"/>
    </sheetIdMap>
  </header>
  <header guid="{89E2B330-F4D4-480B-A63E-AE2F5D73A56F}" dateTime="2019-08-29T14:13:39" maxSheetId="2" userName="Астахова Анна Владимировна" r:id="rId31" minRId="56">
    <sheetIdMap count="1">
      <sheetId val="1"/>
    </sheetIdMap>
  </header>
  <header guid="{8C10D6C1-8F3E-463E-B463-D93A2781B0BC}" dateTime="2019-08-29T14:18:55" maxSheetId="2" userName="Астахова Анна Владимировна" r:id="rId32" minRId="57">
    <sheetIdMap count="1">
      <sheetId val="1"/>
    </sheetIdMap>
  </header>
  <header guid="{8F81E1EA-AA35-41E4-954F-CA69AF2FD573}" dateTime="2019-08-29T14:21:00" maxSheetId="2" userName="Астахова Анна Владимировна" r:id="rId33" minRId="58">
    <sheetIdMap count="1">
      <sheetId val="1"/>
    </sheetIdMap>
  </header>
  <header guid="{850AE22C-24E2-4B07-8344-7638891C91F5}" dateTime="2019-08-29T14:21:58" maxSheetId="2" userName="Астахова Анна Владимировна" r:id="rId34" minRId="59">
    <sheetIdMap count="1">
      <sheetId val="1"/>
    </sheetIdMap>
  </header>
  <header guid="{31FDD9F8-0E3E-4D38-8E8A-37E6839C9D53}" dateTime="2019-08-29T14:24:57" maxSheetId="2" userName="Астахова Анна Владимировна" r:id="rId35" minRId="60">
    <sheetIdMap count="1">
      <sheetId val="1"/>
    </sheetIdMap>
  </header>
  <header guid="{5ED7D228-5509-4F1F-AC34-9ABD21211A41}" dateTime="2019-08-29T14:28:58" maxSheetId="2" userName="Залецкая Ольга Генадьевна" r:id="rId36" minRId="61">
    <sheetIdMap count="1">
      <sheetId val="1"/>
    </sheetIdMap>
  </header>
  <header guid="{C6C9D3FA-E6BC-40AF-879B-DA0CE3320EBC}" dateTime="2019-08-29T14:30:02" maxSheetId="2" userName="Астахова Анна Владимировна" r:id="rId37" minRId="62">
    <sheetIdMap count="1">
      <sheetId val="1"/>
    </sheetIdMap>
  </header>
  <header guid="{393090CA-FFA4-4896-93C1-3AB97C2A3940}" dateTime="2019-08-29T14:30:56" maxSheetId="2" userName="Залецкая Ольга Генадьевна" r:id="rId38" minRId="63">
    <sheetIdMap count="1">
      <sheetId val="1"/>
    </sheetIdMap>
  </header>
  <header guid="{CCAC9347-934B-4EEE-BECC-1859A8589736}" dateTime="2019-08-29T14:31:28" maxSheetId="2" userName="Залецкая Ольга Генадьевна" r:id="rId39" minRId="64">
    <sheetIdMap count="1">
      <sheetId val="1"/>
    </sheetIdMap>
  </header>
  <header guid="{BCFB3040-C067-4987-BFB8-622412DD5EBD}" dateTime="2019-08-29T14:32:48" maxSheetId="2" userName="Астахова Анна Владимировна" r:id="rId40" minRId="68" maxRId="69">
    <sheetIdMap count="1">
      <sheetId val="1"/>
    </sheetIdMap>
  </header>
  <header guid="{93C6E265-A0E3-411F-818A-F8977D4463A5}" dateTime="2019-08-29T14:33:59" maxSheetId="2" userName="Астахова Анна Владимировна" r:id="rId41">
    <sheetIdMap count="1">
      <sheetId val="1"/>
    </sheetIdMap>
  </header>
  <header guid="{0BBA8467-9AEE-434D-BBBE-0026CD181EDE}" dateTime="2019-08-29T14:36:03" maxSheetId="2" userName="Залецкая Ольга Генадьевна" r:id="rId42">
    <sheetIdMap count="1">
      <sheetId val="1"/>
    </sheetIdMap>
  </header>
  <header guid="{6B1BC9E7-94C4-4E43-B647-9A4618F06E7D}" dateTime="2019-08-29T14:36:29" maxSheetId="2" userName="Залецкая Ольга Генадьевна" r:id="rId43" minRId="76">
    <sheetIdMap count="1">
      <sheetId val="1"/>
    </sheetIdMap>
  </header>
  <header guid="{79E3BD52-E460-45DF-AAC6-012DD16675B6}" dateTime="2019-08-29T14:36:50" maxSheetId="2" userName="Залецкая Ольга Генадьевна" r:id="rId44">
    <sheetIdMap count="1">
      <sheetId val="1"/>
    </sheetIdMap>
  </header>
  <header guid="{55A3B7BB-AEBB-486D-B9BA-532B2EE0E836}" dateTime="2019-08-29T14:40:55" maxSheetId="2" userName="Астахова Анна Владимировна" r:id="rId45" minRId="80">
    <sheetIdMap count="1">
      <sheetId val="1"/>
    </sheetIdMap>
  </header>
  <header guid="{DC7146F2-C9CA-43FF-9B5F-61AF49F65731}" dateTime="2019-08-29T14:41:27" maxSheetId="2" userName="Астахова Анна Владимировна" r:id="rId46" minRId="81">
    <sheetIdMap count="1">
      <sheetId val="1"/>
    </sheetIdMap>
  </header>
  <header guid="{8CADE86C-DC07-4A4C-93D1-D21888FAB76E}" dateTime="2019-08-29T14:42:02" maxSheetId="2" userName="Астахова Анна Владимировна" r:id="rId47">
    <sheetIdMap count="1">
      <sheetId val="1"/>
    </sheetIdMap>
  </header>
  <header guid="{4A85DE53-8652-444E-A592-683342EB9ED8}" dateTime="2019-08-29T14:44:43" maxSheetId="2" userName="Залецкая Ольга Генадьевна" r:id="rId48" minRId="82">
    <sheetIdMap count="1">
      <sheetId val="1"/>
    </sheetIdMap>
  </header>
  <header guid="{ECCE7D7B-88E0-4199-B0AE-B566D1DCA15B}" dateTime="2019-08-29T14:48:12" maxSheetId="2" userName="Залецкая Ольга Генадьевна" r:id="rId49" minRId="83">
    <sheetIdMap count="1">
      <sheetId val="1"/>
    </sheetIdMap>
  </header>
  <header guid="{9F63B409-BB57-45EF-862D-54662287E0A9}" dateTime="2019-08-29T14:48:25" maxSheetId="2" userName="Залецкая Ольга Генадьевна" r:id="rId50" minRId="84">
    <sheetIdMap count="1">
      <sheetId val="1"/>
    </sheetIdMap>
  </header>
  <header guid="{3B55601D-0C28-4A03-AADC-1B3F10E8389F}" dateTime="2019-08-29T14:49:44" maxSheetId="2" userName="Залецкая Ольга Генадьевна" r:id="rId51" minRId="85">
    <sheetIdMap count="1">
      <sheetId val="1"/>
    </sheetIdMap>
  </header>
  <header guid="{AD1F7559-8FF7-40C1-A259-37E1D56B6C57}" dateTime="2019-08-29T14:52:20" maxSheetId="2" userName="Астахова Анна Владимировна" r:id="rId52" minRId="89">
    <sheetIdMap count="1">
      <sheetId val="1"/>
    </sheetIdMap>
  </header>
  <header guid="{F487113B-2154-4EC7-8E28-D703CA6ECCDD}" dateTime="2019-08-29T14:52:37" maxSheetId="2" userName="Залецкая Ольга Генадьевна" r:id="rId53" minRId="90">
    <sheetIdMap count="1">
      <sheetId val="1"/>
    </sheetIdMap>
  </header>
  <header guid="{0148E369-8C6A-4153-9A39-284041DD23A3}" dateTime="2019-08-29T14:52:41" maxSheetId="2" userName="Астахова Анна Владимировна" r:id="rId54">
    <sheetIdMap count="1">
      <sheetId val="1"/>
    </sheetIdMap>
  </header>
  <header guid="{31E629F6-B455-4E09-A840-FEB350E91179}" dateTime="2019-08-29T14:56:31" maxSheetId="2" userName="Залецкая Ольга Генадьевна" r:id="rId55" minRId="94" maxRId="95">
    <sheetIdMap count="1">
      <sheetId val="1"/>
    </sheetIdMap>
  </header>
  <header guid="{33599981-F53A-4E26-8CCA-58AA74CB2992}" dateTime="2019-08-29T15:05:53" maxSheetId="2" userName="Астахова Анна Владимировна" r:id="rId56" minRId="96">
    <sheetIdMap count="1">
      <sheetId val="1"/>
    </sheetIdMap>
  </header>
  <header guid="{51044ED1-FF68-4DD5-8FC1-32BA62DBD527}" dateTime="2019-08-29T15:07:26" maxSheetId="2" userName="Маганёва Екатерина Николаевна" r:id="rId57" minRId="100">
    <sheetIdMap count="1">
      <sheetId val="1"/>
    </sheetIdMap>
  </header>
  <header guid="{91B95C1B-61AB-43E1-AF08-40DB7B3559C0}" dateTime="2019-08-29T15:07:51" maxSheetId="2" userName="Астахова Анна Владимировна" r:id="rId58" minRId="104">
    <sheetIdMap count="1">
      <sheetId val="1"/>
    </sheetIdMap>
  </header>
  <header guid="{4B88B175-E66F-4C15-9AC1-19E4A8FBBC0B}" dateTime="2019-08-29T15:07:58" maxSheetId="2" userName="Залецкая Ольга Генадьевна" r:id="rId59" minRId="105" maxRId="106">
    <sheetIdMap count="1">
      <sheetId val="1"/>
    </sheetIdMap>
  </header>
  <header guid="{92928CE6-1C02-434C-8F96-B37C31C78398}" dateTime="2019-08-29T15:08:10" maxSheetId="2" userName="Маганёва Екатерина Николаевна" r:id="rId60">
    <sheetIdMap count="1">
      <sheetId val="1"/>
    </sheetIdMap>
  </header>
  <header guid="{A6B52C8C-3D7A-467A-947B-27F4241806AB}" dateTime="2019-08-29T15:08:57" maxSheetId="2" userName="Астахова Анна Владимировна" r:id="rId61">
    <sheetIdMap count="1">
      <sheetId val="1"/>
    </sheetIdMap>
  </header>
  <header guid="{01906440-DAF1-4C36-9810-96C00AD1D886}" dateTime="2019-08-29T15:11:38" maxSheetId="2" userName="Залецкая Ольга Генадьевна" r:id="rId62" minRId="107" maxRId="109">
    <sheetIdMap count="1">
      <sheetId val="1"/>
    </sheetIdMap>
  </header>
  <header guid="{FF2489FC-2284-4A8E-A995-158C1EEDF668}" dateTime="2019-08-29T15:13:13" maxSheetId="2" userName="Маганёва Екатерина Николаевна" r:id="rId63" minRId="110" maxRId="111">
    <sheetIdMap count="1">
      <sheetId val="1"/>
    </sheetIdMap>
  </header>
  <header guid="{1B8FC5BC-ACF2-4E6C-BF72-7E8A3C3495CA}" dateTime="2019-08-29T15:14:38" maxSheetId="2" userName="Залецкая Ольга Генадьевна" r:id="rId64" minRId="112" maxRId="114">
    <sheetIdMap count="1">
      <sheetId val="1"/>
    </sheetIdMap>
  </header>
  <header guid="{53C35180-64F5-451D-B97D-77EE9BE2B115}" dateTime="2019-08-29T15:14:52" maxSheetId="2" userName="Маганёва Екатерина Николаевна" r:id="rId65" minRId="115">
    <sheetIdMap count="1">
      <sheetId val="1"/>
    </sheetIdMap>
  </header>
  <header guid="{EA195777-BBC1-4A99-A634-97F09C6C77C6}" dateTime="2019-08-29T15:18:32" maxSheetId="2" userName="Астахова Анна Владимировна" r:id="rId66" minRId="116" maxRId="117">
    <sheetIdMap count="1">
      <sheetId val="1"/>
    </sheetIdMap>
  </header>
  <header guid="{3B42D96C-0D9D-4F16-AE92-7EE21C54D87E}" dateTime="2019-08-29T15:19:39" maxSheetId="2" userName="Залецкая Ольга Генадьевна" r:id="rId67" minRId="121" maxRId="125">
    <sheetIdMap count="1">
      <sheetId val="1"/>
    </sheetIdMap>
  </header>
  <header guid="{EA5626B0-A6C7-4397-8CE3-0DBAD8616D26}" dateTime="2019-08-29T15:22:38" maxSheetId="2" userName="Маганёва Екатерина Николаевна" r:id="rId68" minRId="126" maxRId="130">
    <sheetIdMap count="1">
      <sheetId val="1"/>
    </sheetIdMap>
  </header>
  <header guid="{13B6EE0C-80BA-4052-9FA3-FB2FC7F55402}" dateTime="2019-08-29T15:22:53" maxSheetId="2" userName="Залецкая Ольга Генадьевна" r:id="rId69" minRId="131">
    <sheetIdMap count="1">
      <sheetId val="1"/>
    </sheetIdMap>
  </header>
  <header guid="{C84060C0-56C0-4AF8-910B-6E8B0FA082BE}" dateTime="2019-08-29T15:23:15" maxSheetId="2" userName="Маганёва Екатерина Николаевна" r:id="rId70">
    <sheetIdMap count="1">
      <sheetId val="1"/>
    </sheetIdMap>
  </header>
  <header guid="{8A17DB3B-33E4-46EA-8722-BFFB8AF66CF5}" dateTime="2019-08-29T15:26:39" maxSheetId="2" userName="Маганёва Екатерина Николаевна" r:id="rId71" minRId="132" maxRId="138">
    <sheetIdMap count="1">
      <sheetId val="1"/>
    </sheetIdMap>
  </header>
  <header guid="{38D22FBA-632B-445A-AABF-E2233AFA5388}" dateTime="2019-08-29T15:26:59" maxSheetId="2" userName="Маганёва Екатерина Николаевна" r:id="rId72">
    <sheetIdMap count="1">
      <sheetId val="1"/>
    </sheetIdMap>
  </header>
  <header guid="{AF43CC50-D1E7-4E3F-A45D-EE961E2FC243}" dateTime="2019-08-29T15:28:17" maxSheetId="2" userName="Маганёва Екатерина Николаевна" r:id="rId73" minRId="139" maxRId="140">
    <sheetIdMap count="1">
      <sheetId val="1"/>
    </sheetIdMap>
  </header>
  <header guid="{6F1853F2-00CF-408E-85A5-7398B7A80A41}" dateTime="2019-08-29T15:50:10" maxSheetId="2" userName="Залецкая Ольга Генадьевна" r:id="rId74" minRId="141">
    <sheetIdMap count="1">
      <sheetId val="1"/>
    </sheetIdMap>
  </header>
  <header guid="{26898D27-DE44-4AC0-A3DA-82C3E1515EB9}" dateTime="2019-08-29T15:51:26" maxSheetId="2" userName="Астахова Анна Владимировна" r:id="rId75" minRId="142">
    <sheetIdMap count="1">
      <sheetId val="1"/>
    </sheetIdMap>
  </header>
  <header guid="{9E8314A8-3D7E-4088-8955-95AE790066A2}" dateTime="2019-08-29T16:02:17" maxSheetId="2" userName="Астахова Анна Владимировна" r:id="rId76">
    <sheetIdMap count="1">
      <sheetId val="1"/>
    </sheetIdMap>
  </header>
  <header guid="{DB058502-8C5C-4657-B9B0-9B65CE766C6E}" dateTime="2019-08-29T16:04:09" maxSheetId="2" userName="Астахова Анна Владимировна" r:id="rId77" minRId="146" maxRId="147">
    <sheetIdMap count="1">
      <sheetId val="1"/>
    </sheetIdMap>
  </header>
  <header guid="{5D28A99A-7781-4637-B05A-EA1E7645FAB1}" dateTime="2019-08-29T16:06:03" maxSheetId="2" userName="Астахова Анна Владимировна" r:id="rId78" minRId="148" maxRId="150">
    <sheetIdMap count="1">
      <sheetId val="1"/>
    </sheetIdMap>
  </header>
  <header guid="{B957C4D1-3B7A-406E-AFE0-031809D572AD}" dateTime="2019-08-29T16:09:53" maxSheetId="2" userName="Астахова Анна Владимировна" r:id="rId79" minRId="151" maxRId="154">
    <sheetIdMap count="1">
      <sheetId val="1"/>
    </sheetIdMap>
  </header>
  <header guid="{9C45F6D7-0815-474C-93A0-C084B92B7399}" dateTime="2019-08-29T16:10:59" maxSheetId="2" userName="Астахова Анна Владимировна" r:id="rId80">
    <sheetIdMap count="1">
      <sheetId val="1"/>
    </sheetIdMap>
  </header>
  <header guid="{C32235C8-A1E9-4DA3-BC36-2BAF62532ED8}" dateTime="2019-08-29T16:12:50" maxSheetId="2" userName="Астахова Анна Владимировна" r:id="rId81">
    <sheetIdMap count="1">
      <sheetId val="1"/>
    </sheetIdMap>
  </header>
  <header guid="{48D38D80-178C-454A-A8B9-735F710B8FAD}" dateTime="2019-08-29T16:13:16" maxSheetId="2" userName="Маганёва Екатерина Николаевна" r:id="rId82" minRId="155">
    <sheetIdMap count="1">
      <sheetId val="1"/>
    </sheetIdMap>
  </header>
  <header guid="{7F99B32C-859E-44C0-800C-ABBAC90BAE97}" dateTime="2019-08-29T16:14:34" maxSheetId="2" userName="Астахова Анна Владимировна" r:id="rId83" minRId="159" maxRId="161">
    <sheetIdMap count="1">
      <sheetId val="1"/>
    </sheetIdMap>
  </header>
  <header guid="{639122EC-1426-4FD3-88C5-D97C27BF29AD}" dateTime="2019-08-29T16:16:08" maxSheetId="2" userName="Астахова Анна Владимировна" r:id="rId84" minRId="162" maxRId="164">
    <sheetIdMap count="1">
      <sheetId val="1"/>
    </sheetIdMap>
  </header>
  <header guid="{4E38FF4D-691D-436D-8CFA-16DA1686CA9C}" dateTime="2019-08-29T16:18:50" maxSheetId="2" userName="Астахова Анна Владимировна" r:id="rId85" minRId="165" maxRId="168">
    <sheetIdMap count="1">
      <sheetId val="1"/>
    </sheetIdMap>
  </header>
  <header guid="{F4871ED0-A2FB-4A39-9BE3-E957AC4476D5}" dateTime="2019-08-29T16:19:14" maxSheetId="2" userName="Астахова Анна Владимировна" r:id="rId86">
    <sheetIdMap count="1">
      <sheetId val="1"/>
    </sheetIdMap>
  </header>
  <header guid="{88C869D5-794C-4D6A-9CC1-592EE5BFAE51}" dateTime="2019-08-29T16:19:24" maxSheetId="2" userName="Маганёва Екатерина Николаевна" r:id="rId87" minRId="169">
    <sheetIdMap count="1">
      <sheetId val="1"/>
    </sheetIdMap>
  </header>
  <header guid="{6AE85400-16B0-43E5-A45B-3E45ABC1092E}" dateTime="2019-08-29T16:21:59" maxSheetId="2" userName="Астахова Анна Владимировна" r:id="rId88" minRId="170" maxRId="171">
    <sheetIdMap count="1">
      <sheetId val="1"/>
    </sheetIdMap>
  </header>
  <header guid="{D52A45EB-A64A-4151-896A-A9871EEB74F8}" dateTime="2019-08-29T16:23:56" maxSheetId="2" userName="Маганёва Екатерина Николаевна" r:id="rId89" minRId="172">
    <sheetIdMap count="1">
      <sheetId val="1"/>
    </sheetIdMap>
  </header>
  <header guid="{71F8B6DC-0F95-42C9-A86E-6BFC6C0A5DDE}" dateTime="2019-08-29T16:24:39" maxSheetId="2" userName="Маганёва Екатерина Николаевна" r:id="rId90" minRId="173">
    <sheetIdMap count="1">
      <sheetId val="1"/>
    </sheetIdMap>
  </header>
  <header guid="{F28C055E-2D58-43D9-BEFC-DD6235C71CAE}" dateTime="2019-08-29T16:31:28" maxSheetId="2" userName="Астахова Анна Владимировна" r:id="rId91" minRId="174">
    <sheetIdMap count="1">
      <sheetId val="1"/>
    </sheetIdMap>
  </header>
  <header guid="{79AA1EA3-EBC7-4005-B818-3B6D135C0160}" dateTime="2019-08-29T16:33:32" maxSheetId="2" userName="Маганёва Екатерина Николаевна" r:id="rId92" minRId="175" maxRId="176">
    <sheetIdMap count="1">
      <sheetId val="1"/>
    </sheetIdMap>
  </header>
  <header guid="{95B4CBB6-7420-44B2-9983-95EF79E7F84E}" dateTime="2019-08-30T09:12:33" maxSheetId="2" userName="Маганёва Екатерина Николаевна" r:id="rId93" minRId="180" maxRId="181">
    <sheetIdMap count="1">
      <sheetId val="1"/>
    </sheetIdMap>
  </header>
  <header guid="{BF7A94BD-FA50-40A1-A9EA-12F04FA16D73}" dateTime="2019-08-30T09:30:49" maxSheetId="2" userName="Маганёва Екатерина Николаевна" r:id="rId94" minRId="185">
    <sheetIdMap count="1">
      <sheetId val="1"/>
    </sheetIdMap>
  </header>
  <header guid="{B13E7A2D-9F43-4104-BEC6-21C44F65855D}" dateTime="2019-08-30T09:32:22" maxSheetId="2" userName="Маганёва Екатерина Николаевна" r:id="rId95" minRId="186">
    <sheetIdMap count="1">
      <sheetId val="1"/>
    </sheetIdMap>
  </header>
  <header guid="{9A964F8D-96C9-42B3-85FE-BA71A9608322}" dateTime="2019-08-30T09:39:23" maxSheetId="2" userName="Маганёва Екатерина Николаевна" r:id="rId96" minRId="187">
    <sheetIdMap count="1">
      <sheetId val="1"/>
    </sheetIdMap>
  </header>
  <header guid="{68383616-F639-4D69-AA0E-386EA20DBA84}" dateTime="2019-08-30T09:48:46" maxSheetId="2" userName="Маганёва Екатерина Николаевна" r:id="rId97" minRId="188" maxRId="191">
    <sheetIdMap count="1">
      <sheetId val="1"/>
    </sheetIdMap>
  </header>
  <header guid="{D35BBBE2-FE15-48FC-B4EE-004BF145E9F5}" dateTime="2019-08-30T10:05:11" maxSheetId="2" userName="Маганёва Екатерина Николаевна" r:id="rId98" minRId="192" maxRId="193">
    <sheetIdMap count="1">
      <sheetId val="1"/>
    </sheetIdMap>
  </header>
  <header guid="{7511E76A-28D9-45E3-ABBD-6845FF5856A6}" dateTime="2019-08-30T10:34:21" maxSheetId="2" userName="Залецкая Ольга Генадьевна" r:id="rId99">
    <sheetIdMap count="1">
      <sheetId val="1"/>
    </sheetIdMap>
  </header>
  <header guid="{E8BD3D7D-571F-49E2-9B59-F43AC57EEA53}" dateTime="2019-08-30T10:37:46" maxSheetId="2" userName="Залецкая Ольга Генадьевна" r:id="rId100" minRId="200">
    <sheetIdMap count="1">
      <sheetId val="1"/>
    </sheetIdMap>
  </header>
  <header guid="{631A54E1-6C86-4E0A-9625-801096B9A392}" dateTime="2019-08-30T10:44:27" maxSheetId="2" userName="Залецкая Ольга Генадьевна" r:id="rId101" minRId="201">
    <sheetIdMap count="1">
      <sheetId val="1"/>
    </sheetIdMap>
  </header>
  <header guid="{AF2D5114-112D-468E-8D8C-8E494AE22AAA}" dateTime="2019-08-30T10:45:32" maxSheetId="2" userName="Залецкая Ольга Генадьевна" r:id="rId102">
    <sheetIdMap count="1">
      <sheetId val="1"/>
    </sheetIdMap>
  </header>
  <header guid="{F47FC19F-A639-4EBA-81C5-AE431842BC20}" dateTime="2019-08-30T11:23:34" maxSheetId="2" userName="Фесик Светлана Викторовна" r:id="rId103" minRId="202">
    <sheetIdMap count="1">
      <sheetId val="1"/>
    </sheetIdMap>
  </header>
  <header guid="{0C458FA0-B9E9-4CDF-9194-F049F0C9B30C}" dateTime="2019-08-30T11:24:06" maxSheetId="2" userName="Фесик Светлана Викторовна" r:id="rId104" minRId="203">
    <sheetIdMap count="1">
      <sheetId val="1"/>
    </sheetIdMap>
  </header>
  <header guid="{E7C8B40E-2C7A-48D6-836A-3FC2E7EB8B0A}" dateTime="2019-08-30T11:40:38" maxSheetId="2" userName="Фесик Светлана Викторовна" r:id="rId105" minRId="204" maxRId="216">
    <sheetIdMap count="1">
      <sheetId val="1"/>
    </sheetIdMap>
  </header>
  <header guid="{A6ACC980-5191-49D1-8304-5F7C9DFB76FD}" dateTime="2019-08-30T11:40:51" maxSheetId="2" userName="Фесик Светлана Викторовна" r:id="rId106">
    <sheetIdMap count="1">
      <sheetId val="1"/>
    </sheetIdMap>
  </header>
  <header guid="{E68DED64-4473-4601-A92E-B7E413966AA6}" dateTime="2019-08-30T12:19:52" maxSheetId="2" userName="Фесик Светлана Викторовна" r:id="rId107" minRId="217" maxRId="218">
    <sheetIdMap count="1">
      <sheetId val="1"/>
    </sheetIdMap>
  </header>
  <header guid="{FC2471D2-03B7-47B8-A1F2-0D6662FA3246}" dateTime="2019-08-30T13:06:06" maxSheetId="2" userName="Фесик Светлана Викторовна" r:id="rId108" minRId="219" maxRId="220">
    <sheetIdMap count="1">
      <sheetId val="1"/>
    </sheetIdMap>
  </header>
  <header guid="{8901A115-9233-4B6D-9616-11A1EFC3D3E9}" dateTime="2019-08-30T13:08:29" maxSheetId="2" userName="Фесик Светлана Викторовна" r:id="rId109" minRId="221">
    <sheetIdMap count="1">
      <sheetId val="1"/>
    </sheetIdMap>
  </header>
  <header guid="{867F6D42-FBDE-4C96-9456-5DC19AC31C4D}" dateTime="2019-08-30T13:10:40" maxSheetId="2" userName="Фесик Светлана Викторовна" r:id="rId110" minRId="222" maxRId="229">
    <sheetIdMap count="1">
      <sheetId val="1"/>
    </sheetIdMap>
  </header>
  <header guid="{A12F17AD-5759-4E0D-8C43-D60A71DEAE2E}" dateTime="2019-08-30T13:11:29" maxSheetId="2" userName="Фесик Светлана Викторовна" r:id="rId111" minRId="230" maxRId="231">
    <sheetIdMap count="1">
      <sheetId val="1"/>
    </sheetIdMap>
  </header>
  <header guid="{F36AAE63-AA98-4A11-86BF-96C6D2F55615}" dateTime="2019-08-30T13:13:08" maxSheetId="2" userName="Фесик Светлана Викторовна" r:id="rId112" minRId="232" maxRId="236">
    <sheetIdMap count="1">
      <sheetId val="1"/>
    </sheetIdMap>
  </header>
  <header guid="{CC600116-FF64-4156-B7A4-0A4A432A1986}" dateTime="2019-08-30T13:14:38" maxSheetId="2" userName="Фесик Светлана Викторовна" r:id="rId113" minRId="237" maxRId="242">
    <sheetIdMap count="1">
      <sheetId val="1"/>
    </sheetIdMap>
  </header>
  <header guid="{C7365D74-747B-4EDE-9034-C8ED7F206CEC}" dateTime="2019-08-30T13:16:51" maxSheetId="2" userName="Фесик Светлана Викторовна" r:id="rId114" minRId="243" maxRId="244">
    <sheetIdMap count="1">
      <sheetId val="1"/>
    </sheetIdMap>
  </header>
  <header guid="{1EA22718-7F0E-4C44-83A1-13BC038F0AD7}" dateTime="2019-08-30T13:18:26" maxSheetId="2" userName="Фесик Светлана Викторовна" r:id="rId115">
    <sheetIdMap count="1">
      <sheetId val="1"/>
    </sheetIdMap>
  </header>
  <header guid="{592847DF-3C4C-4B89-B579-420323CA8AEF}" dateTime="2019-08-30T13:19:12" maxSheetId="2" userName="Фесик Светлана Викторовна" r:id="rId116">
    <sheetIdMap count="1">
      <sheetId val="1"/>
    </sheetIdMap>
  </header>
  <header guid="{87F11107-23FE-4979-84CB-AAB060C48CB1}" dateTime="2019-08-30T13:21:52" maxSheetId="2" userName="Фесик Светлана Викторовна" r:id="rId117" minRId="245" maxRId="246">
    <sheetIdMap count="1">
      <sheetId val="1"/>
    </sheetIdMap>
  </header>
  <header guid="{5A2C6251-7F6B-42A2-A580-9EDEBA7A406C}" dateTime="2019-08-30T13:28:37" maxSheetId="2" userName="Фесик Светлана Викторовна" r:id="rId118" minRId="247" maxRId="248">
    <sheetIdMap count="1">
      <sheetId val="1"/>
    </sheetIdMap>
  </header>
  <header guid="{007CAC02-6F49-48B6-BF4E-A799C6D73054}" dateTime="2019-08-30T13:29:30" maxSheetId="2" userName="Шулепова Ольга Анатольевна" r:id="rId119">
    <sheetIdMap count="1">
      <sheetId val="1"/>
    </sheetIdMap>
  </header>
  <header guid="{B084E5D7-F791-4DA2-987C-4EB6FD4054B8}" dateTime="2019-08-30T13:33:50" maxSheetId="2" userName="Фесик Светлана Викторовна" r:id="rId120" minRId="253">
    <sheetIdMap count="1">
      <sheetId val="1"/>
    </sheetIdMap>
  </header>
  <header guid="{B722B7D1-A817-42A1-B55B-3D4486F06401}" dateTime="2019-08-30T13:34:04" maxSheetId="2" userName="Фесик Светлана Викторовна" r:id="rId121" minRId="254">
    <sheetIdMap count="1">
      <sheetId val="1"/>
    </sheetIdMap>
  </header>
  <header guid="{618932E5-5C79-447C-88D6-6DAC681C8153}" dateTime="2019-08-30T13:34:53" maxSheetId="2" userName="Фесик Светлана Викторовна" r:id="rId122">
    <sheetIdMap count="1">
      <sheetId val="1"/>
    </sheetIdMap>
  </header>
  <header guid="{052FA036-45A4-4ACF-9BF7-411E2C09BDAA}" dateTime="2019-08-30T13:38:26" maxSheetId="2" userName="Залецкая Ольга Генадьевна" r:id="rId123" minRId="255">
    <sheetIdMap count="1">
      <sheetId val="1"/>
    </sheetIdMap>
  </header>
  <header guid="{7A7BAD5D-7DB8-4E52-B176-6A904FD403F4}" dateTime="2019-08-30T13:47:09" maxSheetId="2" userName="Залецкая Ольга Генадьевна" r:id="rId124" minRId="256">
    <sheetIdMap count="1">
      <sheetId val="1"/>
    </sheetIdMap>
  </header>
  <header guid="{DC6C7F30-F160-481D-BC45-0BC367B5E0EA}" dateTime="2019-08-30T13:47:58" maxSheetId="2" userName="Залецкая Ольга Генадьевна" r:id="rId125" minRId="257">
    <sheetIdMap count="1">
      <sheetId val="1"/>
    </sheetIdMap>
  </header>
  <header guid="{A4D1279F-177D-45F7-83DD-18110DBA71E7}" dateTime="2019-08-30T13:53:54" maxSheetId="2" userName="Залецкая Ольга Генадьевна" r:id="rId126">
    <sheetIdMap count="1">
      <sheetId val="1"/>
    </sheetIdMap>
  </header>
  <header guid="{AE475B12-2921-4E66-B966-F9449E93A06E}" dateTime="2019-08-30T13:54:21" maxSheetId="2" userName="Фесик Светлана Викторовна" r:id="rId127" minRId="258">
    <sheetIdMap count="1">
      <sheetId val="1"/>
    </sheetIdMap>
  </header>
  <header guid="{6299DF08-B43B-42BD-A188-CD6FFEEC0E59}" dateTime="2019-08-30T14:06:01" maxSheetId="2" userName="Залецкая Ольга Генадьевна" r:id="rId128" minRId="259">
    <sheetIdMap count="1">
      <sheetId val="1"/>
    </sheetIdMap>
  </header>
  <header guid="{5C30DC07-94C0-4365-BC04-E52C2713DEA2}" dateTime="2019-08-30T14:07:37" maxSheetId="2" userName="Фесик Светлана Викторовна" r:id="rId129">
    <sheetIdMap count="1">
      <sheetId val="1"/>
    </sheetIdMap>
  </header>
  <header guid="{0E54623A-1930-486C-B5BB-5E05E7A34C62}" dateTime="2019-08-30T14:10:31" maxSheetId="2" userName="Маганёва Екатерина Николаевна" r:id="rId130" minRId="260">
    <sheetIdMap count="1">
      <sheetId val="1"/>
    </sheetIdMap>
  </header>
  <header guid="{7450D655-C2E8-4353-B3D3-637A3037FE7C}" dateTime="2019-08-30T14:10:41" maxSheetId="2" userName="Маганёва Екатерина Николаевна" r:id="rId131">
    <sheetIdMap count="1">
      <sheetId val="1"/>
    </sheetIdMap>
  </header>
  <header guid="{0B5F00C3-1F5A-48E6-810D-EEDA807CCA48}" dateTime="2019-08-30T14:14:09" maxSheetId="2" userName="Фесик Светлана Викторовна" r:id="rId132" minRId="264">
    <sheetIdMap count="1">
      <sheetId val="1"/>
    </sheetIdMap>
  </header>
  <header guid="{EAEEFC70-6A0F-457A-8225-D75E115327B8}" dateTime="2019-08-30T14:25:14" maxSheetId="2" userName="Залецкая Ольга Генадьевна" r:id="rId133" minRId="265">
    <sheetIdMap count="1">
      <sheetId val="1"/>
    </sheetIdMap>
  </header>
  <header guid="{34566073-9CEB-46C2-BC95-915BFBA565C7}" dateTime="2019-08-30T14:26:58" maxSheetId="2" userName="Залецкая Ольга Генадьевна" r:id="rId134">
    <sheetIdMap count="1">
      <sheetId val="1"/>
    </sheetIdMap>
  </header>
  <header guid="{FBD79343-7E02-4767-9CC2-3B0D3E436F49}" dateTime="2019-08-30T14:31:17" maxSheetId="2" userName="Фесик Светлана Викторовна" r:id="rId135" minRId="266" maxRId="268">
    <sheetIdMap count="1">
      <sheetId val="1"/>
    </sheetIdMap>
  </header>
  <header guid="{BEB9B3F2-87B6-4417-A7CB-EAA743AC2E6E}" dateTime="2019-08-30T14:32:01" maxSheetId="2" userName="Маганёва Екатерина Николаевна" r:id="rId136" minRId="272">
    <sheetIdMap count="1">
      <sheetId val="1"/>
    </sheetIdMap>
  </header>
  <header guid="{AFDB65CD-EBEC-4857-ACF5-D19926C149F7}" dateTime="2019-08-30T14:39:19" maxSheetId="2" userName="Фесик Светлана Викторовна" r:id="rId137" minRId="276" maxRId="277">
    <sheetIdMap count="1">
      <sheetId val="1"/>
    </sheetIdMap>
  </header>
  <header guid="{ABE29406-C48C-4392-AE7D-E525BA91254C}" dateTime="2019-08-30T14:40:23" maxSheetId="2" userName="Залецкая Ольга Генадьевна" r:id="rId138">
    <sheetIdMap count="1">
      <sheetId val="1"/>
    </sheetIdMap>
  </header>
  <header guid="{2FC4F2D7-4148-4F35-B642-74D595E908E7}" dateTime="2019-08-30T14:44:49" maxSheetId="2" userName="Залецкая Ольга Генадьевна" r:id="rId139">
    <sheetIdMap count="1">
      <sheetId val="1"/>
    </sheetIdMap>
  </header>
  <header guid="{0DC6F7CD-B7F0-4BF5-8EEC-60ADFBD5FD11}" dateTime="2019-08-30T14:47:27" maxSheetId="2" userName="Залецкая Ольга Генадьевна" r:id="rId140">
    <sheetIdMap count="1">
      <sheetId val="1"/>
    </sheetIdMap>
  </header>
  <header guid="{8962D923-BFAC-487A-B374-FF069D7DFCB7}" dateTime="2019-08-30T14:47:42" maxSheetId="2" userName="Залецкая Ольга Генадьевна" r:id="rId141">
    <sheetIdMap count="1">
      <sheetId val="1"/>
    </sheetIdMap>
  </header>
  <header guid="{AD4F68B5-0FE0-4736-B8BF-3767289472B4}" dateTime="2019-08-30T15:10:17" maxSheetId="2" userName="Фесик Светлана Викторовна" r:id="rId142" minRId="284">
    <sheetIdMap count="1">
      <sheetId val="1"/>
    </sheetIdMap>
  </header>
  <header guid="{85D707A0-E986-470A-B490-BA2AB75CD7DC}" dateTime="2019-08-30T15:14:19" maxSheetId="2" userName="Залецкая Ольга Генадьевна" r:id="rId143">
    <sheetIdMap count="1">
      <sheetId val="1"/>
    </sheetIdMap>
  </header>
  <header guid="{F7B14860-D9CA-4258-8AE0-D5F829F86636}" dateTime="2019-08-30T15:31:12" maxSheetId="2" userName="Фесик Светлана Викторовна" r:id="rId144" minRId="285">
    <sheetIdMap count="1">
      <sheetId val="1"/>
    </sheetIdMap>
  </header>
  <header guid="{1D6F4E44-1905-4354-AE66-51BC8DE7D829}" dateTime="2019-08-30T15:31:23" maxSheetId="2" userName="Фесик Светлана Викторовна" r:id="rId145">
    <sheetIdMap count="1">
      <sheetId val="1"/>
    </sheetIdMap>
  </header>
  <header guid="{FA29F7F1-E463-4F4E-8C40-C74C9D8B3A31}" dateTime="2019-08-30T15:35:06" maxSheetId="2" userName="Фесик Светлана Викторовна" r:id="rId146" minRId="286">
    <sheetIdMap count="1">
      <sheetId val="1"/>
    </sheetIdMap>
  </header>
  <header guid="{5897F180-D19E-4C5B-AB4C-6ADAFF629546}" dateTime="2019-08-30T15:48:58" maxSheetId="2" userName="Фесик Светлана Викторовна" r:id="rId147" minRId="287">
    <sheetIdMap count="1">
      <sheetId val="1"/>
    </sheetIdMap>
  </header>
  <header guid="{CD5E2114-D412-48A0-9C50-2C82A93F59A6}" dateTime="2019-08-30T16:19:57" maxSheetId="2" userName="Шулепова Ольга Анатольевна" r:id="rId148" minRId="288">
    <sheetIdMap count="1">
      <sheetId val="1"/>
    </sheetIdMap>
  </header>
  <header guid="{7815B1D5-5438-4C6C-92CD-E3847394584E}" dateTime="2019-08-30T16:20:29" maxSheetId="2" userName="Фесик Светлана Викторовна" r:id="rId149" minRId="293" maxRId="295">
    <sheetIdMap count="1">
      <sheetId val="1"/>
    </sheetIdMap>
  </header>
  <header guid="{68715D47-7E5F-49CC-B48A-819F5162948D}" dateTime="2019-08-30T16:24:20" maxSheetId="2" userName="Шулепова Ольга Анатольевна" r:id="rId150">
    <sheetIdMap count="1">
      <sheetId val="1"/>
    </sheetIdMap>
  </header>
  <header guid="{32D05587-7730-4A47-AD3C-69395710C1F9}" dateTime="2019-08-30T16:34:38" maxSheetId="2" userName="Шулепова Ольга Анатольевна" r:id="rId151" minRId="299" maxRId="301">
    <sheetIdMap count="1">
      <sheetId val="1"/>
    </sheetIdMap>
  </header>
  <header guid="{EE6C411C-098B-4A50-AC7B-9DC8D7944F12}" dateTime="2019-08-30T16:34:54" maxSheetId="2" userName="Фесик Светлана Викторовна" r:id="rId152" minRId="305">
    <sheetIdMap count="1">
      <sheetId val="1"/>
    </sheetIdMap>
  </header>
  <header guid="{FB1BD193-25AE-45B1-BF0D-43CD375FBD09}" dateTime="2019-08-30T16:35:28" maxSheetId="2" userName="Шулепова Ольга Анатольевна" r:id="rId153">
    <sheetIdMap count="1">
      <sheetId val="1"/>
    </sheetIdMap>
  </header>
  <header guid="{29A596A9-4F86-4FAB-8586-99B8149FF705}" dateTime="2019-08-30T16:36:32" maxSheetId="2" userName="Фесик Светлана Викторовна" r:id="rId154" minRId="306">
    <sheetIdMap count="1">
      <sheetId val="1"/>
    </sheetIdMap>
  </header>
  <header guid="{7E05FBDA-0A4C-49A1-BF34-CF60F6848694}" dateTime="2019-08-30T16:39:41" maxSheetId="2" userName="Минакова Оксана Сергеевна" r:id="rId155" minRId="307" maxRId="308">
    <sheetIdMap count="1">
      <sheetId val="1"/>
    </sheetIdMap>
  </header>
  <header guid="{4092A8F6-8E56-4CF0-BED7-1D2BE0AD517F}" dateTime="2019-08-30T16:40:58" maxSheetId="2" userName="Минакова Оксана Сергеевна" r:id="rId156" minRId="312">
    <sheetIdMap count="1">
      <sheetId val="1"/>
    </sheetIdMap>
  </header>
  <header guid="{084178D9-0054-40A8-89EA-5CF0A69065F1}" dateTime="2019-08-30T16:43:38" maxSheetId="2" userName="Минакова Оксана Сергеевна" r:id="rId157" minRId="313">
    <sheetIdMap count="1">
      <sheetId val="1"/>
    </sheetIdMap>
  </header>
  <header guid="{70DCD5EC-C76A-4F55-A947-EFA5C4633256}" dateTime="2019-08-30T16:45:12" maxSheetId="2" userName="Минакова Оксана Сергеевна" r:id="rId158" minRId="317">
    <sheetIdMap count="1">
      <sheetId val="1"/>
    </sheetIdMap>
  </header>
  <header guid="{0A698F47-D6D5-43C0-BFAF-97364020FAD2}" dateTime="2019-08-30T16:45:44" maxSheetId="2" userName="Шулепова Ольга Анатольевна" r:id="rId159" minRId="318">
    <sheetIdMap count="1">
      <sheetId val="1"/>
    </sheetIdMap>
  </header>
  <header guid="{038ABCCE-C7F0-48C0-BF8E-2261C8D6E870}" dateTime="2019-08-30T16:52:32" maxSheetId="2" userName="Минакова Оксана Сергеевна" r:id="rId160" minRId="322">
    <sheetIdMap count="1">
      <sheetId val="1"/>
    </sheetIdMap>
  </header>
  <header guid="{A3A8AAA0-EB81-40E4-A9BE-0DD24ADB7330}" dateTime="2019-08-30T16:54:21" maxSheetId="2" userName="Шулепова Ольга Анатольевна" r:id="rId161" minRId="323">
    <sheetIdMap count="1">
      <sheetId val="1"/>
    </sheetIdMap>
  </header>
  <header guid="{957E7A63-BBC8-4BFB-AC02-15A6B4158B48}" dateTime="2019-08-30T16:54:36" maxSheetId="2" userName="Вершинина Мария Игоревна" r:id="rId162">
    <sheetIdMap count="1">
      <sheetId val="1"/>
    </sheetIdMap>
  </header>
  <header guid="{1D4FA47A-A2A0-4EB2-91C7-1BC7E0B31285}" dateTime="2019-08-30T16:54:54" maxSheetId="2" userName="Шулепова Ольга Анатольевна" r:id="rId163" minRId="327">
    <sheetIdMap count="1">
      <sheetId val="1"/>
    </sheetIdMap>
  </header>
  <header guid="{BC601E7F-5C70-4C11-9AB0-F0B2350B22C6}" dateTime="2019-08-30T16:56:23" maxSheetId="2" userName="Минакова Оксана Сергеевна" r:id="rId164" minRId="328">
    <sheetIdMap count="1">
      <sheetId val="1"/>
    </sheetIdMap>
  </header>
  <header guid="{21127672-EE52-4518-9CC4-6E8DA75C73AD}" dateTime="2019-08-30T16:56:35" maxSheetId="2" userName="Шулепова Ольга Анатольевна" r:id="rId165">
    <sheetIdMap count="1">
      <sheetId val="1"/>
    </sheetIdMap>
  </header>
  <header guid="{2DA13E5A-3833-4F00-AADE-8582C8461B47}" dateTime="2019-08-30T16:56:39" maxSheetId="2" userName="Минакова Оксана Сергеевна" r:id="rId166" minRId="329">
    <sheetIdMap count="1">
      <sheetId val="1"/>
    </sheetIdMap>
  </header>
  <header guid="{44141DF4-4AA1-4D39-9502-D9C382074EB4}" dateTime="2019-08-30T16:57:06" maxSheetId="2" userName="Минакова Оксана Сергеевна" r:id="rId167" minRId="330">
    <sheetIdMap count="1">
      <sheetId val="1"/>
    </sheetIdMap>
  </header>
  <header guid="{4D4440ED-1080-45F7-AC49-E8DE1A82F4A6}" dateTime="2019-08-30T16:58:39" maxSheetId="2" userName="Минакова Оксана Сергеевна" r:id="rId168" minRId="331">
    <sheetIdMap count="1">
      <sheetId val="1"/>
    </sheetIdMap>
  </header>
  <header guid="{2917EBDD-E71D-47C2-A398-D2410244FC91}" dateTime="2019-08-30T16:59:12" maxSheetId="2" userName="Шулепова Ольга Анатольевна" r:id="rId169">
    <sheetIdMap count="1">
      <sheetId val="1"/>
    </sheetIdMap>
  </header>
  <header guid="{C21408CE-D793-410D-AB28-516582E5571E}" dateTime="2019-08-30T17:02:04" maxSheetId="2" userName="Минакова Оксана Сергеевна" r:id="rId170" minRId="332">
    <sheetIdMap count="1">
      <sheetId val="1"/>
    </sheetIdMap>
  </header>
  <header guid="{6701B154-11C9-42B6-B942-6940B33D3706}" dateTime="2019-08-30T17:04:24" maxSheetId="2" userName="Минакова Оксана Сергеевна" r:id="rId171" minRId="333">
    <sheetIdMap count="1">
      <sheetId val="1"/>
    </sheetIdMap>
  </header>
  <header guid="{08965D65-BEB0-4716-8ABF-F4B11A49F619}" dateTime="2019-08-30T17:04:56" maxSheetId="2" userName="Минакова Оксана Сергеевна" r:id="rId172" minRId="334">
    <sheetIdMap count="1">
      <sheetId val="1"/>
    </sheetIdMap>
  </header>
  <header guid="{699101F2-EE1D-4AD7-8AA9-EC2D7F25AF56}" dateTime="2019-08-30T17:05:39" maxSheetId="2" userName="Минакова Оксана Сергеевна" r:id="rId173" minRId="335">
    <sheetIdMap count="1">
      <sheetId val="1"/>
    </sheetIdMap>
  </header>
  <header guid="{7F98977E-7777-4B7F-A3AE-10AC2067CBD1}" dateTime="2019-08-30T17:07:11" maxSheetId="2" userName="Минакова Оксана Сергеевна" r:id="rId174" minRId="336">
    <sheetIdMap count="1">
      <sheetId val="1"/>
    </sheetIdMap>
  </header>
  <header guid="{DDF91B47-222E-478E-8DD6-03480C5D6474}" dateTime="2019-08-30T17:07:32" maxSheetId="2" userName="Минакова Оксана Сергеевна" r:id="rId175" minRId="337">
    <sheetIdMap count="1">
      <sheetId val="1"/>
    </sheetIdMap>
  </header>
  <header guid="{AC398B8C-A476-4FD5-81C6-BE838AF17404}" dateTime="2019-08-30T17:08:32" maxSheetId="2" userName="Минакова Оксана Сергеевна" r:id="rId176" minRId="338">
    <sheetIdMap count="1">
      <sheetId val="1"/>
    </sheetIdMap>
  </header>
  <header guid="{00E03727-9C26-42D6-ACAE-BE2DC184419E}" dateTime="2019-08-30T17:09:34" maxSheetId="2" userName="Минакова Оксана Сергеевна" r:id="rId177" minRId="339">
    <sheetIdMap count="1">
      <sheetId val="1"/>
    </sheetIdMap>
  </header>
  <header guid="{05354A50-36A0-48F3-BD90-9A3A80C2FD0D}" dateTime="2019-08-30T17:10:49" maxSheetId="2" userName="Минакова Оксана Сергеевна" r:id="rId178" minRId="343">
    <sheetIdMap count="1">
      <sheetId val="1"/>
    </sheetIdMap>
  </header>
  <header guid="{7B60726C-F2DD-40AD-A6D6-79576B585728}" dateTime="2019-08-30T17:11:47" maxSheetId="2" userName="Минакова Оксана Сергеевна" r:id="rId179" minRId="344">
    <sheetIdMap count="1">
      <sheetId val="1"/>
    </sheetIdMap>
  </header>
  <header guid="{ECD9AAD0-C2E7-473F-A986-98280B7E27B0}" dateTime="2019-08-30T17:13:00" maxSheetId="2" userName="Минакова Оксана Сергеевна" r:id="rId180" minRId="345">
    <sheetIdMap count="1">
      <sheetId val="1"/>
    </sheetIdMap>
  </header>
  <header guid="{D0C84438-3F5E-4CB0-98B1-A2B45997FA1E}" dateTime="2019-08-30T17:16:17" maxSheetId="2" userName="Минакова Оксана Сергеевна" r:id="rId181">
    <sheetIdMap count="1">
      <sheetId val="1"/>
    </sheetIdMap>
  </header>
  <header guid="{E5DE8208-FE1D-409A-8092-A0744C4B55EE}" dateTime="2019-08-30T17:19:06" maxSheetId="2" userName="Шулепова Ольга Анатольевна" r:id="rId182">
    <sheetIdMap count="1">
      <sheetId val="1"/>
    </sheetIdMap>
  </header>
  <header guid="{BF6A0B68-2F42-48C6-B5EE-700C0A1E3598}" dateTime="2019-08-30T17:19:44" maxSheetId="2" userName="Шулепова Ольга Анатольевна" r:id="rId183">
    <sheetIdMap count="1">
      <sheetId val="1"/>
    </sheetIdMap>
  </header>
  <header guid="{7A56C577-665C-4CD3-8A42-55194F7ACF0E}" dateTime="2019-08-30T17:21:03" maxSheetId="2" userName="Фесик Светлана Викторовна" r:id="rId184" minRId="354">
    <sheetIdMap count="1">
      <sheetId val="1"/>
    </sheetIdMap>
  </header>
  <header guid="{2E8CE88A-3D67-4A57-8A61-DCB3820BA254}" dateTime="2019-08-30T17:21:34" maxSheetId="2" userName="Шулепова Ольга Анатольевна" r:id="rId185">
    <sheetIdMap count="1">
      <sheetId val="1"/>
    </sheetIdMap>
  </header>
  <header guid="{B275FB5D-74BB-406D-BA0C-9579017ACE16}" dateTime="2019-08-30T17:22:07" maxSheetId="2" userName="Шулепова Ольга Анатольевна" r:id="rId186">
    <sheetIdMap count="1">
      <sheetId val="1"/>
    </sheetIdMap>
  </header>
  <header guid="{E08BFFE5-B87F-4035-864B-B51B0A174D14}" dateTime="2019-08-30T17:42:41" maxSheetId="2" userName="Шулепова Ольга Анатольевна" r:id="rId187">
    <sheetIdMap count="1">
      <sheetId val="1"/>
    </sheetIdMap>
  </header>
  <header guid="{9BC57A80-35AB-4866-9010-AB3B3B6DDC99}" dateTime="2019-09-04T15:56:59" maxSheetId="2" userName="Фесик Светлана Викторовна" r:id="rId188" minRId="367" maxRId="369">
    <sheetIdMap count="1">
      <sheetId val="1"/>
    </sheetIdMap>
  </header>
  <header guid="{51879FA6-D8F9-477A-B8A1-37FFBF43A37B}" dateTime="2019-09-04T16:16:51" maxSheetId="2" userName="Фесик Светлана Викторовна" r:id="rId189" minRId="370">
    <sheetIdMap count="1">
      <sheetId val="1"/>
    </sheetIdMap>
  </header>
  <header guid="{8F5CB6F2-A0D8-4E90-B3C1-B1E9421F1A6C}" dateTime="2019-09-05T10:56:55" maxSheetId="2" userName="Залецкая Ольга Генадьевна" r:id="rId190" minRId="371" maxRId="373">
    <sheetIdMap count="1">
      <sheetId val="1"/>
    </sheetIdMap>
  </header>
  <header guid="{F1FA39B8-4291-4936-A555-A39541F6CDE1}" dateTime="2019-09-05T10:58:50" maxSheetId="2" userName="Астахова Анна Владимировна" r:id="rId191">
    <sheetIdMap count="1">
      <sheetId val="1"/>
    </sheetIdMap>
  </header>
  <header guid="{89A1D45F-1520-4E40-BA80-89366B39360B}" dateTime="2019-09-05T10:59:39" maxSheetId="2" userName="Астахова Анна Владимировна" r:id="rId192">
    <sheetIdMap count="1">
      <sheetId val="1"/>
    </sheetIdMap>
  </header>
  <header guid="{B54C9AD1-745C-4C41-B8A4-872EB91BC6E9}" dateTime="2019-09-05T11:01:02" maxSheetId="2" userName="Астахова Анна Владимировна" r:id="rId193" minRId="374" maxRId="376">
    <sheetIdMap count="1">
      <sheetId val="1"/>
    </sheetIdMap>
  </header>
  <header guid="{D1381640-4160-4AED-AE76-4110F932553D}" dateTime="2019-09-05T11:01:20" maxSheetId="2" userName="Астахова Анна Владимировна" r:id="rId194" minRId="377">
    <sheetIdMap count="1">
      <sheetId val="1"/>
    </sheetIdMap>
  </header>
  <header guid="{C1127DEA-1FCD-429C-8765-E8C77CECDE21}" dateTime="2019-09-05T11:03:06" maxSheetId="2" userName="Астахова Анна Владимировна" r:id="rId195" minRId="378">
    <sheetIdMap count="1">
      <sheetId val="1"/>
    </sheetIdMap>
  </header>
  <header guid="{9F2995F9-AF54-4B8E-967C-1D780E92CE57}" dateTime="2019-09-05T11:11:19" maxSheetId="2" userName="Залецкая Ольга Генадьевна" r:id="rId196" minRId="379" maxRId="381">
    <sheetIdMap count="1">
      <sheetId val="1"/>
    </sheetIdMap>
  </header>
  <header guid="{DB297FE3-8D3F-49FA-8A32-37467E0439EB}" dateTime="2019-09-05T11:11:31" maxSheetId="2" userName="Астахова Анна Владимировна" r:id="rId197" minRId="382">
    <sheetIdMap count="1">
      <sheetId val="1"/>
    </sheetIdMap>
  </header>
  <header guid="{E9374C9D-9C96-475F-8453-39489E4970EE}" dateTime="2019-09-05T11:13:53" maxSheetId="2" userName="Астахова Анна Владимировна" r:id="rId198" minRId="383">
    <sheetIdMap count="1">
      <sheetId val="1"/>
    </sheetIdMap>
  </header>
  <header guid="{F12B1A0F-A39B-4307-A5D7-9BF823F06FFA}" dateTime="2019-09-05T11:14:39" maxSheetId="2" userName="Залецкая Ольга Генадьевна" r:id="rId199" minRId="384">
    <sheetIdMap count="1">
      <sheetId val="1"/>
    </sheetIdMap>
  </header>
  <header guid="{011AA378-3CAF-45CF-B1C6-DE85FF69370D}" dateTime="2019-09-05T11:15:11" maxSheetId="2" userName="Астахова Анна Владимировна" r:id="rId200" minRId="385">
    <sheetIdMap count="1">
      <sheetId val="1"/>
    </sheetIdMap>
  </header>
  <header guid="{65A1B042-A2F4-4F8F-9278-BD79AF3AF2A3}" dateTime="2019-09-05T11:16:31" maxSheetId="2" userName="Залецкая Ольга Генадьевна" r:id="rId201">
    <sheetIdMap count="1">
      <sheetId val="1"/>
    </sheetIdMap>
  </header>
  <header guid="{931C5331-54C8-44C0-8B46-46B9A1A01BF8}" dateTime="2019-09-05T11:17:51" maxSheetId="2" userName="Залецкая Ольга Генадьевна" r:id="rId202">
    <sheetIdMap count="1">
      <sheetId val="1"/>
    </sheetIdMap>
  </header>
  <header guid="{172E8AD2-573D-44C5-989E-A12974C45014}" dateTime="2019-09-05T11:22:57" maxSheetId="2" userName="Астахова Анна Владимировна" r:id="rId203" minRId="386">
    <sheetIdMap count="1">
      <sheetId val="1"/>
    </sheetIdMap>
  </header>
  <header guid="{627AB97A-57E7-49E4-B24E-50EBCD6C1B53}" dateTime="2019-09-05T11:23:43" maxSheetId="2" userName="Астахова Анна Владимировна" r:id="rId204" minRId="387">
    <sheetIdMap count="1">
      <sheetId val="1"/>
    </sheetIdMap>
  </header>
  <header guid="{694282D0-7219-49BD-8398-DCD41FE1A9DB}" dateTime="2019-09-05T11:26:19" maxSheetId="2" userName="Астахова Анна Владимировна" r:id="rId205">
    <sheetIdMap count="1">
      <sheetId val="1"/>
    </sheetIdMap>
  </header>
  <header guid="{F26F4F98-1629-4465-8797-ACA8B5E0E452}" dateTime="2019-09-05T11:28:31" maxSheetId="2" userName="Астахова Анна Владимировна" r:id="rId206">
    <sheetIdMap count="1">
      <sheetId val="1"/>
    </sheetIdMap>
  </header>
  <header guid="{2F36AC1D-4C72-4E57-B209-F743B23DC6F0}" dateTime="2019-09-05T11:30:13" maxSheetId="2" userName="Фесик Светлана Викторовна" r:id="rId207" minRId="388">
    <sheetIdMap count="1">
      <sheetId val="1"/>
    </sheetIdMap>
  </header>
  <header guid="{95F940DB-F543-4C04-BA2A-7F5C65651665}" dateTime="2019-09-05T11:38:36" maxSheetId="2" userName="Залецкая Ольга Генадьевна" r:id="rId208" minRId="389" maxRId="390">
    <sheetIdMap count="1">
      <sheetId val="1"/>
    </sheetIdMap>
  </header>
  <header guid="{ECF72637-C1EB-4065-B0D3-20A1EC71EE11}" dateTime="2019-09-05T11:39:59" maxSheetId="2" userName="Фесик Светлана Викторовна" r:id="rId209" minRId="391" maxRId="392">
    <sheetIdMap count="1">
      <sheetId val="1"/>
    </sheetIdMap>
  </header>
  <header guid="{D0859DA0-C4BF-4494-9DA5-11A6B84EEC7F}" dateTime="2019-09-05T11:43:31" maxSheetId="2" userName="Фесик Светлана Викторовна" r:id="rId210" minRId="393">
    <sheetIdMap count="1">
      <sheetId val="1"/>
    </sheetIdMap>
  </header>
  <header guid="{97DF8FCE-38B8-4046-870A-81E14D1B11C0}" dateTime="2019-09-05T11:46:22" maxSheetId="2" userName="Астахова Анна Владимировна" r:id="rId211">
    <sheetIdMap count="1">
      <sheetId val="1"/>
    </sheetIdMap>
  </header>
  <header guid="{FEDB6D49-3ABF-487A-BA53-078EC35A0F81}" dateTime="2019-09-05T11:48:03" maxSheetId="2" userName="Астахова Анна Владимировна" r:id="rId212" minRId="394">
    <sheetIdMap count="1">
      <sheetId val="1"/>
    </sheetIdMap>
  </header>
  <header guid="{ECA1E9C6-0FB5-4904-930F-DD33E0E305D2}" dateTime="2019-09-05T11:49:04" maxSheetId="2" userName="Фесик Светлана Викторовна" r:id="rId213" minRId="395" maxRId="396">
    <sheetIdMap count="1">
      <sheetId val="1"/>
    </sheetIdMap>
  </header>
  <header guid="{E8C431B7-69B9-4C67-807E-5ED6A4D4A994}" dateTime="2019-09-05T11:53:29" maxSheetId="2" userName="Астахова Анна Владимировна" r:id="rId214">
    <sheetIdMap count="1">
      <sheetId val="1"/>
    </sheetIdMap>
  </header>
  <header guid="{AC3E3243-4086-4716-9C00-BA264360AD98}" dateTime="2019-09-05T11:55:44" maxSheetId="2" userName="Астахова Анна Владимировна" r:id="rId215" minRId="397" maxRId="398">
    <sheetIdMap count="1">
      <sheetId val="1"/>
    </sheetIdMap>
  </header>
  <header guid="{4AEDE866-28A7-4551-B80D-31B658D254F1}" dateTime="2019-09-05T11:56:15" maxSheetId="2" userName="Астахова Анна Владимировна" r:id="rId216">
    <sheetIdMap count="1">
      <sheetId val="1"/>
    </sheetIdMap>
  </header>
  <header guid="{BFA41CEC-1856-4551-BEAE-C2D4D72B81C6}" dateTime="2019-09-05T11:56:50" maxSheetId="2" userName="Астахова Анна Владимировна" r:id="rId217">
    <sheetIdMap count="1">
      <sheetId val="1"/>
    </sheetIdMap>
  </header>
  <header guid="{2F2F7F65-098D-4474-BE5F-67322D522BDF}" dateTime="2019-09-05T11:57:05" maxSheetId="2" userName="Астахова Анна Владимировна" r:id="rId218">
    <sheetIdMap count="1">
      <sheetId val="1"/>
    </sheetIdMap>
  </header>
  <header guid="{AE1D2515-1329-4C22-A53E-041356B57C4F}" dateTime="2019-09-05T12:57:07" maxSheetId="2" userName="Астахова Анна Владимировна" r:id="rId219">
    <sheetIdMap count="1">
      <sheetId val="1"/>
    </sheetIdMap>
  </header>
  <header guid="{05DF35D8-6DE6-495E-8CEA-5A6F341F2A48}" dateTime="2019-09-05T12:58:55" maxSheetId="2" userName="Астахова Анна Владимировна" r:id="rId220">
    <sheetIdMap count="1">
      <sheetId val="1"/>
    </sheetIdMap>
  </header>
  <header guid="{D5FAABE1-CC43-4B16-8C1C-4FB51DE1BBCB}" dateTime="2019-09-05T13:00:03" maxSheetId="2" userName="Астахова Анна Владимировна" r:id="rId221">
    <sheetIdMap count="1">
      <sheetId val="1"/>
    </sheetIdMap>
  </header>
  <header guid="{0292B9DA-1235-40AF-946C-04DFB7730587}" dateTime="2019-09-05T13:00:16" maxSheetId="2" userName="Фесик Светлана Викторовна" r:id="rId222" minRId="399" maxRId="400">
    <sheetIdMap count="1">
      <sheetId val="1"/>
    </sheetIdMap>
  </header>
  <header guid="{0E6680EE-5229-4818-A7A8-29795362BB82}" dateTime="2019-09-05T13:00:22" maxSheetId="2" userName="Астахова Анна Владимировна" r:id="rId223">
    <sheetIdMap count="1">
      <sheetId val="1"/>
    </sheetIdMap>
  </header>
  <header guid="{35B07DF2-1DD0-47CB-B492-D4E1B4B01F86}" dateTime="2019-09-05T13:01:39" maxSheetId="2" userName="Астахова Анна Владимировна" r:id="rId224">
    <sheetIdMap count="1">
      <sheetId val="1"/>
    </sheetIdMap>
  </header>
  <header guid="{049C8C94-4C73-45DB-94D0-7D47242BB554}" dateTime="2019-09-05T13:02:48" maxSheetId="2" userName="Астахова Анна Владимировна" r:id="rId225" minRId="401">
    <sheetIdMap count="1">
      <sheetId val="1"/>
    </sheetIdMap>
  </header>
  <header guid="{37541DEF-EDE8-4C42-A02D-18B1BCB74458}" dateTime="2019-09-05T13:03:46" maxSheetId="2" userName="Астахова Анна Владимировна" r:id="rId226">
    <sheetIdMap count="1">
      <sheetId val="1"/>
    </sheetIdMap>
  </header>
  <header guid="{8DC91FC5-F75A-446B-8AAB-D563E0093D70}" dateTime="2019-09-05T13:04:35" maxSheetId="2" userName="Астахова Анна Владимировна" r:id="rId227">
    <sheetIdMap count="1">
      <sheetId val="1"/>
    </sheetIdMap>
  </header>
  <header guid="{13FF146A-8482-402F-9173-5155EEFD8D57}" dateTime="2019-09-05T13:08:20" maxSheetId="2" userName="Астахова Анна Владимировна" r:id="rId228" minRId="402">
    <sheetIdMap count="1">
      <sheetId val="1"/>
    </sheetIdMap>
  </header>
  <header guid="{E50198D9-93D2-4E8A-88E1-DCF0F34E4B58}" dateTime="2019-09-05T13:15:07" maxSheetId="2" userName="Астахова Анна Владимировна" r:id="rId229" minRId="403">
    <sheetIdMap count="1">
      <sheetId val="1"/>
    </sheetIdMap>
  </header>
  <header guid="{5A4E2B59-575D-4752-AEB6-431041FE4A61}" dateTime="2019-09-05T13:15:44" maxSheetId="2" userName="Астахова Анна Владимировна" r:id="rId230" minRId="404">
    <sheetIdMap count="1">
      <sheetId val="1"/>
    </sheetIdMap>
  </header>
  <header guid="{2E530954-89E6-4736-96E2-29FACF4E3E8F}" dateTime="2019-09-05T13:16:00" maxSheetId="2" userName="Астахова Анна Владимировна" r:id="rId231">
    <sheetIdMap count="1">
      <sheetId val="1"/>
    </sheetIdMap>
  </header>
  <header guid="{A4521B8F-BBA6-407E-9B0F-415B4D783D22}" dateTime="2019-09-05T13:16:30" maxSheetId="2" userName="Астахова Анна Владимировна" r:id="rId232" minRId="405">
    <sheetIdMap count="1">
      <sheetId val="1"/>
    </sheetIdMap>
  </header>
  <header guid="{8A9EDFA8-DA2F-49ED-9A48-D2D23EA23A13}" dateTime="2019-09-05T13:18:32" maxSheetId="2" userName="Астахова Анна Владимировна" r:id="rId233">
    <sheetIdMap count="1">
      <sheetId val="1"/>
    </sheetIdMap>
  </header>
  <header guid="{A0FD4535-60CD-4683-AF1C-7AF1632616B4}" dateTime="2019-09-05T14:50:12" maxSheetId="2" userName="Залецкая Ольга Генадьевна" r:id="rId234" minRId="409">
    <sheetIdMap count="1">
      <sheetId val="1"/>
    </sheetIdMap>
  </header>
  <header guid="{0EC57F4A-1D70-4D77-A81A-196E6AA3BE8A}" dateTime="2019-09-05T15:38:39" maxSheetId="2" userName="Залецкая Ольга Генадьевна" r:id="rId235" minRId="410">
    <sheetIdMap count="1">
      <sheetId val="1"/>
    </sheetIdMap>
  </header>
  <header guid="{CDA8C4F5-C4E8-429D-8403-9766D43998CA}" dateTime="2019-09-05T16:12:05" maxSheetId="2" userName="Залецкая Ольга Генадьевна" r:id="rId236" minRId="411">
    <sheetIdMap count="1">
      <sheetId val="1"/>
    </sheetIdMap>
  </header>
  <header guid="{1C42F0AC-139E-4D0A-8332-68C7A656D622}" dateTime="2019-09-05T16:32:03" maxSheetId="2" userName="Залецкая Ольга Генадьевна" r:id="rId237" minRId="412" maxRId="414">
    <sheetIdMap count="1">
      <sheetId val="1"/>
    </sheetIdMap>
  </header>
  <header guid="{3E275C2A-AC0A-4F1C-917A-E57CA3EC7CDE}" dateTime="2019-09-05T16:32:55" maxSheetId="2" userName="Залецкая Ольга Генадьевна" r:id="rId238">
    <sheetIdMap count="1">
      <sheetId val="1"/>
    </sheetIdMap>
  </header>
  <header guid="{8C0F2AC8-1FB0-45C2-BE22-141E0D8462E3}" dateTime="2019-09-05T16:35:11" maxSheetId="2" userName="Залецкая Ольга Генадьевна" r:id="rId239" minRId="418">
    <sheetIdMap count="1">
      <sheetId val="1"/>
    </sheetIdMap>
  </header>
  <header guid="{FEFCA737-C114-4038-9B77-C517B516631D}" dateTime="2019-09-05T16:37:11" maxSheetId="2" userName="Залецкая Ольга Генадьевна" r:id="rId240" minRId="419">
    <sheetIdMap count="1">
      <sheetId val="1"/>
    </sheetIdMap>
  </header>
  <header guid="{3E20CA08-66B1-43D8-A557-AAAC7F253084}" dateTime="2019-09-05T16:49:16" maxSheetId="2" userName="Залецкая Ольга Генадьевна" r:id="rId241">
    <sheetIdMap count="1">
      <sheetId val="1"/>
    </sheetIdMap>
  </header>
  <header guid="{8FA055F2-41C2-4270-84A1-95C00CCAC271}" dateTime="2019-09-05T16:50:01" maxSheetId="2" userName="Залецкая Ольга Генадьевна" r:id="rId242">
    <sheetIdMap count="1">
      <sheetId val="1"/>
    </sheetIdMap>
  </header>
  <header guid="{21821A0F-9674-4D9E-9FDE-7F0C84ECD8C0}" dateTime="2019-09-05T16:53:22" maxSheetId="2" userName="Залецкая Ольга Генадьевна" r:id="rId243" minRId="420" maxRId="421">
    <sheetIdMap count="1">
      <sheetId val="1"/>
    </sheetIdMap>
  </header>
  <header guid="{91DD1082-CD3A-4CF1-926B-883E8CE6235C}" dateTime="2019-09-05T16:55:47" maxSheetId="2" userName="Залецкая Ольга Генадьевна" r:id="rId244" minRId="422">
    <sheetIdMap count="1">
      <sheetId val="1"/>
    </sheetIdMap>
  </header>
  <header guid="{98121DD7-A925-4C34-9B9A-C2576DCF1884}" dateTime="2019-09-05T16:56:37" maxSheetId="2" userName="Залецкая Ольга Генадьевна" r:id="rId245" minRId="423">
    <sheetIdMap count="1">
      <sheetId val="1"/>
    </sheetIdMap>
  </header>
  <header guid="{89D0344C-146E-4A0C-AFB1-A06BF255B243}" dateTime="2019-09-05T16:57:27" maxSheetId="2" userName="Залецкая Ольга Генадьевна" r:id="rId246">
    <sheetIdMap count="1">
      <sheetId val="1"/>
    </sheetIdMap>
  </header>
  <header guid="{4A9AF43D-F4FD-4BC6-A0E3-E77046BA59F8}" dateTime="2019-09-06T10:28:30" maxSheetId="2" userName="Залецкая Ольга Генадьевна" r:id="rId247" minRId="424">
    <sheetIdMap count="1">
      <sheetId val="1"/>
    </sheetIdMap>
  </header>
  <header guid="{96727AEF-ED71-4D9D-9033-7F75B5FCCA03}" dateTime="2019-09-09T10:39:13" maxSheetId="2" userName="Перевощикова Анна Васильевна" r:id="rId248" minRId="425">
    <sheetIdMap count="1">
      <sheetId val="1"/>
    </sheetIdMap>
  </header>
  <header guid="{6B0597A6-383B-481E-88E5-2BD7ECDEAE40}" dateTime="2019-09-09T10:50:28" maxSheetId="2" userName="Перевощикова Анна Васильевна" r:id="rId249" minRId="430">
    <sheetIdMap count="1">
      <sheetId val="1"/>
    </sheetIdMap>
  </header>
  <header guid="{DE915263-F03E-4C33-8402-C4F03647248A}" dateTime="2019-09-09T10:50:48" maxSheetId="2" userName="Перевощикова Анна Васильевна" r:id="rId250">
    <sheetIdMap count="1">
      <sheetId val="1"/>
    </sheetIdMap>
  </header>
  <header guid="{FCC2677C-7707-401B-8B08-A114F2D284AC}" dateTime="2019-09-09T10:53:40" maxSheetId="2" userName="Перевощикова Анна Васильевна" r:id="rId251" minRId="431">
    <sheetIdMap count="1">
      <sheetId val="1"/>
    </sheetIdMap>
  </header>
  <header guid="{9FC58691-DFE5-425F-8E1C-3E738FE19E71}" dateTime="2019-09-09T10:56:31" maxSheetId="2" userName="Перевощикова Анна Васильевна" r:id="rId252" minRId="432" maxRId="436">
    <sheetIdMap count="1">
      <sheetId val="1"/>
    </sheetIdMap>
  </header>
  <header guid="{07691E45-C199-44C9-97D0-9C5F3031DBC5}" dateTime="2019-09-09T11:03:57" maxSheetId="2" userName="Перевощикова Анна Васильевна" r:id="rId253" minRId="437" maxRId="440">
    <sheetIdMap count="1">
      <sheetId val="1"/>
    </sheetIdMap>
  </header>
  <header guid="{9C048EA2-1024-4447-B231-77801EEE5F3B}" dateTime="2019-09-09T11:06:35" maxSheetId="2" userName="Перевощикова Анна Васильевна" r:id="rId254" minRId="445" maxRId="446">
    <sheetIdMap count="1">
      <sheetId val="1"/>
    </sheetIdMap>
  </header>
  <header guid="{8CFC2E95-32CB-4BD1-9FE7-08753141E7F5}" dateTime="2019-09-09T11:08:14" maxSheetId="2" userName="Перевощикова Анна Васильевна" r:id="rId255" minRId="447" maxRId="449">
    <sheetIdMap count="1">
      <sheetId val="1"/>
    </sheetIdMap>
  </header>
  <header guid="{E7CD9B5A-4D38-486A-AAD0-93D653A2BF85}" dateTime="2019-09-09T11:22:07" maxSheetId="2" userName="Перевощикова Анна Васильевна" r:id="rId256" minRId="450">
    <sheetIdMap count="1">
      <sheetId val="1"/>
    </sheetIdMap>
  </header>
  <header guid="{1591FABC-1A7E-4A0D-94D6-3231B4EE28FD}" dateTime="2019-09-09T11:29:02" maxSheetId="2" userName="Перевощикова Анна Васильевна" r:id="rId257">
    <sheetIdMap count="1">
      <sheetId val="1"/>
    </sheetIdMap>
  </header>
  <header guid="{170593F1-4DD4-419F-AE6E-3A1F19A4D2B4}" dateTime="2019-09-11T14:11:30" maxSheetId="2" userName="Залецкая Ольга Генадьевна" r:id="rId258">
    <sheetIdMap count="1">
      <sheetId val="1"/>
    </sheetIdMap>
  </header>
  <header guid="{8DA8648D-17CE-4C89-89A5-50F6E70E9270}" dateTime="2019-09-11T14:14:00" maxSheetId="2" userName="Залецкая Ольга Генадьевна" r:id="rId259" minRId="454">
    <sheetIdMap count="1">
      <sheetId val="1"/>
    </sheetIdMap>
  </header>
  <header guid="{633AC8BF-1F43-4F37-AEBF-EBE6DEB55A75}" dateTime="2019-09-17T09:52:28" maxSheetId="2" userName="Вершинина Мария Игоревна" r:id="rId260" minRId="458">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0:XFD10" start="0" length="2147483647">
    <dxf>
      <font>
        <color auto="1"/>
      </font>
    </dxf>
  </rfmt>
  <rfmt sheetId="1" sqref="A11:XFD11" start="0" length="2147483647">
    <dxf>
      <font>
        <color auto="1"/>
      </font>
    </dxf>
  </rfmt>
  <rfmt sheetId="1" sqref="A12:XFD12" start="0" length="2147483647">
    <dxf>
      <font>
        <color auto="1"/>
      </font>
    </dxf>
  </rfmt>
  <rfmt sheetId="1" sqref="A13:XFD14" start="0" length="2147483647">
    <dxf>
      <font>
        <color auto="1"/>
      </font>
    </dxf>
  </rfmt>
  <rcv guid="{6E4A7295-8CE0-4D28-ABEF-D38EBAE7C204}" action="delete"/>
  <rdn rId="0" localSheetId="1" customView="1" name="Z_6E4A7295_8CE0_4D28_ABEF_D38EBAE7C204_.wvu.PrintArea" hidden="1" oldHidden="1">
    <formula>'на 29.08.2019'!$A$1:$J$205</formula>
    <oldFormula>'на 29.08.2019'!$A$1:$J$205</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29.08.2019'!$A$7:$J$405</formula>
    <oldFormula>'на 29.08.2019'!$A$7:$J$405</oldFormula>
  </rdn>
  <rcv guid="{6E4A7295-8CE0-4D28-ABEF-D38EBAE7C204}" action="add"/>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0" sId="1">
    <oc r="J123" t="inlineStr">
      <is>
        <t xml:space="preserve">   На 01.08.2019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01.08.2019:
- 4 молодым семьям выдано свидетельство о праве на получение социальной выплаты;
- 1 молодой семье перечислена социальная выплата;
- 2 молодым семьям перечисление соц.выплаты будет произведено после поступления из банка заявки на  перечисление бюджетных средств;                                                                            
- 1 молодая семья, получившая свидетельство, в стадии подбора вариантов приобретения жилья.
</t>
      </is>
    </oc>
    <nc r="J123" t="inlineStr">
      <is>
        <t xml:space="preserve">   На 29.08.2019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29.08.2019:
- 4 молодым семьям выдано свидетельство о праве на получение социальной выплаты;
- 1 молодой семье перечислена социальная выплата;
- 2 молодым семьям перечисление соц.выплаты будет произведено после поступления из банка заявки на  перечисление бюджетных средств;                                                                            
- 1 молодая семья, получившая свидетельство, в стадии подбора вариантов приобретения жилья.
</t>
      </is>
    </nc>
  </rcc>
  <rfmt sheetId="1" sqref="J123:J128" start="0" length="2147483647">
    <dxf>
      <font>
        <color auto="1"/>
      </font>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 sId="1">
    <oc r="J135" t="inlineStr">
      <is>
        <r>
          <rPr>
            <u/>
            <sz val="16"/>
            <color rgb="FFFF0000"/>
            <rFont val="Times New Roman"/>
            <family val="2"/>
            <charset val="204"/>
          </rPr>
          <t>ДАиГ:</t>
        </r>
        <r>
          <rPr>
            <sz val="16"/>
            <color rgb="FFFF0000"/>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color rgb="FFFF0000"/>
            <rFont val="Times New Roman"/>
            <family val="2"/>
            <charset val="204"/>
          </rPr>
          <t xml:space="preserve">АГ: </t>
        </r>
        <r>
          <rPr>
            <sz val="16"/>
            <color rgb="FFFF0000"/>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01.08.2019: 
- 10 гражданам перечислена субсидия;                                                                                                                                                                                                                 
- документы 1 гражданина находятся на гос.регистрации; 
- 3 гражданам отказано в предоставлении субсидии в связи с утратой права на обеспечение жильем за счет средств федерального бюджета;
- 1 гражданин не предоставил документы для принятия решения о выдаче гарантийного письма;   
- 7 граждан отказались от получения субсидий на основании личного заявления;                                                                                     
- 6 гражанам направлены уведомления о возможности получения субсидии.                                                                                                                           
       </t>
        </r>
      </is>
    </oc>
    <nc r="J135" t="inlineStr">
      <is>
        <r>
          <rPr>
            <u/>
            <sz val="16"/>
            <color rgb="FFFF0000"/>
            <rFont val="Times New Roman"/>
            <family val="2"/>
            <charset val="204"/>
          </rPr>
          <t>ДАиГ:</t>
        </r>
        <r>
          <rPr>
            <sz val="16"/>
            <color rgb="FFFF0000"/>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29.08.2019: 
- 11 гражданам перечислена субсидия;             </t>
        </r>
        <r>
          <rPr>
            <sz val="16"/>
            <color rgb="FFFF0000"/>
            <rFont val="Times New Roman"/>
            <family val="2"/>
            <charset val="204"/>
          </rPr>
          <t xml:space="preserve">                                                                                                                                                                                                    
</t>
        </r>
        <r>
          <rPr>
            <sz val="16"/>
            <rFont val="Times New Roman"/>
            <family val="1"/>
            <charset val="204"/>
          </rPr>
          <t>- 3 гражданам отказано в предоставлении субсидии в связи с утратой права на обеспечение жильем за счет средств федерального бюджета;</t>
        </r>
        <r>
          <rPr>
            <sz val="16"/>
            <color rgb="FFFF0000"/>
            <rFont val="Times New Roman"/>
            <family val="2"/>
            <charset val="204"/>
          </rPr>
          <t xml:space="preserve">
</t>
        </r>
        <r>
          <rPr>
            <sz val="16"/>
            <rFont val="Times New Roman"/>
            <family val="1"/>
            <charset val="204"/>
          </rPr>
          <t xml:space="preserve">- 2 граждан не предоставили документы для принятия решения о выдаче гарантийного письма;   </t>
        </r>
        <r>
          <rPr>
            <sz val="16"/>
            <color rgb="FFFF0000"/>
            <rFont val="Times New Roman"/>
            <family val="2"/>
            <charset val="204"/>
          </rPr>
          <t xml:space="preserve">
</t>
        </r>
        <r>
          <rPr>
            <sz val="16"/>
            <rFont val="Times New Roman"/>
            <family val="1"/>
            <charset val="204"/>
          </rPr>
          <t xml:space="preserve">- 7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r>
          <rPr>
            <sz val="16"/>
            <color rgb="FFFF0000"/>
            <rFont val="Times New Roman"/>
            <family val="2"/>
            <charset val="204"/>
          </rPr>
          <t xml:space="preserve">                                                                                                                      
       </t>
        </r>
      </is>
    </nc>
  </rcc>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7:XFD122" start="0" length="2147483647">
    <dxf>
      <font>
        <color auto="1"/>
      </font>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1">
    <oc r="B62" t="inlineStr">
      <is>
        <r>
          <t>Государственная программа "Развитие жилищной сферы"
(</t>
        </r>
        <r>
          <rPr>
            <sz val="16"/>
            <color rgb="FFFF0000"/>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t>
        </r>
      </is>
    </oc>
    <nc r="B62" t="inlineStr">
      <is>
        <r>
          <t>Государственная программа "Развитие жилищной сферы"
(</t>
        </r>
        <r>
          <rPr>
            <sz val="16"/>
            <color rgb="FFFF0000"/>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из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is>
    </nc>
  </rcc>
  <rfmt sheetId="1" sqref="B62:B63" start="0" length="2147483647">
    <dxf>
      <font>
        <color auto="1"/>
      </font>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 sId="1">
    <oc r="B62" t="inlineStr">
      <is>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из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is>
    </oc>
    <nc r="B62" t="inlineStr">
      <is>
        <r>
          <t>Государственная программа "Развитие жилищной сферы"
(</t>
        </r>
        <r>
          <rPr>
            <sz val="16"/>
            <rFont val="Times New Roman"/>
            <family val="2"/>
            <charset val="204"/>
          </rPr>
          <t xml:space="preserve">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8.Осуществление полномочий по обеспечению жильем отдельных категорий граждан, установленных Федеральным законом от 12 января 1995 года № 5-ФЗ "О ветеранах"
9.Субсидии на реализацию мероприятий по обеспечению жильем молодых семей)
10. Субсидии на обеспечение устойчивого сокращения непригодного для проживания жилищного фонда за счет средств бюджета автономного округа
11. Субсидии на обеспечение устойчивого сокращения непригодного для проживания жилищного фонда за счет средств, поступивших от Фонда содействия реформированию жилищно-коммунального хозяйства </t>
        </r>
      </is>
    </nc>
  </rcc>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04" sId="1" ref="A99:XFD99" action="insertRow">
    <undo index="4" exp="area" ref3D="1" dr="$K$1:$BN$1048576" dn="Z_F2110B0B_AAE7_42F0_B553_C360E9249AD4_.wvu.Cols" sId="1"/>
    <undo index="4" exp="area" ref3D="1" dr="$K$1:$BN$1048576" dn="Z_D7BC8E82_4392_4806_9DAE_D94253790B9C_.wvu.Cols" sId="1"/>
    <undo index="32" exp="area" ref3D="1" dr="$A$197:$XFD$198" dn="Z_CCF533A2_322B_40E2_88B2_065E6D1D35B4_.wvu.Rows" sId="1"/>
    <undo index="30" exp="area" ref3D="1" dr="$A$191:$XFD$192" dn="Z_CCF533A2_322B_40E2_88B2_065E6D1D35B4_.wvu.Rows" sId="1"/>
    <undo index="28" exp="area" ref3D="1" dr="$A$181:$XFD$182" dn="Z_CCF533A2_322B_40E2_88B2_065E6D1D35B4_.wvu.Rows" sId="1"/>
    <undo index="26" exp="area" ref3D="1" dr="$A$173:$XFD$173" dn="Z_CCF533A2_322B_40E2_88B2_065E6D1D35B4_.wvu.Rows" sId="1"/>
    <undo index="24" exp="area" ref3D="1" dr="$A$159:$XFD$160" dn="Z_CCF533A2_322B_40E2_88B2_065E6D1D35B4_.wvu.Rows" sId="1"/>
    <undo index="22" exp="area" ref3D="1" dr="$A$139:$XFD$146" dn="Z_CCF533A2_322B_40E2_88B2_065E6D1D35B4_.wvu.Rows" sId="1"/>
    <undo index="20" exp="area" ref3D="1" dr="$A$133:$XFD$134" dn="Z_CCF533A2_322B_40E2_88B2_065E6D1D35B4_.wvu.Rows" sId="1"/>
    <undo index="18" exp="area" ref3D="1" dr="$A$121:$XFD$122" dn="Z_CCF533A2_322B_40E2_88B2_065E6D1D35B4_.wvu.Rows" sId="1"/>
    <undo index="16" exp="area" ref3D="1" dr="$A$115:$XFD$116" dn="Z_CCF533A2_322B_40E2_88B2_065E6D1D35B4_.wvu.Rows" sId="1"/>
    <undo index="14" exp="area" ref3D="1" dr="$A$110:$XFD$110" dn="Z_CCF533A2_322B_40E2_88B2_065E6D1D35B4_.wvu.Rows" sId="1"/>
    <undo index="12" exp="area" ref3D="1" dr="$A$103:$XFD$104" dn="Z_CCF533A2_322B_40E2_88B2_065E6D1D35B4_.wvu.Rows" sId="1"/>
    <undo index="4" exp="area" ref3D="1" dr="$K$1:$BN$1048576" dn="Z_A6B98527_7CBF_4E4D_BDEA_9334A3EB779F_.wvu.Cols" sId="1"/>
  </rrc>
  <rrc rId="205" sId="1" ref="A99:XFD99" action="insertRow">
    <undo index="4" exp="area" ref3D="1" dr="$K$1:$BN$1048576" dn="Z_F2110B0B_AAE7_42F0_B553_C360E9249AD4_.wvu.Cols" sId="1"/>
    <undo index="4" exp="area" ref3D="1" dr="$K$1:$BN$1048576" dn="Z_D7BC8E82_4392_4806_9DAE_D94253790B9C_.wvu.Cols" sId="1"/>
    <undo index="32" exp="area" ref3D="1" dr="$A$198:$XFD$199" dn="Z_CCF533A2_322B_40E2_88B2_065E6D1D35B4_.wvu.Rows" sId="1"/>
    <undo index="30" exp="area" ref3D="1" dr="$A$192:$XFD$193" dn="Z_CCF533A2_322B_40E2_88B2_065E6D1D35B4_.wvu.Rows" sId="1"/>
    <undo index="28" exp="area" ref3D="1" dr="$A$182:$XFD$183" dn="Z_CCF533A2_322B_40E2_88B2_065E6D1D35B4_.wvu.Rows" sId="1"/>
    <undo index="26" exp="area" ref3D="1" dr="$A$174:$XFD$174" dn="Z_CCF533A2_322B_40E2_88B2_065E6D1D35B4_.wvu.Rows" sId="1"/>
    <undo index="24" exp="area" ref3D="1" dr="$A$160:$XFD$161" dn="Z_CCF533A2_322B_40E2_88B2_065E6D1D35B4_.wvu.Rows" sId="1"/>
    <undo index="22" exp="area" ref3D="1" dr="$A$140:$XFD$147" dn="Z_CCF533A2_322B_40E2_88B2_065E6D1D35B4_.wvu.Rows" sId="1"/>
    <undo index="20" exp="area" ref3D="1" dr="$A$134:$XFD$135" dn="Z_CCF533A2_322B_40E2_88B2_065E6D1D35B4_.wvu.Rows" sId="1"/>
    <undo index="18" exp="area" ref3D="1" dr="$A$122:$XFD$123" dn="Z_CCF533A2_322B_40E2_88B2_065E6D1D35B4_.wvu.Rows" sId="1"/>
    <undo index="16" exp="area" ref3D="1" dr="$A$116:$XFD$117" dn="Z_CCF533A2_322B_40E2_88B2_065E6D1D35B4_.wvu.Rows" sId="1"/>
    <undo index="14" exp="area" ref3D="1" dr="$A$111:$XFD$111" dn="Z_CCF533A2_322B_40E2_88B2_065E6D1D35B4_.wvu.Rows" sId="1"/>
    <undo index="12" exp="area" ref3D="1" dr="$A$104:$XFD$105" dn="Z_CCF533A2_322B_40E2_88B2_065E6D1D35B4_.wvu.Rows" sId="1"/>
    <undo index="4" exp="area" ref3D="1" dr="$K$1:$BN$1048576" dn="Z_A6B98527_7CBF_4E4D_BDEA_9334A3EB779F_.wvu.Cols" sId="1"/>
  </rrc>
  <rrc rId="206" sId="1" ref="A99:XFD99" action="insertRow">
    <undo index="4" exp="area" ref3D="1" dr="$K$1:$BN$1048576" dn="Z_F2110B0B_AAE7_42F0_B553_C360E9249AD4_.wvu.Cols" sId="1"/>
    <undo index="4" exp="area" ref3D="1" dr="$K$1:$BN$1048576" dn="Z_D7BC8E82_4392_4806_9DAE_D94253790B9C_.wvu.Cols" sId="1"/>
    <undo index="32" exp="area" ref3D="1" dr="$A$199:$XFD$200" dn="Z_CCF533A2_322B_40E2_88B2_065E6D1D35B4_.wvu.Rows" sId="1"/>
    <undo index="30" exp="area" ref3D="1" dr="$A$193:$XFD$194" dn="Z_CCF533A2_322B_40E2_88B2_065E6D1D35B4_.wvu.Rows" sId="1"/>
    <undo index="28" exp="area" ref3D="1" dr="$A$183:$XFD$184" dn="Z_CCF533A2_322B_40E2_88B2_065E6D1D35B4_.wvu.Rows" sId="1"/>
    <undo index="26" exp="area" ref3D="1" dr="$A$175:$XFD$175" dn="Z_CCF533A2_322B_40E2_88B2_065E6D1D35B4_.wvu.Rows" sId="1"/>
    <undo index="24" exp="area" ref3D="1" dr="$A$161:$XFD$162" dn="Z_CCF533A2_322B_40E2_88B2_065E6D1D35B4_.wvu.Rows" sId="1"/>
    <undo index="22" exp="area" ref3D="1" dr="$A$141:$XFD$148" dn="Z_CCF533A2_322B_40E2_88B2_065E6D1D35B4_.wvu.Rows" sId="1"/>
    <undo index="20" exp="area" ref3D="1" dr="$A$135:$XFD$136" dn="Z_CCF533A2_322B_40E2_88B2_065E6D1D35B4_.wvu.Rows" sId="1"/>
    <undo index="18" exp="area" ref3D="1" dr="$A$123:$XFD$124" dn="Z_CCF533A2_322B_40E2_88B2_065E6D1D35B4_.wvu.Rows" sId="1"/>
    <undo index="16" exp="area" ref3D="1" dr="$A$117:$XFD$118" dn="Z_CCF533A2_322B_40E2_88B2_065E6D1D35B4_.wvu.Rows" sId="1"/>
    <undo index="14" exp="area" ref3D="1" dr="$A$112:$XFD$112" dn="Z_CCF533A2_322B_40E2_88B2_065E6D1D35B4_.wvu.Rows" sId="1"/>
    <undo index="12" exp="area" ref3D="1" dr="$A$105:$XFD$106" dn="Z_CCF533A2_322B_40E2_88B2_065E6D1D35B4_.wvu.Rows" sId="1"/>
    <undo index="4" exp="area" ref3D="1" dr="$K$1:$BN$1048576" dn="Z_A6B98527_7CBF_4E4D_BDEA_9334A3EB779F_.wvu.Cols" sId="1"/>
  </rrc>
  <rrc rId="207" sId="1" ref="A99:XFD99" action="insertRow">
    <undo index="4" exp="area" ref3D="1" dr="$K$1:$BN$1048576" dn="Z_F2110B0B_AAE7_42F0_B553_C360E9249AD4_.wvu.Cols" sId="1"/>
    <undo index="4" exp="area" ref3D="1" dr="$K$1:$BN$1048576" dn="Z_D7BC8E82_4392_4806_9DAE_D94253790B9C_.wvu.Cols" sId="1"/>
    <undo index="32" exp="area" ref3D="1" dr="$A$200:$XFD$201" dn="Z_CCF533A2_322B_40E2_88B2_065E6D1D35B4_.wvu.Rows" sId="1"/>
    <undo index="30" exp="area" ref3D="1" dr="$A$194:$XFD$195" dn="Z_CCF533A2_322B_40E2_88B2_065E6D1D35B4_.wvu.Rows" sId="1"/>
    <undo index="28" exp="area" ref3D="1" dr="$A$184:$XFD$185" dn="Z_CCF533A2_322B_40E2_88B2_065E6D1D35B4_.wvu.Rows" sId="1"/>
    <undo index="26" exp="area" ref3D="1" dr="$A$176:$XFD$176" dn="Z_CCF533A2_322B_40E2_88B2_065E6D1D35B4_.wvu.Rows" sId="1"/>
    <undo index="24" exp="area" ref3D="1" dr="$A$162:$XFD$163" dn="Z_CCF533A2_322B_40E2_88B2_065E6D1D35B4_.wvu.Rows" sId="1"/>
    <undo index="22" exp="area" ref3D="1" dr="$A$142:$XFD$149" dn="Z_CCF533A2_322B_40E2_88B2_065E6D1D35B4_.wvu.Rows" sId="1"/>
    <undo index="20" exp="area" ref3D="1" dr="$A$136:$XFD$137" dn="Z_CCF533A2_322B_40E2_88B2_065E6D1D35B4_.wvu.Rows" sId="1"/>
    <undo index="18" exp="area" ref3D="1" dr="$A$124:$XFD$125" dn="Z_CCF533A2_322B_40E2_88B2_065E6D1D35B4_.wvu.Rows" sId="1"/>
    <undo index="16" exp="area" ref3D="1" dr="$A$118:$XFD$119" dn="Z_CCF533A2_322B_40E2_88B2_065E6D1D35B4_.wvu.Rows" sId="1"/>
    <undo index="14" exp="area" ref3D="1" dr="$A$113:$XFD$113" dn="Z_CCF533A2_322B_40E2_88B2_065E6D1D35B4_.wvu.Rows" sId="1"/>
    <undo index="12" exp="area" ref3D="1" dr="$A$106:$XFD$107" dn="Z_CCF533A2_322B_40E2_88B2_065E6D1D35B4_.wvu.Rows" sId="1"/>
    <undo index="4" exp="area" ref3D="1" dr="$K$1:$BN$1048576" dn="Z_A6B98527_7CBF_4E4D_BDEA_9334A3EB779F_.wvu.Cols" sId="1"/>
  </rrc>
  <rrc rId="208" sId="1" ref="A99:XFD99" action="insertRow">
    <undo index="4" exp="area" ref3D="1" dr="$K$1:$BN$1048576" dn="Z_F2110B0B_AAE7_42F0_B553_C360E9249AD4_.wvu.Cols" sId="1"/>
    <undo index="4" exp="area" ref3D="1" dr="$K$1:$BN$1048576" dn="Z_D7BC8E82_4392_4806_9DAE_D94253790B9C_.wvu.Cols" sId="1"/>
    <undo index="32" exp="area" ref3D="1" dr="$A$201:$XFD$202" dn="Z_CCF533A2_322B_40E2_88B2_065E6D1D35B4_.wvu.Rows" sId="1"/>
    <undo index="30" exp="area" ref3D="1" dr="$A$195:$XFD$196" dn="Z_CCF533A2_322B_40E2_88B2_065E6D1D35B4_.wvu.Rows" sId="1"/>
    <undo index="28" exp="area" ref3D="1" dr="$A$185:$XFD$186" dn="Z_CCF533A2_322B_40E2_88B2_065E6D1D35B4_.wvu.Rows" sId="1"/>
    <undo index="26" exp="area" ref3D="1" dr="$A$177:$XFD$177" dn="Z_CCF533A2_322B_40E2_88B2_065E6D1D35B4_.wvu.Rows" sId="1"/>
    <undo index="24" exp="area" ref3D="1" dr="$A$163:$XFD$164" dn="Z_CCF533A2_322B_40E2_88B2_065E6D1D35B4_.wvu.Rows" sId="1"/>
    <undo index="22" exp="area" ref3D="1" dr="$A$143:$XFD$150" dn="Z_CCF533A2_322B_40E2_88B2_065E6D1D35B4_.wvu.Rows" sId="1"/>
    <undo index="20" exp="area" ref3D="1" dr="$A$137:$XFD$138" dn="Z_CCF533A2_322B_40E2_88B2_065E6D1D35B4_.wvu.Rows" sId="1"/>
    <undo index="18" exp="area" ref3D="1" dr="$A$125:$XFD$126" dn="Z_CCF533A2_322B_40E2_88B2_065E6D1D35B4_.wvu.Rows" sId="1"/>
    <undo index="16" exp="area" ref3D="1" dr="$A$119:$XFD$120" dn="Z_CCF533A2_322B_40E2_88B2_065E6D1D35B4_.wvu.Rows" sId="1"/>
    <undo index="14" exp="area" ref3D="1" dr="$A$114:$XFD$114" dn="Z_CCF533A2_322B_40E2_88B2_065E6D1D35B4_.wvu.Rows" sId="1"/>
    <undo index="12" exp="area" ref3D="1" dr="$A$107:$XFD$108" dn="Z_CCF533A2_322B_40E2_88B2_065E6D1D35B4_.wvu.Rows" sId="1"/>
    <undo index="4" exp="area" ref3D="1" dr="$K$1:$BN$1048576" dn="Z_A6B98527_7CBF_4E4D_BDEA_9334A3EB779F_.wvu.Cols" sId="1"/>
  </rrc>
  <rfmt sheetId="1" sqref="A99" start="0" length="0">
    <dxf>
      <font>
        <sz val="18"/>
        <color rgb="FFFF0000"/>
      </font>
    </dxf>
  </rfmt>
  <rcc rId="209" sId="1">
    <nc r="A99" t="inlineStr">
      <is>
        <t>11.1.1.4</t>
      </is>
    </nc>
  </rcc>
  <rcc rId="210" sId="1">
    <nc r="B99" t="inlineStr">
      <is>
        <t>Региональный проект "Обеспечение устойчивого сокращения непригодного для проживания жилищного фонда"</t>
      </is>
    </nc>
  </rcc>
  <rfmt sheetId="1" sqref="B99" start="0" length="2147483647">
    <dxf>
      <font>
        <i/>
      </font>
    </dxf>
  </rfmt>
  <rrc rId="211" sId="1" ref="A103:XFD103" action="insertRow">
    <undo index="4" exp="area" ref3D="1" dr="$K$1:$BN$1048576" dn="Z_F2110B0B_AAE7_42F0_B553_C360E9249AD4_.wvu.Cols" sId="1"/>
    <undo index="4" exp="area" ref3D="1" dr="$K$1:$BN$1048576" dn="Z_D7BC8E82_4392_4806_9DAE_D94253790B9C_.wvu.Cols" sId="1"/>
    <undo index="32" exp="area" ref3D="1" dr="$A$202:$XFD$203" dn="Z_CCF533A2_322B_40E2_88B2_065E6D1D35B4_.wvu.Rows" sId="1"/>
    <undo index="30" exp="area" ref3D="1" dr="$A$196:$XFD$197" dn="Z_CCF533A2_322B_40E2_88B2_065E6D1D35B4_.wvu.Rows" sId="1"/>
    <undo index="28" exp="area" ref3D="1" dr="$A$186:$XFD$187" dn="Z_CCF533A2_322B_40E2_88B2_065E6D1D35B4_.wvu.Rows" sId="1"/>
    <undo index="26" exp="area" ref3D="1" dr="$A$178:$XFD$178" dn="Z_CCF533A2_322B_40E2_88B2_065E6D1D35B4_.wvu.Rows" sId="1"/>
    <undo index="24" exp="area" ref3D="1" dr="$A$164:$XFD$165" dn="Z_CCF533A2_322B_40E2_88B2_065E6D1D35B4_.wvu.Rows" sId="1"/>
    <undo index="22" exp="area" ref3D="1" dr="$A$144:$XFD$151" dn="Z_CCF533A2_322B_40E2_88B2_065E6D1D35B4_.wvu.Rows" sId="1"/>
    <undo index="20" exp="area" ref3D="1" dr="$A$138:$XFD$139" dn="Z_CCF533A2_322B_40E2_88B2_065E6D1D35B4_.wvu.Rows" sId="1"/>
    <undo index="18" exp="area" ref3D="1" dr="$A$126:$XFD$127" dn="Z_CCF533A2_322B_40E2_88B2_065E6D1D35B4_.wvu.Rows" sId="1"/>
    <undo index="16" exp="area" ref3D="1" dr="$A$120:$XFD$121" dn="Z_CCF533A2_322B_40E2_88B2_065E6D1D35B4_.wvu.Rows" sId="1"/>
    <undo index="14" exp="area" ref3D="1" dr="$A$115:$XFD$115" dn="Z_CCF533A2_322B_40E2_88B2_065E6D1D35B4_.wvu.Rows" sId="1"/>
    <undo index="12" exp="area" ref3D="1" dr="$A$108:$XFD$109" dn="Z_CCF533A2_322B_40E2_88B2_065E6D1D35B4_.wvu.Rows" sId="1"/>
    <undo index="4" exp="area" ref3D="1" dr="$K$1:$BN$1048576" dn="Z_A6B98527_7CBF_4E4D_BDEA_9334A3EB779F_.wvu.Cols" sId="1"/>
  </rrc>
  <rcc rId="212" sId="1">
    <nc r="B100" t="inlineStr">
      <is>
        <t>федеральный бюджет</t>
      </is>
    </nc>
  </rcc>
  <rcc rId="213" sId="1">
    <nc r="B101" t="inlineStr">
      <is>
        <t xml:space="preserve">бюджет ХМАО - Югры </t>
      </is>
    </nc>
  </rcc>
  <rcc rId="214" sId="1">
    <nc r="B102" t="inlineStr">
      <is>
        <t>бюджет МО</t>
      </is>
    </nc>
  </rcc>
  <rcc rId="215" sId="1">
    <nc r="B103" t="inlineStr">
      <is>
        <t>бюджет МО сверх соглашения</t>
      </is>
    </nc>
  </rcc>
  <rcc rId="216" sId="1">
    <nc r="B104" t="inlineStr">
      <is>
        <t>привлечённые средства</t>
      </is>
    </nc>
  </rcc>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B104" start="0" length="2147483647">
    <dxf>
      <font>
        <color auto="1"/>
      </font>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 sId="1">
    <nc r="D101">
      <f>150715.3+235734.2</f>
    </nc>
  </rcc>
  <rfmt sheetId="1" sqref="D101" start="0" length="2147483647">
    <dxf>
      <font>
        <b val="0"/>
      </font>
    </dxf>
  </rfmt>
  <rcc rId="218" sId="1" numFmtId="4">
    <nc r="D102">
      <v>29219.14</v>
    </nc>
  </rcc>
  <rfmt sheetId="1" sqref="D102" start="0" length="2147483647">
    <dxf>
      <font>
        <b val="0"/>
      </font>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9" sId="1">
    <oc r="D83">
      <f>224309.2+842302.5</f>
    </oc>
    <nc r="D83">
      <f>224309.2+842302.5-78438.9</f>
    </nc>
  </rcc>
  <rcc rId="220" sId="1">
    <oc r="D84">
      <f>27723.7+104104.8</f>
    </oc>
    <nc r="D84">
      <f>27723.7+104104.8-29219.14</f>
    </nc>
  </rcc>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 sId="1">
    <oc r="G84">
      <f>9094.19+2273.55</f>
    </oc>
    <nc r="G84">
      <f>11308.44+9094.19</f>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2" sId="1" numFmtId="4">
    <oc r="E84">
      <v>11367.74</v>
    </oc>
    <nc r="E84">
      <f>11308.44+9094.19</f>
    </nc>
  </rcc>
  <rfmt sheetId="1" sqref="A81:H85" start="0" length="2147483647">
    <dxf>
      <font>
        <color auto="1"/>
      </font>
    </dxf>
  </rfmt>
  <rfmt sheetId="1" sqref="D99" start="0" length="2147483647">
    <dxf>
      <font>
        <b val="0"/>
      </font>
    </dxf>
  </rfmt>
  <rfmt sheetId="1" sqref="D99" start="0" length="2147483647">
    <dxf>
      <font>
        <i/>
      </font>
    </dxf>
  </rfmt>
  <rcc rId="223" sId="1">
    <nc r="C99">
      <f>C100+C101+C102+C103+C104</f>
    </nc>
  </rcc>
  <rcc rId="224" sId="1" odxf="1" dxf="1">
    <nc r="D99">
      <f>D100+D101+D102+D103+D104</f>
    </nc>
    <ndxf>
      <font>
        <i val="0"/>
        <sz val="20"/>
        <color rgb="FFFF0000"/>
      </font>
    </ndxf>
  </rcc>
  <rcc rId="225" sId="1">
    <nc r="E99">
      <f>E100+E101+E102+E103+E104</f>
    </nc>
  </rcc>
  <rcc rId="226" sId="1" odxf="1" dxf="1">
    <nc r="F99">
      <f>F100+F101+F102+F103+F104</f>
    </nc>
    <odxf>
      <numFmt numFmtId="14" formatCode="0.00%"/>
    </odxf>
    <ndxf>
      <numFmt numFmtId="4" formatCode="#,##0.00"/>
    </ndxf>
  </rcc>
  <rcc rId="227" sId="1">
    <nc r="G99">
      <f>G100+G101+G102+G103+G104</f>
    </nc>
  </rcc>
  <rcc rId="228" sId="1" odxf="1" dxf="1">
    <nc r="H99">
      <f>H100+H101+H102+H103+H104</f>
    </nc>
    <odxf>
      <numFmt numFmtId="14" formatCode="0.00%"/>
    </odxf>
    <ndxf>
      <numFmt numFmtId="4" formatCode="#,##0.00"/>
    </ndxf>
  </rcc>
  <rcc rId="229" sId="1">
    <nc r="I99">
      <f>I100+I101+I102+I103+I104</f>
    </nc>
  </rcc>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9:D104" start="0" length="2147483647">
    <dxf>
      <font>
        <color auto="1"/>
      </font>
    </dxf>
  </rfmt>
  <rfmt sheetId="1" sqref="D99" start="0" length="2147483647">
    <dxf>
      <font>
        <i/>
      </font>
    </dxf>
  </rfmt>
  <rcc rId="230" sId="1" odxf="1" dxf="1">
    <nc r="I101">
      <f>150715.3+235734.2</f>
    </nc>
    <odxf>
      <font>
        <sz val="20"/>
        <color rgb="FFFF0000"/>
      </font>
    </odxf>
    <ndxf>
      <font>
        <sz val="20"/>
        <color auto="1"/>
      </font>
    </ndxf>
  </rcc>
  <rcc rId="231" sId="1" odxf="1" dxf="1" numFmtId="4">
    <nc r="I102">
      <v>29219.14</v>
    </nc>
    <odxf>
      <font>
        <sz val="20"/>
        <color rgb="FFFF0000"/>
      </font>
    </odxf>
    <ndxf>
      <font>
        <sz val="20"/>
        <color auto="1"/>
      </font>
    </ndxf>
  </rcc>
  <rfmt sheetId="1" sqref="I99" start="0" length="2147483647">
    <dxf>
      <font>
        <color auto="1"/>
      </font>
    </dxf>
  </rfmt>
  <rfmt sheetId="1" sqref="I99" start="0" length="2147483647">
    <dxf>
      <font>
        <i/>
      </font>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2" sId="1">
    <oc r="C75">
      <f>SUM(C76:C80)</f>
    </oc>
    <nc r="C75">
      <f>SUM(C76:C80)</f>
    </nc>
  </rcc>
  <rcc rId="233" sId="1">
    <oc r="C78">
      <f>C90+C84+C96</f>
    </oc>
    <nc r="C78">
      <f>C90+C84+C96+C102</f>
    </nc>
  </rcc>
  <rcc rId="234" sId="1">
    <oc r="D78">
      <f>D90+D84+D96</f>
    </oc>
    <nc r="D78">
      <f>D90+D84+D96+D102</f>
    </nc>
  </rcc>
  <rcc rId="235" sId="1">
    <oc r="E78">
      <f>E90+E84+E96</f>
    </oc>
    <nc r="E78">
      <f>E90+E84+E96+E102</f>
    </nc>
  </rcc>
  <rcc rId="236" sId="1">
    <oc r="G78">
      <f>G90+G84+G96</f>
    </oc>
    <nc r="G78">
      <f>G90+G84+G96+G102</f>
    </nc>
  </rcc>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I77">
      <f>I89+I83+I95</f>
    </oc>
    <nc r="I77">
      <f>I89+I83+I95+I101</f>
    </nc>
  </rcc>
  <rcc rId="238" sId="1">
    <oc r="I78">
      <f>I90+I84+I96</f>
    </oc>
    <nc r="I78">
      <f>I90+I84+I96+I102</f>
    </nc>
  </rcc>
  <rcc rId="239" sId="1">
    <oc r="C77">
      <f>C89+C83+C95</f>
    </oc>
    <nc r="C77">
      <f>C89+C83+C95+C101</f>
    </nc>
  </rcc>
  <rcc rId="240" sId="1">
    <oc r="D77">
      <f>D89+D83+D95</f>
    </oc>
    <nc r="D77">
      <f>D89+D83+D95+D101</f>
    </nc>
  </rcc>
  <rcc rId="241" sId="1">
    <oc r="E77">
      <f>E83+E89+E95</f>
    </oc>
    <nc r="E77">
      <f>E89+E83+E95+E101</f>
    </nc>
  </rcc>
  <rcc rId="242" sId="1">
    <oc r="G77">
      <f>G89+G83+G95</f>
    </oc>
    <nc r="G77">
      <f>G89+G83+G95+G101</f>
    </nc>
  </rcc>
</revisions>
</file>

<file path=xl/revisions/revisionLog1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3" sId="1" odxf="1" dxf="1" numFmtId="4">
    <oc r="I83">
      <v>1066611.7</v>
    </oc>
    <nc r="I83">
      <f>224309.2+842302.5-78438.9</f>
    </nc>
    <odxf>
      <font>
        <sz val="20"/>
        <color rgb="FFFF0000"/>
      </font>
    </odxf>
    <ndxf>
      <font>
        <sz val="20"/>
        <color auto="1"/>
      </font>
    </ndxf>
  </rcc>
  <rcc rId="244" sId="1" odxf="1" dxf="1" numFmtId="4">
    <oc r="I84">
      <v>131828.5</v>
    </oc>
    <nc r="I84">
      <f>27723.7+104104.8-29219.14</f>
    </nc>
    <odxf>
      <font>
        <sz val="20"/>
        <color rgb="FFFF0000"/>
      </font>
    </odxf>
    <ndxf>
      <font>
        <sz val="20"/>
        <color auto="1"/>
      </font>
    </ndxf>
  </rcc>
</revisions>
</file>

<file path=xl/revisions/revisionLog1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86:I92" start="0" length="2147483647">
    <dxf>
      <font>
        <color auto="1"/>
      </font>
    </dxf>
  </rfmt>
</revisions>
</file>

<file path=xl/revisions/revisionLog1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3:I98" start="0" length="2147483647">
    <dxf>
      <font>
        <color auto="1"/>
      </font>
    </dxf>
  </rfmt>
  <rfmt sheetId="1" sqref="A93" start="0" length="2147483647">
    <dxf>
      <font>
        <color auto="1"/>
      </font>
    </dxf>
  </rfmt>
</revisions>
</file>

<file path=xl/revisions/revisionLog1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5" sId="1" numFmtId="4">
    <oc r="G113">
      <v>0</v>
    </oc>
    <nc r="G113">
      <v>6318.03</v>
    </nc>
  </rcc>
  <rcc rId="246" sId="1" numFmtId="4">
    <oc r="E113">
      <v>0</v>
    </oc>
    <nc r="E113">
      <v>6318.03</v>
    </nc>
  </rcc>
  <rfmt sheetId="1" sqref="A111:I116" start="0" length="2147483647">
    <dxf>
      <font>
        <color auto="1"/>
      </font>
    </dxf>
  </rfmt>
</revisions>
</file>

<file path=xl/revisions/revisionLog1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17:I122" start="0" length="2147483647">
    <dxf>
      <font>
        <color auto="1"/>
      </font>
    </dxf>
  </rfmt>
  <rfmt sheetId="1" sqref="A105:I110" start="0" length="2147483647">
    <dxf>
      <font>
        <color auto="1"/>
      </font>
    </dxf>
  </rfmt>
  <rcc rId="247" sId="1">
    <oc r="G83">
      <f>18395.06+73580.24</f>
    </oc>
    <nc r="G83">
      <f>18395.1+73580.24</f>
    </nc>
  </rcc>
  <rcc rId="248" sId="1">
    <oc r="G84">
      <f>11308.44+9094.19</f>
    </oc>
    <nc r="G84">
      <f>11308.44+9094.18</f>
    </nc>
  </rcc>
</revisions>
</file>

<file path=xl/revisions/revisionLog1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Rows" hidden="1" oldHidden="1">
    <formula>'на 29.08.2019'!$92:$92</formula>
    <oldFormula>'на 29.08.2019'!$92:$92</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I63" start="0" length="2147483647">
    <dxf>
      <font>
        <color auto="1"/>
      </font>
    </dxf>
  </rfmt>
  <rcc rId="253" sId="1" numFmtId="4">
    <oc r="D102">
      <v>29219.14</v>
    </oc>
    <nc r="D102">
      <v>29135.69</v>
    </nc>
  </rcc>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1" numFmtId="4">
    <oc r="I102">
      <v>29219.14</v>
    </oc>
    <nc r="I102">
      <v>29135.69</v>
    </nc>
  </rcc>
</revisions>
</file>

<file path=xl/revisions/revisionLog1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I80" start="0" length="2147483647">
    <dxf>
      <font>
        <color auto="1"/>
      </font>
    </dxf>
  </rfmt>
  <rfmt sheetId="1" sqref="I81" start="0" length="2147483647">
    <dxf>
      <font>
        <color auto="1"/>
      </font>
    </dxf>
  </rfmt>
</revisions>
</file>

<file path=xl/revisions/revisionLog1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 start="0" length="2147483647">
    <dxf>
      <font>
        <color auto="1"/>
      </font>
    </dxf>
  </rfmt>
  <rfmt sheetId="1" sqref="C11" start="0" length="2147483647">
    <dxf>
      <font>
        <color auto="1"/>
      </font>
    </dxf>
  </rfmt>
  <rfmt sheetId="1" sqref="C12" start="0" length="2147483647">
    <dxf>
      <font>
        <color auto="1"/>
      </font>
    </dxf>
  </rfmt>
  <rcc rId="255" sId="1">
    <oc r="C9">
      <f>SUM(C10:C14)</f>
    </oc>
    <nc r="C9">
      <f>SUM(C10:C14)</f>
    </nc>
  </rcc>
  <rfmt sheetId="1" sqref="C9:C14" start="0" length="2147483647">
    <dxf>
      <font>
        <color auto="1"/>
      </font>
    </dxf>
  </rfmt>
  <rfmt sheetId="1" sqref="D10" start="0" length="2147483647">
    <dxf>
      <font>
        <color auto="1"/>
      </font>
    </dxf>
  </rfmt>
  <rfmt sheetId="1" sqref="D12:D14" start="0" length="2147483647">
    <dxf>
      <font>
        <color auto="1"/>
      </font>
    </dxf>
  </rfmt>
  <rfmt sheetId="1" sqref="E10" start="0" length="2147483647">
    <dxf>
      <font>
        <color auto="1"/>
      </font>
    </dxf>
  </rfmt>
  <rfmt sheetId="1" sqref="G11" start="0" length="2147483647">
    <dxf>
      <font>
        <color auto="1"/>
      </font>
    </dxf>
  </rfmt>
</revisions>
</file>

<file path=xl/revisions/revisionLog1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1">
    <oc r="G84">
      <f>11308.44+9094.18</f>
    </oc>
    <nc r="G84">
      <f>11308.44+9094.19</f>
    </nc>
  </rcc>
  <rfmt sheetId="1" sqref="E12" start="0" length="2147483647">
    <dxf>
      <font>
        <color auto="1"/>
      </font>
    </dxf>
  </rfmt>
  <rfmt sheetId="1" sqref="G12" start="0" length="2147483647">
    <dxf>
      <font>
        <color auto="1"/>
      </font>
    </dxf>
  </rfmt>
  <rfmt sheetId="1" sqref="F9:F14" start="0" length="2147483647">
    <dxf>
      <font>
        <color auto="1"/>
      </font>
    </dxf>
  </rfmt>
  <rfmt sheetId="1" sqref="H9:H14" start="0" length="2147483647">
    <dxf>
      <font>
        <color auto="1"/>
      </font>
    </dxf>
  </rfmt>
  <rfmt sheetId="1" sqref="E14" start="0" length="2147483647">
    <dxf>
      <font>
        <color auto="1"/>
      </font>
    </dxf>
  </rfmt>
  <rfmt sheetId="1" sqref="G14" start="0" length="2147483647">
    <dxf>
      <font>
        <color auto="1"/>
      </font>
    </dxf>
  </rfmt>
  <rfmt sheetId="1" sqref="D9" start="0" length="2147483647">
    <dxf>
      <font>
        <color auto="1"/>
      </font>
    </dxf>
  </rfmt>
  <rfmt sheetId="1" sqref="E9" start="0" length="2147483647">
    <dxf>
      <font>
        <color auto="1"/>
      </font>
    </dxf>
  </rfmt>
  <rfmt sheetId="1" sqref="G9" start="0" length="2147483647">
    <dxf>
      <font>
        <color auto="1"/>
      </font>
    </dxf>
  </rfmt>
  <rfmt sheetId="1" sqref="E175" start="0" length="2147483647">
    <dxf>
      <font>
        <color rgb="FFFF0000"/>
      </font>
    </dxf>
  </rfmt>
  <rfmt sheetId="1" sqref="G175" start="0" length="2147483647">
    <dxf>
      <font>
        <color rgb="FFFF0000"/>
      </font>
    </dxf>
  </rfmt>
</revisions>
</file>

<file path=xl/revisions/revisionLog1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 sId="1" numFmtId="4">
    <oc r="G175">
      <v>300000</v>
    </oc>
    <nc r="G175">
      <v>30000</v>
    </nc>
  </rcc>
  <rfmt sheetId="1" sqref="E175:G175" start="0" length="2147483647">
    <dxf>
      <font>
        <color auto="1"/>
      </font>
    </dxf>
  </rfmt>
</revisions>
</file>

<file path=xl/revisions/revisionLog1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0" start="0" length="2147483647">
    <dxf>
      <font>
        <color auto="1"/>
      </font>
    </dxf>
  </rfmt>
  <rfmt sheetId="1" sqref="D65">
    <dxf>
      <fill>
        <patternFill patternType="solid">
          <bgColor rgb="FFFFFF00"/>
        </patternFill>
      </fill>
    </dxf>
  </rfmt>
</revisions>
</file>

<file path=xl/revisions/revisionLog1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 sId="1">
    <oc r="J81" t="inlineStr">
      <is>
        <t>28.06.2019 размещены закупки на приобретение 20 жилых помещений для участников программы.  Аукцион состоялся, заключен муниципальный контракт на сумму 82 135,4 тыс.руб. Размещены закупки на приобретение 256 жилых помещений для участников программы. Подведение итогов аукционов состоится 09.08.2019 и 16.08.2019. Размещение заявок на приобретение 58 жилых помещений запланировано на август 2019 года. Произведена оплата по муниципальному контракту №166/2018 от 21.12.2018 на приобретение жилых помещений, заключенному в 2018 году (45 квартир).</t>
      </is>
    </oc>
    <nc r="J81" t="inlineStr">
      <is>
        <t>28.06.2019 размещены закупки на приобретение 20 жилых помещений для участников программы.  Аукцион состоялся, заключен муниципальный контракт на сумму 82 135,4 тыс.руб. Доля софинансирования за счет средств местного бюджета оплачена. Оплата средств окружного бюджета будет произведена в следующем отчетном периоде. Состоялись закупки на приобретение 314 жилых помещений - стадия заключения муниципальных контрактов. Произведена оплата по муниципальному контракту №166/2018 от 21.12.2018 на приобретение жилых помещений, заключенному в 2018 году (45 квартир).</t>
      </is>
    </nc>
  </rcc>
</revisions>
</file>

<file path=xl/revisions/revisionLog1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4" start="0" length="2147483647">
    <dxf>
      <font>
        <color auto="1"/>
      </font>
    </dxf>
  </rfmt>
  <rcc rId="259" sId="1">
    <oc r="K10">
      <f>D10-I10</f>
    </oc>
    <nc r="K10">
      <f>D10-I10</f>
    </nc>
  </rcc>
  <rfmt sheetId="1" sqref="D155">
    <dxf>
      <fill>
        <patternFill>
          <bgColor rgb="FFFFFF00"/>
        </patternFill>
      </fill>
    </dxf>
  </rfmt>
  <rfmt sheetId="1" sqref="I155">
    <dxf>
      <fill>
        <patternFill patternType="solid">
          <bgColor rgb="FFFFFF00"/>
        </patternFill>
      </fill>
    </dxf>
  </rfmt>
</revisions>
</file>

<file path=xl/revisions/revisionLog1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65">
    <dxf>
      <fill>
        <patternFill patternType="none">
          <bgColor auto="1"/>
        </patternFill>
      </fill>
    </dxf>
  </rfmt>
</revisions>
</file>

<file path=xl/revisions/revisionLog1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oc>
    <n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nc>
  </rcc>
  <rcv guid="{CA384592-0CFD-4322-A4EB-34EC04693944}" action="delete"/>
  <rdn rId="0" localSheetId="1" customView="1" name="Z_CA384592_0CFD_4322_A4EB_34EC04693944_.wvu.PrintArea" hidden="1" oldHidden="1">
    <formula>'на 29.08.2019'!$A$1:$J$204</formula>
    <oldFormula>'на 29.08.2019'!$A$1:$J$204</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29.08.2019'!$A$7:$J$405</formula>
    <oldFormula>'на 29.08.2019'!$A$7:$J$405</oldFormula>
  </rdn>
  <rcv guid="{CA384592-0CFD-4322-A4EB-34EC04693944}" action="add"/>
</revisions>
</file>

<file path=xl/revisions/revisionLog1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55:I157">
    <dxf>
      <fill>
        <patternFill patternType="none">
          <bgColor auto="1"/>
        </patternFill>
      </fill>
    </dxf>
  </rfmt>
</revisions>
</file>

<file path=xl/revisions/revisionLog1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81:J86" start="0" length="2147483647">
    <dxf>
      <font>
        <color auto="1"/>
      </font>
    </dxf>
  </rfmt>
  <rfmt sheetId="1" sqref="J87:J92" start="0" length="2147483647">
    <dxf>
      <font>
        <color auto="1"/>
      </font>
    </dxf>
  </rfmt>
  <rcc rId="264" sId="1">
    <oc r="J93" t="inlineStr">
      <is>
        <t>Состаялась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Стадия заключения муниципального контракта. Победитель - ООО "Архивариус", сумма контракта - 2 214,3 тыс.руб. Срок выполнения работ - 01.12.2019 года. Остаток средств в размере 28 679,9 тыс.руб. - экономия в результате проведенных торгов.</t>
      </is>
    </oc>
    <nc r="J93" t="inlineStr">
      <is>
        <t>Состаялась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Стадия заключения муниципального контракта. Победитель - ООО "Архивариус", сумма контракта - 2 214,3 тыс.руб. Срок выполнения работ - 01.12.2019 года. Остаток средств в размере 28 679,9 тыс.руб. - экономия в результате проведенных торгов. Средства перераспределены на мероприятие по возмещению части затрат застройщика (инвестора) по строительству объектов инженерной инфраструктуры</t>
      </is>
    </nc>
  </rcc>
  <rfmt sheetId="1" sqref="J93:J98" start="0" length="2147483647">
    <dxf>
      <font>
        <color auto="1"/>
      </font>
    </dxf>
  </rfmt>
</revisions>
</file>

<file path=xl/revisions/revisionLog1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1" start="0" length="2147483647">
    <dxf>
      <font>
        <color auto="1"/>
      </font>
    </dxf>
  </rfmt>
  <rfmt sheetId="1" sqref="D10" start="0" length="2147483647">
    <dxf>
      <font>
        <color rgb="FFFF0000"/>
      </font>
    </dxf>
  </rfmt>
  <rfmt sheetId="1" sqref="E156" start="0" length="2147483647">
    <dxf>
      <font>
        <color rgb="FFFF0000"/>
      </font>
    </dxf>
  </rfmt>
  <rfmt sheetId="1" sqref="E143" start="0" length="2147483647">
    <dxf>
      <font>
        <color rgb="FFFF0000"/>
      </font>
    </dxf>
  </rfmt>
  <rfmt sheetId="1" sqref="E137" start="0" length="2147483647">
    <dxf>
      <font>
        <color rgb="FFFF0000"/>
      </font>
    </dxf>
  </rfmt>
  <rfmt sheetId="1" sqref="E131" start="0" length="2147483647">
    <dxf>
      <font>
        <color rgb="FFFF0000"/>
      </font>
    </dxf>
  </rfmt>
  <rfmt sheetId="1" sqref="E71" start="0" length="2147483647">
    <dxf>
      <font>
        <color rgb="FFFF0000"/>
      </font>
    </dxf>
  </rfmt>
  <rfmt sheetId="1" sqref="E77" start="0" length="2147483647">
    <dxf>
      <font>
        <color rgb="FFFF0000"/>
      </font>
    </dxf>
  </rfmt>
  <rfmt sheetId="1" sqref="E71">
    <dxf>
      <fill>
        <patternFill patternType="solid">
          <bgColor rgb="FFFFFF00"/>
        </patternFill>
      </fill>
    </dxf>
  </rfmt>
  <rfmt sheetId="1" sqref="E77">
    <dxf>
      <fill>
        <patternFill patternType="solid">
          <bgColor rgb="FFFFFF00"/>
        </patternFill>
      </fill>
    </dxf>
  </rfmt>
  <rfmt sheetId="1" sqref="E71 E77" start="0" length="2147483647">
    <dxf>
      <font>
        <color auto="1"/>
      </font>
    </dxf>
  </rfmt>
  <rfmt sheetId="1" sqref="E83" start="0" length="0">
    <dxf>
      <fill>
        <patternFill patternType="solid">
          <bgColor rgb="FFFFFF00"/>
        </patternFill>
      </fill>
    </dxf>
  </rfmt>
  <rfmt sheetId="1" sqref="E89" start="0" length="0">
    <dxf>
      <fill>
        <patternFill patternType="solid">
          <bgColor rgb="FFFFFF00"/>
        </patternFill>
      </fill>
    </dxf>
  </rfmt>
  <rfmt sheetId="1" sqref="E107">
    <dxf>
      <fill>
        <patternFill patternType="solid">
          <bgColor rgb="FFFFFF00"/>
        </patternFill>
      </fill>
    </dxf>
  </rfmt>
  <rfmt sheetId="1" sqref="E125">
    <dxf>
      <fill>
        <patternFill patternType="solid">
          <bgColor rgb="FFFFFF00"/>
        </patternFill>
      </fill>
    </dxf>
  </rfmt>
  <rfmt sheetId="1" sqref="E131 E137 E143 E149 E156" start="0" length="2147483647">
    <dxf>
      <font>
        <color auto="1"/>
      </font>
    </dxf>
  </rfmt>
  <rfmt sheetId="1" sqref="E131">
    <dxf>
      <fill>
        <patternFill patternType="solid">
          <bgColor rgb="FFFFFF00"/>
        </patternFill>
      </fill>
    </dxf>
  </rfmt>
  <rfmt sheetId="1" sqref="E137">
    <dxf>
      <fill>
        <patternFill patternType="solid">
          <bgColor rgb="FFFFFF00"/>
        </patternFill>
      </fill>
    </dxf>
  </rfmt>
  <rfmt sheetId="1" sqref="E143">
    <dxf>
      <fill>
        <patternFill patternType="solid">
          <bgColor rgb="FFFFFF00"/>
        </patternFill>
      </fill>
    </dxf>
  </rfmt>
  <rfmt sheetId="1" sqref="E156">
    <dxf>
      <fill>
        <patternFill>
          <bgColor rgb="FFFFFF00"/>
        </patternFill>
      </fill>
    </dxf>
  </rfmt>
  <rcc rId="265" sId="1">
    <oc r="E65">
      <f>E71+E125</f>
    </oc>
    <nc r="E65">
      <f>E71+E125</f>
    </nc>
  </rcc>
</revisions>
</file>

<file path=xl/revisions/revisionLog1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0" start="0" length="2147483647">
    <dxf>
      <font>
        <color auto="1"/>
      </font>
    </dxf>
  </rfmt>
</revisions>
</file>

<file path=xl/revisions/revisionLog1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 sId="1">
    <oc r="J111" t="inlineStr">
      <is>
        <t>Работы  по строительству объекта  в соответствии с  заключенным муниципальным контрактом  № 08/2017 от 25.10.2017 с ООО СК "ЮВиС" завершены . Цена контракта - 678 069,2 тыс. руб. ( в т. ч. стоимость строительства сетей - 324 341,5  тыс. руб., дороги - 353 727,7 тыс. руб.)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инженерным сетям работы выполнены и приняты по факту выполнения на общую сумму 8 424 тыс.руб. Заявка направлена, оплата будет произведена в следующем отчетном периоде. 
Остаток средств в размере 18 646,26 тыс. руб. - экономия по результатам проведенной закупки и заключения муниципального контракта, а также по факту выполнения работ</t>
      </is>
    </oc>
    <nc r="J111" t="inlineStr">
      <is>
        <t>Работы  по строительству объекта  в соответствии с  заключенным муниципальным контрактом  № 08/2017 от 25.10.2017 с ООО СК "ЮВиС" завершены . Цена контракта - 678 069,2 тыс. руб. ( в т. ч. стоимость строительства сетей - 324 341,5  тыс. руб., дороги - 353 727,7 тыс. руб.) 
Готовость объекта 100%. По инженерным сетям работы выполнены и приняты по факту выполнения на общую сумму 8 424 тыс.руб. 
Остаток средств в размере 18 646,26 тыс. руб. - экономия по результатам проведенной закупки и заключения муниципального контракта, а также по факту выполнения работ. Направлено письмо в департамент строительства ХМАО-Югры об уменьшении ассигнований на 2019 год под факт выполненных работ.</t>
      </is>
    </nc>
  </rcc>
  <rfmt sheetId="1" sqref="J111:J116" start="0" length="2147483647">
    <dxf>
      <font>
        <color auto="1"/>
      </font>
    </dxf>
  </rfmt>
  <rcc rId="267" sId="1">
    <oc r="J117" t="inlineStr">
      <is>
        <t>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t>
      </is>
    </oc>
    <nc r="J117" t="inlineStr">
      <is>
        <t>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осуществляется приемка следующих работ: 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планруется в 2020 году. Направлено письмо в департамент строительства ХМАО-Югры об уменьшении ассигнований 2019 года.</t>
      </is>
    </nc>
  </rcc>
  <rfmt sheetId="1" sqref="J117:J122" start="0" length="2147483647">
    <dxf>
      <font>
        <color auto="1"/>
      </font>
    </dxf>
  </rfmt>
  <rcc rId="268" sId="1">
    <nc r="J99" t="inlineStr">
      <is>
        <t>Закупки на приобретение жилых помещений для участников программы будут размещены в сентябре 2019 года (185 квартир)</t>
      </is>
    </nc>
  </rcc>
  <rfmt sheetId="1" sqref="J99" start="0" length="2147483647">
    <dxf>
      <font>
        <color auto="1"/>
      </font>
    </dxf>
  </rfmt>
  <rcv guid="{6068C3FF-17AA-48A5-A88B-2523CBAC39AE}" action="delete"/>
  <rdn rId="0" localSheetId="1" customView="1" name="Z_6068C3FF_17AA_48A5_A88B_2523CBAC39AE_.wvu.PrintArea" hidden="1" oldHidden="1">
    <formula>'на 29.08.2019'!$A$1:$J$190</formula>
    <oldFormula>'на 29.08.2019'!$A$1:$J$190</oldFormula>
  </rdn>
  <rdn rId="0" localSheetId="1" customView="1" name="Z_6068C3FF_17AA_48A5_A88B_2523CBAC39AE_.wvu.PrintTitles" hidden="1" oldHidden="1">
    <formula>'на 29.08.2019'!$5:$8</formula>
    <oldFormula>'на 29.08.2019'!$5:$8</oldFormula>
  </rdn>
  <rdn rId="0" localSheetId="1" customView="1" name="Z_6068C3FF_17AA_48A5_A88B_2523CBAC39AE_.wvu.FilterData" hidden="1" oldHidden="1">
    <formula>'на 29.08.2019'!$A$7:$J$405</formula>
    <oldFormula>'на 29.08.2019'!$A$7:$J$405</oldFormula>
  </rdn>
  <rcv guid="{6068C3FF-17AA-48A5-A88B-2523CBAC39AE}" action="add"/>
</revisions>
</file>

<file path=xl/revisions/revisionLog1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2" sId="1">
    <oc r="E156">
      <v>3423.33</v>
    </oc>
    <nc r="E156">
      <f>3423.33+2827.6</f>
    </nc>
  </rcc>
  <rfmt sheetId="1" sqref="D155:E156">
    <dxf>
      <fill>
        <patternFill patternType="none">
          <bgColor auto="1"/>
        </patternFill>
      </fill>
    </dxf>
  </rfmt>
  <rcv guid="{CA384592-0CFD-4322-A4EB-34EC04693944}" action="delete"/>
  <rdn rId="0" localSheetId="1" customView="1" name="Z_CA384592_0CFD_4322_A4EB_34EC04693944_.wvu.PrintArea" hidden="1" oldHidden="1">
    <formula>'на 29.08.2019'!$A$1:$J$204</formula>
    <oldFormula>'на 29.08.2019'!$A$1:$J$204</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29.08.2019'!$A$7:$J$405</formula>
    <oldFormula>'на 29.08.2019'!$A$7:$J$405</oldFormula>
  </rdn>
  <rcv guid="{CA384592-0CFD-4322-A4EB-34EC04693944}" action="add"/>
</revisions>
</file>

<file path=xl/revisions/revisionLog1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6" sId="1" odxf="1" dxf="1">
    <oc r="J141" t="inlineStr">
      <is>
        <r>
          <rPr>
            <u/>
            <sz val="16"/>
            <color rgb="FFFF0000"/>
            <rFont val="Times New Roman"/>
            <family val="2"/>
            <charset val="204"/>
          </rPr>
          <t>ДАиГ:</t>
        </r>
        <r>
          <rPr>
            <sz val="16"/>
            <color rgb="FFFF0000"/>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29.08.2019: 
- 11 гражданам перечислена субсидия;             </t>
        </r>
        <r>
          <rPr>
            <sz val="16"/>
            <color rgb="FFFF0000"/>
            <rFont val="Times New Roman"/>
            <family val="2"/>
            <charset val="204"/>
          </rPr>
          <t xml:space="preserve">                                                                                                                                                                                                    
</t>
        </r>
        <r>
          <rPr>
            <sz val="16"/>
            <rFont val="Times New Roman"/>
            <family val="1"/>
            <charset val="204"/>
          </rPr>
          <t>- 3 гражданам отказано в предоставлении субсидии в связи с утратой права на обеспечение жильем за счет средств федерального бюджета;</t>
        </r>
        <r>
          <rPr>
            <sz val="16"/>
            <color rgb="FFFF0000"/>
            <rFont val="Times New Roman"/>
            <family val="2"/>
            <charset val="204"/>
          </rPr>
          <t xml:space="preserve">
</t>
        </r>
        <r>
          <rPr>
            <sz val="16"/>
            <rFont val="Times New Roman"/>
            <family val="1"/>
            <charset val="204"/>
          </rPr>
          <t xml:space="preserve">- 2 граждан не предоставили документы для принятия решения о выдаче гарантийного письма;   </t>
        </r>
        <r>
          <rPr>
            <sz val="16"/>
            <color rgb="FFFF0000"/>
            <rFont val="Times New Roman"/>
            <family val="2"/>
            <charset val="204"/>
          </rPr>
          <t xml:space="preserve">
</t>
        </r>
        <r>
          <rPr>
            <sz val="16"/>
            <rFont val="Times New Roman"/>
            <family val="1"/>
            <charset val="204"/>
          </rPr>
          <t xml:space="preserve">- 7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r>
          <rPr>
            <sz val="16"/>
            <color rgb="FFFF0000"/>
            <rFont val="Times New Roman"/>
            <family val="2"/>
            <charset val="204"/>
          </rPr>
          <t xml:space="preserve">                                                                                                                      
       </t>
        </r>
      </is>
    </oc>
    <nc r="J141" t="inlineStr">
      <is>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29.08.2019: 
- 11 гражданам перечислена субсидия;             </t>
        </r>
        <r>
          <rPr>
            <sz val="16"/>
            <color rgb="FFFF0000"/>
            <rFont val="Times New Roman"/>
            <family val="2"/>
            <charset val="204"/>
          </rPr>
          <t xml:space="preserve">                                                                                                                                                                                                    
</t>
        </r>
        <r>
          <rPr>
            <sz val="16"/>
            <rFont val="Times New Roman"/>
            <family val="1"/>
            <charset val="204"/>
          </rPr>
          <t>- 3 гражданам отказано в предоставлении субсидии в связи с утратой права на обеспечение жильем за счет средств федерального бюджета;</t>
        </r>
        <r>
          <rPr>
            <sz val="16"/>
            <color rgb="FFFF0000"/>
            <rFont val="Times New Roman"/>
            <family val="2"/>
            <charset val="204"/>
          </rPr>
          <t xml:space="preserve">
</t>
        </r>
        <r>
          <rPr>
            <sz val="16"/>
            <rFont val="Times New Roman"/>
            <family val="1"/>
            <charset val="204"/>
          </rPr>
          <t xml:space="preserve">- 2 граждан не предоставили документы для принятия решения о выдаче гарантийного письма;   </t>
        </r>
        <r>
          <rPr>
            <sz val="16"/>
            <color rgb="FFFF0000"/>
            <rFont val="Times New Roman"/>
            <family val="2"/>
            <charset val="204"/>
          </rPr>
          <t xml:space="preserve">
</t>
        </r>
        <r>
          <rPr>
            <sz val="16"/>
            <rFont val="Times New Roman"/>
            <family val="1"/>
            <charset val="204"/>
          </rPr>
          <t xml:space="preserve">- 7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r>
          <rPr>
            <sz val="16"/>
            <color rgb="FFFF0000"/>
            <rFont val="Times New Roman"/>
            <family val="2"/>
            <charset val="204"/>
          </rPr>
          <t xml:space="preserve">                                                                                                                      
       </t>
        </r>
      </is>
    </nc>
    <odxf>
      <font>
        <sz val="16"/>
        <color rgb="FFFF0000"/>
      </font>
    </odxf>
    <ndxf>
      <font>
        <sz val="16"/>
        <color rgb="FFFF0000"/>
      </font>
    </ndxf>
  </rcc>
  <rcc rId="277" sId="1">
    <o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oc>
    <n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В августе приняты работы на сумму 1 635,6 тыс.руб., заявка на оплату направлена;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Срок выполнения работ - 20.11.2019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nc>
  </rcc>
</revisions>
</file>

<file path=xl/revisions/revisionLog1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1" start="0" length="2147483647">
    <dxf>
      <font>
        <color auto="1"/>
      </font>
    </dxf>
  </rfmt>
  <rfmt sheetId="1" sqref="D12" start="0" length="2147483647">
    <dxf>
      <font>
        <color rgb="FFFF0000"/>
      </font>
    </dxf>
  </rfmt>
  <rfmt sheetId="1" sqref="D66">
    <dxf>
      <fill>
        <patternFill patternType="solid">
          <bgColor rgb="FFFFFF00"/>
        </patternFill>
      </fill>
    </dxf>
  </rfmt>
</revisions>
</file>

<file path=xl/revisions/revisionLog1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70:E127">
    <dxf>
      <fill>
        <patternFill patternType="none">
          <bgColor auto="1"/>
        </patternFill>
      </fill>
    </dxf>
  </rfmt>
  <rfmt sheetId="1" sqref="E131:E132">
    <dxf>
      <fill>
        <patternFill patternType="none">
          <bgColor auto="1"/>
        </patternFill>
      </fill>
    </dxf>
  </rfmt>
</revisions>
</file>

<file path=xl/revisions/revisionLog1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137">
    <dxf>
      <fill>
        <patternFill patternType="none">
          <bgColor auto="1"/>
        </patternFill>
      </fill>
    </dxf>
  </rfmt>
  <rfmt sheetId="1" sqref="E143">
    <dxf>
      <fill>
        <patternFill patternType="none">
          <bgColor auto="1"/>
        </patternFill>
      </fill>
    </dxf>
  </rfmt>
  <rcv guid="{6E4A7295-8CE0-4D28-ABEF-D38EBAE7C204}" action="delete"/>
  <rdn rId="0" localSheetId="1" customView="1" name="Z_6E4A7295_8CE0_4D28_ABEF_D38EBAE7C204_.wvu.PrintArea" hidden="1" oldHidden="1">
    <formula>'на 29.08.2019'!$A$1:$J$205</formula>
    <oldFormula>'на 29.08.2019'!$A$1:$J$205</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29.08.2019'!$A$7:$J$405</formula>
    <oldFormula>'на 29.08.2019'!$A$7:$J$405</oldFormula>
  </rdn>
  <rcv guid="{6E4A7295-8CE0-4D28-ABEF-D38EBAE7C204}" action="add"/>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29.08.2019'!$A$1:$J$205</formula>
    <oldFormula>'на 29.08.2019'!$A$1:$J$205</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29.08.2019'!$A$7:$J$405</formula>
    <oldFormula>'на 29.08.2019'!$A$7:$J$405</oldFormula>
  </rdn>
  <rcv guid="{6E4A7295-8CE0-4D28-ABEF-D38EBAE7C204}" action="add"/>
</revisions>
</file>

<file path=xl/revisions/revisionLog1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4"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признаны несостоявшимися по причине отсутствия заявок на участие.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1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2" start="0" length="2147483647">
    <dxf>
      <font>
        <color auto="1"/>
      </font>
    </dxf>
  </rfmt>
  <rfmt sheetId="1" sqref="B9:B14" start="0" length="2147483647">
    <dxf>
      <font>
        <color auto="1"/>
      </font>
    </dxf>
  </rfmt>
</revisions>
</file>

<file path=xl/revisions/revisionLog1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5"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1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8" start="0" length="2147483647">
    <dxf>
      <font>
        <color auto="1"/>
      </font>
    </dxf>
  </rfmt>
</revisions>
</file>

<file path=xl/revisions/revisionLog1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6"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признаны несостоявшимися по причине отсутствия заявок на участие.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1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9:J35" start="0" length="2147483647">
    <dxf>
      <font>
        <color auto="1"/>
      </font>
    </dxf>
  </rfmt>
  <rcc rId="287" sId="1">
    <oc r="J174" t="inlineStr">
      <is>
        <r>
          <rPr>
            <u/>
            <sz val="16"/>
            <rFont val="Times New Roman"/>
            <family val="1"/>
            <charset val="204"/>
          </rPr>
          <t>ДГХ</t>
        </r>
        <r>
          <rPr>
            <sz val="16"/>
            <rFont val="Times New Roman"/>
            <family val="1"/>
            <charset val="204"/>
          </rPr>
          <t>: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oc>
    <nc r="J174" t="inlineStr">
      <is>
        <r>
          <rPr>
            <u/>
            <sz val="16"/>
            <rFont val="Times New Roman"/>
            <family val="1"/>
            <charset val="204"/>
          </rPr>
          <t>ДГХ</t>
        </r>
        <r>
          <rPr>
            <sz val="16"/>
            <rFont val="Times New Roman"/>
            <family val="1"/>
            <charset val="204"/>
          </rPr>
          <t>: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Неоднократно размещенные закупки на строительство объекта (в мае, июле 2019 года) не состоялись. Аукционы были  признаны несостоявшимися, т.к. не подано ни одной заявки на участие в аукционах. Очередное размещение закупки на выполнение работ по строительству объекта  состоялось 30.07.2019. Аукцион состоялся. Заключен муниципальный контракт №22/2019 от 23.08.2019 на сумму 937 389,7 тыс.руб.. Срок выполнения работ - 31.08.2021.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осущестляется приемка следующих работ:демонтажные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ДДХиТ ХМАО-Югры об уменьшении ассигнований на 2019 год.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Готовятся документы для оформления разрешения на ввод объекта в эксплуатацию.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nc>
  </rcc>
  <rfmt sheetId="1" sqref="J174:J179" start="0" length="2147483647">
    <dxf>
      <font>
        <color auto="1"/>
      </font>
    </dxf>
  </rfmt>
</revisions>
</file>

<file path=xl/revisions/revisionLog1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8" sId="1" odxf="1" dxf="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t>
        </r>
        <r>
          <rPr>
            <sz val="16"/>
            <rFont val="Times New Roman"/>
            <family val="2"/>
            <charset val="204"/>
          </rPr>
          <t xml:space="preserve">
1 626,01тыс.руб.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t>
        </r>
        <r>
          <rPr>
            <sz val="16"/>
            <rFont val="Times New Roman"/>
            <family val="2"/>
            <charset val="204"/>
          </rPr>
          <t xml:space="preserve">
1 626,01 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odxf>
      <font>
        <sz val="16"/>
        <color auto="1"/>
      </font>
    </odxf>
    <ndxf>
      <font>
        <sz val="16"/>
        <color auto="1"/>
      </font>
    </ndxf>
  </rcc>
  <rdn rId="0" localSheetId="1" customView="1" name="Z_67ADFAE6_A9AF_44D7_8539_93CD0F6B7849_.wvu.Rows" hidden="1" oldHidden="1">
    <oldFormula>'на 29.08.2019'!$92:$92</oldFormula>
  </rdn>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3" sId="1">
    <oc r="I155">
      <f>D155-69.3</f>
    </oc>
    <nc r="I155">
      <f>D155-69.3-1713.48</f>
    </nc>
  </rcc>
  <rcc rId="294" sId="1">
    <oc r="I156">
      <f>D156-108.4</f>
    </oc>
    <nc r="I156">
      <f>D156-108.4-6463.66</f>
    </nc>
  </rcc>
  <rcc rId="295" sId="1">
    <oc r="I157">
      <f>D157-44.4</f>
    </oc>
    <nc r="I157">
      <f>D157-44.4-2657.42</f>
    </nc>
  </rcc>
</revisions>
</file>

<file path=xl/revisions/revisionLog1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9" sId="1">
    <o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01.09.2019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t>
        </r>
        <r>
          <rPr>
            <sz val="16"/>
            <color rgb="FFFF0000"/>
            <rFont val="Times New Roman"/>
            <family val="2"/>
            <charset val="204"/>
          </rPr>
          <t xml:space="preserve">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oc>
    <n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29.08.2019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t>
        </r>
        <r>
          <rPr>
            <sz val="16"/>
            <color rgb="FFFF0000"/>
            <rFont val="Times New Roman"/>
            <family val="2"/>
            <charset val="204"/>
          </rPr>
          <t xml:space="preserve">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nc>
  </rcc>
  <rcc rId="300" sId="1" odxf="1" dxf="1">
    <oc r="D66">
      <f>D72+D126</f>
    </oc>
    <nc r="D66">
      <f>D72+D126</f>
    </nc>
    <ndxf>
      <fill>
        <patternFill patternType="none">
          <bgColor indexed="65"/>
        </patternFill>
      </fill>
    </ndxf>
  </rcc>
  <rfmt sheetId="1" sqref="B1:B1048576" start="0" length="2147483647">
    <dxf>
      <font/>
    </dxf>
  </rfmt>
  <rcc rId="301" sId="1">
    <oc r="J111" t="inlineStr">
      <is>
        <t>Работы  по строительству объекта  в соответствии с  заключенным муниципальным контрактом  № 08/2017 от 25.10.2017 с ООО СК "ЮВиС" завершены . Цена контракта - 678 069,2 тыс. руб. ( в т. ч. стоимость строительства сетей - 324 341,5  тыс. руб., дороги - 353 727,7 тыс. руб.) 
Готовость объекта 100%. По инженерным сетям работы выполнены и приняты по факту выполнения на общую сумму 8 424 тыс.руб. 
Остаток средств в размере 18 646,26 тыс. руб. - экономия по результатам проведенной закупки и заключения муниципального контракта, а также по факту выполнения работ. Направлено письмо в департамент строительства ХМАО-Югры об уменьшении ассигнований на 2019 год под факт выполненных работ.</t>
      </is>
    </oc>
    <nc r="J111" t="inlineStr">
      <is>
        <t>Работы  по строительству объекта  в соответствии с  заключенным муниципальным контрактом  № 08/2017 от 25.10.2017 с ООО СК "ЮВиС" завершены . Цена контракта - 678 069,2 тыс. руб. ( в т. ч. стоимость строительства сетей - 324 341,5  тыс. руб., дороги - 353 727,7 тыс. руб.) 
Готовность объекта 100%. По инженерным сетям работы выполнены и приняты по факту выполнения на общую сумму 8 424 тыс.руб. 
Остаток средств в размере 18 646,26 тыс. руб. - экономия по результатам проведенной закупки и заключения муниципального контракта, а также по факту выполнения работ. Направлено письмо в департамент строительства ХМАО-Югры об уменьшении ассигнований на 2019 год под факт выполненных работ.</t>
      </is>
    </nc>
  </rc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5" sId="1">
    <oc r="I26">
      <f>20761.94+1053.06+138018.11-3163.9</f>
    </oc>
    <nc r="I26">
      <f>20761.94+1053.06+138018.11-3163.9-16.29</f>
    </nc>
  </rcc>
</revisions>
</file>

<file path=xl/revisions/revisionLog1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5:J60" start="0" length="2147483647">
    <dxf>
      <font>
        <color auto="1"/>
      </font>
    </dxf>
  </rfmt>
</revisions>
</file>

<file path=xl/revisions/revisionLog1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6" sId="1">
    <oc r="I25">
      <f>11460685.04+1053.06+1230157.26</f>
    </oc>
    <nc r="I25">
      <f>11460685.04+1053.06+1230157.26-146.64</f>
    </nc>
  </rcc>
</revisions>
</file>

<file path=xl/revisions/revisionLog1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7" sId="1">
    <o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t>
        </r>
        <r>
          <rPr>
            <sz val="16"/>
            <rFont val="Times New Roman"/>
            <family val="2"/>
            <charset val="204"/>
          </rPr>
          <t xml:space="preserve">
1 626,01 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t>
        </r>
        <r>
          <rPr>
            <sz val="16"/>
            <rFont val="Times New Roman"/>
            <family val="2"/>
            <charset val="204"/>
          </rPr>
          <t xml:space="preserve">
1 626,01 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cc rId="30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cv guid="{45DE1976-7F07-4EB4-8A9C-FB72D060BEFA}" action="delete"/>
  <rdn rId="0" localSheetId="1" customView="1" name="Z_45DE1976_7F07_4EB4_8A9C_FB72D060BEFA_.wvu.PrintArea" hidden="1" oldHidden="1">
    <formula>'на 29.08.2019'!$A$1:$J$190</formula>
    <oldFormula>'на 29.08.2019'!$A$1:$J$190</oldFormula>
  </rdn>
  <rdn rId="0" localSheetId="1" customView="1" name="Z_45DE1976_7F07_4EB4_8A9C_FB72D060BEFA_.wvu.PrintTitles" hidden="1" oldHidden="1">
    <formula>'на 29.08.2019'!$5:$8</formula>
    <oldFormula>'на 29.08.2019'!$5:$8</oldFormula>
  </rdn>
  <rdn rId="0" localSheetId="1" customView="1" name="Z_45DE1976_7F07_4EB4_8A9C_FB72D060BEFA_.wvu.FilterData" hidden="1" oldHidden="1">
    <formula>'на 29.08.2019'!$A$7:$J$405</formula>
    <oldFormula>'на 29.08.2019'!$A$7:$J$405</oldFormula>
  </rdn>
  <rcv guid="{45DE1976-7F07-4EB4-8A9C-FB72D060BEFA}" action="add"/>
</revisions>
</file>

<file path=xl/revisions/revisionLog1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2"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1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3"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cv guid="{45DE1976-7F07-4EB4-8A9C-FB72D060BEFA}" action="delete"/>
  <rdn rId="0" localSheetId="1" customView="1" name="Z_45DE1976_7F07_4EB4_8A9C_FB72D060BEFA_.wvu.PrintArea" hidden="1" oldHidden="1">
    <formula>'на 29.08.2019'!$A$1:$J$190</formula>
    <oldFormula>'на 29.08.2019'!$A$1:$J$190</oldFormula>
  </rdn>
  <rdn rId="0" localSheetId="1" customView="1" name="Z_45DE1976_7F07_4EB4_8A9C_FB72D060BEFA_.wvu.PrintTitles" hidden="1" oldHidden="1">
    <formula>'на 29.08.2019'!$5:$8</formula>
    <oldFormula>'на 29.08.2019'!$5:$8</oldFormula>
  </rdn>
  <rdn rId="0" localSheetId="1" customView="1" name="Z_45DE1976_7F07_4EB4_8A9C_FB72D060BEFA_.wvu.FilterData" hidden="1" oldHidden="1">
    <formula>'на 29.08.2019'!$A$7:$J$405</formula>
    <oldFormula>'на 29.08.2019'!$A$7:$J$405</oldFormula>
  </rdn>
  <rcv guid="{45DE1976-7F07-4EB4-8A9C-FB72D060BEFA}" action="add"/>
</revisions>
</file>

<file path=xl/revisions/revisionLog1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7"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2. Планируется приобретение объекта недвижимого имущества для размещения дошкольной образовательной организации образования - "Детский сад в микрорайоне 42 г.Сургута". 
По объекту "Детский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По объектам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3. приобретение объекта недвижимого имущества для размещения дошкольной образовательной организации образования - "Детский сад в микрорайоне 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4. По приобретению объектов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1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18" sId="1">
    <oc r="J117" t="inlineStr">
      <is>
        <t>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осуществляется приемка следующих работ: 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планруется в 2020 году. Направлено письмо в департамент строительства ХМАО-Югры об уменьшении ассигнований 2019 года.</t>
      </is>
    </oc>
    <nc r="J117" t="inlineStr">
      <is>
        <t>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осуществляется приемка следующих работ: 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департамент строительства ХМАО-Югры об уменьшении ассигнований 2019 года.</t>
      </is>
    </nc>
  </rc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2"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t>
        </r>
        <r>
          <rPr>
            <sz val="16"/>
            <rFont val="Times New Roman"/>
            <family val="2"/>
            <charset val="204"/>
          </rPr>
          <t xml:space="preserve">
</t>
        </r>
        <r>
          <rPr>
            <u/>
            <sz val="16"/>
            <rFont val="Times New Roman"/>
            <family val="2"/>
            <charset val="204"/>
          </rPr>
          <t xml:space="preserve">ДАиГ: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ДАиГ: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1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3" sId="1">
    <oc r="I25">
      <f>11460685.04+1053.06+1230157.26-146.64</f>
    </oc>
    <nc r="I25">
      <f>D25-146.64</f>
    </nc>
  </rcc>
</revisions>
</file>

<file path=xl/revisions/revisionLog1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29.08.2019'!$A$1:$J$204</formula>
    <oldFormula>'на 29.08.2019'!$A$1:$J$204</oldFormula>
  </rdn>
  <rdn rId="0" localSheetId="1" customView="1" name="Z_A0A3CD9B_2436_40D7_91DB_589A95FBBF00_.wvu.PrintTitles" hidden="1" oldHidden="1">
    <formula>'на 29.08.2019'!$5:$8</formula>
    <oldFormula>'на 29.08.2019'!$5:$8</oldFormula>
  </rdn>
  <rdn rId="0" localSheetId="1" customView="1" name="Z_A0A3CD9B_2436_40D7_91DB_589A95FBBF00_.wvu.FilterData" hidden="1" oldHidden="1">
    <formula>'на 29.08.2019'!$A$7:$J$405</formula>
    <oldFormula>'на 29.08.2019'!$A$7:$J$405</oldFormula>
  </rdn>
  <rcv guid="{A0A3CD9B-2436-40D7-91DB-589A95FBBF00}" action="add"/>
</revisions>
</file>

<file path=xl/revisions/revisionLog1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7" sId="1">
    <oc r="I26">
      <f>20761.94+1053.06+138018.11-3163.9-16.29</f>
    </oc>
    <nc r="I26">
      <f>D26-3163.9-16.29</f>
    </nc>
  </rcc>
</revisions>
</file>

<file path=xl/revisions/revisionLog1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8"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ДАиГ: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ДАиГ: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1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5:I26" start="0" length="2147483647">
    <dxf>
      <font>
        <color auto="1"/>
      </font>
    </dxf>
  </rfmt>
</revisions>
</file>

<file path=xl/revisions/revisionLog1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9"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ДАиГ: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rFont val="Times New Roman"/>
            <family val="1"/>
            <charset val="204"/>
          </rPr>
          <t>ДАиГ</t>
        </r>
        <r>
          <rPr>
            <sz val="16"/>
            <rFont val="Times New Roman"/>
            <family val="1"/>
            <charset val="204"/>
          </rPr>
          <t xml:space="preserve">: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1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rFont val="Times New Roman"/>
            <family val="1"/>
            <charset val="204"/>
          </rPr>
          <t>ДАиГ</t>
        </r>
        <r>
          <rPr>
            <sz val="16"/>
            <rFont val="Times New Roman"/>
            <family val="1"/>
            <charset val="204"/>
          </rPr>
          <t xml:space="preserve">: </t>
        </r>
        <r>
          <rPr>
            <sz val="16"/>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rFont val="Times New Roman"/>
            <family val="2"/>
            <charset val="204"/>
          </rPr>
          <t xml:space="preserve">
</t>
        </r>
        <r>
          <rPr>
            <u/>
            <sz val="16"/>
            <rFont val="Times New Roman"/>
            <family val="1"/>
            <charset val="204"/>
          </rPr>
          <t>ДГХ:</t>
        </r>
        <r>
          <rPr>
            <sz val="16"/>
            <rFont val="Times New Roman"/>
            <family val="1"/>
            <charset val="204"/>
          </rPr>
          <t xml:space="preserve"> </t>
        </r>
        <r>
          <rPr>
            <sz val="16"/>
            <rFont val="Times New Roman"/>
            <family val="2"/>
            <charset val="204"/>
          </rPr>
          <t xml:space="preserve">
</t>
        </r>
        <r>
          <rPr>
            <sz val="16"/>
            <rFont val="Times New Roman"/>
            <family val="1"/>
            <charset val="204"/>
          </rPr>
          <t xml:space="preserve">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rFont val="Times New Roman"/>
            <family val="1"/>
            <charset val="204"/>
          </rPr>
          <t>ДАиГ</t>
        </r>
        <r>
          <rPr>
            <sz val="16"/>
            <rFont val="Times New Roman"/>
            <family val="1"/>
            <charset val="204"/>
          </rPr>
          <t xml:space="preserve">: </t>
        </r>
        <r>
          <rPr>
            <sz val="16"/>
            <rFont val="Times New Roman"/>
            <family val="2"/>
            <charset val="204"/>
          </rPr>
          <t xml:space="preserve">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1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1" sId="1">
    <oc r="J37"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9:I10" start="0" length="2147483647">
    <dxf>
      <font>
        <color auto="1"/>
      </font>
    </dxf>
  </rfmt>
  <rfmt sheetId="1" sqref="I11:I23" start="0" length="2147483647">
    <dxf>
      <font>
        <color auto="1"/>
      </font>
    </dxf>
  </rfmt>
</revisions>
</file>

<file path=xl/revisions/revisionLog1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2" sId="1">
    <oc r="J37"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из бюджета ХМАО-Югры в 2019 году бюджету муниципального образования субсидии на поддержку отрасли культуры. В рамках подпрограммы "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3"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из бюджета ХМАО-Югры в 2019 году бюджету муниципального образования субсидии на поддержку отрасли культуры. В рамках подпрограммы "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4"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5"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6"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7"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8"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1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39" sId="1">
    <o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cv guid="{45DE1976-7F07-4EB4-8A9C-FB72D060BEFA}" action="delete"/>
  <rdn rId="0" localSheetId="1" customView="1" name="Z_45DE1976_7F07_4EB4_8A9C_FB72D060BEFA_.wvu.PrintArea" hidden="1" oldHidden="1">
    <formula>'на 29.08.2019'!$A$1:$J$190</formula>
    <oldFormula>'на 29.08.2019'!$A$1:$J$190</oldFormula>
  </rdn>
  <rdn rId="0" localSheetId="1" customView="1" name="Z_45DE1976_7F07_4EB4_8A9C_FB72D060BEFA_.wvu.PrintTitles" hidden="1" oldHidden="1">
    <formula>'на 29.08.2019'!$5:$8</formula>
    <oldFormula>'на 29.08.2019'!$5:$8</oldFormula>
  </rdn>
  <rdn rId="0" localSheetId="1" customView="1" name="Z_45DE1976_7F07_4EB4_8A9C_FB72D060BEFA_.wvu.FilterData" hidden="1" oldHidden="1">
    <formula>'на 29.08.2019'!$A$7:$J$405</formula>
    <oldFormula>'на 29.08.2019'!$A$7:$J$405</oldFormula>
  </rdn>
  <rcv guid="{45DE1976-7F07-4EB4-8A9C-FB72D060BEFA}" action="add"/>
</revisions>
</file>

<file path=xl/revisions/revisionLog1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3" sId="1" odxf="1" dxf="1">
    <oc r="J43"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t>
        </r>
        <r>
          <rPr>
            <sz val="16"/>
            <rFont val="Times New Roman"/>
            <family val="1"/>
            <charset val="204"/>
          </rPr>
          <t>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Дополнительное соглашение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3-4 квартале 2019 года.</t>
        </r>
      </is>
    </oc>
    <nc r="J43"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t>
        </r>
        <r>
          <rPr>
            <sz val="16"/>
            <rFont val="Times New Roman"/>
            <family val="1"/>
            <charset val="204"/>
          </rPr>
          <t>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Дополнительное соглашение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3-4 квартале 2019 года.</t>
        </r>
      </is>
    </nc>
    <odxf>
      <font>
        <sz val="16"/>
        <color rgb="FFFF0000"/>
      </font>
    </odxf>
    <ndxf>
      <font>
        <sz val="16"/>
        <color rgb="FFFF0000"/>
      </font>
    </ndxf>
  </rcc>
</revisions>
</file>

<file path=xl/revisions/revisionLog1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4" sId="1">
    <o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1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45" sId="1">
    <oc r="J93" t="inlineStr">
      <is>
        <t>Состаялась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Стадия заключения муниципального контракта. Победитель - ООО "Архивариус", сумма контракта - 2 214,3 тыс.руб. Срок выполнения работ - 01.12.2019 года. Остаток средств в размере 28 679,9 тыс.руб. - экономия в результате проведенных торгов. Средства перераспределены на мероприятие по возмещению части затрат застройщика (инвестора) по строительству объектов инженерной инфраструктуры</t>
      </is>
    </oc>
    <nc r="J93" t="inlineStr">
      <is>
        <t>Состоялась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Стадия заключения муниципального контракта. Победитель - ООО "Архивариус", сумма контракта - 2 214,3 тыс.руб. Срок выполнения работ - 01.12.2019 года. Остаток средств в размере 28 679,9 тыс.руб. - экономия в результате проведенных торгов. Средства перераспределены на мероприятие по возмещению части затрат застройщика (инвестора) по строительству объектов инженерной инфраструктуры</t>
      </is>
    </nc>
  </rcc>
</revisions>
</file>

<file path=xl/revisions/revisionLog1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7:J172">
    <dxf>
      <alignment horizontal="left" readingOrder="0"/>
    </dxf>
  </rfmt>
</revisions>
</file>

<file path=xl/revisions/revisionLog1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Rows" hidden="1" oldHidden="1">
    <formula>'на 29.08.2019'!$34:$35</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Rows" hidden="1" oldHidden="1">
    <formula>'на 29.08.2019'!$34:$35</formula>
    <oldFormula>'на 29.08.2019'!$34:$35</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4" sId="1">
    <o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В августе приняты работы на сумму 1 635,6 тыс.руб., заявка на оплату направлена;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Срок выполнения работ - 20.11.2019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oc>
    <n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В августе приняты работы на сумму 1 635,6 тыс.руб., заявка на оплату направлена. 5 491,93 тыс.руб. - экономия по результатам проведенных закупок;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Срок выполнения работ - 20.11.2019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5 342,63 тыс.руб. - экономия по результатам проведенных закупок.                        </t>
      </is>
    </nc>
  </rcc>
</revisions>
</file>

<file path=xl/revisions/revisionLog1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Rows" hidden="1" oldHidden="1">
    <formula>'на 29.08.2019'!$34:$35,'на 29.08.2019'!$139:$140,'на 29.08.2019'!$146:$146,'на 29.08.2019'!$148:$152</formula>
    <oldFormula>'на 29.08.2019'!$34:$35</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Rows" hidden="1" oldHidden="1">
    <formula>'на 29.08.2019'!$151:$152</formula>
    <oldFormula>'на 29.08.2019'!$34:$35,'на 29.08.2019'!$139:$140,'на 29.08.2019'!$146:$146,'на 29.08.2019'!$148:$152</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7ADFAE6-A9AF-44D7-8539-93CD0F6B7849}" action="delete"/>
  <rdn rId="0" localSheetId="1" customView="1" name="Z_67ADFAE6_A9AF_44D7_8539_93CD0F6B7849_.wvu.PrintArea" hidden="1" oldHidden="1">
    <formula>'на 29.08.2019'!$A$1:$J$204</formula>
    <oldFormula>'на 29.08.2019'!$A$1:$J$204</oldFormula>
  </rdn>
  <rdn rId="0" localSheetId="1" customView="1" name="Z_67ADFAE6_A9AF_44D7_8539_93CD0F6B7849_.wvu.PrintTitles" hidden="1" oldHidden="1">
    <formula>'на 29.08.2019'!$5:$8</formula>
    <oldFormula>'на 29.08.2019'!$5:$8</oldFormula>
  </rdn>
  <rdn rId="0" localSheetId="1" customView="1" name="Z_67ADFAE6_A9AF_44D7_8539_93CD0F6B7849_.wvu.Rows" hidden="1" oldHidden="1">
    <formula>'на 29.08.2019'!$79:$80,'на 29.08.2019'!$85:$86,'на 29.08.2019'!$91:$92,'на 29.08.2019'!$97:$98,'на 29.08.2019'!$103:$104,'на 29.08.2019'!$109:$110,'на 29.08.2019'!$127:$128,'на 29.08.2019'!$139:$140,'на 29.08.2019'!$148:$152,'на 29.08.2019'!$165:$166</formula>
    <oldFormula>'на 29.08.2019'!$151:$152</oldFormula>
  </rdn>
  <rdn rId="0" localSheetId="1" customView="1" name="Z_67ADFAE6_A9AF_44D7_8539_93CD0F6B7849_.wvu.FilterData" hidden="1" oldHidden="1">
    <formula>'на 29.08.2019'!$A$7:$J$405</formula>
    <oldFormula>'на 29.08.2019'!$A$7:$J$405</oldFormula>
  </rdn>
  <rcv guid="{67ADFAE6-A9AF-44D7-8539-93CD0F6B7849}" action="add"/>
</revisions>
</file>

<file path=xl/revisions/revisionLog1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K204" start="0" length="2147483647">
    <dxf>
      <font>
        <color rgb="FFFF0000"/>
      </font>
    </dxf>
  </rfmt>
  <rcc rId="367" sId="1">
    <oc r="C78">
      <f>C90+C84+C96+C102</f>
    </oc>
    <nc r="C78">
      <f>C90+C84+C96+C102</f>
    </nc>
  </rcc>
  <rcc rId="368" sId="1">
    <oc r="D78">
      <f>D90+D84+D96+D102</f>
    </oc>
    <nc r="D78">
      <f>D90+D84+D96+D102</f>
    </nc>
  </rcc>
  <rcc rId="369" sId="1">
    <oc r="D84">
      <f>27723.7+104104.8-29219.14</f>
    </oc>
    <nc r="D84">
      <f>27723.7+104104.8</f>
    </nc>
  </rcc>
  <rfmt sheetId="1" sqref="A62:I151" start="0" length="2147483647">
    <dxf>
      <font>
        <color auto="1"/>
      </font>
    </dxf>
  </rfmt>
  <rfmt sheetId="1" sqref="B152" start="0" length="2147483647">
    <dxf>
      <font>
        <color auto="1"/>
      </font>
    </dxf>
  </rfmt>
  <rfmt sheetId="1" sqref="J81:J152" start="0" length="2147483647">
    <dxf>
      <font>
        <color auto="1"/>
      </font>
    </dxf>
  </rfmt>
</revisions>
</file>

<file path=xl/revisions/revisionLog1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0" sId="1">
    <oc r="G142">
      <f>1776.35+7993.57</f>
    </oc>
    <nc r="G142">
      <f>1776.35+7993.56</f>
    </nc>
  </rcc>
</revisions>
</file>

<file path=xl/revisions/revisionLog1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1" sId="1" quotePrefix="1">
    <oc r="E5" t="inlineStr">
      <is>
        <t>на 29.08.2019</t>
      </is>
    </oc>
    <nc r="E5" t="inlineStr">
      <is>
        <t>на 01.09.2019</t>
      </is>
    </nc>
  </rcc>
  <rcc rId="372" sId="1" numFmtId="4">
    <oc r="E32">
      <v>261086.96</v>
    </oc>
    <nc r="E32">
      <v>282138.32</v>
    </nc>
  </rcc>
  <rcc rId="373" sId="1" numFmtId="4">
    <oc r="G32">
      <v>143905.13</v>
    </oc>
    <nc r="G32">
      <v>144416.84</v>
    </nc>
  </rcc>
  <rfmt sheetId="1" sqref="A29:H35" start="0" length="2147483647">
    <dxf>
      <font>
        <color auto="1"/>
      </font>
    </dxf>
  </rfmt>
</revisions>
</file>

<file path=xl/revisions/revisionLog1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4:C27" start="0" length="2147483647">
    <dxf>
      <font>
        <color auto="1"/>
      </font>
    </dxf>
  </rfmt>
</revisions>
</file>

<file path=xl/revisions/revisionLog1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8" start="0" length="2147483647">
    <dxf>
      <font>
        <color auto="1"/>
      </font>
    </dxf>
  </rfmt>
  <rfmt sheetId="1" sqref="D24:D26" start="0" length="2147483647">
    <dxf>
      <font>
        <color auto="1"/>
      </font>
    </dxf>
  </rfmt>
</revisions>
</file>

<file path=xl/revisions/revisionLog1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24:H24" start="0" length="2147483647">
    <dxf>
      <font>
        <color auto="1"/>
      </font>
    </dxf>
  </rfmt>
  <rcc rId="374" sId="1" numFmtId="4">
    <oc r="E25">
      <v>6507468.1100000003</v>
    </oc>
    <nc r="E25">
      <v>6774142.5999999996</v>
    </nc>
  </rcc>
  <rfmt sheetId="1" sqref="E25:F25" start="0" length="2147483647">
    <dxf>
      <font>
        <color auto="1"/>
      </font>
    </dxf>
  </rfmt>
  <rcc rId="375" sId="1" numFmtId="4">
    <oc r="E26">
      <v>22570.43</v>
    </oc>
    <nc r="E26">
      <v>22820.42</v>
    </nc>
  </rcc>
  <rcc rId="376" sId="1" numFmtId="4">
    <oc r="G26">
      <v>22570.43</v>
    </oc>
    <nc r="G26">
      <v>22820.42</v>
    </nc>
  </rcc>
  <rfmt sheetId="1" sqref="E26:H26" start="0" length="2147483647">
    <dxf>
      <font>
        <color auto="1"/>
      </font>
    </dxf>
  </rfmt>
</revisions>
</file>

<file path=xl/revisions/revisionLog1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77" sId="1" numFmtId="4">
    <oc r="G25">
      <v>6210073.4299999997</v>
    </oc>
    <nc r="G25">
      <v>6243209.0700000003</v>
    </nc>
  </rcc>
  <rfmt sheetId="1" sqref="G25:H25" start="0" length="2147483647">
    <dxf>
      <font>
        <color auto="1"/>
      </font>
    </dxf>
  </rfmt>
</revisions>
</file>

<file path=xl/revisions/revisionLog1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A22" start="0" length="2147483647">
    <dxf>
      <font>
        <color auto="1"/>
      </font>
    </dxf>
  </rfmt>
  <rfmt sheetId="1" sqref="J21" start="0" length="0">
    <dxf>
      <font>
        <sz val="16"/>
        <color rgb="FFFF0000"/>
      </font>
    </dxf>
  </rfmt>
  <rcc rId="378" sId="1">
    <oc r="J21" t="inlineStr">
      <is>
        <r>
          <rPr>
            <u/>
            <sz val="16"/>
            <color rgb="FFFF0000"/>
            <rFont val="Times New Roman"/>
            <family val="2"/>
            <charset val="204"/>
          </rPr>
          <t>ДО</t>
        </r>
        <r>
          <rPr>
            <sz val="16"/>
            <color rgb="FFFF0000"/>
            <rFont val="Times New Roman"/>
            <family val="2"/>
            <charset val="204"/>
          </rPr>
          <t xml:space="preserve">: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3. приобретение объекта недвижимого имущества для размещения дошкольной образовательной организации образования - "Детский сад в микрорайоне 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4. По приобретению объектов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3. приобретение объекта недвижимого имущества для размещения дошкольной образовательной организации образования - "Детский сад в микрорайоне 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4. По приобретению объектов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1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29:J140" start="0" length="2147483647">
    <dxf>
      <font>
        <color rgb="FFFF0000"/>
      </font>
    </dxf>
  </rfmt>
  <rcc rId="379" sId="1">
    <oc r="J141" t="inlineStr">
      <is>
        <r>
          <rPr>
            <u/>
            <sz val="16"/>
            <rFont val="Times New Roman"/>
            <family val="2"/>
            <charset val="204"/>
          </rPr>
          <t>ДАиГ:</t>
        </r>
        <r>
          <rPr>
            <sz val="16"/>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29.08.2019: 
- 11 гражданам перечислена субсидия;                                                                                                                                                                                                                 
- 3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is>
    </oc>
    <nc r="J141" t="inlineStr">
      <is>
        <r>
          <rPr>
            <u/>
            <sz val="16"/>
            <rFont val="Times New Roman"/>
            <family val="2"/>
            <charset val="204"/>
          </rPr>
          <t>ДАиГ:</t>
        </r>
        <r>
          <rPr>
            <sz val="16"/>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color rgb="FFFF0000"/>
            <rFont val="Times New Roman"/>
            <family val="1"/>
            <charset val="204"/>
          </rPr>
          <t xml:space="preserve">АГ: </t>
        </r>
        <r>
          <rPr>
            <sz val="16"/>
            <color rgb="FFFF0000"/>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29.08.2019: 
- 11 гражданам перечислена субсидия;                                                                                                                                                                                                                 
- 3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is>
    </nc>
  </rcc>
  <rcc rId="380" sId="1" numFmtId="4">
    <oc r="E169">
      <v>178499.53</v>
    </oc>
    <nc r="E169">
      <v>178795.29</v>
    </nc>
  </rcc>
  <rcc rId="381" sId="1" numFmtId="4">
    <oc r="G169">
      <v>178499.53</v>
    </oc>
    <nc r="G169">
      <v>178795.29</v>
    </nc>
  </rcc>
  <rfmt sheetId="1" sqref="A167:I172" start="0" length="2147483647">
    <dxf>
      <font>
        <color auto="1"/>
      </font>
    </dxf>
  </rfmt>
</revisions>
</file>

<file path=xl/revisions/revisionLog1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2" sId="1" odxf="1" dxf="1">
    <oc r="B21" t="inlineStr">
      <is>
        <r>
          <t xml:space="preserve">Государственная программа "Развитие образования"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nc>
    <odxf>
      <font>
        <sz val="16"/>
        <color rgb="FFFF0000"/>
      </font>
    </odxf>
    <ndxf>
      <font>
        <sz val="16"/>
        <color rgb="FFFF0000"/>
      </font>
    </ndxf>
  </rcc>
</revisions>
</file>

<file path=xl/revisions/revisionLog1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3"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nc>
  </rcc>
</revisions>
</file>

<file path=xl/revisions/revisionLog1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3:XFD173" start="0" length="2147483647">
    <dxf>
      <font>
        <color auto="1"/>
      </font>
    </dxf>
  </rfmt>
  <rfmt sheetId="1" sqref="A180:XFD183" start="0" length="2147483647">
    <dxf>
      <font>
        <color auto="1"/>
      </font>
    </dxf>
  </rfmt>
  <rcc rId="384" sId="1" numFmtId="4">
    <oc r="G186">
      <v>3551.8</v>
    </oc>
    <nc r="G186">
      <v>3593.38</v>
    </nc>
  </rcc>
  <rfmt sheetId="1" sqref="A184:I190" start="0" length="2147483647">
    <dxf>
      <font>
        <color auto="1"/>
      </font>
    </dxf>
  </rfmt>
  <rfmt sheetId="1" sqref="A189:XFD190" start="0" length="2147483647">
    <dxf>
      <font>
        <color auto="1"/>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1:I23" start="0" length="2147483647">
    <dxf>
      <font>
        <color auto="1"/>
      </font>
    </dxf>
  </rfmt>
  <rfmt sheetId="1" sqref="A9:XFD9" start="0" length="2147483647">
    <dxf>
      <font>
        <color auto="1"/>
      </font>
    </dxf>
  </rfmt>
  <rcc rId="454" sId="1" quotePrefix="1">
    <oc r="A3" t="inlineStr">
      <is>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29.08.2019 </t>
      </is>
    </oc>
    <nc r="A3" t="inlineStr">
      <is>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01.09.2019 </t>
      </is>
    </nc>
  </rcc>
  <rfmt sheetId="1" sqref="A3:XFD8" start="0" length="2147483647">
    <dxf>
      <font>
        <color auto="1"/>
      </font>
    </dxf>
  </rfmt>
  <rcv guid="{6E4A7295-8CE0-4D28-ABEF-D38EBAE7C204}" action="delete"/>
  <rdn rId="0" localSheetId="1" customView="1" name="Z_6E4A7295_8CE0_4D28_ABEF_D38EBAE7C204_.wvu.PrintArea" hidden="1" oldHidden="1">
    <formula>'на 29.08.2019'!$A$1:$J$205</formula>
    <oldFormula>'на 29.08.2019'!$A$1:$J$205</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29.08.2019'!$A$7:$J$405</formula>
    <oldFormula>'на 29.08.2019'!$A$7:$J$405</oldFormula>
  </rdn>
  <rcv guid="{6E4A7295-8CE0-4D28-ABEF-D38EBAE7C204}" action="add"/>
</revisions>
</file>

<file path=xl/revisions/revisionLog2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5" sId="1">
    <o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oc>
    <nc r="B21" t="inlineStr">
      <is>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nc>
  </rcc>
</revisions>
</file>

<file path=xl/revisions/revisionLog2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1:H198" start="0" length="2147483647">
    <dxf>
      <font>
        <color auto="1"/>
      </font>
    </dxf>
  </rfmt>
</revisions>
</file>

<file path=xl/revisions/revisionLog2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1:XFD61" start="0" length="2147483647">
    <dxf>
      <font>
        <color auto="1"/>
      </font>
    </dxf>
  </rfmt>
  <rfmt sheetId="1" sqref="A36:XFD36" start="0" length="2147483647">
    <dxf>
      <font>
        <color auto="1"/>
      </font>
    </dxf>
  </rfmt>
</revisions>
</file>

<file path=xl/revisions/revisionLog2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4" start="0" length="2147483647">
    <dxf>
      <font>
        <color auto="1"/>
      </font>
    </dxf>
  </rfmt>
  <rcc rId="386" sId="1">
    <oc r="I25">
      <f>D25-146.64</f>
    </oc>
    <nc r="I25">
      <f>1053.06+11460685.04</f>
    </nc>
  </rcc>
</revisions>
</file>

<file path=xl/revisions/revisionLog2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7" sId="1">
    <oc r="I26">
      <f>D26-3163.9-16.29</f>
    </oc>
    <nc r="I26">
      <f>1053.06+20761.94</f>
    </nc>
  </rcc>
</revisions>
</file>

<file path=xl/revisions/revisionLog2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 start="0" length="2147483647">
    <dxf>
      <font>
        <color auto="1"/>
      </font>
    </dxf>
  </rfmt>
  <rfmt sheetId="1" sqref="B38:B42" start="0" length="2147483647">
    <dxf>
      <font>
        <color auto="1"/>
      </font>
    </dxf>
  </rfmt>
  <rfmt sheetId="1" sqref="C37:C40" start="0" length="2147483647">
    <dxf>
      <font>
        <color auto="1"/>
      </font>
    </dxf>
  </rfmt>
</revisions>
</file>

<file path=xl/revisions/revisionLog2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37:D40" start="0" length="2147483647">
    <dxf>
      <font>
        <color auto="1"/>
      </font>
    </dxf>
  </rfmt>
  <rfmt sheetId="1" sqref="E40:H40" start="0" length="2147483647">
    <dxf>
      <font>
        <color auto="1"/>
      </font>
    </dxf>
  </rfmt>
  <rfmt sheetId="1" sqref="E39:F39" start="0" length="2147483647">
    <dxf>
      <font>
        <color auto="1"/>
      </font>
    </dxf>
  </rfmt>
  <rfmt sheetId="1" sqref="E38:F38" start="0" length="2147483647">
    <dxf>
      <font>
        <color auto="1"/>
      </font>
    </dxf>
  </rfmt>
  <rfmt sheetId="1" sqref="E37:F37" start="0" length="2147483647">
    <dxf>
      <font>
        <color auto="1"/>
      </font>
    </dxf>
  </rfmt>
  <rfmt sheetId="1" sqref="G39:H39" start="0" length="2147483647">
    <dxf>
      <font>
        <color auto="1"/>
      </font>
    </dxf>
  </rfmt>
  <rfmt sheetId="1" sqref="G38:H38" start="0" length="2147483647">
    <dxf>
      <font>
        <color auto="1"/>
      </font>
    </dxf>
  </rfmt>
  <rfmt sheetId="1" sqref="G37:H37" start="0" length="2147483647">
    <dxf>
      <font>
        <color auto="1"/>
      </font>
    </dxf>
  </rfmt>
  <rfmt sheetId="1" sqref="I37:I40" start="0" length="2147483647">
    <dxf>
      <font>
        <color auto="1"/>
      </font>
    </dxf>
  </rfmt>
</revisions>
</file>

<file path=xl/revisions/revisionLog2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21" start="0" length="0">
    <dxf>
      <font>
        <sz val="16"/>
        <color rgb="FFFF0000"/>
      </font>
    </dxf>
  </rfmt>
  <rfmt sheetId="1" sqref="E64:E65">
    <dxf>
      <fill>
        <patternFill patternType="solid">
          <bgColor rgb="FFFFFF00"/>
        </patternFill>
      </fill>
    </dxf>
  </rfmt>
  <rfmt sheetId="1" sqref="G65:G66">
    <dxf>
      <fill>
        <patternFill patternType="solid">
          <bgColor rgb="FFFFFF00"/>
        </patternFill>
      </fill>
    </dxf>
  </rfmt>
  <rcc rId="388" sId="1">
    <oc r="B21" t="inlineStr">
      <is>
        <r>
          <t xml:space="preserve">Государственная программа "Развитие образования"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is>
    </oc>
    <nc r="B21" t="inlineStr">
      <is>
        <r>
          <t xml:space="preserve">Государственная программа "Развитие образования"
</t>
        </r>
        <r>
          <rPr>
            <sz val="16"/>
            <color rgb="FFFF0000"/>
            <rFont val="Times New Roman"/>
            <family val="2"/>
            <charset val="204"/>
          </rPr>
          <t>1.</t>
        </r>
        <r>
          <rPr>
            <b/>
            <sz val="16"/>
            <color rgb="FFFF0000"/>
            <rFont val="Times New Roman"/>
            <family val="2"/>
            <charset val="204"/>
          </rPr>
          <t xml:space="preserve"> </t>
        </r>
        <r>
          <rPr>
            <sz val="16"/>
            <color rgb="FFFF0000"/>
            <rFont val="Times New Roman"/>
            <family val="2"/>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Субвенции на организацию и обеспечение отдыха и оздоровления детей, в том числе в этнической среде;
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6. Субсидия  на создание новых мест в общеобразовательных организациях;
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
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
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11.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общеобразовательных организаций, осуществляющих образовательную деятельность по образовательным программам дошкольного образования;
12.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is>
    </nc>
  </rcc>
  <rcft rId="385" sheetId="1"/>
  <rcft rId="383" sheetId="1"/>
  <rcft rId="382" sheetId="1"/>
  <rfmt sheetId="1" sqref="B21:B23" start="0" length="2147483647">
    <dxf>
      <font>
        <color auto="1"/>
      </font>
    </dxf>
  </rfmt>
</revisions>
</file>

<file path=xl/revisions/revisionLog2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89" sId="1">
    <oc r="J129" t="inlineStr">
      <is>
        <t xml:space="preserve">   На 29.08.2019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29.08.2019:
- 4 молодым семьям выдано свидетельство о праве на получение социальной выплаты;
- 1 молодой семье перечислена социальная выплата;
- 2 молодым семьям перечисление соц.выплаты будет произведено после поступления из банка заявки на  перечисление бюджетных средств;                                                                            
- 1 молодая семья, получившая свидетельство, в стадии подбора вариантов приобретения жилья.
</t>
      </is>
    </oc>
    <nc r="J129" t="inlineStr">
      <is>
        <t xml:space="preserve">   На 01.09.2019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01.09.2019:
- 4 молодым семьям выдано свидетельство о праве на получение социальной выплаты;
- 1 молодой семье перечислена социальная выплата;
- 2 молодым семьям перечисление соц.выплаты будет произведено после поступления из банка заявки на  перечисление бюджетных средств;                                                                            
- 1 молодая семья, получившая свидетельство, в стадии подбора вариантов приобретения жилья.
</t>
      </is>
    </nc>
  </rcc>
  <rfmt sheetId="1" sqref="J129:J134" start="0" length="2147483647">
    <dxf>
      <font>
        <color auto="1"/>
      </font>
    </dxf>
  </rfmt>
  <rcc rId="390" sId="1">
    <oc r="J141" t="inlineStr">
      <is>
        <r>
          <rPr>
            <u/>
            <sz val="16"/>
            <rFont val="Times New Roman"/>
            <family val="2"/>
            <charset val="204"/>
          </rPr>
          <t>ДАиГ:</t>
        </r>
        <r>
          <rPr>
            <sz val="16"/>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color rgb="FFFF0000"/>
            <rFont val="Times New Roman"/>
            <family val="1"/>
            <charset val="204"/>
          </rPr>
          <t xml:space="preserve">АГ: </t>
        </r>
        <r>
          <rPr>
            <sz val="16"/>
            <color rgb="FFFF0000"/>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29.08.2019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29.08.2019: 
- 11 гражданам перечислена субсидия;                                                                                                                                                                                                                 
- 3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is>
    </oc>
    <nc r="J141" t="inlineStr">
      <is>
        <r>
          <rPr>
            <u/>
            <sz val="16"/>
            <rFont val="Times New Roman"/>
            <family val="2"/>
            <charset val="204"/>
          </rPr>
          <t>ДАиГ:</t>
        </r>
        <r>
          <rPr>
            <sz val="16"/>
            <rFont val="Times New Roman"/>
            <family val="2"/>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
</t>
        </r>
        <r>
          <rPr>
            <u/>
            <sz val="16"/>
            <color rgb="FFFF0000"/>
            <rFont val="Times New Roman"/>
            <family val="1"/>
            <charset val="204"/>
          </rPr>
          <t xml:space="preserve">АГ: </t>
        </r>
        <r>
          <rPr>
            <sz val="16"/>
            <color rgb="FFFF0000"/>
            <rFont val="Times New Roman"/>
            <family val="1"/>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
     По состоянию на 01.09.2019 на основании приказа Департамента строительства ХМАО-Югры от 18.01.2019 № 5-п, от 24.07.2019 № 160-п в список получателей субсидии включено 28 льготополучателей.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
     По состоянию на 01.09.2019: 
- 11 гражданам перечислена субсидия;                                                                                                                                                                                                                 
- 3 гражданам отказано в предоставлении субсидии в связи с утратой права на обеспечение жильем за счет средств федерального бюджета;
- 2 граждан не предоставили документы для принятия решения о выдаче гарантийного письма;   
- 7 граждан отказались от получения субсидий на основании личного заявления; 
- по 4 гражанам проводится проверка документов на предмет подтверждения права на обеспечение жильем за счет средств федерального бюджета;                                                                                      
- 1 гражанину направлены уведомления о возможности получения субсидии.                                                                                                                           
       </t>
        </r>
      </is>
    </nc>
  </rcc>
  <rfmt sheetId="1" sqref="J141:J146" start="0" length="2147483647">
    <dxf>
      <font>
        <color auto="1"/>
      </font>
    </dxf>
  </rfmt>
</revisions>
</file>

<file path=xl/revisions/revisionLog2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1" sId="1">
    <oc r="G83">
      <f>18395.1+73580.24</f>
    </oc>
    <nc r="G83">
      <f>91975.31</f>
    </nc>
  </rcc>
  <rcc rId="392" sId="1" numFmtId="4">
    <oc r="E83">
      <v>91975.3</v>
    </oc>
    <nc r="E83">
      <v>91975.31</v>
    </nc>
  </rcc>
  <rfmt sheetId="1" sqref="G65">
    <dxf>
      <fill>
        <patternFill patternType="none">
          <bgColor auto="1"/>
        </patternFill>
      </fill>
    </dxf>
  </rfmt>
  <rfmt sheetId="1" sqref="E65">
    <dxf>
      <fill>
        <patternFill patternType="none">
          <bgColor auto="1"/>
        </patternFill>
      </fill>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9:XFD199" start="0" length="2147483647">
    <dxf>
      <font>
        <color rgb="FFFF0000"/>
      </font>
    </dxf>
  </rfmt>
  <rcc rId="38" sId="1" quotePrefix="1">
    <oc r="E5" t="inlineStr">
      <is>
        <t>на 01.08.2019</t>
      </is>
    </oc>
    <nc r="E5" t="inlineStr">
      <is>
        <t>на 29.08.2019</t>
      </is>
    </nc>
  </rcc>
  <rcc rId="39" sId="1" quotePrefix="1">
    <oc r="A3" t="inlineStr">
      <is>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01.08.2019 </t>
      </is>
    </oc>
    <nc r="A3" t="inlineStr">
      <is>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29.08.2019 </t>
      </is>
    </nc>
  </rcc>
  <rcv guid="{6E4A7295-8CE0-4D28-ABEF-D38EBAE7C204}" action="delete"/>
  <rdn rId="0" localSheetId="1" customView="1" name="Z_6E4A7295_8CE0_4D28_ABEF_D38EBAE7C204_.wvu.PrintArea" hidden="1" oldHidden="1">
    <formula>'на 01.08.2019'!$A$1:$J$199</formula>
    <oldFormula>'на 01.08.2019'!$A$1:$J$199</oldFormula>
  </rdn>
  <rdn rId="0" localSheetId="1" customView="1" name="Z_6E4A7295_8CE0_4D28_ABEF_D38EBAE7C204_.wvu.PrintTitles" hidden="1" oldHidden="1">
    <formula>'на 01.08.2019'!$5:$8</formula>
    <oldFormula>'на 01.08.2019'!$5:$8</oldFormula>
  </rdn>
  <rdn rId="0" localSheetId="1" customView="1" name="Z_6E4A7295_8CE0_4D28_ABEF_D38EBAE7C204_.wvu.FilterData" hidden="1" oldHidden="1">
    <formula>'на 01.08.2019'!$A$7:$J$399</formula>
    <oldFormula>'на 01.08.2019'!$A$7:$J$399</oldFormula>
  </rdn>
  <rcv guid="{6E4A7295-8CE0-4D28-ABEF-D38EBAE7C204}" action="add"/>
</revisions>
</file>

<file path=xl/revisions/revisionLog2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3" sId="1">
    <oc r="E142">
      <f>1776.35+7993.57</f>
    </oc>
    <nc r="E142">
      <f>1776.35+7993.56</f>
    </nc>
  </rcc>
  <rfmt sheetId="1" sqref="E64">
    <dxf>
      <fill>
        <patternFill patternType="none">
          <bgColor auto="1"/>
        </patternFill>
      </fill>
    </dxf>
  </rfmt>
</revisions>
</file>

<file path=xl/revisions/revisionLog2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37" start="0" length="2147483647">
    <dxf>
      <font>
        <color auto="1"/>
      </font>
    </dxf>
  </rfmt>
</revisions>
</file>

<file path=xl/revisions/revisionLog2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4"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color rgb="FFFF0000"/>
            <rFont val="Times New Roman"/>
            <family val="2"/>
            <charset val="204"/>
          </rPr>
          <t>ДАиГ</t>
        </r>
        <r>
          <rPr>
            <sz val="16"/>
            <color rgb="FFFF0000"/>
            <rFont val="Times New Roman"/>
            <family val="2"/>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color rgb="FFFF0000"/>
            <rFont val="Times New Roman"/>
            <family val="2"/>
            <charset val="204"/>
          </rPr>
          <t>ДАиГ</t>
        </r>
        <r>
          <rPr>
            <sz val="16"/>
            <color rgb="FFFF0000"/>
            <rFont val="Times New Roman"/>
            <family val="2"/>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01.09.2019 приобретено 158 путевок.</t>
        </r>
      </is>
    </nc>
  </rcc>
</revisions>
</file>

<file path=xl/revisions/revisionLog2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66">
    <dxf>
      <fill>
        <patternFill patternType="solid">
          <bgColor rgb="FFFFFF00"/>
        </patternFill>
      </fill>
    </dxf>
  </rfmt>
  <rcc rId="395" sId="1" numFmtId="4">
    <oc r="E132">
      <v>46.6</v>
    </oc>
    <nc r="E132">
      <v>46.63</v>
    </nc>
  </rcc>
  <rcc rId="396" sId="1" numFmtId="4">
    <oc r="G132">
      <v>46.6</v>
    </oc>
    <nc r="G132">
      <v>46.63</v>
    </nc>
  </rcc>
  <rfmt sheetId="1" sqref="E66:G66">
    <dxf>
      <fill>
        <patternFill patternType="none">
          <bgColor auto="1"/>
        </patternFill>
      </fill>
    </dxf>
  </rfmt>
</revisions>
</file>

<file path=xl/revisions/revisionLog2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3" start="0" length="2147483647">
    <dxf>
      <font>
        <color auto="1"/>
      </font>
    </dxf>
  </rfmt>
  <rfmt sheetId="1" sqref="B43:B46" start="0" length="2147483647">
    <dxf>
      <font>
        <color auto="1"/>
      </font>
    </dxf>
  </rfmt>
</revisions>
</file>

<file path=xl/revisions/revisionLog2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7" start="0" length="2147483647">
    <dxf>
      <font>
        <color auto="1"/>
      </font>
    </dxf>
  </rfmt>
  <rfmt sheetId="1" sqref="C43:C46" start="0" length="2147483647">
    <dxf>
      <font>
        <color auto="1"/>
      </font>
    </dxf>
  </rfmt>
  <rcc rId="397" sId="1" numFmtId="4">
    <oc r="D44">
      <v>4140</v>
    </oc>
    <nc r="D44">
      <v>3201.28</v>
    </nc>
  </rcc>
  <rcc rId="398" sId="1" numFmtId="4">
    <oc r="D45">
      <v>16458.5</v>
    </oc>
    <nc r="D45">
      <v>14268.32</v>
    </nc>
  </rcc>
  <rfmt sheetId="1" sqref="D44:D46" start="0" length="2147483647">
    <dxf>
      <font>
        <color auto="1"/>
      </font>
    </dxf>
  </rfmt>
  <rfmt sheetId="1" sqref="D43" start="0" length="2147483647">
    <dxf>
      <font>
        <color auto="1"/>
      </font>
    </dxf>
  </rfmt>
</revisions>
</file>

<file path=xl/revisions/revisionLog2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5:G46" start="0" length="2147483647">
    <dxf>
      <font>
        <color auto="1"/>
      </font>
    </dxf>
  </rfmt>
  <rfmt sheetId="1" sqref="G43:H46" start="0" length="2147483647">
    <dxf>
      <font>
        <color auto="1"/>
      </font>
    </dxf>
  </rfmt>
</revisions>
</file>

<file path=xl/revisions/revisionLog2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5:F45" start="0" length="2147483647">
    <dxf>
      <font>
        <color auto="1"/>
      </font>
    </dxf>
  </rfmt>
  <rfmt sheetId="1" sqref="E43:F46" start="0" length="2147483647">
    <dxf>
      <font>
        <color auto="1"/>
      </font>
    </dxf>
  </rfmt>
</revisions>
</file>

<file path=xl/revisions/revisionLog2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3:I46" start="0" length="2147483647">
    <dxf>
      <font>
        <color auto="1"/>
      </font>
    </dxf>
  </rfmt>
</revisions>
</file>

<file path=xl/revisions/revisionLog2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8" start="0" length="2147483647">
    <dxf>
      <font>
        <color auto="1"/>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43" sheetId="1" oldName="[отчет по госпрограммам на 29.08.2019.xlsx]на 01.08.2019" newName="[отчет по госпрограммам на 29.08.2019.xlsx]на 29.08.2019"/>
</revisions>
</file>

<file path=xl/revisions/revisionLog2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9:B49" start="0" length="2147483647">
    <dxf>
      <font>
        <color auto="1"/>
      </font>
    </dxf>
  </rfmt>
  <rfmt sheetId="1" sqref="B50:B54" start="0" length="2147483647">
    <dxf>
      <font>
        <color auto="1"/>
      </font>
    </dxf>
  </rfmt>
  <rfmt sheetId="1" sqref="C50:D50" start="0" length="2147483647">
    <dxf>
      <font>
        <color auto="1"/>
      </font>
    </dxf>
  </rfmt>
  <rfmt sheetId="1" sqref="C51:D51" start="0" length="2147483647">
    <dxf>
      <font>
        <color auto="1"/>
      </font>
    </dxf>
  </rfmt>
  <rfmt sheetId="1" sqref="C49:D49" start="0" length="2147483647">
    <dxf>
      <font>
        <color auto="1"/>
      </font>
    </dxf>
  </rfmt>
</revisions>
</file>

<file path=xl/revisions/revisionLog2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49:F51" start="0" length="2147483647">
    <dxf>
      <font>
        <color auto="1"/>
      </font>
    </dxf>
  </rfmt>
  <rfmt sheetId="1" sqref="G51:H51" start="0" length="2147483647">
    <dxf>
      <font>
        <color auto="1"/>
      </font>
    </dxf>
  </rfmt>
</revisions>
</file>

<file path=xl/revisions/revisionLog2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9" sId="1">
    <oc r="I25">
      <f>1053.06+11460685.04</f>
    </oc>
    <nc r="I25">
      <f>1053.06+11460685.04+1265472.36</f>
    </nc>
  </rcc>
  <rfmt sheetId="1" sqref="J21" start="0" length="0">
    <dxf>
      <font>
        <sz val="16"/>
        <color rgb="FFFF0000"/>
      </font>
    </dxf>
  </rfmt>
  <rcc rId="400" sId="1">
    <oc r="I26">
      <f>1053.06+20761.94</f>
    </oc>
    <nc r="I26">
      <f>1053.06+20761.94+134854.21</f>
    </nc>
  </rcc>
  <rfmt sheetId="1" sqref="I25:I26" start="0" length="2147483647">
    <dxf>
      <font>
        <color auto="1"/>
      </font>
    </dxf>
  </rfmt>
</revisions>
</file>

<file path=xl/revisions/revisionLog2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9:I51" start="0" length="2147483647">
    <dxf>
      <font>
        <color auto="1"/>
      </font>
    </dxf>
  </rfmt>
</revisions>
</file>

<file path=xl/revisions/revisionLog2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49:H49" start="0" length="2147483647">
    <dxf>
      <font>
        <color auto="1"/>
      </font>
    </dxf>
  </rfmt>
</revisions>
</file>

<file path=xl/revisions/revisionLog2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1" sId="1">
    <oc r="B199" t="inlineStr">
      <is>
        <r>
          <t xml:space="preserve">Государственная программа "Реализация государственной национальной политики и профилактика экстремизма"
</t>
        </r>
        <r>
          <rPr>
            <sz val="16"/>
            <color rgb="FFFF0000"/>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oc>
    <nc r="B199" t="inlineStr">
      <is>
        <r>
          <t xml:space="preserve">Государственная программа "Реализация государственной национальной политики и профилактика экстремизма"
</t>
        </r>
        <r>
          <rPr>
            <sz val="16"/>
            <color rgb="FFFF0000"/>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is>
    </nc>
  </rcc>
  <rfmt sheetId="1" sqref="A199:B204" start="0" length="2147483647">
    <dxf>
      <font>
        <color auto="1"/>
      </font>
    </dxf>
  </rfmt>
</revisions>
</file>

<file path=xl/revisions/revisionLog2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99:D202" start="0" length="2147483647">
    <dxf>
      <font>
        <color auto="1"/>
      </font>
    </dxf>
  </rfmt>
  <rfmt sheetId="1" sqref="G199:H202" start="0" length="2147483647">
    <dxf>
      <font>
        <color auto="1"/>
      </font>
    </dxf>
  </rfmt>
  <rfmt sheetId="1" sqref="E199:F202" start="0" length="2147483647">
    <dxf>
      <font>
        <color auto="1"/>
      </font>
    </dxf>
  </rfmt>
</revisions>
</file>

<file path=xl/revisions/revisionLog2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99:I202" start="0" length="2147483647">
    <dxf>
      <font>
        <color auto="1"/>
      </font>
    </dxf>
  </rfmt>
  <rfmt sheetId="1" sqref="J199:J204" start="0" length="2147483647">
    <dxf>
      <font>
        <color auto="1"/>
      </font>
    </dxf>
  </rfmt>
</revisions>
</file>

<file path=xl/revisions/revisionLog2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2"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color rgb="FFFF0000"/>
            <rFont val="Times New Roman"/>
            <family val="2"/>
            <charset val="204"/>
          </rPr>
          <t>ДО</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2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3" sId="1">
    <o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3. приобретение объекта недвижимого имущества для размещения дошкольной образовательной организации образования - "Детский сад в микрорайоне 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4. По приобретению объектов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строительство объекта "Средняя общеобразовательная школа в микрорайоне 32 г. 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объекта - 19%.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августе выполнено и принято работ на сумму 16 278,2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2. строительство объекта "Средняя общеобразовательная школа в микрорайоне 33 г. Сургута"  -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Выполнены работы по выносу основных осей здания, закреплению геодезической разбивочной основы, разборка завалов, забивка свай под динамическое испытание - 28 штук, вырубка деревьев. Общая строительная готовность - 5%. Заключен муниципальный контракт №18/2019 от 21.08.2019 на оказание услуг по проведению авторского надзора на сумму 1 567,3 тыс.руб. Направлено письмо в депатамент образования ХМАО-Югры об уточнении объемов финансирования на 2019-2021 годы по школам. 
 3. приобретение объекта недвижимого имущества для размещения дошкольной образовательной организации образования - "Детский сад в микрорайоне 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- 80%. Выкуп объекта будет произведен по мере строительной готовности, ориентировочно в IV квартале 2019 года. 
4. По приобретению объектов "Развитие застроенной территории- части квартала 23А в г.Сургуте" Х этап строительства, встроенно-пристроенный детский сад на 80 мест", "Школа-детский сад №1 в микрорайоне 38 (100 учащ./300 мест)" получено информационное письмо от Департамента образования ХМАО-Югры об изменении источников финансирования строительства объектов.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 start="0" length="0">
    <dxf>
      <font>
        <sz val="16"/>
        <color rgb="FFFF0000"/>
      </font>
    </dxf>
  </rfmt>
  <rcc rId="44" sId="1">
    <oc r="J21" t="inlineStr">
      <is>
        <r>
          <rPr>
            <u/>
            <sz val="16"/>
            <color rgb="FFFF0000"/>
            <rFont val="Times New Roman"/>
            <family val="2"/>
            <charset val="204"/>
          </rPr>
          <t>ДО</t>
        </r>
        <r>
          <rPr>
            <sz val="16"/>
            <color rgb="FFFF0000"/>
            <rFont val="Times New Roman"/>
            <family val="2"/>
            <charset val="204"/>
          </rPr>
          <t xml:space="preserve">: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
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- 7 775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- 880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- 7 775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- 880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cv guid="{13BE7114-35DF-4699-8779-61985C68F6C3}" action="delete"/>
  <rdn rId="0" localSheetId="1" customView="1" name="Z_13BE7114_35DF_4699_8779_61985C68F6C3_.wvu.PrintArea" hidden="1" oldHidden="1">
    <formula>'на 29.08.2019'!$A$1:$J$199</formula>
    <oldFormula>'на 29.08.2019'!$A$1:$J$199</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29.08.2019'!$A$7:$J$399</formula>
    <oldFormula>'на 29.08.2019'!$A$7:$J$399</oldFormula>
  </rdn>
  <rcv guid="{13BE7114-35DF-4699-8779-61985C68F6C3}" action="add"/>
</revisions>
</file>

<file path=xl/revisions/revisionLog2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4" sId="1">
    <o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подпрограмм "Модернизация и развитие учреждений культуры", "Модернизация и развитие учреждений  и организаций культуры"государственной программы заключены соглашения  о предоставлении субсидии из бюджета ХМАО-Югры, Бюджетные ассигнования запланированы на модернизацию муниципальных общедоступных библиоте и комплектование книжных фондов муниципальных общедоступных библиотек (МБУК "ЦБС"). 
 2)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населения"работы, запланированные запланированные на техническое оснащение детских и кукольных театров (МАУ "ТАиК "Петрушка") выполнены в полном объеме.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2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3" start="0" length="0">
    <dxf>
      <font>
        <sz val="16"/>
        <color auto="1"/>
      </font>
    </dxf>
  </rfmt>
</revisions>
</file>

<file path=xl/revisions/revisionLog2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5"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2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29.08.2019'!$A$1:$J$205</formula>
    <oldFormula>'на 29.08.2019'!$A$1:$J$205</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29.08.2019'!$A$7:$J$405</formula>
    <oldFormula>'на 29.08.2019'!$A$7:$J$405</oldFormula>
  </rdn>
  <rcv guid="{13BE7114-35DF-4699-8779-61985C68F6C3}" action="add"/>
</revisions>
</file>

<file path=xl/revisions/revisionLog2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9" sId="1">
    <oc r="J167"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7"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rcc>
</revisions>
</file>

<file path=xl/revisions/revisionLog2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0" sId="1">
    <oc r="J167"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7"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01.09.2019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rcc>
</revisions>
</file>

<file path=xl/revisions/revisionLog2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1" sId="1">
    <oc r="J191"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u/>
            <sz val="16"/>
            <color rgb="FFFF0000"/>
            <rFont val="Times New Roman"/>
            <family val="2"/>
            <charset val="204"/>
          </rPr>
          <t/>
        </r>
      </is>
    </oc>
    <nc r="J191"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u/>
            <sz val="16"/>
            <color rgb="FFFF0000"/>
            <rFont val="Times New Roman"/>
            <family val="2"/>
            <charset val="204"/>
          </rPr>
          <t/>
        </r>
      </is>
    </nc>
  </rcc>
  <rfmt sheetId="1" sqref="I191:I196" start="0" length="2147483647">
    <dxf>
      <font>
        <color auto="1"/>
      </font>
    </dxf>
  </rfmt>
</revisions>
</file>

<file path=xl/revisions/revisionLog2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2" sId="1">
    <oc r="B191" t="inlineStr">
      <is>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is>
    </oc>
    <nc r="B191" t="inlineStr">
      <is>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6.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t>
        </r>
      </is>
    </nc>
  </rcc>
  <rcc rId="413" sId="1">
    <oc r="J191"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u/>
            <sz val="16"/>
            <color rgb="FFFF0000"/>
            <rFont val="Times New Roman"/>
            <family val="2"/>
            <charset val="204"/>
          </rPr>
          <t/>
        </r>
      </is>
    </oc>
    <nc r="J191"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sz val="16"/>
            <color rgb="FFFF0000"/>
            <rFont val="Times New Roman"/>
            <family val="1"/>
            <charset val="204"/>
          </rPr>
          <t xml:space="preserve">   4. ДОП ФК 2224</t>
        </r>
        <r>
          <rPr>
            <sz val="16"/>
            <rFont val="Times New Roman"/>
            <family val="1"/>
            <charset val="204"/>
          </rPr>
          <t xml:space="preserve">
</t>
        </r>
        <r>
          <rPr>
            <u/>
            <sz val="16"/>
            <color rgb="FFFF0000"/>
            <rFont val="Times New Roman"/>
            <family val="2"/>
            <charset val="204"/>
          </rPr>
          <t/>
        </r>
      </is>
    </nc>
  </rcc>
  <rcc rId="414" sId="1" odxf="1" dxf="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odxf>
      <font>
        <sz val="16"/>
        <color rgb="FFFF0000"/>
      </font>
    </odxf>
    <ndxf>
      <font>
        <sz val="16"/>
        <color rgb="FFFF0000"/>
      </font>
    </ndxf>
  </rcc>
  <rcv guid="{6E4A7295-8CE0-4D28-ABEF-D38EBAE7C204}" action="delete"/>
  <rdn rId="0" localSheetId="1" customView="1" name="Z_6E4A7295_8CE0_4D28_ABEF_D38EBAE7C204_.wvu.PrintArea" hidden="1" oldHidden="1">
    <formula>'на 29.08.2019'!$A$1:$J$205</formula>
    <oldFormula>'на 29.08.2019'!$A$1:$J$205</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29.08.2019'!$A$7:$J$405</formula>
    <oldFormula>'на 29.08.2019'!$A$7:$J$405</oldFormula>
  </rdn>
  <rcv guid="{6E4A7295-8CE0-4D28-ABEF-D38EBAE7C204}" action="add"/>
</revisions>
</file>

<file path=xl/revisions/revisionLog2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7:J42" start="0" length="2147483647">
    <dxf>
      <font>
        <color auto="1"/>
      </font>
    </dxf>
  </rfmt>
</revisions>
</file>

<file path=xl/revisions/revisionLog2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8" sId="1" odxf="1" dxf="1">
    <oc r="J191"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sz val="16"/>
            <color rgb="FFFF0000"/>
            <rFont val="Times New Roman"/>
            <family val="1"/>
            <charset val="204"/>
          </rPr>
          <t xml:space="preserve">   4. ДОП ФК 2224</t>
        </r>
        <r>
          <rPr>
            <sz val="16"/>
            <rFont val="Times New Roman"/>
            <family val="1"/>
            <charset val="204"/>
          </rPr>
          <t xml:space="preserve">
</t>
        </r>
        <r>
          <rPr>
            <u/>
            <sz val="16"/>
            <color rgb="FFFF0000"/>
            <rFont val="Times New Roman"/>
            <family val="2"/>
            <charset val="204"/>
          </rPr>
          <t/>
        </r>
      </is>
    </oc>
    <nc r="J191"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sz val="16"/>
            <color rgb="FFFF0000"/>
            <rFont val="Times New Roman"/>
            <family val="1"/>
            <charset val="204"/>
          </rPr>
          <t xml:space="preserve">   4. ДОП ФК 2224</t>
        </r>
        <r>
          <rPr>
            <sz val="16"/>
            <rFont val="Times New Roman"/>
            <family val="1"/>
            <charset val="204"/>
          </rPr>
          <t xml:space="preserve">
</t>
        </r>
        <r>
          <rPr>
            <u/>
            <sz val="16"/>
            <color rgb="FFFF0000"/>
            <rFont val="Times New Roman"/>
            <family val="2"/>
            <charset val="204"/>
          </rPr>
          <t/>
        </r>
      </is>
    </nc>
    <odxf>
      <font>
        <sz val="16"/>
        <color rgb="FFFF0000"/>
      </font>
    </odxf>
    <ndxf>
      <font>
        <sz val="16"/>
        <color rgb="FFFF0000"/>
      </font>
    </ndxf>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- 7 775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- 880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- 880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2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9" sId="1" odxf="1" dxf="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color rgb="FFFF0000"/>
            <rFont val="Times New Roman"/>
            <family val="2"/>
            <charset val="204"/>
          </rPr>
          <t>ДАиГ</t>
        </r>
        <r>
          <rPr>
            <sz val="16"/>
            <color rgb="FFFF0000"/>
            <rFont val="Times New Roman"/>
            <family val="2"/>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01.09.2019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color rgb="FFFF0000"/>
            <rFont val="Times New Roman"/>
            <family val="2"/>
            <charset val="204"/>
          </rPr>
          <t>ДАиГ</t>
        </r>
        <r>
          <rPr>
            <sz val="16"/>
            <color rgb="FFFF0000"/>
            <rFont val="Times New Roman"/>
            <family val="2"/>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01.09.2019 приобретено 158 путевок.</t>
        </r>
      </is>
    </nc>
    <odxf>
      <font>
        <sz val="16"/>
        <color rgb="FFFF0000"/>
      </font>
    </odxf>
    <ndxf>
      <font>
        <sz val="16"/>
        <color rgb="FFFF0000"/>
      </font>
    </ndxf>
  </rcc>
</revisions>
</file>

<file path=xl/revisions/revisionLog2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29:I32" start="0" length="2147483647">
    <dxf>
      <font>
        <color auto="1"/>
      </font>
    </dxf>
  </rfmt>
  <rfmt sheetId="1" sqref="J135:J140" start="0" length="2147483647">
    <dxf>
      <font>
        <color auto="1"/>
      </font>
    </dxf>
  </rfmt>
</revisions>
</file>

<file path=xl/revisions/revisionLog2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61:J166" start="0" length="2147483647">
    <dxf>
      <font>
        <color auto="1"/>
      </font>
    </dxf>
  </rfmt>
  <rfmt sheetId="1" sqref="I163" start="0" length="2147483647">
    <dxf>
      <font>
        <color auto="1"/>
      </font>
    </dxf>
  </rfmt>
  <rfmt sheetId="1" sqref="I161" start="0" length="2147483647">
    <dxf>
      <font>
        <color auto="1"/>
      </font>
    </dxf>
  </rfmt>
</revisions>
</file>

<file path=xl/revisions/revisionLog2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0" sId="1">
    <oc r="J184"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29.08.2019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is>
    </oc>
    <nc r="J184"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01.09.2019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is>
    </nc>
  </rcc>
  <rfmt sheetId="1" sqref="J184:J188" start="0" length="2147483647">
    <dxf>
      <font>
        <color auto="1"/>
      </font>
    </dxf>
  </rfmt>
  <rcc rId="421" sId="1">
    <oc r="J174"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Неоднократно размещенные закупки на строительство объекта (в мае, июле 2019 года) не состоялись. Аукционы были  признаны несостоявшимися, т.к. не подано ни одной заявки на участие в аукционах. Очередное размещение закупки на выполнение работ по строительству объекта  состоялось 30.07.2019. Аукцион состоялся. Заключен муниципальный контракт №22/2019 от 23.08.2019 на сумму 937 389,7 тыс.руб.. Срок выполнения работ - 31.08.2021.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осущестляется приемка следующих работ:демонтажные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ДДХиТ ХМАО-Югры об уменьшении ассигнований на 2019 год.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Готовятся документы для оформления разрешения на ввод объекта в эксплуатацию.  
</t>
        </r>
        <r>
          <rPr>
            <u/>
            <sz val="16"/>
            <color rgb="FFFF0000"/>
            <rFont val="Times New Roman"/>
            <family val="2"/>
            <charset val="204"/>
          </rPr>
          <t>АГ:</t>
        </r>
        <r>
          <rPr>
            <sz val="16"/>
            <color rgb="FFFF0000"/>
            <rFont val="Times New Roman"/>
            <family val="2"/>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t>
        </r>
        <r>
          <rPr>
            <u/>
            <sz val="16"/>
            <color rgb="FFFF0000"/>
            <rFont val="Times New Roman"/>
            <family val="2"/>
            <charset val="204"/>
          </rPr>
          <t/>
        </r>
      </is>
    </oc>
    <nc r="J174"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Неоднократно размещенные закупки на строительство объекта (в мае, июле 2019 года) не состоялись. Аукционы были  признаны несостоявшимися, т.к. не подано ни одной заявки на участие в аукционах. Очередное размещение закупки на выполнение работ по строительству объекта  состоялось 30.07.2019. Аукцион состоялся. Заключен муниципальный контракт №22/2019 от 23.08.2019 на сумму 937 389,7 тыс.руб.. Срок выполнения работ - 31.08.2021.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осущестляется приемка следующих работ:демонтажные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ДДХиТ ХМАО-Югры об уменьшении ассигнований на 2019 год.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Готовятся документы для оформления разрешения на ввод объекта в эксплуатацию.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01.09.2019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t>
        </r>
        <r>
          <rPr>
            <u/>
            <sz val="16"/>
            <color rgb="FFFF0000"/>
            <rFont val="Times New Roman"/>
            <family val="2"/>
            <charset val="204"/>
          </rPr>
          <t/>
        </r>
      </is>
    </nc>
  </rcc>
</revisions>
</file>

<file path=xl/revisions/revisionLog2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2" sId="1" odxf="1" dxf="1">
    <oc r="J167"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01.09.2019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7"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01.09.2019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01.09.2019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odxf>
      <font>
        <sz val="16"/>
        <color rgb="FFFF0000"/>
      </font>
    </odxf>
    <ndxf>
      <font>
        <sz val="16"/>
        <color rgb="FFFF0000"/>
      </font>
    </ndxf>
  </rcc>
</revisions>
</file>

<file path=xl/revisions/revisionLog2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 sId="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 тыс.руб. - экономия, сложившаяся в результате уточнения цены договоров по итогам проведения процедур конкурентных закупок.
</t>
        </r>
        <r>
          <rPr>
            <u/>
            <sz val="16"/>
            <color rgb="FFFF0000"/>
            <rFont val="Times New Roman"/>
            <family val="2"/>
            <charset val="204"/>
          </rPr>
          <t>АГ:</t>
        </r>
        <r>
          <rPr>
            <sz val="16"/>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договоры: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 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evisions>
</file>

<file path=xl/revisions/revisionLog2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0:XFD160" start="0" length="2147483647">
    <dxf>
      <font>
        <color auto="1"/>
      </font>
    </dxf>
  </rfmt>
</revisions>
</file>

<file path=xl/revisions/revisionLog2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 sId="1">
    <oc r="J191"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sz val="16"/>
            <color rgb="FFFF0000"/>
            <rFont val="Times New Roman"/>
            <family val="1"/>
            <charset val="204"/>
          </rPr>
          <t xml:space="preserve">   4. ДОП ФК 2224</t>
        </r>
        <r>
          <rPr>
            <sz val="16"/>
            <rFont val="Times New Roman"/>
            <family val="1"/>
            <charset val="204"/>
          </rPr>
          <t xml:space="preserve">
</t>
        </r>
        <r>
          <rPr>
            <u/>
            <sz val="16"/>
            <color rgb="FFFF0000"/>
            <rFont val="Times New Roman"/>
            <family val="2"/>
            <charset val="204"/>
          </rPr>
          <t/>
        </r>
      </is>
    </oc>
    <nc r="J191"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sz val="16"/>
            <color rgb="FFFF0000"/>
            <rFont val="Times New Roman"/>
            <family val="1"/>
            <charset val="204"/>
          </rPr>
          <t xml:space="preserve">   4. За счет субсидии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 запланированы расходы на проведение в 4 квартале 2019 года обучающих занятий для актива территориальных общественных самоуправлений и иных жителей, принимающих участие в развитии форм непосредственного осуществления населением местного самоуправления.</t>
        </r>
        <r>
          <rPr>
            <sz val="16"/>
            <rFont val="Times New Roman"/>
            <family val="1"/>
            <charset val="204"/>
          </rPr>
          <t xml:space="preserve">
</t>
        </r>
        <r>
          <rPr>
            <u/>
            <sz val="16"/>
            <color rgb="FFFF0000"/>
            <rFont val="Times New Roman"/>
            <family val="2"/>
            <charset val="204"/>
          </rPr>
          <t/>
        </r>
      </is>
    </nc>
  </rcc>
  <rfmt sheetId="1" sqref="J191:J198" start="0" length="2147483647">
    <dxf>
      <font>
        <color auto="1"/>
      </font>
    </dxf>
  </rfmt>
</revisions>
</file>

<file path=xl/revisions/revisionLog2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H20" start="0" length="2147483647">
    <dxf>
      <font>
        <color auto="1"/>
      </font>
    </dxf>
  </rfmt>
  <rcc rId="425" sId="1">
    <oc r="K15">
      <f>D15-I15</f>
    </oc>
    <nc r="K15">
      <f>D15-I15</f>
    </nc>
  </rcc>
  <rfmt sheetId="1" sqref="I15:I19" start="0" length="2147483647">
    <dxf>
      <font>
        <color auto="1"/>
      </font>
    </dxf>
  </rfmt>
  <rfmt sheetId="1" sqref="J15:J20" start="0" length="2147483647">
    <dxf>
      <font>
        <color auto="1"/>
      </font>
    </dxf>
  </rfmt>
  <rcv guid="{CCF533A2-322B-40E2-88B2-065E6D1D35B4}" action="delete"/>
  <rdn rId="0" localSheetId="1" customView="1" name="Z_CCF533A2_322B_40E2_88B2_065E6D1D35B4_.wvu.PrintArea" hidden="1" oldHidden="1">
    <formula>'на 29.08.2019'!$A$1:$J$204</formula>
    <oldFormula>'на 29.08.2019'!$A$1:$J$204</oldFormula>
  </rdn>
  <rdn rId="0" localSheetId="1" customView="1" name="Z_CCF533A2_322B_40E2_88B2_065E6D1D35B4_.wvu.PrintTitles" hidden="1" oldHidden="1">
    <formula>'на 29.08.2019'!$5:$8</formula>
    <oldFormula>'на 29.08.2019'!$5:$8</oldFormula>
  </rdn>
  <rdn rId="0" localSheetId="1" customView="1" name="Z_CCF533A2_322B_40E2_88B2_065E6D1D35B4_.wvu.Rows" hidden="1" oldHidden="1">
    <formula>'на 29.08.2019'!$67:$68,'на 29.08.2019'!$73:$74,'на 29.08.2019'!$79:$80,'на 29.08.2019'!$85:$86,'на 29.08.2019'!$91:$92,'на 29.08.2019'!$97:$98,'на 29.08.2019'!$109:$110,'на 29.08.2019'!$116:$116,'на 29.08.2019'!$121:$122,'на 29.08.2019'!$127:$128,'на 29.08.2019'!$139:$140,'на 29.08.2019'!$145:$152,'на 29.08.2019'!$165:$166,'на 29.08.2019'!$179:$179,'на 29.08.2019'!$187:$188,'на 29.08.2019'!$197:$198,'на 29.08.2019'!$203:$204</formula>
    <oldFormula>'на 29.08.2019'!$67:$68,'на 29.08.2019'!$73:$74,'на 29.08.2019'!$79:$80,'на 29.08.2019'!$85:$86,'на 29.08.2019'!$91:$92,'на 29.08.2019'!$97:$98,'на 29.08.2019'!$109:$110,'на 29.08.2019'!$116:$116,'на 29.08.2019'!$121:$122,'на 29.08.2019'!$127:$128,'на 29.08.2019'!$139:$140,'на 29.08.2019'!$145:$152,'на 29.08.2019'!$165:$166,'на 29.08.2019'!$179:$179,'на 29.08.2019'!$187:$188,'на 29.08.2019'!$197:$198,'на 29.08.2019'!$203:$204</oldFormula>
  </rdn>
  <rdn rId="0" localSheetId="1" customView="1" name="Z_CCF533A2_322B_40E2_88B2_065E6D1D35B4_.wvu.FilterData" hidden="1" oldHidden="1">
    <formula>'на 29.08.2019'!$A$7:$J$405</formula>
    <oldFormula>'на 29.08.2019'!$A$7:$J$405</oldFormula>
  </rdn>
  <rcv guid="{CCF533A2-322B-40E2-88B2-065E6D1D35B4}" action="add"/>
</revisions>
</file>

<file path=xl/revisions/revisionLog2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55:H60" start="0" length="2147483647">
    <dxf>
      <font>
        <color auto="1"/>
      </font>
    </dxf>
  </rfmt>
  <rfmt sheetId="1" sqref="I57" start="0" length="2147483647">
    <dxf>
      <font>
        <color auto="1"/>
      </font>
    </dxf>
  </rfmt>
  <rfmt sheetId="1" sqref="I55" start="0" length="2147483647">
    <dxf>
      <font>
        <color auto="1"/>
      </font>
    </dxf>
  </rfmt>
  <rfmt sheetId="1" sqref="J55" start="0" length="0">
    <dxf>
      <font>
        <sz val="16"/>
        <color rgb="FFFF0000"/>
      </font>
    </dxf>
  </rfmt>
  <rcc rId="430" sId="1">
    <oc r="J55" t="inlineStr">
      <is>
        <r>
          <rPr>
            <u/>
            <sz val="16"/>
            <color rgb="FFFF0000"/>
            <rFont val="Times New Roman"/>
            <family val="2"/>
            <charset val="204"/>
          </rPr>
          <t>КУИ</t>
        </r>
        <r>
          <rPr>
            <sz val="16"/>
            <color rgb="FFFF0000"/>
            <rFont val="Times New Roman"/>
            <family val="2"/>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29.08.2019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oc>
    <n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01.09.2019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r>
          <rPr>
            <sz val="16"/>
            <color rgb="FFFF0000"/>
            <rFont val="Times New Roman"/>
            <family val="2"/>
            <charset val="204"/>
          </rPr>
          <t xml:space="preserve">
</t>
        </r>
      </is>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- 880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2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9:J54" start="0" length="2147483647">
    <dxf>
      <font>
        <color auto="1"/>
      </font>
    </dxf>
  </rfmt>
</revisions>
</file>

<file path=xl/revisions/revisionLog2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55:C157" start="0" length="2147483647">
    <dxf>
      <font>
        <color auto="1"/>
      </font>
    </dxf>
  </rfmt>
  <rfmt sheetId="1" sqref="D155:D157" start="0" length="2147483647">
    <dxf>
      <font>
        <color auto="1"/>
      </font>
    </dxf>
  </rfmt>
  <rcc rId="431" sId="1" numFmtId="4">
    <oc r="G157">
      <f>937.42+241.3</f>
    </oc>
    <nc r="G157">
      <v>6674.6</v>
    </nc>
  </rcc>
  <rfmt sheetId="1" sqref="E155:H157" start="0" length="2147483647">
    <dxf>
      <font>
        <color auto="1"/>
      </font>
    </dxf>
  </rfmt>
  <rfmt sheetId="1" sqref="B153:B157" start="0" length="2147483647">
    <dxf>
      <font>
        <color auto="1"/>
      </font>
    </dxf>
  </rfmt>
  <rfmt sheetId="1" sqref="A153:A159" start="0" length="2147483647">
    <dxf>
      <font>
        <color auto="1"/>
      </font>
    </dxf>
  </rfmt>
  <rfmt sheetId="1" sqref="B158" start="0" length="2147483647">
    <dxf>
      <font>
        <color auto="1"/>
      </font>
    </dxf>
  </rfmt>
  <rfmt sheetId="1" sqref="A161:I163" start="0" length="2147483647">
    <dxf>
      <font>
        <color auto="1"/>
      </font>
    </dxf>
  </rfmt>
  <rfmt sheetId="1" sqref="B164" start="0" length="2147483647">
    <dxf>
      <font>
        <color auto="1"/>
      </font>
    </dxf>
  </rfmt>
  <rfmt sheetId="1" sqref="A174:H178" start="0" length="2147483647">
    <dxf>
      <font>
        <color auto="1"/>
      </font>
    </dxf>
  </rfmt>
</revisions>
</file>

<file path=xl/revisions/revisionLog2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2" sId="1">
    <nc r="K155">
      <f>I155-D155</f>
    </nc>
  </rcc>
  <rcc rId="433" sId="1">
    <nc r="K156">
      <f>I156-D156</f>
    </nc>
  </rcc>
  <rcc rId="434" sId="1">
    <nc r="K157">
      <f>I157-D157</f>
    </nc>
  </rcc>
  <rfmt sheetId="1" sqref="B153:I157" start="0" length="2147483647">
    <dxf>
      <font>
        <color auto="1"/>
      </font>
    </dxf>
  </rfmt>
  <rcc rId="435" sId="1" numFmtId="4">
    <oc r="G159">
      <v>12471.16</v>
    </oc>
    <nc r="G159">
      <v>45911.91</v>
    </nc>
  </rcc>
  <rcc rId="436" sId="1" numFmtId="4">
    <oc r="E159">
      <v>12471.16</v>
    </oc>
    <nc r="E159">
      <f>G159</f>
    </nc>
  </rcc>
  <rfmt sheetId="1" sqref="B158:I159" start="0" length="2147483647">
    <dxf>
      <font>
        <color auto="1"/>
      </font>
    </dxf>
  </rfmt>
</revisions>
</file>

<file path=xl/revisions/revisionLog2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 sId="1">
    <oc r="K155">
      <f>I155-D155</f>
    </oc>
    <nc r="K155"/>
  </rcc>
  <rcc rId="438" sId="1">
    <oc r="K156">
      <f>I156-D156</f>
    </oc>
    <nc r="K156"/>
  </rcc>
  <rcc rId="439" sId="1">
    <oc r="K157">
      <f>I157-D157</f>
    </oc>
    <nc r="K157"/>
  </rcc>
  <rcc rId="440" sId="1" odxf="1" dxf="1">
    <oc r="J153"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В августе приняты работы на сумму 1 635,6 тыс.руб., заявка на оплату направлена. 5 491,93 тыс.руб. - экономия по результатам проведенных закупок;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Срок выполнения работ - 20.11.2019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5 342,63 тыс.руб. - экономия по результатам проведенных закупок.                        </t>
      </is>
    </oc>
    <nc r="J153"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t>
        </r>
        <r>
          <rPr>
            <sz val="16"/>
            <color rgb="FFFF0000"/>
            <rFont val="Times New Roman"/>
            <family val="2"/>
            <charset val="204"/>
          </rPr>
          <t xml:space="preserve">
</t>
        </r>
        <r>
          <rPr>
            <sz val="16"/>
            <rFont val="Times New Roman"/>
            <family val="1"/>
            <charset val="204"/>
          </rPr>
          <t>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t>
        </r>
        <r>
          <rPr>
            <sz val="16"/>
            <color rgb="FFFF0000"/>
            <rFont val="Times New Roman"/>
            <family val="2"/>
            <charset val="204"/>
          </rPr>
          <t xml:space="preserve">
</t>
        </r>
        <r>
          <rPr>
            <sz val="16"/>
            <rFont val="Times New Roman"/>
            <family val="1"/>
            <charset val="204"/>
          </rPr>
          <t>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t>
        </r>
        <r>
          <rPr>
            <sz val="16"/>
            <color rgb="FFFF0000"/>
            <rFont val="Times New Roman"/>
            <family val="2"/>
            <charset val="204"/>
          </rPr>
          <t xml:space="preserve">
</t>
        </r>
        <r>
          <rPr>
            <sz val="16"/>
            <rFont val="Times New Roman"/>
            <family val="1"/>
            <charset val="204"/>
          </rPr>
          <t>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t>
        </r>
        <r>
          <rPr>
            <sz val="16"/>
            <color rgb="FFFF0000"/>
            <rFont val="Times New Roman"/>
            <family val="2"/>
            <charset val="204"/>
          </rPr>
          <t xml:space="preserve">
</t>
        </r>
        <r>
          <rPr>
            <sz val="16"/>
            <rFont val="Times New Roman"/>
            <family val="1"/>
            <charset val="204"/>
          </rPr>
          <t>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222,1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t>
        </r>
        <r>
          <rPr>
            <sz val="16"/>
            <color rgb="FFFF0000"/>
            <rFont val="Times New Roman"/>
            <family val="2"/>
            <charset val="204"/>
          </rPr>
          <t xml:space="preserve">
</t>
        </r>
        <r>
          <rPr>
            <sz val="16"/>
            <rFont val="Times New Roman"/>
            <family val="1"/>
            <charset val="204"/>
          </rPr>
          <t xml:space="preserve">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В августе приняты работы на сумму 1 635,6 тыс.руб., заявка на оплату направлена. 5 491,93 тыс.руб. - экономия по результатам проведенных закупок;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Срок выполнения работ - 20.11.2019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5 342,63 тыс.руб. - экономия по результатам проведенных закупок.     </t>
        </r>
        <r>
          <rPr>
            <sz val="16"/>
            <color rgb="FFFF0000"/>
            <rFont val="Times New Roman"/>
            <family val="2"/>
            <charset val="204"/>
          </rPr>
          <t xml:space="preserve">                   </t>
        </r>
      </is>
    </nc>
    <ndxf>
      <font>
        <sz val="16"/>
        <color rgb="FFFF0000"/>
      </font>
    </ndxf>
  </rcc>
  <rcv guid="{CCF533A2-322B-40E2-88B2-065E6D1D35B4}" action="delete"/>
  <rdn rId="0" localSheetId="1" customView="1" name="Z_CCF533A2_322B_40E2_88B2_065E6D1D35B4_.wvu.PrintArea" hidden="1" oldHidden="1">
    <formula>'на 29.08.2019'!$A$1:$J$204</formula>
    <oldFormula>'на 29.08.2019'!$A$1:$J$204</oldFormula>
  </rdn>
  <rdn rId="0" localSheetId="1" customView="1" name="Z_CCF533A2_322B_40E2_88B2_065E6D1D35B4_.wvu.PrintTitles" hidden="1" oldHidden="1">
    <formula>'на 29.08.2019'!$5:$8</formula>
    <oldFormula>'на 29.08.2019'!$5:$8</oldFormula>
  </rdn>
  <rdn rId="0" localSheetId="1" customView="1" name="Z_CCF533A2_322B_40E2_88B2_065E6D1D35B4_.wvu.Rows" hidden="1" oldHidden="1">
    <formula>'на 29.08.2019'!$67:$68,'на 29.08.2019'!$73:$74,'на 29.08.2019'!$79:$80,'на 29.08.2019'!$85:$86,'на 29.08.2019'!$91:$92,'на 29.08.2019'!$97:$98,'на 29.08.2019'!$109:$110,'на 29.08.2019'!$116:$116,'на 29.08.2019'!$121:$122,'на 29.08.2019'!$127:$128,'на 29.08.2019'!$139:$140,'на 29.08.2019'!$145:$152,'на 29.08.2019'!$165:$166,'на 29.08.2019'!$179:$179,'на 29.08.2019'!$187:$188,'на 29.08.2019'!$197:$198,'на 29.08.2019'!$203:$204</formula>
    <oldFormula>'на 29.08.2019'!$67:$68,'на 29.08.2019'!$73:$74,'на 29.08.2019'!$79:$80,'на 29.08.2019'!$85:$86,'на 29.08.2019'!$91:$92,'на 29.08.2019'!$97:$98,'на 29.08.2019'!$109:$110,'на 29.08.2019'!$116:$116,'на 29.08.2019'!$121:$122,'на 29.08.2019'!$127:$128,'на 29.08.2019'!$139:$140,'на 29.08.2019'!$145:$152,'на 29.08.2019'!$165:$166,'на 29.08.2019'!$179:$179,'на 29.08.2019'!$187:$188,'на 29.08.2019'!$197:$198,'на 29.08.2019'!$203:$204</oldFormula>
  </rdn>
  <rdn rId="0" localSheetId="1" customView="1" name="Z_CCF533A2_322B_40E2_88B2_065E6D1D35B4_.wvu.FilterData" hidden="1" oldHidden="1">
    <formula>'на 29.08.2019'!$A$7:$J$405</formula>
    <oldFormula>'на 29.08.2019'!$A$7:$J$405</oldFormula>
  </rdn>
  <rcv guid="{CCF533A2-322B-40E2-88B2-065E6D1D35B4}" action="add"/>
</revisions>
</file>

<file path=xl/revisions/revisionLog2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5" sId="1">
    <oc r="K153">
      <f>D153-I153</f>
    </oc>
    <nc r="K153">
      <f>D153-I153</f>
    </nc>
  </rcc>
  <rcc rId="446" sId="1">
    <oc r="J174"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Неоднократно размещенные закупки на строительство объекта (в мае, июле 2019 года) не состоялись. Аукционы были  признаны несостоявшимися, т.к. не подано ни одной заявки на участие в аукционах. Очередное размещение закупки на выполнение работ по строительству объекта  состоялось 30.07.2019. Аукцион состоялся. Заключен муниципальный контракт №22/2019 от 23.08.2019 на сумму 937 389,7 тыс.руб.. Срок выполнения работ - 31.08.2021.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осущестляется приемка следующих работ:демонтажные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ДДХиТ ХМАО-Югры об уменьшении ассигнований на 2019 год.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Готовятся документы для оформления разрешения на ввод объекта в эксплуатацию.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01.09.2019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t>
        </r>
        <r>
          <rPr>
            <u/>
            <sz val="16"/>
            <color rgb="FFFF0000"/>
            <rFont val="Times New Roman"/>
            <family val="2"/>
            <charset val="204"/>
          </rPr>
          <t/>
        </r>
      </is>
    </oc>
    <nc r="J174"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
</t>
        </r>
        <r>
          <rPr>
            <sz val="16"/>
            <rFont val="Times New Roman"/>
            <family val="1"/>
            <charset val="204"/>
          </rPr>
          <t xml:space="preserve">
</t>
        </r>
        <r>
          <rPr>
            <u/>
            <sz val="16"/>
            <rFont val="Times New Roman"/>
            <family val="1"/>
            <charset val="204"/>
          </rPr>
          <t>ДАиГ</t>
        </r>
        <r>
          <rPr>
            <sz val="16"/>
            <rFont val="Times New Roman"/>
            <family val="1"/>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Неоднократно размещенные закупки на строительство объекта (в мае, июле 2019 года) не состоялись. Аукционы были  признаны несостоявшимися, т.к. не подано ни одной заявки на участие в аукционах. Очередное размещение закупки на выполнение работ по строительству объекта  состоялось 30.07.2019. Аукцион состоялся. Заключен муниципальный контракт №22/2019 от 23.08.2019 на сумму 937 389,7 тыс.руб.. Срок выполнения работ - 31.08.2021.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Отставание от графика производства работ связано с осуществлением процедур согласования с заинтересованными организациями для выполнения работ по переустройству инженерных сетей, устройству временной напорной канализации для существующих систем. На сегодняшний день осущестляется приемка следующих работ:демонтажные работы, дождевая канализация, дорожная одежда. Ведутся работы по переустройству сетей связи, работы по переврезке инженерных сетей тепло-водоснабжения. Учитывая отставание от графика производства работ, ввод объекта в эксплуатацию планируется в 2020 году. Направлено письмо в ДДХиТ ХМАО-Югры об уменьшении ассигнований на 2019 год.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Готовятся документы для оформления разрешения на ввод объекта в эксплуатацию.  </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01.09.2019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
</t>
        </r>
        <r>
          <rPr>
            <u/>
            <sz val="16"/>
            <color rgb="FFFF0000"/>
            <rFont val="Times New Roman"/>
            <family val="2"/>
            <charset val="204"/>
          </rPr>
          <t/>
        </r>
      </is>
    </nc>
  </rcc>
  <rfmt sheetId="1" sqref="I174:I177" start="0" length="2147483647">
    <dxf>
      <font>
        <color auto="1"/>
      </font>
    </dxf>
  </rfmt>
  <rfmt sheetId="1" sqref="J174:J179" start="0" length="2147483647">
    <dxf>
      <font>
        <color auto="1"/>
      </font>
    </dxf>
  </rfmt>
</revisions>
</file>

<file path=xl/revisions/revisionLog2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7" sId="1">
    <oc r="J167"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01.09.2019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01.09.2019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7"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01.09.2019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01.09.2019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u/>
            <sz val="16"/>
            <rFont val="Times New Roman"/>
            <family val="1"/>
            <charset val="204"/>
          </rPr>
          <t>ДГХ:</t>
        </r>
        <r>
          <rPr>
            <sz val="16"/>
            <rFont val="Times New Roman"/>
            <family val="1"/>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t>
        </r>
        <r>
          <rPr>
            <sz val="16"/>
            <color rgb="FFFF0000"/>
            <rFont val="Times New Roman"/>
            <family val="2"/>
            <charset val="204"/>
          </rPr>
          <t xml:space="preserve">
</t>
        </r>
      </is>
    </nc>
  </rcc>
  <rcc rId="448" sId="1">
    <oc r="I169">
      <f>D169</f>
    </oc>
    <nc r="I169">
      <f>D169-28892.11</f>
    </nc>
  </rcc>
  <rcc rId="449" sId="1">
    <oc r="I170">
      <f>D170</f>
    </oc>
    <nc r="I170">
      <f>D170-3210.23</f>
    </nc>
  </rcc>
</revisions>
</file>

<file path=xl/revisions/revisionLog2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0"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поул. Университетская, 31, кв. 435, ул. Ф. Показаньева, 10/1, кв. 56, ул.  Чехова, 7, кв. 170 (39,1 м)
По квартире по пр. Набережный, 72 выполнены и оплачены работы по проверке локально-сметных расчетов на выполнение ремонта помещений, выполнены  проектные работы по электроснабжению, освещению жилого помещения 
По квартире ул. Московская, 34. кв. 32 выполнены и оплачены работы по проверке проектно-сметной документации 
</t>
        </r>
        <r>
          <rPr>
            <u/>
            <sz val="16"/>
            <color rgb="FFFF0000"/>
            <rFont val="Times New Roman"/>
            <family val="2"/>
            <charset val="204"/>
          </rPr>
          <t>ДАиГ</t>
        </r>
        <r>
          <rPr>
            <sz val="16"/>
            <color rgb="FFFF0000"/>
            <rFont val="Times New Roman"/>
            <family val="2"/>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01.09.2019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выполнены и оплачены работы по ремонту квартир по ул. Университетская, 31, кв. 435, ул. Ф. Показаньева, 10/1, кв. 56, ул.  Чехова, 7, кв. 170, пр. Набережный, 72,кв.44
По квартире ул. Московская, 34. кв. 32 выполнены и оплачены работы по проверке проектно-сметной документации. 
</t>
        </r>
        <r>
          <rPr>
            <u/>
            <sz val="16"/>
            <rFont val="Times New Roman"/>
            <family val="1"/>
            <charset val="204"/>
          </rPr>
          <t>ДАиГ</t>
        </r>
        <r>
          <rPr>
            <sz val="16"/>
            <rFont val="Times New Roman"/>
            <family val="1"/>
            <charset val="204"/>
          </rPr>
          <t xml:space="preserve">: Размещенные закупки на приобретение жилых помещений  для детей-сирот (63 жилых помещений - в марте 2019 года, 22 жилых помещенией - в апреле 2019 года, 55 жилых помещений - в мае 2019 года, 1 жилого помещения - в июле 2019 года, 21 жилого помещения - в августе 2019 года) признаны несостоявшимися по причине отсутствия заявок на участие.   До конца августа будут размещены закупки на приобретение 45 жилых помещений. Закупки на приобретение 10 жилых помещений будут размещены в сентябре 2019 года. </t>
        </r>
        <r>
          <rPr>
            <sz val="16"/>
            <color rgb="FFFF0000"/>
            <rFont val="Times New Roman"/>
            <family val="2"/>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01.09.2019 приобретено 158 путевок.</t>
        </r>
      </is>
    </nc>
  </rcc>
</revisions>
</file>

<file path=xl/revisions/revisionLog2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1:J28" start="0" length="2147483647">
    <dxf>
      <font>
        <color auto="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1:B23" start="0" length="2147483647">
    <dxf>
      <font>
        <color auto="1"/>
      </font>
    </dxf>
  </rfmt>
  <rfmt sheetId="1" sqref="B24:B25" start="0" length="2147483647">
    <dxf>
      <font>
        <color auto="1"/>
      </font>
    </dxf>
  </rfmt>
  <rfmt sheetId="1" sqref="B26:B28" start="0" length="2147483647">
    <dxf>
      <font>
        <color auto="1"/>
      </font>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0"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color rgb="FFFF0000"/>
            <rFont val="Times New Roman"/>
            <family val="2"/>
            <charset val="204"/>
          </rPr>
          <t>ДО:</t>
        </r>
        <r>
          <rPr>
            <sz val="16"/>
            <color rgb="FFFF0000"/>
            <rFont val="Times New Roman"/>
            <family val="2"/>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01.08.2019 приобретено 93 путевки.</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1" sId="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3BE7114-35DF-4699-8779-61985C68F6C3}" action="delete"/>
  <rdn rId="0" localSheetId="1" customView="1" name="Z_13BE7114_35DF_4699_8779_61985C68F6C3_.wvu.PrintArea" hidden="1" oldHidden="1">
    <formula>'на 29.08.2019'!$A$1:$J$199</formula>
    <oldFormula>'на 29.08.2019'!$A$1:$J$199</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29.08.2019'!$A$7:$J$399</formula>
    <oldFormula>'на 29.08.2019'!$A$7:$J$399</oldFormula>
  </rdn>
  <rcv guid="{13BE7114-35DF-4699-8779-61985C68F6C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snm rId="458" sheetId="1" oldName="[отчет по госпрограммам на 01.09.2019.xlsx]на 29.08.2019" newName="[отчет по госпрограммам на 01.09.2019.xlsx]на 01.09.2019"/>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color rgb="FFFF0000"/>
            <rFont val="Times New Roman"/>
            <family val="2"/>
            <charset val="204"/>
          </rPr>
          <t>ДО</t>
        </r>
        <r>
          <rPr>
            <sz val="16"/>
            <color rgb="FFFF0000"/>
            <rFont val="Times New Roman"/>
            <family val="2"/>
            <charset val="204"/>
          </rPr>
          <t xml:space="preserve">: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7"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color rgb="FFFF0000"/>
            <rFont val="Times New Roman"/>
            <family val="2"/>
            <charset val="204"/>
          </rPr>
          <t>АГ (ДК)</t>
        </r>
        <r>
          <rPr>
            <sz val="16"/>
            <color rgb="FFFF0000"/>
            <rFont val="Times New Roman"/>
            <family val="2"/>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t>
        </r>
        <r>
          <rPr>
            <sz val="16"/>
            <color rgb="FFFF0000"/>
            <rFont val="Times New Roman"/>
            <family val="2"/>
            <charset val="204"/>
          </rPr>
          <t xml:space="preserve">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t>
        </r>
        <r>
          <rPr>
            <sz val="16"/>
            <color rgb="FFFF0000"/>
            <rFont val="Times New Roman"/>
            <family val="2"/>
            <charset val="204"/>
          </rPr>
          <t xml:space="preserve">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fmt sheetId="1" sqref="A49:B54" start="0" length="2147483647">
    <dxf>
      <font>
        <color auto="1"/>
      </font>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9" sId="1">
    <o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oc>
    <nc r="J21" t="inlineStr">
      <is>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
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- 30 287 чел.</t>
        </r>
        <r>
          <rPr>
            <sz val="16"/>
            <color rgb="FFFF0000"/>
            <rFont val="Times New Roman"/>
            <family val="2"/>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- 1 366 чел.</t>
        </r>
        <r>
          <rPr>
            <sz val="16"/>
            <color rgb="FFFF0000"/>
            <rFont val="Times New Roman"/>
            <family val="2"/>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- 51 933 чел.</t>
        </r>
        <r>
          <rPr>
            <sz val="16"/>
            <color rgb="FFFF0000"/>
            <rFont val="Times New Roman"/>
            <family val="2"/>
            <charset val="204"/>
          </rPr>
          <t xml:space="preserve">
</t>
        </r>
        <r>
          <rPr>
            <sz val="16"/>
            <rFont val="Times New Roman"/>
            <family val="1"/>
            <charset val="204"/>
          </rPr>
          <t>Численность учащихся частных общеобразовательных организаций - 452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- 7 925 чел. (11 240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t>
        </r>
        <r>
          <rPr>
            <sz val="16"/>
            <color rgb="FFFF0000"/>
            <rFont val="Times New Roman"/>
            <family val="2"/>
            <charset val="204"/>
          </rPr>
          <t xml:space="preserve">
</t>
        </r>
        <r>
          <rPr>
            <sz val="16"/>
            <rFont val="Times New Roman"/>
            <family val="1"/>
            <charset val="204"/>
          </rPr>
          <t>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- 950 чел. (1 225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В рамках государственной программы реализуются следующие мероприятия:
 1.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Выполнение по контракту -6,8% от суммы контракта. Строительная готовность объекта - 16%. Отставание от графика производства работ связано с недостаточностью темпов строительства. В настоящее время подрядчиком осуществляются мероприятия по наращиванию темпов для соблюдения условий и обязательств по контракту.  В июле выполнено и принято работ на сумму 13 212 тыс.руб., заявка на оплату направлена, оплата будет произведена в следующем отчетном периоде.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на выполнение работ по строительству объекта №12/2019 от 14.07.2019 с ООО "Стройинвестгрупп". Сумма по контракту 940 406 тыс.руб., в т.ч. на 2019 год - 641 088,8 тыс.руб. Срок выполнения работ - 17.12.2020. Отставание от графика выполнения работ обусловлено неоднократным проведением аукциона и поздним заключением муниципального контракта на строительство объекта.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(общая строительная готовность объекта - 78%), "Детский сад в микрорайоне 42 г.Сургута". 
По объекту "Десткий сад в мкр.42 г.Сургута": строительство ведет застройщик ООО "УК"Центр Менеджмент" доверительный Управляющий закрытым паевым инвестиционным фондом комбинированным "Сибпромстрой Югория". Строительная готовность - 78%. Выкуп объекта будет произведен по мере строительной готовности, ориентировочно в IV квартале 2019 года. 
По объекту "Развитие застроенной территории- части квартала 23А в г.Сургуте" Х этап строительства, встроенно-пристроенный детский сад на 80 мест" внесены изменения в государственную программу. Объект планируется выкупать в рамках программы "Сотрудничество".  Общий процент строительной готовности - 60%.
3 163,9 тыс.руб. - остаток средств местного бюджета в размере доли софинансирования по объекту "Развитие застроенной территории- части квартала 23А в г.Сургуте" Х этап строительства, встроенно-пристроенный детский сад на 80 мест" в связи с изменением источников финансирования.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is>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B37" start="0" length="2147483647">
    <dxf>
      <font>
        <color auto="1"/>
      </font>
    </dxf>
  </rfmt>
  <rcc rId="60" sId="1">
    <oc r="J37" t="inlineStr">
      <is>
        <r>
          <t xml:space="preserve">
</t>
        </r>
        <r>
          <rPr>
            <u/>
            <sz val="16"/>
            <color rgb="FFFF0000"/>
            <rFont val="Times New Roman"/>
            <family val="2"/>
            <charset val="204"/>
          </rPr>
          <t>АГ(ДК):</t>
        </r>
        <r>
          <rPr>
            <sz val="16"/>
            <color rgb="FFFF0000"/>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fmt sheetId="1" sqref="B38:B39" start="0" length="2147483647">
    <dxf>
      <font>
        <color auto="1"/>
      </font>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 sId="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1 626,01тыс.руб. - экономия, сложившаяся в результате уточнения цены договоров по итогам проведения процедур конкурентных закупок.
</t>
        </r>
        <r>
          <rPr>
            <u/>
            <sz val="16"/>
            <color rgb="FFFF0000"/>
            <rFont val="Times New Roman"/>
            <family val="2"/>
            <charset val="204"/>
          </rPr>
          <t>АГ:</t>
        </r>
        <r>
          <rPr>
            <sz val="16"/>
            <color rgb="FFFF0000"/>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 sId="1">
    <o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- 17,26тыс.руб.;
-на поставку интерактивных учебных пособий на сумму - 3,4тыс.руб.;
-на поставку интерактивного комплекта на сумму - 185,64тыс.руб.;
-на поставку системы галерейной подсветки со встроеным освещением на сумму - 300,00тыс.руб.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 sId="1" odxf="1" dxf="1">
    <oc r="J29" t="inlineStr">
      <is>
        <r>
          <rPr>
            <u/>
            <sz val="16"/>
            <color rgb="FFFF0000"/>
            <rFont val="Times New Roman"/>
            <family val="2"/>
            <charset val="204"/>
          </rPr>
          <t>АГ:</t>
        </r>
        <r>
          <rPr>
            <sz val="16"/>
            <color rgb="FFFF0000"/>
            <rFont val="Times New Roman"/>
            <family val="2"/>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odxf>
      <font>
        <sz val="16"/>
        <color rgb="FFFF0000"/>
      </font>
    </odxf>
    <ndxf>
      <font>
        <sz val="16"/>
        <color rgb="FFFF0000"/>
      </font>
    </ndxf>
  </rcc>
  <rfmt sheetId="1" sqref="A36:XFD36" start="0" length="2147483647">
    <dxf>
      <font>
        <color auto="1"/>
      </font>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odxf="1" dxf="1">
    <oc r="J49" t="inlineStr">
      <is>
        <r>
          <rPr>
            <u/>
            <sz val="16"/>
            <color rgb="FFFF0000"/>
            <rFont val="Times New Roman"/>
            <family val="2"/>
            <charset val="204"/>
          </rPr>
          <t>АГ:</t>
        </r>
        <r>
          <rPr>
            <sz val="16"/>
            <color rgb="FFFF0000"/>
            <rFont val="Times New Roman"/>
            <family val="2"/>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odxf>
      <font>
        <sz val="16"/>
        <color rgb="FFFF0000"/>
      </font>
    </odxf>
    <ndxf>
      <font>
        <sz val="16"/>
        <color rgb="FFFF0000"/>
      </font>
    </ndxf>
  </rcc>
  <rcv guid="{6E4A7295-8CE0-4D28-ABEF-D38EBAE7C204}" action="delete"/>
  <rdn rId="0" localSheetId="1" customView="1" name="Z_6E4A7295_8CE0_4D28_ABEF_D38EBAE7C204_.wvu.PrintArea" hidden="1" oldHidden="1">
    <formula>'на 29.08.2019'!$A$1:$J$199</formula>
    <oldFormula>'на 29.08.2019'!$A$1:$J$199</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29.08.2019'!$A$7:$J$399</formula>
    <oldFormula>'на 29.08.2019'!$A$7:$J$399</oldFormula>
  </rdn>
  <rcv guid="{6E4A7295-8CE0-4D28-ABEF-D38EBAE7C204}"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68" sId="1" ref="A43:XFD43" action="insertRow">
    <undo index="4" exp="area" ref3D="1" dr="$K$1:$BN$1048576" dn="Z_F2110B0B_AAE7_42F0_B553_C360E9249AD4_.wvu.Cols" sId="1"/>
    <undo index="4" exp="area" ref3D="1" dr="$K$1:$BN$1048576" dn="Z_D7BC8E82_4392_4806_9DAE_D94253790B9C_.wvu.Cols" sId="1"/>
    <undo index="32" exp="area" ref3D="1" dr="$A$197:$XFD$198" dn="Z_CCF533A2_322B_40E2_88B2_065E6D1D35B4_.wvu.Rows" sId="1"/>
    <undo index="30" exp="area" ref3D="1" dr="$A$191:$XFD$192" dn="Z_CCF533A2_322B_40E2_88B2_065E6D1D35B4_.wvu.Rows" sId="1"/>
    <undo index="28" exp="area" ref3D="1" dr="$A$181:$XFD$182" dn="Z_CCF533A2_322B_40E2_88B2_065E6D1D35B4_.wvu.Rows" sId="1"/>
    <undo index="26" exp="area" ref3D="1" dr="$A$173:$XFD$173" dn="Z_CCF533A2_322B_40E2_88B2_065E6D1D35B4_.wvu.Rows" sId="1"/>
    <undo index="24" exp="area" ref3D="1" dr="$A$159:$XFD$160" dn="Z_CCF533A2_322B_40E2_88B2_065E6D1D35B4_.wvu.Rows" sId="1"/>
    <undo index="22" exp="area" ref3D="1" dr="$A$139:$XFD$146" dn="Z_CCF533A2_322B_40E2_88B2_065E6D1D35B4_.wvu.Rows" sId="1"/>
    <undo index="20" exp="area" ref3D="1" dr="$A$133:$XFD$134" dn="Z_CCF533A2_322B_40E2_88B2_065E6D1D35B4_.wvu.Rows" sId="1"/>
    <undo index="18" exp="area" ref3D="1" dr="$A$121:$XFD$122" dn="Z_CCF533A2_322B_40E2_88B2_065E6D1D35B4_.wvu.Rows" sId="1"/>
    <undo index="16" exp="area" ref3D="1" dr="$A$115:$XFD$116" dn="Z_CCF533A2_322B_40E2_88B2_065E6D1D35B4_.wvu.Rows" sId="1"/>
    <undo index="14" exp="area" ref3D="1" dr="$A$110:$XFD$110" dn="Z_CCF533A2_322B_40E2_88B2_065E6D1D35B4_.wvu.Rows" sId="1"/>
    <undo index="12" exp="area" ref3D="1" dr="$A$103:$XFD$104" dn="Z_CCF533A2_322B_40E2_88B2_065E6D1D35B4_.wvu.Rows" sId="1"/>
    <undo index="10" exp="area" ref3D="1" dr="$A$97:$XFD$98" dn="Z_CCF533A2_322B_40E2_88B2_065E6D1D35B4_.wvu.Rows" sId="1"/>
    <undo index="8" exp="area" ref3D="1" dr="$A$91:$XFD$92" dn="Z_CCF533A2_322B_40E2_88B2_065E6D1D35B4_.wvu.Rows" sId="1"/>
    <undo index="6" exp="area" ref3D="1" dr="$A$85:$XFD$86" dn="Z_CCF533A2_322B_40E2_88B2_065E6D1D35B4_.wvu.Rows" sId="1"/>
    <undo index="4" exp="area" ref3D="1" dr="$A$79:$XFD$80" dn="Z_CCF533A2_322B_40E2_88B2_065E6D1D35B4_.wvu.Rows" sId="1"/>
    <undo index="2" exp="area" ref3D="1" dr="$A$73:$XFD$74" dn="Z_CCF533A2_322B_40E2_88B2_065E6D1D35B4_.wvu.Rows" sId="1"/>
    <undo index="1" exp="area" ref3D="1" dr="$A$67:$XFD$68" dn="Z_CCF533A2_322B_40E2_88B2_065E6D1D35B4_.wvu.Rows" sId="1"/>
    <undo index="4" exp="area" ref3D="1" dr="$K$1:$BN$1048576" dn="Z_A6B98527_7CBF_4E4D_BDEA_9334A3EB779F_.wvu.Cols" sId="1"/>
    <undo index="0" exp="area" ref3D="1" dr="$A$92:$XFD$92" dn="Z_67ADFAE6_A9AF_44D7_8539_93CD0F6B7849_.wvu.Rows" sId="1"/>
  </rrc>
  <rfmt sheetId="1" sqref="B40" start="0" length="2147483647">
    <dxf>
      <font>
        <color auto="1"/>
      </font>
    </dxf>
  </rfmt>
  <rcc rId="69" sId="1">
    <o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- 17,26тыс.руб.;
-на поставку интерактивных учебных пособий на сумму - 3,4тыс.руб.;
-на поставку интерактивного комплекта на сумму - 185,64тыс.руб.;
-на поставку системы галерейной подсветки со встроеным освещением на сумму - 300,00тыс.руб.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- 17,26тыс.руб.;
-на поставку интерактивных учебных пособий на сумму - 3,4тыс.руб.;
-на поставку интерактивного комплекта на сумму - 185,64тыс.руб.;
-на поставку системы галерейной подсветки со встроеным освещением на сумму - 300,00тыс.руб.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cv guid="{13BE7114-35DF-4699-8779-61985C68F6C3}" action="delete"/>
  <rdn rId="0" localSheetId="1" customView="1" name="Z_13BE7114_35DF_4699_8779_61985C68F6C3_.wvu.PrintArea" hidden="1" oldHidden="1">
    <formula>'на 29.08.2019'!$A$1:$J$200</formula>
    <oldFormula>'на 29.08.2019'!$A$1:$J$200</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29.08.2019'!$A$7:$J$400</formula>
    <oldFormula>'на 29.08.2019'!$A$7:$J$400</oldFormula>
  </rdn>
  <rcv guid="{13BE7114-35DF-4699-8779-61985C68F6C3}"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2" start="0" length="2147483647">
    <dxf>
      <font>
        <color auto="1"/>
      </font>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62:XFD62" start="0" length="2147483647">
    <dxf>
      <font>
        <color auto="1"/>
      </font>
    </dxf>
  </rfmt>
  <rfmt sheetId="1" sqref="J130:J135" start="0" length="2147483647">
    <dxf>
      <font>
        <color auto="1"/>
      </font>
    </dxf>
  </rfmt>
  <rfmt sheetId="1" sqref="A142:XFD147" start="0" length="2147483647">
    <dxf>
      <font>
        <color auto="1"/>
      </font>
    </dxf>
  </rfmt>
  <rfmt sheetId="1" sqref="J156:J161" start="0" length="2147483647">
    <dxf>
      <font>
        <color auto="1"/>
      </font>
    </dxf>
  </rfmt>
  <rcv guid="{6E4A7295-8CE0-4D28-ABEF-D38EBAE7C204}" action="delete"/>
  <rdn rId="0" localSheetId="1" customView="1" name="Z_6E4A7295_8CE0_4D28_ABEF_D38EBAE7C204_.wvu.PrintArea" hidden="1" oldHidden="1">
    <formula>'на 29.08.2019'!$A$1:$J$200</formula>
    <oldFormula>'на 29.08.2019'!$A$1:$J$200</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29.08.2019'!$A$7:$J$400</formula>
    <oldFormula>'на 29.08.2019'!$A$7:$J$400</oldFormula>
  </rdn>
  <rcv guid="{6E4A7295-8CE0-4D28-ABEF-D38EBAE7C204}"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 sId="1">
    <o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- 17,26тыс.руб.;
-на поставку интерактивных учебных пособий на сумму - 3,4тыс.руб.;
-на поставку интерактивного комплекта на сумму - 185,64тыс.руб.;
-на поставку системы галерейной подсветки со встроеным освещением на сумму - 300,00тыс.руб.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- 17,26тыс.руб.;
-на поставку интерактивных учебных пособий на сумму - 3,4тыс.руб.;
-на поставку интерактивного комплекта на сумму - 185,64тыс.руб.;
-на поставку системы галерейной подсветки со встроеным освещением на сумму - 300,00тыс.руб.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29.08.2019'!$A$1:$J$200</formula>
    <oldFormula>'на 29.08.2019'!$A$1:$J$200</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29.08.2019'!$A$7:$J$400</formula>
    <oldFormula>'на 29.08.2019'!$A$7:$J$400</oldFormula>
  </rdn>
  <rcv guid="{6E4A7295-8CE0-4D28-ABEF-D38EBAE7C204}" action="add"/>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 sId="1">
    <o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- 17,26тыс.руб.;
-на поставку интерактивных учебных пособий на сумму - 3,4тыс.руб.;
-на поставку интерактивного комплекта на сумму - 185,64тыс.руб.;
-на поставку системы галерейной подсветки со встроеным освещением на сумму - 300,00тыс.руб.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 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cft rId="76" sheetId="1"/>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1" sId="1">
    <o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 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 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1" start="0" length="2147483647">
    <dxf>
      <font>
        <color auto="1"/>
      </font>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2" sId="1">
    <oc r="J162"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По состоянию на 01.07.2019 сформированы заявки на электронный аукцион по  приобретению оборудования и программного обеспечения.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01.08.2019 заключены и исполнены контракты на приобретение оборудования и программного обеспечения.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2"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По состоянию на 01.07.2019 сформированы заявки на электронный аукцион по  приобретению оборудования и программного обеспечения.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8:XFD168" start="0" length="2147483647">
    <dxf>
      <font>
        <color auto="1"/>
      </font>
    </dxf>
  </rfmt>
  <rcc rId="83" sId="1">
    <oc r="J169"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В рамках реализации государственной программы предусмотрен ремонт 262,9 тыс.м2 автомобильных дорог.  По состоянию на 01.08.2019 выполнен ремонт дорог площадью 106,59 тыс.кв.м. Работы выполняются в соотвествии с графиком производства работ со сроком выполнения до 15.11.2019.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на сумму 36 445,25 тыс.руб. Средства поступили в МО, работы оплачены. 
Заявка на сумму 107 432,91 тыс.руб. находится на рассмотрении в округе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color rgb="FFFF0000"/>
            <rFont val="Times New Roman"/>
            <family val="2"/>
            <charset val="204"/>
          </rPr>
          <t>АГ:</t>
        </r>
        <r>
          <rPr>
            <sz val="16"/>
            <color rgb="FFFF0000"/>
            <rFont val="Times New Roman"/>
            <family val="2"/>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r>
        <r>
          <rPr>
            <u/>
            <sz val="16"/>
            <color rgb="FFFF0000"/>
            <rFont val="Times New Roman"/>
            <family val="2"/>
            <charset val="204"/>
          </rPr>
          <t/>
        </r>
      </is>
    </oc>
    <nc r="J169"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В рамках реализации государственной программы предусмотрен ремонт 262,9 тыс.м2 автомобильных дорог.  По состоянию на 01.08.2019 выполнен ремонт дорог площадью 106,59 тыс.кв.м. Работы выполняются в соотвествии с графиком производства работ со сроком выполнения до 15.11.2019.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на сумму 36 445,25 тыс.руб. Средства поступили в МО, работы оплачены. 
Заявка на сумму 107 432,91 тыс.руб. находится на рассмотрении в округе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4" sId="1">
    <oc r="J169"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В рамках реализации государственной программы предусмотрен ремонт 262,9 тыс.м2 автомобильных дорог.  По состоянию на 01.08.2019 выполнен ремонт дорог площадью 106,59 тыс.кв.м. Работы выполняются в соотвествии с графиком производства работ со сроком выполнения до 15.11.2019.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на сумму 36 445,25 тыс.руб. Средства поступили в МО, работы оплачены. 
Заявка на сумму 107 432,91 тыс.руб. находится на рассмотрении в округе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oc>
    <nc r="J169"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В рамках реализации государственной программы предусмотрен ремонт 262,9 тыс.м2 автомобильных дорог.  По состоянию на 01.08.2019 выполнен ремонт дорог площадью 106,59 тыс.кв.м. Работы выполняются в соотвествии с графиком производства работ со сроком выполнения до 15.11.2019.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на сумму 36 445,25 тыс.руб. Средства поступили в МО, работы оплачены. 
Заявка на сумму 107 432,91 тыс.руб. находится на рассмотрении в округе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nc>
  </rc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75:XFD178" start="0" length="2147483647">
    <dxf>
      <font>
        <color auto="1"/>
      </font>
    </dxf>
  </rfmt>
  <rcc rId="85" sId="1">
    <oc r="J179"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01.08.2019 произведена выплата заработной платы за январь-июнь и первую половину июля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is>
    </oc>
    <nc r="J179" t="inlineStr">
      <is>
        <r>
          <t xml:space="preserve">АГ: </t>
        </r>
        <r>
          <rPr>
            <sz val="16"/>
            <color rgb="FFFF0000"/>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29.08.2019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is>
    </nc>
  </rcc>
  <rfmt sheetId="1" sqref="J179:J183" start="0" length="2147483647">
    <dxf>
      <font>
        <color auto="1"/>
      </font>
    </dxf>
  </rfmt>
  <rfmt sheetId="1" sqref="A184:XFD185" start="0" length="2147483647">
    <dxf>
      <font>
        <color auto="1"/>
      </font>
    </dxf>
  </rfmt>
  <rcv guid="{6E4A7295-8CE0-4D28-ABEF-D38EBAE7C204}" action="delete"/>
  <rdn rId="0" localSheetId="1" customView="1" name="Z_6E4A7295_8CE0_4D28_ABEF_D38EBAE7C204_.wvu.PrintArea" hidden="1" oldHidden="1">
    <formula>'на 29.08.2019'!$A$1:$J$200</formula>
    <oldFormula>'на 29.08.2019'!$A$1:$J$200</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29.08.2019'!$A$7:$J$400</formula>
    <oldFormula>'на 29.08.2019'!$A$7:$J$400</oldFormula>
  </rdn>
  <rcv guid="{6E4A7295-8CE0-4D28-ABEF-D38EBAE7C204}" action="add"/>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44:B48" start="0" length="2147483647">
    <dxf>
      <font>
        <color auto="1"/>
      </font>
    </dxf>
  </rfmt>
  <rfmt sheetId="1" sqref="J44" start="0" length="0">
    <dxf>
      <font>
        <sz val="16"/>
        <color rgb="FFFF0000"/>
      </font>
    </dxf>
  </rfmt>
  <rcc rId="89" sId="1">
    <oc r="J44" t="inlineStr">
      <is>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На 01.08.2019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
-тренировочные мероприятия по ушу (г.Москва) (МБУ СП СШОР №1).                                                                                                                                                                                                                                                                                   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is>
    </oc>
    <nc r="J44"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r>
      </is>
    </nc>
  </rcc>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186" start="0" length="0">
    <dxf>
      <font>
        <sz val="16"/>
        <color rgb="FFFF0000"/>
      </font>
    </dxf>
  </rfmt>
  <rcc rId="90" sId="1">
    <oc r="J186" t="inlineStr">
      <is>
        <r>
          <rPr>
            <u/>
            <sz val="16"/>
            <color rgb="FFFF0000"/>
            <rFont val="Times New Roman"/>
            <family val="2"/>
            <charset val="204"/>
          </rPr>
          <t>АГ:</t>
        </r>
        <r>
          <rPr>
            <sz val="16"/>
            <color rgb="FFFF0000"/>
            <rFont val="Times New Roman"/>
            <family val="2"/>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январь-июнь и первую половину июля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Ожидаемое неисполнение составит 169,44 тыс.рублей. В августе 2019 года будет подготовлен проект дополнительного соглашения №56/1 по факту исполненных средств.
</t>
        </r>
        <r>
          <rPr>
            <u/>
            <sz val="16"/>
            <color rgb="FFFF0000"/>
            <rFont val="Times New Roman"/>
            <family val="2"/>
            <charset val="204"/>
          </rPr>
          <t/>
        </r>
      </is>
    </oc>
    <nc r="J186"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Ожидаемое неисполнение составит 169,44 тыс.рублей. Заключено дополнительного соглашения №56/1 по факту исполненных средств.</t>
        </r>
        <r>
          <rPr>
            <sz val="16"/>
            <color rgb="FFFF0000"/>
            <rFont val="Times New Roman"/>
            <family val="2"/>
            <charset val="204"/>
          </rPr>
          <t xml:space="preserve">
</t>
        </r>
        <r>
          <rPr>
            <u/>
            <sz val="16"/>
            <color rgb="FFFF0000"/>
            <rFont val="Times New Roman"/>
            <family val="2"/>
            <charset val="204"/>
          </rPr>
          <t/>
        </r>
      </is>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49" start="0" length="2147483647">
    <dxf>
      <font>
        <color auto="1"/>
      </font>
    </dxf>
  </rfmt>
  <rcv guid="{13BE7114-35DF-4699-8779-61985C68F6C3}" action="delete"/>
  <rdn rId="0" localSheetId="1" customView="1" name="Z_13BE7114_35DF_4699_8779_61985C68F6C3_.wvu.PrintArea" hidden="1" oldHidden="1">
    <formula>'на 29.08.2019'!$A$1:$J$200</formula>
    <oldFormula>'на 29.08.2019'!$A$1:$J$200</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29.08.2019'!$A$7:$J$400</formula>
    <oldFormula>'на 29.08.2019'!$A$7:$J$400</oldFormula>
  </rdn>
  <rcv guid="{13BE7114-35DF-4699-8779-61985C68F6C3}" action="add"/>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 sId="1" numFmtId="4">
    <oc r="E32">
      <v>238070.96</v>
    </oc>
    <nc r="E32">
      <v>261086.96</v>
    </nc>
  </rcc>
  <rcc rId="95" sId="1" numFmtId="4">
    <oc r="G32">
      <v>123632.35</v>
    </oc>
    <nc r="G32">
      <v>143905.13</v>
    </nc>
  </rcc>
  <rfmt sheetId="1" sqref="A29:I35" start="0" length="2147483647">
    <dxf>
      <font>
        <color auto="1"/>
      </font>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6" sId="1">
    <oc r="J44"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r>
      </is>
    </oc>
    <nc r="J44"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3-4 квартале 2019 года.</t>
        </r>
      </is>
    </nc>
  </rcc>
  <rcv guid="{13BE7114-35DF-4699-8779-61985C68F6C3}" action="delete"/>
  <rdn rId="0" localSheetId="1" customView="1" name="Z_13BE7114_35DF_4699_8779_61985C68F6C3_.wvu.PrintArea" hidden="1" oldHidden="1">
    <formula>'на 29.08.2019'!$A$1:$J$200</formula>
    <oldFormula>'на 29.08.2019'!$A$1:$J$200</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29.08.2019'!$A$7:$J$400</formula>
    <oldFormula>'на 29.08.2019'!$A$7:$J$400</oldFormula>
  </rdn>
  <rcv guid="{13BE7114-35DF-4699-8779-61985C68F6C3}"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0" sId="1" odxf="1" dxf="1">
    <oc r="J15" t="inlineStr">
      <is>
        <r>
          <rPr>
            <u/>
            <sz val="16"/>
            <color rgb="FFFF0000"/>
            <rFont val="Times New Roman"/>
            <family val="2"/>
            <charset val="204"/>
          </rPr>
          <t>УППЭК:</t>
        </r>
        <r>
          <rPr>
            <sz val="16"/>
            <color rgb="FFFF0000"/>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oc>
    <nc r="J15" t="inlineStr">
      <is>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t>
        </r>
        <r>
          <rPr>
            <sz val="16"/>
            <color rgb="FFFF0000"/>
            <rFont val="Times New Roman"/>
            <family val="2"/>
            <charset val="204"/>
          </rPr>
          <t xml:space="preserve">
1 626,01тыс.руб. - экономия, сложившаяся в результате уточнения цены договоров по итогам проведения процедур конкурентных закупок.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is>
    </nc>
    <odxf>
      <font>
        <sz val="16"/>
        <color rgb="FFFF0000"/>
      </font>
    </odxf>
    <ndxf>
      <font>
        <sz val="16"/>
        <color rgb="FFFF0000"/>
      </font>
    </ndxf>
  </rcc>
  <rcv guid="{CA384592-0CFD-4322-A4EB-34EC04693944}" action="delete"/>
  <rdn rId="0" localSheetId="1" customView="1" name="Z_CA384592_0CFD_4322_A4EB_34EC04693944_.wvu.PrintArea" hidden="1" oldHidden="1">
    <formula>'на 29.08.2019'!$A$1:$J$199</formula>
    <oldFormula>'на 29.08.2019'!$A$1:$J$199</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29.08.2019'!$A$7:$J$400</formula>
    <oldFormula>'на 29.08.2019'!$A$7:$J$400</oldFormula>
  </rdn>
  <rcv guid="{CA384592-0CFD-4322-A4EB-34EC04693944}"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 sId="1">
    <oc r="J44"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3-4 квартале 2019 года.</t>
        </r>
      </is>
    </oc>
    <nc r="J44" t="inlineStr">
      <is>
        <r>
          <rPr>
            <sz val="16"/>
            <rFont val="Times New Roman"/>
            <family val="1"/>
            <charset val="204"/>
          </rPr>
          <t xml:space="preserve">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 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На 29.08.2019 проведены: 
- тренировочные сборы в каникулярный период по самбо (г. Алушта) (МБУ СП СШ "Виктория");
- тренировочные мероприятия по плаванию и тхэквондо (г. Казань) (МАУ СП СШОР Олимп);
- участие в Первенстве России по скалалазанию (г.Тюмень), тренировочные сборы в каникулярный период по каратэ (г. Алушта), тренировочные мероприятия по гиревому спорту (г. Сургут), участие в чемпионате ХМАО-Югры по спортивному ориентированию (г. Ханты-Мансийск), тренировочные мероприятия по баскетболу (г. Евпатория, п. Кучугуры) (МБУ СП СШОР "Югория");</t>
        </r>
        <r>
          <rPr>
            <sz val="16"/>
            <color rgb="FFFF0000"/>
            <rFont val="Times New Roman"/>
            <family val="2"/>
            <charset val="204"/>
          </rPr>
          <t xml:space="preserve">
</t>
        </r>
        <r>
          <rPr>
            <sz val="16"/>
            <rFont val="Times New Roman"/>
            <family val="1"/>
            <charset val="204"/>
          </rPr>
          <t xml:space="preserve">- тренировочные мероприятия по ушу (г.Москва) (МБУ СП СШОР №1);                                                                                                                                                                              - международная многодневка по спортивному ориентированию (г. Каркаралинск), (МБУ СП СШОР "Югория");                                                                                                                                                                                                 - тренировочные сборы в каникулярный период по каратэ (г. Сургут) (МБУ СП СШ "Виктория");                                                                                                                                    - тренировочное мероприятие по подготовке к Всероссийским соревнованиям (греко-римская борьба) (МБУ СП СШОР №1).             </t>
        </r>
        <r>
          <rPr>
            <sz val="16"/>
            <color rgb="FFFF0000"/>
            <rFont val="Times New Roman"/>
            <family val="2"/>
            <charset val="204"/>
          </rPr>
          <t xml:space="preserve">                                                                                                                                                                                                                                                                  </t>
        </r>
        <r>
          <rPr>
            <sz val="16"/>
            <rFont val="Times New Roman"/>
            <family val="1"/>
            <charset val="204"/>
          </rPr>
          <t>2) В рамках реализации государственной программы Федерального проекта "Спорт-норма жизни" заключено соглашение от 11.07.2019 №71876000-1-2019-013 о предоставлении субсидии из бюджета ХМАО-Югры местному бюджету.  В рамках подпрограммы "Развитие спорта высших достижений и системы подготовки спортивного резерва"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Дополнительное соглашение о предоставлении субсидии на иные цели между куратором - управлением физической культуры и спорта и подведомственными учреждениями находится на стадии подписания. Бюджетные ассигнования будут использованы в 3-4 квартале 2019 года.</t>
        </r>
      </is>
    </nc>
  </rcc>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27:I127" start="0" length="2147483647">
    <dxf>
      <font>
        <color auto="1"/>
      </font>
    </dxf>
  </rfmt>
  <rfmt sheetId="1" sqref="C126:I126" start="0" length="2147483647">
    <dxf>
      <font>
        <color auto="1"/>
      </font>
    </dxf>
  </rfmt>
  <rfmt sheetId="1" sqref="C125:I125" start="0" length="2147483647">
    <dxf>
      <font>
        <color auto="1"/>
      </font>
    </dxf>
  </rfmt>
  <rfmt sheetId="1" sqref="A124:I129" start="0" length="2147483647">
    <dxf>
      <font>
        <color auto="1"/>
      </font>
    </dxf>
  </rfmt>
  <rfmt sheetId="1" sqref="A130:I135" start="0" length="2147483647">
    <dxf>
      <font>
        <color auto="1"/>
      </font>
    </dxf>
  </rfmt>
  <rcc rId="105" sId="1">
    <oc r="E137">
      <f>1776.35+7105.39</f>
    </oc>
    <nc r="E137">
      <f>1776.35+7993.57</f>
    </nc>
  </rcc>
  <rcc rId="106" sId="1">
    <oc r="G137">
      <f>1776.35+7105.39</f>
    </oc>
    <nc r="G137">
      <f>1776.35+7993.57</f>
    </nc>
  </rcc>
  <rfmt sheetId="1" sqref="A136:I141" start="0" length="2147483647">
    <dxf>
      <font>
        <color auto="1"/>
      </font>
    </dxf>
  </rfmt>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I20" start="0" length="2147483647">
    <dxf>
      <font>
        <color auto="1"/>
      </font>
    </dxf>
  </rfmt>
  <rfmt sheetId="1" sqref="J15:J20" start="0" length="2147483647">
    <dxf>
      <font>
        <color auto="1"/>
      </font>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94:I198" start="0" length="2147483647">
    <dxf>
      <font>
        <color auto="1"/>
      </font>
    </dxf>
  </rfmt>
  <rfmt sheetId="1" sqref="B199" start="0" length="2147483647">
    <dxf>
      <font>
        <color auto="1"/>
      </font>
    </dxf>
  </rfmt>
  <rfmt sheetId="1" sqref="J194" start="0" length="0">
    <dxf>
      <font>
        <sz val="16"/>
        <color auto="1"/>
      </font>
    </dxf>
  </rfmt>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7" sId="1" numFmtId="4">
    <oc r="E164">
      <v>148357.76000000001</v>
    </oc>
    <nc r="E164">
      <v>178499.53</v>
    </nc>
  </rcc>
  <rcc rId="108" sId="1" numFmtId="4">
    <oc r="G164">
      <v>148121.97</v>
    </oc>
    <nc r="G164">
      <v>178499.53</v>
    </nc>
  </rcc>
  <rcc rId="109" sId="1" numFmtId="4">
    <oc r="G165">
      <v>9707.99</v>
    </oc>
    <nc r="G165">
      <v>12079.61</v>
    </nc>
  </rcc>
  <rfmt sheetId="1" sqref="A163:H167" start="0" length="2147483647">
    <dxf>
      <font>
        <color auto="1"/>
      </font>
    </dxf>
  </rfmt>
  <rfmt sheetId="1" sqref="A162:I162" start="0" length="2147483647">
    <dxf>
      <font>
        <color auto="1"/>
      </font>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 sId="1" odxf="1" dxf="1">
    <oc r="J56" t="inlineStr">
      <is>
        <r>
          <rPr>
            <u/>
            <sz val="16"/>
            <color rgb="FFFF0000"/>
            <rFont val="Times New Roman"/>
            <family val="2"/>
            <charset val="204"/>
          </rPr>
          <t>КУИ</t>
        </r>
        <r>
          <rPr>
            <sz val="16"/>
            <color rgb="FFFF0000"/>
            <rFont val="Times New Roman"/>
            <family val="2"/>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01.08.2019  в рамках контракта принято выполнение на сумму 1 600,14 тыс.руб., из них средства окружного бюджета  1 103,5 тыс.руб., отловлено за счет средств окружного бюджета - 125 собак. Средства окружного бюджета исполнены в полном объеме.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oc>
    <nc r="J56"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01.08.2019  в рамках контракта принято выполнение на сумму 1 600,14 тыс.руб., из них средства окружного бюджета  1 103,5 тыс.руб., отловлено за счет средств окружного бюджета - 125 собак. Средства окружного бюджета исполнены в полном объеме.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nc>
    <odxf>
      <font>
        <sz val="16"/>
        <color rgb="FFFF0000"/>
      </font>
    </odxf>
    <ndxf>
      <font>
        <sz val="16"/>
        <color rgb="FFFF0000"/>
      </font>
    </ndxf>
  </rcc>
  <rcc rId="111" sId="1" numFmtId="4">
    <oc r="D58">
      <v>2104</v>
    </oc>
    <nc r="D58">
      <f>2104+2509.5</f>
    </nc>
  </rcc>
  <rfmt sheetId="1" sqref="A56:I61" start="0" length="2147483647">
    <dxf>
      <font>
        <color auto="1"/>
      </font>
    </dxf>
  </rfmt>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2" sId="1" numFmtId="4">
    <oc r="G181">
      <v>3524.44</v>
    </oc>
    <nc r="G181">
      <v>3551.8</v>
    </nc>
  </rcc>
  <rcc rId="113" sId="1" numFmtId="4">
    <oc r="E180">
      <v>18619.59</v>
    </oc>
    <nc r="E180">
      <v>19997.55</v>
    </nc>
  </rcc>
  <rcc rId="114" sId="1" numFmtId="4">
    <oc r="G180">
      <v>18619.59</v>
    </oc>
    <nc r="G180">
      <v>19997.55</v>
    </nc>
  </rcc>
  <rfmt sheetId="1" sqref="A179:I183" start="0" length="2147483647">
    <dxf>
      <font>
        <color auto="1"/>
      </font>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5" sId="1">
    <oc r="J56"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01.08.2019  в рамках контракта принято выполнение на сумму 1 600,14 тыс.руб., из них средства окружного бюджета  1 103,5 тыс.руб., отловлено за счет средств окружного бюджета - 125 собак. Средства окружного бюджета исполнены в полном объеме.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oc>
    <nc r="J56"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t>
        </r>
        <r>
          <rPr>
            <sz val="16"/>
            <color rgb="FFFF0000"/>
            <rFont val="Times New Roman"/>
            <family val="2"/>
            <charset val="204"/>
          </rPr>
          <t>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01.08.2019  в рамках контракта принято выполнение на сумму 1 600,14 тыс.руб., из них средства окружного бюджета  1 103,5 тыс.руб., отловлено за счет средств окружного бюджета - 125 собак.</t>
        </r>
        <r>
          <rPr>
            <sz val="16"/>
            <rFont val="Times New Roman"/>
            <family val="1"/>
            <charset val="204"/>
          </rPr>
          <t xml:space="preserve"> Средства окружного бюджета исполнены в полном объеме.</t>
        </r>
        <r>
          <rPr>
            <sz val="16"/>
            <color rgb="FFFF0000"/>
            <rFont val="Times New Roman"/>
            <family val="2"/>
            <charset val="204"/>
          </rPr>
          <t xml:space="preserve">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16" sId="1" ref="A43:XFD43" action="deleteRow">
    <undo index="4" exp="area" ref3D="1" dr="$K$1:$BN$1048576" dn="Z_F2110B0B_AAE7_42F0_B553_C360E9249AD4_.wvu.Cols" sId="1"/>
    <undo index="4" exp="area" ref3D="1" dr="$K$1:$BN$1048576" dn="Z_D7BC8E82_4392_4806_9DAE_D94253790B9C_.wvu.Cols" sId="1"/>
    <undo index="32" exp="area" ref3D="1" dr="$A$198:$XFD$199" dn="Z_CCF533A2_322B_40E2_88B2_065E6D1D35B4_.wvu.Rows" sId="1"/>
    <undo index="30" exp="area" ref3D="1" dr="$A$192:$XFD$193" dn="Z_CCF533A2_322B_40E2_88B2_065E6D1D35B4_.wvu.Rows" sId="1"/>
    <undo index="28" exp="area" ref3D="1" dr="$A$182:$XFD$183" dn="Z_CCF533A2_322B_40E2_88B2_065E6D1D35B4_.wvu.Rows" sId="1"/>
    <undo index="26" exp="area" ref3D="1" dr="$A$174:$XFD$174" dn="Z_CCF533A2_322B_40E2_88B2_065E6D1D35B4_.wvu.Rows" sId="1"/>
    <undo index="24" exp="area" ref3D="1" dr="$A$160:$XFD$161" dn="Z_CCF533A2_322B_40E2_88B2_065E6D1D35B4_.wvu.Rows" sId="1"/>
    <undo index="22" exp="area" ref3D="1" dr="$A$140:$XFD$147" dn="Z_CCF533A2_322B_40E2_88B2_065E6D1D35B4_.wvu.Rows" sId="1"/>
    <undo index="20" exp="area" ref3D="1" dr="$A$134:$XFD$135" dn="Z_CCF533A2_322B_40E2_88B2_065E6D1D35B4_.wvu.Rows" sId="1"/>
    <undo index="18" exp="area" ref3D="1" dr="$A$122:$XFD$123" dn="Z_CCF533A2_322B_40E2_88B2_065E6D1D35B4_.wvu.Rows" sId="1"/>
    <undo index="16" exp="area" ref3D="1" dr="$A$116:$XFD$117" dn="Z_CCF533A2_322B_40E2_88B2_065E6D1D35B4_.wvu.Rows" sId="1"/>
    <undo index="14" exp="area" ref3D="1" dr="$A$111:$XFD$111" dn="Z_CCF533A2_322B_40E2_88B2_065E6D1D35B4_.wvu.Rows" sId="1"/>
    <undo index="12" exp="area" ref3D="1" dr="$A$104:$XFD$105" dn="Z_CCF533A2_322B_40E2_88B2_065E6D1D35B4_.wvu.Rows" sId="1"/>
    <undo index="10" exp="area" ref3D="1" dr="$A$98:$XFD$99" dn="Z_CCF533A2_322B_40E2_88B2_065E6D1D35B4_.wvu.Rows" sId="1"/>
    <undo index="8" exp="area" ref3D="1" dr="$A$92:$XFD$93" dn="Z_CCF533A2_322B_40E2_88B2_065E6D1D35B4_.wvu.Rows" sId="1"/>
    <undo index="6" exp="area" ref3D="1" dr="$A$86:$XFD$87" dn="Z_CCF533A2_322B_40E2_88B2_065E6D1D35B4_.wvu.Rows" sId="1"/>
    <undo index="4" exp="area" ref3D="1" dr="$A$80:$XFD$81" dn="Z_CCF533A2_322B_40E2_88B2_065E6D1D35B4_.wvu.Rows" sId="1"/>
    <undo index="2" exp="area" ref3D="1" dr="$A$74:$XFD$75" dn="Z_CCF533A2_322B_40E2_88B2_065E6D1D35B4_.wvu.Rows" sId="1"/>
    <undo index="1" exp="area" ref3D="1" dr="$A$68:$XFD$69" dn="Z_CCF533A2_322B_40E2_88B2_065E6D1D35B4_.wvu.Rows" sId="1"/>
    <undo index="4" exp="area" ref3D="1" dr="$K$1:$BN$1048576" dn="Z_A6B98527_7CBF_4E4D_BDEA_9334A3EB779F_.wvu.Cols" sId="1"/>
    <undo index="0" exp="area" ref3D="1" dr="$A$93:$XFD$93" dn="Z_67ADFAE6_A9AF_44D7_8539_93CD0F6B7849_.wvu.Rows" sId="1"/>
    <rfmt sheetId="1" xfDxf="1" sqref="A43:XFD43" start="0" length="0">
      <dxf>
        <font>
          <sz val="20"/>
          <color rgb="FFFF0000"/>
        </font>
        <alignment vertical="top" wrapText="1" readingOrder="0"/>
      </dxf>
    </rfmt>
    <rfmt sheetId="1" sqref="A43" start="0" length="0">
      <dxf>
        <font>
          <b/>
          <sz val="20"/>
          <color rgb="FFFF0000"/>
        </font>
        <alignment horizontal="justify" readingOrder="0"/>
        <border outline="0">
          <left style="thin">
            <color indexed="64"/>
          </left>
          <right style="thin">
            <color indexed="64"/>
          </right>
          <top style="thin">
            <color indexed="64"/>
          </top>
          <bottom style="thin">
            <color indexed="64"/>
          </bottom>
        </border>
        <protection locked="0"/>
      </dxf>
    </rfmt>
    <rfmt sheetId="1" sqref="B43" start="0" length="0">
      <dxf>
        <font>
          <sz val="16"/>
          <color rgb="FFFF0000"/>
        </font>
        <alignment horizontal="justify" readingOrder="0"/>
        <border outline="0">
          <left style="thin">
            <color indexed="64"/>
          </left>
          <right style="thin">
            <color indexed="64"/>
          </right>
          <top style="thin">
            <color indexed="64"/>
          </top>
          <bottom style="thin">
            <color indexed="64"/>
          </bottom>
        </border>
        <protection locked="0"/>
      </dxf>
    </rfmt>
    <rfmt sheetId="1" sqref="C43" start="0" length="0">
      <dxf>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D43" start="0" length="0">
      <dxf>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E43" start="0" length="0">
      <dxf>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F43" start="0" length="0">
      <dxf>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G43" start="0" length="0">
      <dxf>
        <numFmt numFmtId="4" formatCode="#,##0.00"/>
        <fill>
          <patternFill patternType="solid">
            <bgColor theme="0"/>
          </patternFill>
        </fill>
        <alignment horizontal="center" readingOrder="0"/>
        <border outline="0">
          <left style="thin">
            <color indexed="64"/>
          </left>
          <right style="thin">
            <color indexed="64"/>
          </right>
          <top style="thin">
            <color indexed="64"/>
          </top>
          <bottom style="thin">
            <color indexed="64"/>
          </bottom>
        </border>
        <protection locked="0"/>
      </dxf>
    </rfmt>
    <rfmt sheetId="1" sqref="H43" start="0" length="0">
      <dxf>
        <numFmt numFmtId="14" formatCode="0.00%"/>
        <alignment horizontal="center" readingOrder="0"/>
        <border outline="0">
          <left style="thin">
            <color indexed="64"/>
          </left>
          <right style="thin">
            <color indexed="64"/>
          </right>
          <top style="thin">
            <color indexed="64"/>
          </top>
          <bottom style="thin">
            <color indexed="64"/>
          </bottom>
        </border>
        <protection locked="0"/>
      </dxf>
    </rfmt>
    <rfmt sheetId="1" sqref="I43" start="0" length="0">
      <dxf>
        <numFmt numFmtId="4" formatCode="#,##0.00"/>
        <alignment horizontal="center" readingOrder="0"/>
        <border outline="0">
          <left style="thin">
            <color indexed="64"/>
          </left>
          <right style="thin">
            <color indexed="64"/>
          </right>
          <top style="thin">
            <color indexed="64"/>
          </top>
          <bottom style="thin">
            <color indexed="64"/>
          </bottom>
        </border>
        <protection locked="0"/>
      </dxf>
    </rfmt>
    <rfmt sheetId="1" sqref="J43" start="0" length="0">
      <dxf>
        <font>
          <sz val="16"/>
          <color rgb="FFFF0000"/>
        </font>
        <numFmt numFmtId="30" formatCode="@"/>
        <alignment horizontal="left" readingOrder="0"/>
        <border outline="0">
          <left style="thin">
            <color indexed="64"/>
          </left>
          <right style="thin">
            <color indexed="64"/>
          </right>
          <top style="thin">
            <color indexed="64"/>
          </top>
          <bottom style="thin">
            <color indexed="64"/>
          </bottom>
        </border>
        <protection locked="0"/>
      </dxf>
    </rfmt>
    <rfmt sheetId="1" sqref="K43" start="0" length="0">
      <dxf>
        <font>
          <i/>
          <sz val="20"/>
          <color rgb="FFFF0000"/>
        </font>
        <numFmt numFmtId="4" formatCode="#,##0.00"/>
        <alignment horizontal="left" readingOrder="0"/>
      </dxf>
    </rfmt>
    <rfmt sheetId="1" sqref="L43" start="0" length="0">
      <dxf>
        <font>
          <b/>
          <sz val="20"/>
          <color rgb="FFFF0000"/>
        </font>
        <numFmt numFmtId="4" formatCode="#,##0.00"/>
        <alignment horizontal="left" readingOrder="0"/>
      </dxf>
    </rfmt>
    <rfmt sheetId="1" sqref="M43" start="0" length="0">
      <dxf>
        <font>
          <b/>
          <sz val="20"/>
          <color rgb="FFFF0000"/>
        </font>
        <numFmt numFmtId="4" formatCode="#,##0.00"/>
        <alignment horizontal="left" readingOrder="0"/>
      </dxf>
    </rfmt>
  </rrc>
  <rcc rId="117" sId="1">
    <o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11 800,28 тыс.руб.:
-№ 57/19 от 17.05.2019 на поставку литературы - 127,73 тыс.руб.;
-№56/19 от 17.05.2019 на поставку учебной литературы - 29,34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571,39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t>
        </r>
        <r>
          <rPr>
            <sz val="16"/>
            <color rgb="FFFF0000"/>
            <rFont val="Times New Roman"/>
            <family val="2"/>
            <charset val="204"/>
          </rPr>
          <t xml:space="preserve">   
</t>
        </r>
        <r>
          <rPr>
            <sz val="16"/>
            <rFont val="Times New Roman"/>
            <family val="1"/>
            <charset val="204"/>
          </rPr>
          <t>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t>
        </r>
        <r>
          <rPr>
            <sz val="16"/>
            <color rgb="FFFF0000"/>
            <rFont val="Times New Roman"/>
            <family val="2"/>
            <charset val="204"/>
          </rPr>
          <t xml:space="preserve">
</t>
        </r>
        <r>
          <rPr>
            <sz val="16"/>
            <rFont val="Times New Roman"/>
            <family val="1"/>
            <charset val="204"/>
          </rPr>
          <t xml:space="preserve">-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- 29,30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sz val="16"/>
            <color rgb="FFFF0000"/>
            <rFont val="Times New Roman"/>
            <family val="2"/>
            <charset val="204"/>
          </rPr>
          <t xml:space="preserve">
</t>
        </r>
        <r>
          <rPr>
            <u/>
            <sz val="16"/>
            <color rgb="FFFF0000"/>
            <rFont val="Times New Roman"/>
            <family val="2"/>
            <charset val="204"/>
          </rPr>
          <t xml:space="preserve">АГ: </t>
        </r>
        <r>
          <rPr>
            <sz val="16"/>
            <color rgb="FFFF0000"/>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cv guid="{13BE7114-35DF-4699-8779-61985C68F6C3}" action="delete"/>
  <rdn rId="0" localSheetId="1" customView="1" name="Z_13BE7114_35DF_4699_8779_61985C68F6C3_.wvu.PrintArea" hidden="1" oldHidden="1">
    <formula>'на 29.08.2019'!$A$1:$J$199</formula>
    <oldFormula>'на 29.08.2019'!$A$1:$J$199</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29.08.2019'!$A$7:$J$399</formula>
    <oldFormula>'на 29.08.2019'!$A$7:$J$399</oldFormula>
  </rdn>
  <rcv guid="{13BE7114-35DF-4699-8779-61985C68F6C3}"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numFmtId="4">
    <oc r="D190">
      <v>5147.6000000000004</v>
    </oc>
    <nc r="D190">
      <v>5151.72</v>
    </nc>
  </rcc>
  <rcc rId="122" sId="1" numFmtId="4">
    <oc r="D189">
      <v>15024.6</v>
    </oc>
    <nc r="D189">
      <v>15432.6</v>
    </nc>
  </rcc>
  <rcc rId="123" sId="1" numFmtId="4">
    <oc r="E189">
      <v>12381.33</v>
    </oc>
    <nc r="E189">
      <v>13081.33</v>
    </nc>
  </rcc>
  <rcc rId="124" sId="1" numFmtId="4">
    <oc r="G189">
      <v>12301.12</v>
    </oc>
    <nc r="G189">
      <v>12859.92</v>
    </nc>
  </rcc>
  <rfmt sheetId="1" sqref="A185:I192" start="0" length="2147483647">
    <dxf>
      <font>
        <color auto="1"/>
      </font>
    </dxf>
  </rfmt>
  <rcc rId="125" sId="1">
    <oc r="J185"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Ожидаемое неисполнение составит 169,44 тыс.рублей. Заключено дополнительного соглашения №56/1 по факту исполненных средств.</t>
        </r>
        <r>
          <rPr>
            <sz val="16"/>
            <color rgb="FFFF0000"/>
            <rFont val="Times New Roman"/>
            <family val="2"/>
            <charset val="204"/>
          </rPr>
          <t xml:space="preserve">
</t>
        </r>
        <r>
          <rPr>
            <u/>
            <sz val="16"/>
            <color rgb="FFFF0000"/>
            <rFont val="Times New Roman"/>
            <family val="2"/>
            <charset val="204"/>
          </rPr>
          <t/>
        </r>
      </is>
    </oc>
    <nc r="J185" t="inlineStr">
      <is>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январь-июль и первую половину августа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
      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 произведена рассылка 116 255 постановлений об административных правонарушениях правил дорожного движения.
      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до 21.07.2019 осуществлялась в рамках государственной программы ХМАО – Югры "Профилактика правонарушений и обеспечение отдельных прав граждан". Заключено дополнительного соглашения №56/1 по факту исполненных средств. Ожидаемое неисполнение составит 169,44 тыс.рублей. </t>
        </r>
        <r>
          <rPr>
            <sz val="16"/>
            <color rgb="FFFF0000"/>
            <rFont val="Times New Roman"/>
            <family val="2"/>
            <charset val="204"/>
          </rPr>
          <t xml:space="preserve">
</t>
        </r>
        <r>
          <rPr>
            <u/>
            <sz val="16"/>
            <color rgb="FFFF0000"/>
            <rFont val="Times New Roman"/>
            <family val="2"/>
            <charset val="204"/>
          </rPr>
          <t/>
        </r>
      </is>
    </nc>
  </rcc>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numFmtId="4">
    <oc r="D149">
      <v>36676.379999999997</v>
    </oc>
    <nc r="D149">
      <v>56415.69</v>
    </nc>
  </rcc>
  <rcc rId="127" sId="1" numFmtId="4">
    <oc r="D150">
      <v>104954.01</v>
    </oc>
    <nc r="D150">
      <v>135828.32</v>
    </nc>
  </rcc>
  <rcc rId="128" sId="1" numFmtId="4">
    <oc r="D151">
      <v>53969.51</v>
    </oc>
    <nc r="D151">
      <v>61228.39</v>
    </nc>
  </rcc>
  <rcc rId="129" sId="1" numFmtId="4">
    <oc r="G150">
      <v>2918.4</v>
    </oc>
    <nc r="G150">
      <f>2918.4+2827.57</f>
    </nc>
  </rcc>
  <rcc rId="130" sId="1">
    <oc r="G151">
      <v>345.69</v>
    </oc>
    <nc r="G151">
      <f>937.42+241.3</f>
    </nc>
  </rcc>
  <rfmt sheetId="1" sqref="A147:I153" start="0" length="2147483647">
    <dxf>
      <font>
        <color auto="1"/>
      </font>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7:J42" start="0" length="2147483647">
    <dxf>
      <font>
        <color auto="1"/>
      </font>
    </dxf>
  </rfmt>
  <rcc rId="131" sId="1" odxf="1" dxf="1">
    <oc r="J161" t="inlineStr">
      <is>
        <r>
          <rPr>
            <u/>
            <sz val="16"/>
            <color rgb="FFFF0000"/>
            <rFont val="Times New Roman"/>
            <family val="2"/>
            <charset val="204"/>
          </rPr>
          <t>АГ:</t>
        </r>
        <r>
          <rPr>
            <sz val="16"/>
            <color rgb="FFFF0000"/>
            <rFont val="Times New Roman"/>
            <family val="2"/>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По состоянию на 01.07.2019 сформированы заявки на электронный аукцион по  приобретению оборудования и программного обеспечения.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01.08.2019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1"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По состоянию на 01.07.2019 сформированы заявки на электронный аукцион по  приобретению оборудования и программного обеспечения.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t>
        </r>
        <r>
          <rPr>
            <sz val="16"/>
            <color rgb="FFFF0000"/>
            <rFont val="Times New Roman"/>
            <family val="2"/>
            <charset val="204"/>
          </rPr>
          <t xml:space="preserve"> По состоянию на  01.08.2019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odxf>
      <font>
        <sz val="16"/>
        <color rgb="FFFF0000"/>
      </font>
    </odxf>
    <ndxf>
      <font>
        <sz val="16"/>
        <color rgb="FFFF0000"/>
      </font>
    </ndxf>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3:I153" start="0" length="2147483647">
    <dxf>
      <font>
        <color rgb="FFFF0000"/>
      </font>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2" sId="1" numFmtId="4">
    <nc r="E169">
      <v>30000</v>
    </nc>
  </rcc>
  <rcc rId="133" sId="1" numFmtId="4">
    <nc r="G169">
      <v>300000</v>
    </nc>
  </rcc>
  <rcc rId="134" sId="1">
    <nc r="F169">
      <f>E169/D169</f>
    </nc>
  </rcc>
  <rcc rId="135" sId="1">
    <nc r="H169">
      <f>G169/D169</f>
    </nc>
  </rcc>
  <rfmt sheetId="1" sqref="A169:I169" start="0" length="2147483647">
    <dxf>
      <font>
        <color auto="1"/>
      </font>
    </dxf>
  </rfmt>
  <rcc rId="136" sId="1" numFmtId="4">
    <oc r="E170">
      <v>75267.27</v>
    </oc>
    <nc r="E170">
      <v>100073.1</v>
    </nc>
  </rcc>
  <rcc rId="137" sId="1" numFmtId="4">
    <oc r="G170">
      <v>75267.27</v>
    </oc>
    <nc r="G170">
      <v>100073.1</v>
    </nc>
  </rcc>
  <rfmt sheetId="1" sqref="B170:I170" start="0" length="2147483647">
    <dxf>
      <font>
        <color auto="1"/>
      </font>
    </dxf>
  </rfmt>
  <rcc rId="138" sId="1" numFmtId="4">
    <oc r="G171">
      <v>23047.05</v>
    </oc>
    <nc r="G171">
      <v>26733.33</v>
    </nc>
  </rcc>
  <rfmt sheetId="1" sqref="B171:I173" start="0" length="2147483647">
    <dxf>
      <font>
        <color auto="1"/>
      </font>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8:I168" start="0" length="2147483647">
    <dxf>
      <font>
        <color auto="1"/>
      </font>
    </dxf>
  </rfmt>
  <rfmt sheetId="1" sqref="A154:J154" start="0" length="2147483647">
    <dxf>
      <font>
        <color auto="1"/>
      </font>
    </dxf>
  </rfmt>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55:D160" start="0" length="2147483647">
    <dxf>
      <font>
        <color auto="1"/>
      </font>
    </dxf>
  </rfmt>
  <rcc rId="139" sId="1" numFmtId="4">
    <oc r="G157">
      <v>14.28</v>
    </oc>
    <nc r="G157">
      <v>96.4</v>
    </nc>
  </rcc>
  <rcc rId="140" sId="1" numFmtId="4">
    <oc r="E157">
      <v>14.28</v>
    </oc>
    <nc r="E157">
      <v>113.77</v>
    </nc>
  </rcc>
  <rfmt sheetId="1" sqref="A155:I161" start="0" length="2147483647">
    <dxf>
      <font>
        <color auto="1"/>
      </font>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
    <oc r="J161"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По состоянию на 01.07.2019 сформированы заявки на электронный аукцион по  приобретению оборудования и программного обеспечения.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t>
        </r>
        <r>
          <rPr>
            <sz val="16"/>
            <color rgb="FFFF0000"/>
            <rFont val="Times New Roman"/>
            <family val="2"/>
            <charset val="204"/>
          </rPr>
          <t xml:space="preserve"> По состоянию на  01.08.2019 заключены и исполнены контракты на приобретение оборудования и программного обеспечения.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1"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oc r="J37"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- 29,30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oc>
    <nc r="J37" t="inlineStr">
      <is>
        <r>
          <t xml:space="preserve">
</t>
        </r>
        <r>
          <rPr>
            <u/>
            <sz val="16"/>
            <rFont val="Times New Roman"/>
            <family val="2"/>
            <charset val="204"/>
          </rPr>
          <t>АГ(ДК):</t>
        </r>
        <r>
          <rPr>
            <sz val="16"/>
            <rFont val="Times New Roman"/>
            <family val="2"/>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Заключены договоры на сумму 300,00 тыс.руб. :
- на изготовление и поставку витрины экспозиционной для создания (модернизации) детской зоны обслуживания - 137,1 тыс.руб.;
-  на поставку мебели и рулонной шторы для создания (модернизации) детской зоны обслуживания в библиотеке - 33,53 тыс.руб.;
- на поставку стеллажей для модернизации детской зоны обслуживания в библиотеке - 19,9 тыс.руб.;
-  на поставку мебели для создания (модернизации) детских зон обслуживания - 109,47 тыс.руб.                                                                                                                                                                                                                              Заключены и оплачены договоры на сумму 112,5 тыс. руб.:
- на  поставку лицензионного программного обеспечения для осуществления электронной каталогизации - 55,0 тыс.руб.;
- на приобретение оборудования для перевода документов в машиночитаемый формат - 57,5 тыс. руб.                                                                                                                                                                                                                                                                                             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запланированные на техническое оснащение детских и кукольных театров (МАУ "ТАиК "Петрушка") освоены в полном объеме.
Заключены и оплачены договоры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Заключены договоры на сумму 11 800,34 тыс.руб.:
-№ 57/19 от 17.05.2019 на поставку литературы - 127,73 тыс.руб.;
-№56/19 от 17.05.2019 на поставку учебной литературы - 29,38 тыс.руб.;
-№53/19 от 16.05.2019 на поставку оборудование для учебного процесса - 390,55 тыс.руб.;
-№52/19 от 13.05.2019 на поставку мобильного компьютерного класса (на базе планшетов) - 270,00 тыс.руб.;
-№6-ЭА/19 от 03.07.2019 напоставку передвижных стеллажей компактного хранения книг - 779,00 тыс.руб.;
-№5-ЭА/19 от 03.07.2019 на поставку хоровых станков - 213,60 тыс.руб.;
-№4-ЭА/19 от 03.07.2019 на поставку музыкальных инструментов и комплектующих к музыкальным инструментам - 2 675,17 тыс.руб.;
-№54/19 от 16.05.2019 на поставку мольбертов - 192,18 тыс.руб.;
-№155 от 14.05.2019 на поставку музыкальных инструментов и комплектующих к ним - 296,65 тыс.руб.;
-№3 от 03.07.2019 на поставку музыкальных инструментов - 1 521,33 тыс.руб.;
-№157 от 15.04.2019 на поставку учебной литературы - 71,12 тыс.руб.;
-№ЭОР-1289-19 от 15.09.2019 на передачу простой (неисключительной) лицензии - 6,80 тыс.руб.;
-№170 от 13.05.2019 на поставку звукового оборудования - 295,19 тыс.руб.;
-№283 от 15.06.2019 на поставку ноутбуков - 60,00 тыс.руб.;
-№284 от 15.06.2019 на поставку интерактивного оборудования - 346,03 тыс.руб.;
-№ДМ-24-01 от 24.06.2019 - 391,50 тыс.руб.;
-№54 от 10.06.2019 на поставку банкеток для фортеписано - 320,00 тыс.руб.;
-№55 от 16.07.2019 на поставку музыкальных инструментов - 3 434,11 тыс.руб.;
-№55 от 24.06.2019 на поставку интерактивного комплекса - 380,00 тыс.руб.
Заключены и оплачены договора на сумму 571,40 тыс.руб.:
-№55/19 от 16.05.2019 на поставку интерактивного комплекта - 183,69 тыс.руб.;
-№44 от 15.05.2019 на поставку мебели - 137,77 тыс.руб.;
-№М-094-2019 от 15.05.2019 на поставку литературы- 98,48 тыс.руб.;
-№45 от 15.05.2019 на поставку витрин экспозиционных - 102,00 тыс.руб.;
-№46 от 15.05.2019 на поставку литературы - 49,46 тыс.руб.;
Ведется работа по заключению договоров на сумму 506,30 тыс.руб.:
-на поставку музыкального инструмента (гитара) на сумму - 17,26 тыс.руб.;
-на поставку интерактивных учебных пособий на сумму - 3,40 тыс.руб.;
-на поставку интерактивного комплекта на сумму - 185,64 тыс.руб.;
-на поставку системы галерейной подсветки со встроеным освещением на сумму - 300,00 тыс.руб.          
</t>
        </r>
        <r>
          <rPr>
            <u/>
            <sz val="16"/>
            <rFont val="Times New Roman"/>
            <family val="2"/>
            <charset val="204"/>
          </rPr>
          <t xml:space="preserve">АГ: </t>
        </r>
        <r>
          <rPr>
            <sz val="16"/>
            <rFont val="Times New Roman"/>
            <family val="2"/>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is>
    </nc>
  </rcc>
  <rcv guid="{13BE7114-35DF-4699-8779-61985C68F6C3}" action="delete"/>
  <rdn rId="0" localSheetId="1" customView="1" name="Z_13BE7114_35DF_4699_8779_61985C68F6C3_.wvu.PrintArea" hidden="1" oldHidden="1">
    <formula>'на 29.08.2019'!$A$1:$J$199</formula>
    <oldFormula>'на 29.08.2019'!$A$1:$J$199</oldFormula>
  </rdn>
  <rdn rId="0" localSheetId="1" customView="1" name="Z_13BE7114_35DF_4699_8779_61985C68F6C3_.wvu.PrintTitles" hidden="1" oldHidden="1">
    <formula>'на 29.08.2019'!$5:$8</formula>
    <oldFormula>'на 29.08.2019'!$5:$8</oldFormula>
  </rdn>
  <rdn rId="0" localSheetId="1" customView="1" name="Z_13BE7114_35DF_4699_8779_61985C68F6C3_.wvu.FilterData" hidden="1" oldHidden="1">
    <formula>'на 29.08.2019'!$A$7:$J$399</formula>
    <oldFormula>'на 29.08.2019'!$A$7:$J$399</oldFormula>
  </rdn>
  <rcv guid="{13BE7114-35DF-4699-8779-61985C68F6C3}"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24" start="0" length="2147483647">
    <dxf>
      <font>
        <color auto="1"/>
      </font>
    </dxf>
  </rfmt>
  <rfmt sheetId="1" sqref="C25" start="0" length="2147483647">
    <dxf>
      <font>
        <color auto="1"/>
      </font>
    </dxf>
  </rfmt>
  <rfmt sheetId="1" sqref="C26" start="0" length="2147483647">
    <dxf>
      <font>
        <color auto="1"/>
      </font>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 sId="1" numFmtId="4">
    <oc r="D24">
      <v>197780.3</v>
    </oc>
    <nc r="D24">
      <v>162465.20000000001</v>
    </nc>
  </rcc>
  <rfmt sheetId="1" sqref="D24" start="0" length="2147483647">
    <dxf>
      <font>
        <color auto="1"/>
      </font>
    </dxf>
  </rfmt>
  <rcc rId="147" sId="1" numFmtId="4">
    <oc r="D25">
      <v>12692042</v>
    </oc>
    <nc r="D25">
      <v>12727357.1</v>
    </nc>
  </rcc>
  <rfmt sheetId="1" sqref="D25" start="0" length="2147483647">
    <dxf>
      <font>
        <color auto="1"/>
      </font>
    </dxf>
  </rfmt>
  <rfmt sheetId="1" sqref="D26" start="0" length="2147483647">
    <dxf>
      <font>
        <color auto="1"/>
      </font>
    </dxf>
  </rfmt>
  <rfmt sheetId="1" sqref="C21:C23" start="0" length="2147483647">
    <dxf>
      <font>
        <color auto="1"/>
      </font>
    </dxf>
  </rfmt>
  <rfmt sheetId="1" sqref="D21:D23" start="0" length="2147483647">
    <dxf>
      <font>
        <color auto="1"/>
      </font>
    </dxf>
  </rfmt>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8" sId="1" numFmtId="4">
    <oc r="E24">
      <v>6075.9</v>
    </oc>
    <nc r="E24">
      <v>11105.22</v>
    </nc>
  </rcc>
  <rcc rId="149" sId="1" numFmtId="4">
    <oc r="E25">
      <v>6291336.9000000004</v>
    </oc>
    <nc r="E25">
      <v>6507468.1100000003</v>
    </nc>
  </rcc>
  <rcc rId="150" sId="1" numFmtId="4">
    <oc r="E26">
      <f>G26</f>
    </oc>
    <nc r="E26">
      <v>22570.43</v>
    </nc>
  </rcc>
  <rfmt sheetId="1" sqref="E26:F26" start="0" length="2147483647">
    <dxf>
      <font>
        <color auto="1"/>
      </font>
    </dxf>
  </rfmt>
  <rfmt sheetId="1" sqref="E25:F25" start="0" length="2147483647">
    <dxf>
      <font>
        <color auto="1"/>
      </font>
    </dxf>
  </rfmt>
  <rfmt sheetId="1" sqref="E24:F24" start="0" length="2147483647">
    <dxf>
      <font>
        <color auto="1"/>
      </font>
    </dxf>
  </rfmt>
  <rfmt sheetId="1" sqref="E21:F23" start="0" length="2147483647">
    <dxf>
      <font>
        <color auto="1"/>
      </font>
    </dxf>
  </rfmt>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1" sId="1" numFmtId="4">
    <oc r="G24">
      <v>6075.9</v>
    </oc>
    <nc r="G24">
      <v>11105.22</v>
    </nc>
  </rcc>
  <rfmt sheetId="1" sqref="G24:H24" start="0" length="2147483647">
    <dxf>
      <font>
        <color auto="1"/>
      </font>
    </dxf>
  </rfmt>
  <rcc rId="152" sId="1" numFmtId="4">
    <oc r="G25">
      <v>5666581.4400000004</v>
    </oc>
    <nc r="G25">
      <v>6210073.4299999997</v>
    </nc>
  </rcc>
  <rfmt sheetId="1" sqref="G25:H25" start="0" length="2147483647">
    <dxf>
      <font>
        <color auto="1"/>
      </font>
    </dxf>
  </rfmt>
  <rcc rId="153" sId="1" numFmtId="4">
    <oc r="G26">
      <v>20191.25</v>
    </oc>
    <nc r="G26">
      <v>22570.43</v>
    </nc>
  </rcc>
  <rcc rId="154" sId="1" odxf="1" dxf="1">
    <oc r="H26">
      <f>G26/D26</f>
    </oc>
    <nc r="H26">
      <f>G26/D26</f>
    </nc>
    <odxf>
      <font>
        <sz val="20"/>
        <color rgb="FFFF0000"/>
      </font>
      <numFmt numFmtId="4" formatCode="#,##0.00"/>
    </odxf>
    <ndxf>
      <font>
        <sz val="20"/>
        <color auto="1"/>
      </font>
      <numFmt numFmtId="14" formatCode="0.00%"/>
    </ndxf>
  </rcc>
  <rfmt sheetId="1" sqref="G26:H26" start="0" length="2147483647">
    <dxf>
      <font>
        <color auto="1"/>
      </font>
    </dxf>
  </rfmt>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21:H23" start="0" length="2147483647">
    <dxf>
      <font>
        <color auto="1"/>
      </font>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38:C40" start="0" length="2147483647">
    <dxf>
      <font>
        <color auto="1"/>
      </font>
    </dxf>
  </rfmt>
  <rfmt sheetId="1" sqref="D38:D40" start="0" length="2147483647">
    <dxf>
      <font>
        <color auto="1"/>
      </font>
    </dxf>
  </rfmt>
  <rfmt sheetId="1" sqref="C37:D37" start="0" length="2147483647">
    <dxf>
      <font>
        <color auto="1"/>
      </font>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oc r="J161"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oc>
    <nc r="J161" t="inlineStr">
      <is>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t>
        </r>
        <r>
          <rPr>
            <sz val="16"/>
            <color rgb="FFFF0000"/>
            <rFont val="Times New Roman"/>
            <family val="2"/>
            <charset val="204"/>
          </rPr>
          <t xml:space="preserve"> 
     </t>
        </r>
        <r>
          <rPr>
            <sz val="16"/>
            <rFont val="Times New Roman"/>
            <family val="1"/>
            <charset val="204"/>
          </rPr>
          <t xml:space="preserve">   2. В рамках реализации мероприятий программы осуществляется деятельность на развитие многофункциональных центров предоставления государственных и муниципальных услуг.  По состоянию на  29.08.2019 заключены и исполнены контракты на приобретение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3.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
         Прием документов на предоставление субсидий осуществляется с 27.06.2019 года. На 29.08.2019 по 21 предпринимателю изданы постановления Администрации города "О предоставлении субсидии субъектам малого и среднего предпринимательства" на общую сумму 4 320,48 тыс. рублей. 
        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32 102,34 тыс.руб.-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
</t>
        </r>
      </is>
    </nc>
  </rcc>
  <rcv guid="{CA384592-0CFD-4322-A4EB-34EC04693944}" action="delete"/>
  <rdn rId="0" localSheetId="1" customView="1" name="Z_CA384592_0CFD_4322_A4EB_34EC04693944_.wvu.PrintArea" hidden="1" oldHidden="1">
    <formula>'на 29.08.2019'!$A$1:$J$198</formula>
    <oldFormula>'на 29.08.2019'!$A$1:$J$198</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29.08.2019'!$A$7:$J$399</formula>
    <oldFormula>'на 29.08.2019'!$A$7:$J$399</oldFormula>
  </rdn>
  <rcv guid="{CA384592-0CFD-4322-A4EB-34EC04693944}" action="add"/>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1" numFmtId="4">
    <oc r="E38">
      <v>171.4</v>
    </oc>
    <nc r="E38">
      <v>383.1</v>
    </nc>
  </rcc>
  <rcc rId="160" sId="1" numFmtId="4">
    <oc r="E39">
      <v>697.3</v>
    </oc>
    <nc r="E39">
      <v>1028.42</v>
    </nc>
  </rcc>
  <rcc rId="161" sId="1" numFmtId="4">
    <oc r="E40">
      <f>G40</f>
    </oc>
    <nc r="E40">
      <v>81.14</v>
    </nc>
  </rcc>
  <rfmt sheetId="1" sqref="E38:F40" start="0" length="2147483647">
    <dxf>
      <font>
        <color auto="1"/>
      </font>
    </dxf>
  </rfmt>
  <rfmt sheetId="1" sqref="E37:F37" start="0" length="2147483647">
    <dxf>
      <font>
        <color auto="1"/>
      </font>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numFmtId="4">
    <oc r="G40">
      <v>52.57</v>
    </oc>
    <nc r="G40">
      <v>81.14</v>
    </nc>
  </rcc>
  <rcc rId="163" sId="1" numFmtId="4">
    <oc r="G39">
      <v>515.29999999999995</v>
    </oc>
    <nc r="G39">
      <v>846.42</v>
    </nc>
  </rcc>
  <rcc rId="164" sId="1" numFmtId="4">
    <oc r="G38">
      <v>171.4</v>
    </oc>
    <nc r="G38">
      <v>383.1</v>
    </nc>
  </rcc>
  <rfmt sheetId="1" sqref="G37:H38" start="0" length="2147483647">
    <dxf>
      <font>
        <color auto="1"/>
      </font>
    </dxf>
  </rfmt>
  <rfmt sheetId="1" sqref="G39:H40" start="0" length="2147483647">
    <dxf>
      <font>
        <color auto="1"/>
      </font>
    </dxf>
  </rfmt>
  <rfmt sheetId="1" sqref="I38:I40" start="0" length="2147483647">
    <dxf>
      <font>
        <color auto="1"/>
      </font>
    </dxf>
  </rfmt>
  <rfmt sheetId="1" sqref="I37" start="0" length="2147483647">
    <dxf>
      <font>
        <color auto="1"/>
      </font>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3:C46" start="0" length="2147483647">
    <dxf>
      <font>
        <color auto="1"/>
      </font>
    </dxf>
  </rfmt>
  <rfmt sheetId="1" sqref="D43:D46" start="0" length="2147483647">
    <dxf>
      <font>
        <color auto="1"/>
      </font>
    </dxf>
  </rfmt>
  <rcc rId="165" sId="1" numFmtId="4">
    <oc r="E45">
      <v>1782.18</v>
    </oc>
    <nc r="E45">
      <v>2351.27</v>
    </nc>
  </rcc>
  <rcc rId="166" sId="1" numFmtId="4">
    <oc r="E46">
      <f>G46</f>
    </oc>
    <nc r="E46">
      <v>114.51</v>
    </nc>
  </rcc>
  <rfmt sheetId="1" sqref="E43:F43" start="0" length="2147483647">
    <dxf>
      <font>
        <color auto="1"/>
      </font>
    </dxf>
  </rfmt>
  <rfmt sheetId="1" sqref="E45:F46" start="0" length="2147483647">
    <dxf>
      <font>
        <color auto="1"/>
      </font>
    </dxf>
  </rfmt>
  <rcc rId="167" sId="1" numFmtId="4">
    <oc r="G46">
      <v>91.75</v>
    </oc>
    <nc r="G46">
      <v>114.51</v>
    </nc>
  </rcc>
  <rcc rId="168" sId="1" numFmtId="4">
    <oc r="G45">
      <v>1782.18</v>
    </oc>
    <nc r="G45">
      <v>2351.27</v>
    </nc>
  </rcc>
  <rfmt sheetId="1" sqref="G43:H46" start="0" length="2147483647">
    <dxf>
      <font>
        <color auto="1"/>
      </font>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43:I46" start="0" length="2147483647">
    <dxf>
      <font>
        <color auto="1"/>
      </font>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 sId="1" odxf="1" dxf="1">
    <oc r="J168" t="inlineStr">
      <is>
        <r>
          <rPr>
            <u/>
            <sz val="16"/>
            <color rgb="FFFF0000"/>
            <rFont val="Times New Roman"/>
            <family val="2"/>
            <charset val="204"/>
          </rPr>
          <t>ДГХ</t>
        </r>
        <r>
          <rPr>
            <sz val="16"/>
            <color rgb="FFFF0000"/>
            <rFont val="Times New Roman"/>
            <family val="2"/>
            <charset val="204"/>
          </rPr>
          <t xml:space="preserve">: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В рамках реализации государственной программы предусмотрен ремонт 262,9 тыс.м2 автомобильных дорог.  По состоянию на 01.08.2019 выполнен ремонт дорог площадью 106,59 тыс.кв.м. Работы выполняются в соотвествии с графиком производства работ со сроком выполнения до 15.11.2019.
В Департамент дорожного хозяйства и транспорта ХМАО-Югры направлены заявки на перечисление межбюджетных трансфертов в форме субсидии на выполнение ремонта автомобильных дорог  на сумму 36 445,25 тыс.руб. Средства поступили в МО, работы оплачены. 
Заявка на сумму 107 432,91 тыс.руб. находится на рассмотрении в округе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oc>
    <nc r="J168" t="inlineStr">
      <is>
        <r>
          <rPr>
            <u/>
            <sz val="16"/>
            <rFont val="Times New Roman"/>
            <family val="1"/>
            <charset val="204"/>
          </rPr>
          <t>ДГХ</t>
        </r>
        <r>
          <rPr>
            <sz val="16"/>
            <rFont val="Times New Roman"/>
            <family val="1"/>
            <charset val="204"/>
          </rPr>
          <t>:  
Заключены муниципальные контракты на ремонт автомобильных дорог на сумму 611 477,7 тыс.руб., из них средства федерального бюджета 276 164,0 тыс. рублей, окружного бюджета 301 782,3 тыс.руб, средства городского бюджета 33 531,4 тыс.руб. В рамках реализации государственной программы предусмотрен ремонт 266,3 тыс.м2 автомобильных дорог.  Работы выполняются в соотвествии с графиком производства работ со сроком выполнения до 15.11.2019.</t>
        </r>
        <r>
          <rPr>
            <sz val="16"/>
            <color rgb="FFFF0000"/>
            <rFont val="Times New Roman"/>
            <family val="2"/>
            <charset val="204"/>
          </rPr>
          <t xml:space="preserve">
</t>
        </r>
        <r>
          <rPr>
            <u/>
            <sz val="16"/>
            <color rgb="FFFF0000"/>
            <rFont val="Times New Roman"/>
            <family val="2"/>
            <charset val="204"/>
          </rPr>
          <t>ДАиГ</t>
        </r>
        <r>
          <rPr>
            <sz val="16"/>
            <color rgb="FFFF0000"/>
            <rFont val="Times New Roman"/>
            <family val="2"/>
            <charset val="204"/>
          </rPr>
          <t xml:space="preserve">:В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состоялось в июле 2019 года. Аукцион также признан несостоявшимся, т.к. не подано ни одной заявки на участие в аукционе. Очередное размещение закупки состоялось 30.07.2019. Срок заключения контракта - 19.08.2019.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Строительство объекта завершено. Осуществляется установка знаков, МАФов, остановочного павильона. Направлено письмо в Жилстройнадзор о выдаче заключения о соответствии построенного объекта капитального строительства для последующего оформления разрешения на ввод объекта в эксплуатацию. По дорожной части выполнено и принято работ на сумму 57 957,7 тыс.руб., заявка на оплату направлена, оплата будет произведена в следующем отчетном периоде.
</t>
        </r>
        <r>
          <rPr>
            <u/>
            <sz val="16"/>
            <rFont val="Times New Roman"/>
            <family val="1"/>
            <charset val="204"/>
          </rPr>
          <t>АГ:</t>
        </r>
        <r>
          <rPr>
            <sz val="16"/>
            <rFont val="Times New Roman"/>
            <family val="1"/>
            <charset val="204"/>
          </rPr>
          <t xml:space="preserve">  Заключено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29.08.2019 заключены контракты на приобретение и установку систем видеонаблюдения и фотовидеофиксации АПК "Безопасный город" на аварийно-опасных участках автомобильных дорог местного значения, на оказание услуг общедоступной почтовой связи.</t>
        </r>
        <r>
          <rPr>
            <sz val="16"/>
            <color rgb="FFFF0000"/>
            <rFont val="Times New Roman"/>
            <family val="2"/>
            <charset val="204"/>
          </rPr>
          <t xml:space="preserve">
</t>
        </r>
        <r>
          <rPr>
            <u/>
            <sz val="16"/>
            <color rgb="FFFF0000"/>
            <rFont val="Times New Roman"/>
            <family val="2"/>
            <charset val="204"/>
          </rPr>
          <t/>
        </r>
      </is>
    </nc>
    <ndxf>
      <font>
        <sz val="16"/>
        <color rgb="FFFF0000"/>
      </font>
    </ndxf>
  </rcc>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9:C51" start="0" length="2147483647">
    <dxf>
      <font>
        <color auto="1"/>
      </font>
    </dxf>
  </rfmt>
  <rfmt sheetId="1" sqref="D49:D51" start="0" length="2147483647">
    <dxf>
      <font>
        <color auto="1"/>
      </font>
    </dxf>
  </rfmt>
  <rcc rId="170" sId="1" numFmtId="4">
    <oc r="E51">
      <v>7831.95</v>
    </oc>
    <nc r="E51">
      <v>8292.4599999999991</v>
    </nc>
  </rcc>
  <rfmt sheetId="1" sqref="E49:F51" start="0" length="2147483647">
    <dxf>
      <font>
        <color auto="1"/>
      </font>
    </dxf>
  </rfmt>
  <rcc rId="171" sId="1" numFmtId="4">
    <oc r="G51">
      <v>4763.8900000000003</v>
    </oc>
    <nc r="G51">
      <v>5190.54</v>
    </nc>
  </rcc>
  <rfmt sheetId="1" sqref="G49:H51" start="0" length="2147483647">
    <dxf>
      <font>
        <color auto="1"/>
      </font>
    </dxf>
  </rfmt>
  <rfmt sheetId="1" sqref="I49:I51" start="0" length="2147483647">
    <dxf>
      <font>
        <color auto="1"/>
      </font>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55" start="0" length="0">
    <dxf>
      <font>
        <sz val="16"/>
        <color rgb="FFFF0000"/>
      </font>
    </dxf>
  </rfmt>
  <rcc rId="172" sId="1">
    <o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t>
        </r>
        <r>
          <rPr>
            <sz val="16"/>
            <color rgb="FFFF0000"/>
            <rFont val="Times New Roman"/>
            <family val="2"/>
            <charset val="204"/>
          </rPr>
          <t>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01.08.2019  в рамках контракта принято выполнение на сумму 1 600,14 тыс.руб., из них средства окружного бюджета  1 103,5 тыс.руб., отловлено за счет средств окружного бюджета - 125 собак.</t>
        </r>
        <r>
          <rPr>
            <sz val="16"/>
            <rFont val="Times New Roman"/>
            <family val="1"/>
            <charset val="204"/>
          </rPr>
          <t xml:space="preserve"> Средства окружного бюджета исполнены в полном объеме.</t>
        </r>
        <r>
          <rPr>
            <sz val="16"/>
            <color rgb="FFFF0000"/>
            <rFont val="Times New Roman"/>
            <family val="2"/>
            <charset val="204"/>
          </rPr>
          <t xml:space="preserve">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oc>
    <nc r="J55" t="inlineStr">
      <is>
        <r>
          <rPr>
            <u/>
            <sz val="16"/>
            <rFont val="Times New Roman"/>
            <family val="1"/>
            <charset val="204"/>
          </rPr>
          <t>КУИ</t>
        </r>
        <r>
          <rPr>
            <sz val="16"/>
            <rFont val="Times New Roman"/>
            <family val="1"/>
            <charset val="204"/>
          </rPr>
          <t xml:space="preserve">: В рамках реализации программы  осуществляется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sz val="16"/>
            <color rgb="FFFF0000"/>
            <rFont val="Times New Roman"/>
            <family val="2"/>
            <charset val="204"/>
          </rPr>
          <t xml:space="preserve">
</t>
        </r>
        <r>
          <rPr>
            <u/>
            <sz val="16"/>
            <rFont val="Times New Roman"/>
            <family val="1"/>
            <charset val="204"/>
          </rPr>
          <t>ДГХ</t>
        </r>
        <r>
          <rPr>
            <sz val="16"/>
            <rFont val="Times New Roman"/>
            <family val="1"/>
            <charset val="204"/>
          </rPr>
          <t>: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Освоение денежных средств за счет местного бюджета в размере 2 574,6 тыс.руб. осуществляется в рамках муниципальной программы. Запланированный объем по контракту 203 собаки.
По состоянию на 01.09.2019  в рамках контракта принято выполнение на сумму 1 600,14 тыс.руб., из них средства окружного бюджета  1 103,5 тыс.руб. Средства окружного бюджета исполнены в полном объеме.</t>
        </r>
        <r>
          <rPr>
            <sz val="16"/>
            <color rgb="FFFF0000"/>
            <rFont val="Times New Roman"/>
            <family val="2"/>
            <charset val="204"/>
          </rPr>
          <t xml:space="preserve">
</t>
        </r>
        <r>
          <rPr>
            <u/>
            <sz val="16"/>
            <color rgb="FFFF0000"/>
            <rFont val="Times New Roman"/>
            <family val="2"/>
            <charset val="204"/>
          </rPr>
          <t>УБУиО</t>
        </r>
        <r>
          <rPr>
            <sz val="16"/>
            <color rgb="FFFF0000"/>
            <rFont val="Times New Roman"/>
            <family val="2"/>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oc>
    <nc r="J49" t="inlineStr">
      <is>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14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 xml:space="preserve">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2"/>
            <charset val="204"/>
          </rPr>
          <t xml:space="preserve">                                                                                                                                                            </t>
        </r>
        <r>
          <rPr>
            <sz val="16"/>
            <rFont val="Times New Roman"/>
            <family val="1"/>
            <charset val="204"/>
          </rPr>
          <t>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курируемые Администрацией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и в период летних каникул.</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
</t>
        </r>
        <r>
          <rPr>
            <u/>
            <sz val="16"/>
            <color rgb="FFFF0000"/>
            <rFont val="Times New Roman"/>
            <family val="2"/>
            <charset val="204"/>
          </rPr>
          <t/>
        </r>
      </is>
    </nc>
  </rcc>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4" sId="1" numFmtId="4">
    <oc r="I24">
      <v>197780.3</v>
    </oc>
    <nc r="I24">
      <v>162465.20000000001</v>
    </nc>
  </rcc>
  <rfmt sheetId="1" sqref="I24" start="0" length="2147483647">
    <dxf>
      <font>
        <color auto="1"/>
      </font>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 sId="1">
    <oc r="K30">
      <f>D30-I30</f>
    </oc>
    <nc r="K30">
      <f>D29-I29</f>
    </nc>
  </rcc>
  <rfmt sheetId="1" sqref="K29" start="0" length="2147483647">
    <dxf>
      <font/>
    </dxf>
  </rfmt>
  <rcc rId="176" sId="1">
    <o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color rgb="FFFF0000"/>
            <rFont val="Times New Roman"/>
            <family val="2"/>
            <charset val="204"/>
          </rPr>
          <t>ДГХ:</t>
        </r>
        <r>
          <rPr>
            <sz val="16"/>
            <color rgb="FFFF0000"/>
            <rFont val="Times New Roman"/>
            <family val="2"/>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01.08.2019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oc>
    <nc r="J29" t="inlineStr">
      <is>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01.09.2019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расчета на электромонтажные работы в жилом помещении (пр. Набережный, 72, кв. 44) на сумму 2,5 тыс.руб., работы выполнены и оплачены в полном объеме.
- от 12.08.2019 № 65/19 на проверку проектно-сметной документации с ООО "ИЦ Сургутстройцена" (ул. Московская, 34. кв. 32) на сумму 3,8 тыс. руб. Работы выполнены и оплачены.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Работы выполнены с нарушением сроков и оплачены в сумме 281,269 тыс.руб. с применением штрафных санкций (0,63286 тыс.руб.)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 Работы выполнены и оплачены в полном объеме.</t>
        </r>
        <r>
          <rPr>
            <sz val="16"/>
            <color rgb="FFFF0000"/>
            <rFont val="Times New Roman"/>
            <family val="2"/>
            <charset val="204"/>
          </rPr>
          <t xml:space="preserve">
</t>
        </r>
        <r>
          <rPr>
            <u/>
            <sz val="16"/>
            <color rgb="FFFF0000"/>
            <rFont val="Times New Roman"/>
            <family val="2"/>
            <charset val="204"/>
          </rPr>
          <t xml:space="preserve">ДАиГ: </t>
        </r>
        <r>
          <rPr>
            <sz val="16"/>
            <color rgb="FFFF0000"/>
            <rFont val="Times New Roman"/>
            <family val="2"/>
            <charset val="204"/>
          </rPr>
          <t xml:space="preserve">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В июле размещена закупка на приобретение 1 жилого помещения, подведение итогов аукциона - 06.08.2019. Размещение закупок на приобретение 76 жилых помещений для участников программы запланировано на август 2019 г.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2"/>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29.08.2019 приобретено 158 путевок.</t>
        </r>
      </is>
    </nc>
  </rcc>
  <rcv guid="{CA384592-0CFD-4322-A4EB-34EC04693944}" action="delete"/>
  <rdn rId="0" localSheetId="1" customView="1" name="Z_CA384592_0CFD_4322_A4EB_34EC04693944_.wvu.PrintArea" hidden="1" oldHidden="1">
    <formula>'на 29.08.2019'!$A$1:$J$198</formula>
    <oldFormula>'на 29.08.2019'!$A$1:$J$198</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29.08.2019'!$A$7:$J$399</formula>
    <oldFormula>'на 29.08.2019'!$A$7:$J$399</oldFormula>
  </rdn>
  <rcv guid="{CA384592-0CFD-4322-A4EB-34EC04693944}" action="add"/>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0" sId="1">
    <oc r="I163">
      <f>8003.7+298908.81</f>
    </oc>
    <nc r="I163">
      <f>D163</f>
    </nc>
  </rcc>
  <rcc rId="181" sId="1">
    <oc r="I164">
      <f>2257.45+18964.25</f>
    </oc>
    <nc r="I164">
      <f>D164</f>
    </nc>
  </rcc>
  <rfmt sheetId="1" sqref="I161:I164" start="0" length="2147483647">
    <dxf>
      <font>
        <color auto="1"/>
      </font>
    </dxf>
  </rfmt>
  <rcv guid="{CA384592-0CFD-4322-A4EB-34EC04693944}" action="delete"/>
  <rdn rId="0" localSheetId="1" customView="1" name="Z_CA384592_0CFD_4322_A4EB_34EC04693944_.wvu.PrintArea" hidden="1" oldHidden="1">
    <formula>'на 29.08.2019'!$A$1:$J$198</formula>
    <oldFormula>'на 29.08.2019'!$A$1:$J$198</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29.08.2019'!$A$7:$J$399</formula>
    <oldFormula>'на 29.08.2019'!$A$7:$J$399</oldFormula>
  </rdn>
  <rcv guid="{CA384592-0CFD-4322-A4EB-34EC04693944}" action="add"/>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dxf="1" dxf="1">
    <oc r="J147"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01.08.2019 по указанным объектам СГМУП "Горводоканал" разработана проектно-сметная документация. Получено заключение о достоверности сметной стоимости. Заявка опубликована 19.06.2019, торги запланированы на 07.08.2019.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01.08.2019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01.08.2019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104,4 тыс.руб., оставшаяся часть будет оплачена в августе 2019.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01.08.2019: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15%, по пр-ту Мира, 5, 7 работы выполнены на 70%;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oc>
    <n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t>
        </r>
        <r>
          <rPr>
            <sz val="16"/>
            <color rgb="FFFF0000"/>
            <rFont val="Times New Roman"/>
            <family val="2"/>
            <charset val="204"/>
          </rPr>
          <t xml:space="preserve">
</t>
        </r>
        <r>
          <rPr>
            <sz val="16"/>
            <rFont val="Times New Roman"/>
            <family val="1"/>
            <charset val="204"/>
          </rPr>
          <t>-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t>
        </r>
        <r>
          <rPr>
            <sz val="16"/>
            <color rgb="FFFF0000"/>
            <rFont val="Times New Roman"/>
            <family val="2"/>
            <charset val="204"/>
          </rPr>
          <t xml:space="preserve">
</t>
        </r>
        <r>
          <rPr>
            <sz val="16"/>
            <rFont val="Times New Roman"/>
            <family val="1"/>
            <charset val="204"/>
          </rPr>
          <t>На 01.09.2019 по указанным объектам СГМУП "Горводоканал" разработана проектно-сметная документация. Получено заключение о достоверности сметной стоимости.</t>
        </r>
        <r>
          <rPr>
            <sz val="16"/>
            <color rgb="FFFF0000"/>
            <rFont val="Times New Roman"/>
            <family val="2"/>
            <charset val="204"/>
          </rPr>
          <t xml:space="preserve"> 
Заявка опубликована 19.06.2019, торги запланированы на 07.08.2019.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01.08.2019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01.08.2019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104,4 тыс.руб., оставшаяся часть будет оплачена в августе 2019.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01.08.2019: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15%, по пр-ту Мира, 5, 7 работы выполнены на 70%;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r>
      </is>
    </nc>
    <odxf>
      <font>
        <sz val="16"/>
        <color rgb="FFFF0000"/>
      </font>
    </odxf>
    <ndxf>
      <font>
        <sz val="16"/>
        <color rgb="FFFF0000"/>
      </font>
    </ndxf>
  </rcc>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 sId="1">
    <o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t>
        </r>
        <r>
          <rPr>
            <sz val="16"/>
            <color rgb="FFFF0000"/>
            <rFont val="Times New Roman"/>
            <family val="2"/>
            <charset val="204"/>
          </rPr>
          <t xml:space="preserve">
</t>
        </r>
        <r>
          <rPr>
            <sz val="16"/>
            <rFont val="Times New Roman"/>
            <family val="1"/>
            <charset val="204"/>
          </rPr>
          <t>-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t>
        </r>
        <r>
          <rPr>
            <sz val="16"/>
            <color rgb="FFFF0000"/>
            <rFont val="Times New Roman"/>
            <family val="2"/>
            <charset val="204"/>
          </rPr>
          <t xml:space="preserve">
</t>
        </r>
        <r>
          <rPr>
            <sz val="16"/>
            <rFont val="Times New Roman"/>
            <family val="1"/>
            <charset val="204"/>
          </rPr>
          <t>На 01.09.2019 по указанным объектам СГМУП "Горводоканал" разработана проектно-сметная документация. Получено заключение о достоверности сметной стоимости.</t>
        </r>
        <r>
          <rPr>
            <sz val="16"/>
            <color rgb="FFFF0000"/>
            <rFont val="Times New Roman"/>
            <family val="2"/>
            <charset val="204"/>
          </rPr>
          <t xml:space="preserve"> 
Заявка опубликована 19.06.2019, торги запланированы на 07.08.2019.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01.08.2019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01.08.2019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104,4 тыс.руб., оставшаяся часть будет оплачена в августе 2019.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01.08.2019: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15%, по пр-ту Мира, 5, 7 работы выполнены на 70%;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r>
      </is>
    </oc>
    <n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t>
        </r>
        <r>
          <rPr>
            <sz val="16"/>
            <color rgb="FFFF0000"/>
            <rFont val="Times New Roman"/>
            <family val="2"/>
            <charset val="204"/>
          </rPr>
          <t xml:space="preserve">
</t>
        </r>
        <r>
          <rPr>
            <sz val="16"/>
            <rFont val="Times New Roman"/>
            <family val="1"/>
            <charset val="204"/>
          </rPr>
          <t>-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t>
        </r>
        <r>
          <rPr>
            <sz val="16"/>
            <color rgb="FFFF0000"/>
            <rFont val="Times New Roman"/>
            <family val="2"/>
            <charset val="204"/>
          </rPr>
          <t xml:space="preserve">
</t>
        </r>
        <r>
          <rPr>
            <sz val="16"/>
            <rFont val="Times New Roman"/>
            <family val="1"/>
            <charset val="204"/>
          </rPr>
          <t>На 01.09.2019 по указанным объектам СГМУП "Горводоканал" разработана проектно-сметная документация. Получено заключение о достоверности сметной стоимости.</t>
        </r>
        <r>
          <rPr>
            <sz val="16"/>
            <color rgb="FFFF0000"/>
            <rFont val="Times New Roman"/>
            <family val="2"/>
            <charset val="204"/>
          </rPr>
          <t xml:space="preserve">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01.08.2019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01.08.2019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104,4 тыс.руб., оставшаяся часть будет оплачена в августе 2019.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01.08.2019: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15%, по пр-ту Мира, 5, 7 работы выполнены на 70%;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r>
      </is>
    </nc>
  </rcc>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
    <o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t>
        </r>
        <r>
          <rPr>
            <sz val="16"/>
            <color rgb="FFFF0000"/>
            <rFont val="Times New Roman"/>
            <family val="2"/>
            <charset val="204"/>
          </rPr>
          <t xml:space="preserve">
</t>
        </r>
        <r>
          <rPr>
            <sz val="16"/>
            <rFont val="Times New Roman"/>
            <family val="1"/>
            <charset val="204"/>
          </rPr>
          <t>-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t>
        </r>
        <r>
          <rPr>
            <sz val="16"/>
            <color rgb="FFFF0000"/>
            <rFont val="Times New Roman"/>
            <family val="2"/>
            <charset val="204"/>
          </rPr>
          <t xml:space="preserve">
</t>
        </r>
        <r>
          <rPr>
            <sz val="16"/>
            <rFont val="Times New Roman"/>
            <family val="1"/>
            <charset val="204"/>
          </rPr>
          <t>На 01.09.2019 по указанным объектам СГМУП "Горводоканал" разработана проектно-сметная документация. Получено заключение о достоверности сметной стоимости.</t>
        </r>
        <r>
          <rPr>
            <sz val="16"/>
            <color rgb="FFFF0000"/>
            <rFont val="Times New Roman"/>
            <family val="2"/>
            <charset val="204"/>
          </rPr>
          <t xml:space="preserve">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01.08.2019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01.08.2019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104,4 тыс.руб., оставшаяся часть будет оплачена в августе 2019.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01.08.2019: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15%, по пр-ту Мира, 5, 7 работы выполнены на 70%;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r>
      </is>
    </oc>
    <nc r="J147" t="inlineStr">
      <is>
        <r>
          <rPr>
            <sz val="16"/>
            <rFont val="Times New Roman"/>
            <family val="1"/>
            <charset val="204"/>
          </rPr>
          <t>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t>
        </r>
        <r>
          <rPr>
            <sz val="16"/>
            <color rgb="FFFF0000"/>
            <rFont val="Times New Roman"/>
            <family val="2"/>
            <charset val="204"/>
          </rPr>
          <t xml:space="preserve">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r>
      </is>
    </nc>
  </rcc>
  <rfmt sheetId="1" sqref="J147:J153" start="0" length="2147483647">
    <dxf>
      <font>
        <color auto="1"/>
      </font>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53:I153" start="0" length="2147483647">
    <dxf>
      <font>
        <color auto="1"/>
      </font>
    </dxf>
  </rfmt>
  <rcc rId="188" sId="1">
    <oc r="J147"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oc>
    <nc r="J147" t="inlineStr">
      <is>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К129-К125-К137-К46. Поселок Юность;
- "Сети водоснабжения. Участок от ВВ-33 по Нефтеюганскому шоссе до вторых фланцевых соединений перед узлами учета №1, 2 в тепловом пункте по ул. Монтажная";
- "Капитальный ремонт теплообменников Котельной № 1 пос.Юность и Котельной пос.Лунный".
На 01.09.2019 по указанным объектам СГМУП "Горводоканал" разработана проектно-сметная документация. Получено заключение о достоверности сметной стоимости. Процедура торгов завершена, ведется работа по составлению соглашения о предоставлении субсидии на выполнение работ по капитальному ремонту объектов.
СГМУП "Тепловик" направлены документы в АУ ХМАО – Югры "Управление государственной экспертизы проектной документации и ценообразования в строительстве" для проведения государственной экспертизы по определению достоверной сметной стоимости объектов. В результате проверки направлены замечания, ведутся работы по их устранению.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По результатам поступившей заявки 13.02.2019 от АО "Сжиженный газ Север" на 2019 год заключено соглашение от 21.03.2019 № 2  (Д/С № 1 от 31.05.2019) на сумму 6 838,2 тыс.руб. По состоянию на 01.09.2019 предоставлена субсидия в сумме 2 918,4 тыс.руб., в том числе кредиторская задолженность за 2018 год - 68,3 тыс.руб.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01.09.2019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99,83 руб.,
- от 10.06.2019 № МК-30-19 с ООО "ЭРГ" на капитальный ремонт автоматизированных узлов управления тепловой энергии в 3 объектах (МБОУ СОШ № 30 (ул.Ленина, 68/1), МБОУ НШ "Перспектива" (30 лет Победы, 39/1), МБОУ НШ "Перспектива" (30 лет Победы,54/2) на сумму 5 495,87 тыс.руб.;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от 29.04.2019 № 14/03/19К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МБОУ гимназия № 2" на сумму 12,0 тыс.руб.;
-  от 10.04.2019 № 33 с ООО "ИЦ"Сургутстройцена" на оказание услуг по составлению локальных сметных расчетов на сумму 17,677 тыс.руб.;
- от 27.05.2019 № 27.05.2019 № 38 на выполнение работ по  установке 106 шт. индивидуальных узлов учета ГХВС в муниципальных квартирах, работы выполнены в полном объеме, оплачена установка  48 шт.  ИУУ ГХВС на сумму 230,53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39 777,7 тыс.руб. Средства будут освоены до конца 2019 года. 
222,0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5 адресам (ул. Гагарина, 10, ул. Мира, 5, 7, ул. Островского, 9,19).
По состоянию на 01.09.2019: рассмотрены и утверждены дизайн-проекты на выполнение работ; по итогам открытых конкурсов, проведенных управляющими организациями, определены подрядные организации на выполнение работ;  заключены трехсторонние соглашения о предоставлении субсидии по благоустройству дворовых территорий многоквартирных домов;  управляющие организации приступили к выполнению работ.
По ул.Островского, 9,19 работы выполнены на 80%, по пр-ту Мира, 5, 7 работы выполнены на 90%; по адресу: ул. Гагарина, 10 работы по благоустройству дворовой территории выполнены на 100%, ведется подготовка исполнительной документации.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Заключен муниципальный контракт №11/2019 от 12.07.2019 на выполнение работ по строительству объекта с ООО "СтройИмидж", сумма контракта  21 810,35 тыс.руб. Срок выполнения работ - 31.10.2019;
2. "Главная площадь города Сургута". Заключен муниципальный контракт №13/2019 от 23.07.2019 на выполнение работ по благоустройству объекта с ООО "Строительные Технологии", сумма контракта 84 245,72 тыс.руб., в т.ч. сумма на 2019 год - 25 224,49 тыс.руб. Срок выполнения работ - 29.02.2020 г. 
3.  "Исторический парк "Россия - моя история". Заключен муниципальный контракт №14/2019 от 19.07.2019 на выполнение работ по благоустройству объекта с ООО "Строительные Технологии", сумма контракта 24 918,38 тыс.руб. Срок выполнения работ - 31.10.2019.                             </t>
      </is>
    </nc>
  </rcc>
  <rcc rId="189" sId="1" numFmtId="4">
    <oc r="I151">
      <v>53430.83</v>
    </oc>
    <nc r="I151">
      <f>D151-44.4</f>
    </nc>
  </rcc>
  <rfmt sheetId="1" sqref="I151" start="0" length="2147483647">
    <dxf>
      <font>
        <color rgb="FFFF0000"/>
      </font>
    </dxf>
  </rfmt>
  <rfmt sheetId="1" sqref="I149:I150" start="0" length="2147483647">
    <dxf>
      <font>
        <color rgb="FFFF0000"/>
      </font>
    </dxf>
  </rfmt>
  <rcc rId="190" sId="1">
    <oc r="I150">
      <v>104845.66</v>
    </oc>
    <nc r="I150">
      <f>D150-108.4</f>
    </nc>
  </rcc>
  <rcc rId="191" sId="1">
    <oc r="I149">
      <v>36607.11</v>
    </oc>
    <nc r="I149">
      <f>D149-69.3</f>
    </nc>
  </rcc>
  <rfmt sheetId="1" sqref="I147:I151" start="0" length="2147483647">
    <dxf>
      <font>
        <color auto="1"/>
      </font>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 sId="1" numFmtId="4">
    <oc r="D149">
      <v>56415.69</v>
    </oc>
    <nc r="D149">
      <f>56415.69+4646.5</f>
    </nc>
  </rcc>
  <rcc rId="193" sId="1" numFmtId="4">
    <oc r="D150">
      <v>135828.32</v>
    </oc>
    <nc r="D150">
      <f>135828.32+7267.6</f>
    </nc>
  </rcc>
  <rcv guid="{CA384592-0CFD-4322-A4EB-34EC04693944}" action="delete"/>
  <rdn rId="0" localSheetId="1" customView="1" name="Z_CA384592_0CFD_4322_A4EB_34EC04693944_.wvu.PrintArea" hidden="1" oldHidden="1">
    <formula>'на 29.08.2019'!$A$1:$J$198</formula>
    <oldFormula>'на 29.08.2019'!$A$1:$J$198</oldFormula>
  </rdn>
  <rdn rId="0" localSheetId="1" customView="1" name="Z_CA384592_0CFD_4322_A4EB_34EC04693944_.wvu.PrintTitles" hidden="1" oldHidden="1">
    <formula>'на 29.08.2019'!$5:$8</formula>
    <oldFormula>'на 29.08.2019'!$5:$8</oldFormula>
  </rdn>
  <rdn rId="0" localSheetId="1" customView="1" name="Z_CA384592_0CFD_4322_A4EB_34EC04693944_.wvu.FilterData" hidden="1" oldHidden="1">
    <formula>'на 29.08.2019'!$A$7:$J$399</formula>
    <oldFormula>'на 29.08.2019'!$A$7:$J$399</oldFormula>
  </rdn>
  <rcv guid="{CA384592-0CFD-4322-A4EB-34EC04693944}" action="add"/>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6E4A7295-8CE0-4D28-ABEF-D38EBAE7C204}" action="delete"/>
  <rdn rId="0" localSheetId="1" customView="1" name="Z_6E4A7295_8CE0_4D28_ABEF_D38EBAE7C204_.wvu.PrintArea" hidden="1" oldHidden="1">
    <formula>'на 29.08.2019'!$A$1:$J$199</formula>
    <oldFormula>'на 29.08.2019'!$A$1:$J$199</oldFormula>
  </rdn>
  <rdn rId="0" localSheetId="1" customView="1" name="Z_6E4A7295_8CE0_4D28_ABEF_D38EBAE7C204_.wvu.PrintTitles" hidden="1" oldHidden="1">
    <formula>'на 29.08.2019'!$5:$8</formula>
    <oldFormula>'на 29.08.2019'!$5:$8</oldFormula>
  </rdn>
  <rdn rId="0" localSheetId="1" customView="1" name="Z_6E4A7295_8CE0_4D28_ABEF_D38EBAE7C204_.wvu.FilterData" hidden="1" oldHidden="1">
    <formula>'на 29.08.2019'!$A$7:$J$399</formula>
    <oldFormula>'на 29.08.2019'!$A$7:$J$399</oldFormula>
  </rdn>
  <rcv guid="{6E4A7295-8CE0-4D28-ABEF-D38EBAE7C204}"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D0C84438-3F5E-4CB0-98B1-A2B45997FA1E}" name="Минакова Оксана Сергеевна" id="-286115509" dateTime="2019-08-30T16:36:37"/>
  <userInfo guid="{0E6680EE-5229-4818-A7A8-29795362BB82}" name="Астахова Анна Владимировна" id="-1020891667" dateTime="2019-09-05T11:18:41"/>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20"/>
  <sheetViews>
    <sheetView showZeros="0" tabSelected="1" showOutlineSymbols="0" view="pageBreakPreview" zoomScale="60" zoomScaleNormal="60" zoomScaleSheetLayoutView="50" zoomScalePageLayoutView="75" workbookViewId="0">
      <pane xSplit="2" ySplit="7" topLeftCell="I143" activePane="bottomRight" state="frozen"/>
      <selection pane="topRight" activeCell="C1" sqref="C1"/>
      <selection pane="bottomLeft" activeCell="A8" sqref="A8"/>
      <selection pane="bottomRight" activeCell="A3" sqref="A3:J3"/>
    </sheetView>
  </sheetViews>
  <sheetFormatPr defaultRowHeight="26.25" outlineLevelRow="1" outlineLevelCol="2" x14ac:dyDescent="0.25"/>
  <cols>
    <col min="1" max="1" width="16.75" style="39" customWidth="1"/>
    <col min="2" max="2" width="108" style="40" customWidth="1"/>
    <col min="3" max="3" width="23.875" style="41" customWidth="1"/>
    <col min="4" max="4" width="26.125" style="41" customWidth="1"/>
    <col min="5" max="5" width="22.625" style="42" customWidth="1" outlineLevel="2"/>
    <col min="6" max="6" width="18.625" style="43" customWidth="1" outlineLevel="2"/>
    <col min="7" max="7" width="21.25" style="44" customWidth="1" outlineLevel="2"/>
    <col min="8" max="8" width="19.375" style="43" customWidth="1" outlineLevel="2"/>
    <col min="9" max="9" width="27.875" style="43" customWidth="1" outlineLevel="2"/>
    <col min="10" max="10" width="151.875" style="40" customWidth="1"/>
    <col min="11" max="12" width="21.5" style="3" customWidth="1"/>
    <col min="13" max="13" width="22.75" style="17" customWidth="1"/>
    <col min="14" max="66" width="9" style="17" customWidth="1"/>
    <col min="67" max="16384" width="9" style="17"/>
  </cols>
  <sheetData>
    <row r="1" spans="1:13" ht="30.75" x14ac:dyDescent="0.25">
      <c r="A1" s="10"/>
      <c r="B1" s="11"/>
      <c r="C1" s="12"/>
      <c r="D1" s="12"/>
      <c r="E1" s="13"/>
      <c r="F1" s="14"/>
      <c r="G1" s="15"/>
      <c r="H1" s="14"/>
      <c r="I1" s="14"/>
      <c r="J1" s="16"/>
    </row>
    <row r="2" spans="1:13" ht="2.25" customHeight="1" x14ac:dyDescent="0.25">
      <c r="A2" s="10"/>
      <c r="B2" s="11"/>
      <c r="C2" s="12"/>
      <c r="D2" s="12"/>
      <c r="E2" s="13"/>
      <c r="F2" s="14"/>
      <c r="G2" s="15"/>
      <c r="H2" s="14"/>
      <c r="I2" s="14"/>
      <c r="J2" s="16"/>
    </row>
    <row r="3" spans="1:13" s="63" customFormat="1" ht="63.75" customHeight="1" x14ac:dyDescent="0.25">
      <c r="A3" s="193" t="s">
        <v>130</v>
      </c>
      <c r="B3" s="193"/>
      <c r="C3" s="193"/>
      <c r="D3" s="193"/>
      <c r="E3" s="193"/>
      <c r="F3" s="193"/>
      <c r="G3" s="193"/>
      <c r="H3" s="193"/>
      <c r="I3" s="193"/>
      <c r="J3" s="193"/>
      <c r="K3" s="138"/>
      <c r="L3" s="138"/>
    </row>
    <row r="4" spans="1:13" s="147" customFormat="1" x14ac:dyDescent="0.25">
      <c r="A4" s="139"/>
      <c r="B4" s="140"/>
      <c r="C4" s="141"/>
      <c r="D4" s="141"/>
      <c r="E4" s="141"/>
      <c r="F4" s="141"/>
      <c r="G4" s="142"/>
      <c r="H4" s="143"/>
      <c r="I4" s="144"/>
      <c r="J4" s="145" t="s">
        <v>31</v>
      </c>
      <c r="K4" s="146"/>
      <c r="L4" s="146"/>
    </row>
    <row r="5" spans="1:13" s="138" customFormat="1" ht="75" customHeight="1" x14ac:dyDescent="0.25">
      <c r="A5" s="196" t="s">
        <v>3</v>
      </c>
      <c r="B5" s="199" t="s">
        <v>8</v>
      </c>
      <c r="C5" s="197" t="s">
        <v>131</v>
      </c>
      <c r="D5" s="197"/>
      <c r="E5" s="201" t="s">
        <v>101</v>
      </c>
      <c r="F5" s="201"/>
      <c r="G5" s="201"/>
      <c r="H5" s="201"/>
      <c r="I5" s="200" t="s">
        <v>61</v>
      </c>
      <c r="J5" s="199" t="s">
        <v>45</v>
      </c>
    </row>
    <row r="6" spans="1:13" s="138" customFormat="1" ht="52.5" customHeight="1" x14ac:dyDescent="0.25">
      <c r="A6" s="196"/>
      <c r="B6" s="199"/>
      <c r="C6" s="198" t="s">
        <v>59</v>
      </c>
      <c r="D6" s="197" t="s">
        <v>60</v>
      </c>
      <c r="E6" s="194" t="s">
        <v>7</v>
      </c>
      <c r="F6" s="194"/>
      <c r="G6" s="194" t="s">
        <v>6</v>
      </c>
      <c r="H6" s="194"/>
      <c r="I6" s="200"/>
      <c r="J6" s="199"/>
    </row>
    <row r="7" spans="1:13" s="138" customFormat="1" ht="85.5" customHeight="1" x14ac:dyDescent="0.25">
      <c r="A7" s="196"/>
      <c r="B7" s="199"/>
      <c r="C7" s="198"/>
      <c r="D7" s="197"/>
      <c r="E7" s="148" t="s">
        <v>0</v>
      </c>
      <c r="F7" s="149" t="s">
        <v>12</v>
      </c>
      <c r="G7" s="150" t="s">
        <v>9</v>
      </c>
      <c r="H7" s="149" t="s">
        <v>2</v>
      </c>
      <c r="I7" s="200"/>
      <c r="J7" s="199"/>
    </row>
    <row r="8" spans="1:13" s="9" customFormat="1" ht="75.75" customHeight="1" x14ac:dyDescent="0.25">
      <c r="A8" s="151">
        <v>1</v>
      </c>
      <c r="B8" s="152">
        <v>2</v>
      </c>
      <c r="C8" s="153">
        <v>3</v>
      </c>
      <c r="D8" s="153">
        <v>4</v>
      </c>
      <c r="E8" s="154">
        <v>5</v>
      </c>
      <c r="F8" s="153">
        <v>6</v>
      </c>
      <c r="G8" s="155">
        <v>7</v>
      </c>
      <c r="H8" s="155">
        <v>8</v>
      </c>
      <c r="I8" s="155">
        <v>9</v>
      </c>
      <c r="J8" s="153">
        <v>10</v>
      </c>
      <c r="K8" s="18"/>
      <c r="L8" s="18"/>
    </row>
    <row r="9" spans="1:13" s="51" customFormat="1" ht="40.5" x14ac:dyDescent="0.25">
      <c r="A9" s="195"/>
      <c r="B9" s="131" t="s">
        <v>30</v>
      </c>
      <c r="C9" s="133">
        <f>SUM(C10:C14)</f>
        <v>16834069.579999998</v>
      </c>
      <c r="D9" s="133">
        <f>SUM(D10:D14)</f>
        <v>17187532.940000001</v>
      </c>
      <c r="E9" s="133">
        <f>SUM(E10:E14)</f>
        <v>7696187.1500000004</v>
      </c>
      <c r="F9" s="134">
        <f>E9/D9</f>
        <v>0.44779999999999998</v>
      </c>
      <c r="G9" s="133">
        <f t="shared" ref="G9" si="0">SUM(G10:G14)</f>
        <v>7022952.7400000002</v>
      </c>
      <c r="H9" s="134">
        <f>G9/D9</f>
        <v>0.40860000000000002</v>
      </c>
      <c r="I9" s="133">
        <f>SUM(I10:I14)</f>
        <v>17062706.23</v>
      </c>
      <c r="J9" s="172"/>
      <c r="K9" s="18">
        <f>D9-I9</f>
        <v>124826.71</v>
      </c>
      <c r="L9" s="50"/>
      <c r="M9" s="50"/>
    </row>
    <row r="10" spans="1:13" s="138" customFormat="1" x14ac:dyDescent="0.25">
      <c r="A10" s="195"/>
      <c r="B10" s="135" t="s">
        <v>4</v>
      </c>
      <c r="C10" s="133">
        <f t="shared" ref="C10:E14" si="1">C16+C24+C31+C38+C44+C50+C56+C64+C155+C162+C168+C175+C185+C194+C200</f>
        <v>888001.7</v>
      </c>
      <c r="D10" s="133">
        <f t="shared" si="1"/>
        <v>876133.69</v>
      </c>
      <c r="E10" s="133">
        <f t="shared" si="1"/>
        <v>71363.25</v>
      </c>
      <c r="F10" s="134">
        <f t="shared" ref="F10:F14" si="2">E10/D10</f>
        <v>8.1500000000000003E-2</v>
      </c>
      <c r="G10" s="133">
        <f>G16+G24+G31+G38+G44+G50+G56+G64+G155+G162+G168+G175+G185+G194+G200</f>
        <v>71363.25</v>
      </c>
      <c r="H10" s="134">
        <f>G10/D10</f>
        <v>8.1500000000000003E-2</v>
      </c>
      <c r="I10" s="133">
        <f>I16+I24+I31+I38+I44+I50+I56+I64+I155+I162+I168+I175+I185+I194+I200</f>
        <v>874350.91</v>
      </c>
      <c r="J10" s="172"/>
      <c r="K10" s="18">
        <f>D10-I10</f>
        <v>1782.78</v>
      </c>
      <c r="L10" s="50"/>
      <c r="M10" s="50"/>
    </row>
    <row r="11" spans="1:13" s="138" customFormat="1" x14ac:dyDescent="0.25">
      <c r="A11" s="195"/>
      <c r="B11" s="135" t="s">
        <v>16</v>
      </c>
      <c r="C11" s="133">
        <f t="shared" si="1"/>
        <v>15305226.17</v>
      </c>
      <c r="D11" s="133">
        <f t="shared" si="1"/>
        <v>15638260.6</v>
      </c>
      <c r="E11" s="133">
        <f t="shared" si="1"/>
        <v>7481618.1500000004</v>
      </c>
      <c r="F11" s="134">
        <f t="shared" si="2"/>
        <v>0.47839999999999999</v>
      </c>
      <c r="G11" s="133">
        <f>G17+G25+G32+G39+G45+G51+G57+G65+G156+G163+G169+G176+G186+G195+G201</f>
        <v>6808383.7400000002</v>
      </c>
      <c r="H11" s="134">
        <f t="shared" ref="H11:H15" si="3">G11/D11</f>
        <v>0.43540000000000001</v>
      </c>
      <c r="I11" s="133">
        <f>I17+I25+I32+I39+I45+I51+I57+I65+I156+I163+I169+I176+I186+I195+I201</f>
        <v>15561429.17</v>
      </c>
      <c r="J11" s="172"/>
      <c r="K11" s="18">
        <f t="shared" ref="K11:K73" si="4">D11-I11</f>
        <v>76831.429999999993</v>
      </c>
      <c r="L11" s="50"/>
      <c r="M11" s="50"/>
    </row>
    <row r="12" spans="1:13" s="138" customFormat="1" x14ac:dyDescent="0.25">
      <c r="A12" s="195"/>
      <c r="B12" s="135" t="s">
        <v>11</v>
      </c>
      <c r="C12" s="133">
        <f t="shared" si="1"/>
        <v>481641.54</v>
      </c>
      <c r="D12" s="133">
        <f t="shared" si="1"/>
        <v>513938.48</v>
      </c>
      <c r="E12" s="132">
        <f t="shared" si="1"/>
        <v>97293.84</v>
      </c>
      <c r="F12" s="134">
        <f t="shared" si="2"/>
        <v>0.1893</v>
      </c>
      <c r="G12" s="132">
        <f>G18+G26+G33+G40+G46+G52+G58+G66+G157+G164+G170+G177+G187+G196+G202</f>
        <v>97293.84</v>
      </c>
      <c r="H12" s="134">
        <f t="shared" si="3"/>
        <v>0.1893</v>
      </c>
      <c r="I12" s="133">
        <f>I18+I26+I33+I40+I46+I52+I58+I66+I157+I164+I170+I177+I187+I196+I202</f>
        <v>467725.98</v>
      </c>
      <c r="J12" s="172"/>
      <c r="K12" s="18">
        <f t="shared" si="4"/>
        <v>46212.5</v>
      </c>
      <c r="L12" s="50"/>
      <c r="M12" s="50"/>
    </row>
    <row r="13" spans="1:13" s="138" customFormat="1" x14ac:dyDescent="0.25">
      <c r="A13" s="195"/>
      <c r="B13" s="135" t="s">
        <v>13</v>
      </c>
      <c r="C13" s="133">
        <f t="shared" si="1"/>
        <v>0</v>
      </c>
      <c r="D13" s="133">
        <f t="shared" si="1"/>
        <v>0</v>
      </c>
      <c r="E13" s="133">
        <f t="shared" si="1"/>
        <v>0</v>
      </c>
      <c r="F13" s="134"/>
      <c r="G13" s="133">
        <f>G19+G27+G34+G41+G47+G53+G59+G67+G158+G165+G171+G178+G188+G197+G203</f>
        <v>0</v>
      </c>
      <c r="H13" s="134"/>
      <c r="I13" s="133">
        <f>I19+I27+I34+I41+I47+I53+I59+I67+I158+I165+I171+I178+I188+I197+I203</f>
        <v>0</v>
      </c>
      <c r="J13" s="172"/>
      <c r="K13" s="18">
        <f t="shared" si="4"/>
        <v>0</v>
      </c>
      <c r="L13" s="50"/>
      <c r="M13" s="50"/>
    </row>
    <row r="14" spans="1:13" s="138" customFormat="1" x14ac:dyDescent="0.25">
      <c r="A14" s="195"/>
      <c r="B14" s="135" t="s">
        <v>5</v>
      </c>
      <c r="C14" s="133">
        <f t="shared" si="1"/>
        <v>159200.17000000001</v>
      </c>
      <c r="D14" s="133">
        <f t="shared" si="1"/>
        <v>159200.17000000001</v>
      </c>
      <c r="E14" s="133">
        <f t="shared" si="1"/>
        <v>45911.91</v>
      </c>
      <c r="F14" s="134">
        <f t="shared" si="2"/>
        <v>0.28839999999999999</v>
      </c>
      <c r="G14" s="133">
        <f>G20+G28+G35+G42+G48+G54+G60+G68+G159+G166+G172+G179+G189+G198+G204</f>
        <v>45911.91</v>
      </c>
      <c r="H14" s="134">
        <f t="shared" si="3"/>
        <v>0.28839999999999999</v>
      </c>
      <c r="I14" s="133">
        <f>I20+I28+I35+I42+I48+I54+I60+I68+I159+I166+I172+I179+I189+I198+I204</f>
        <v>159200.17000000001</v>
      </c>
      <c r="J14" s="172"/>
      <c r="K14" s="18">
        <f t="shared" si="4"/>
        <v>0</v>
      </c>
      <c r="L14" s="50"/>
      <c r="M14" s="50"/>
    </row>
    <row r="15" spans="1:13" s="2" customFormat="1" ht="111" customHeight="1" x14ac:dyDescent="0.25">
      <c r="A15" s="160" t="s">
        <v>32</v>
      </c>
      <c r="B15" s="129" t="s">
        <v>117</v>
      </c>
      <c r="C15" s="127">
        <f>C16+C17+C18+C19+C20</f>
        <v>3197.6</v>
      </c>
      <c r="D15" s="127">
        <f t="shared" ref="D15:G15" si="5">D16+D17+D18+D19+D20</f>
        <v>3197.6</v>
      </c>
      <c r="E15" s="127">
        <f t="shared" si="5"/>
        <v>0</v>
      </c>
      <c r="F15" s="128">
        <f>E15/D15</f>
        <v>0</v>
      </c>
      <c r="G15" s="127">
        <f t="shared" si="5"/>
        <v>0</v>
      </c>
      <c r="H15" s="128">
        <f t="shared" si="3"/>
        <v>0</v>
      </c>
      <c r="I15" s="130">
        <f t="shared" ref="I15" si="6">I16+I17+I18+I19+I20</f>
        <v>1571.59</v>
      </c>
      <c r="J15" s="165" t="s">
        <v>118</v>
      </c>
      <c r="K15" s="45">
        <f>D15-I15</f>
        <v>1626.01</v>
      </c>
      <c r="L15" s="1"/>
      <c r="M15" s="1"/>
    </row>
    <row r="16" spans="1:13" s="2" customFormat="1" ht="79.5" customHeight="1" x14ac:dyDescent="0.25">
      <c r="A16" s="161"/>
      <c r="B16" s="126" t="s">
        <v>4</v>
      </c>
      <c r="C16" s="64"/>
      <c r="D16" s="64"/>
      <c r="E16" s="64"/>
      <c r="F16" s="101"/>
      <c r="G16" s="64"/>
      <c r="H16" s="101"/>
      <c r="I16" s="64"/>
      <c r="J16" s="165"/>
      <c r="K16" s="45">
        <f t="shared" si="4"/>
        <v>0</v>
      </c>
      <c r="L16" s="1"/>
      <c r="M16" s="1"/>
    </row>
    <row r="17" spans="1:13" s="2" customFormat="1" ht="79.5" customHeight="1" x14ac:dyDescent="0.25">
      <c r="A17" s="161"/>
      <c r="B17" s="126" t="s">
        <v>16</v>
      </c>
      <c r="C17" s="64">
        <v>3197.6</v>
      </c>
      <c r="D17" s="64">
        <v>3197.6</v>
      </c>
      <c r="E17" s="64">
        <v>0</v>
      </c>
      <c r="F17" s="101">
        <f>E17/D17</f>
        <v>0</v>
      </c>
      <c r="G17" s="64">
        <v>0</v>
      </c>
      <c r="H17" s="101">
        <f>G17/D17</f>
        <v>0</v>
      </c>
      <c r="I17" s="58">
        <v>1571.59</v>
      </c>
      <c r="J17" s="165"/>
      <c r="K17" s="47"/>
      <c r="L17" s="1"/>
      <c r="M17" s="1"/>
    </row>
    <row r="18" spans="1:13" s="2" customFormat="1" ht="79.5" customHeight="1" x14ac:dyDescent="0.25">
      <c r="A18" s="161"/>
      <c r="B18" s="126" t="s">
        <v>11</v>
      </c>
      <c r="C18" s="64"/>
      <c r="D18" s="64"/>
      <c r="E18" s="64"/>
      <c r="F18" s="101"/>
      <c r="G18" s="64"/>
      <c r="H18" s="101"/>
      <c r="I18" s="64"/>
      <c r="J18" s="165"/>
      <c r="K18" s="45">
        <f t="shared" si="4"/>
        <v>0</v>
      </c>
      <c r="L18" s="1"/>
      <c r="M18" s="1"/>
    </row>
    <row r="19" spans="1:13" s="2" customFormat="1" ht="57" customHeight="1" x14ac:dyDescent="0.25">
      <c r="A19" s="161"/>
      <c r="B19" s="126" t="s">
        <v>13</v>
      </c>
      <c r="C19" s="64">
        <v>0</v>
      </c>
      <c r="D19" s="64">
        <v>0</v>
      </c>
      <c r="E19" s="64">
        <v>0</v>
      </c>
      <c r="F19" s="101"/>
      <c r="G19" s="64">
        <v>0</v>
      </c>
      <c r="H19" s="101"/>
      <c r="I19" s="64">
        <v>0</v>
      </c>
      <c r="J19" s="165"/>
      <c r="K19" s="45">
        <f t="shared" si="4"/>
        <v>0</v>
      </c>
      <c r="L19" s="1"/>
      <c r="M19" s="1"/>
    </row>
    <row r="20" spans="1:13" s="3" customFormat="1" ht="29.25" customHeight="1" x14ac:dyDescent="0.25">
      <c r="A20" s="162"/>
      <c r="B20" s="126" t="s">
        <v>5</v>
      </c>
      <c r="C20" s="64"/>
      <c r="D20" s="64"/>
      <c r="E20" s="64"/>
      <c r="F20" s="101"/>
      <c r="G20" s="64"/>
      <c r="H20" s="101"/>
      <c r="I20" s="19"/>
      <c r="J20" s="165"/>
      <c r="K20" s="45">
        <f t="shared" si="4"/>
        <v>0</v>
      </c>
      <c r="L20" s="1"/>
      <c r="M20" s="1"/>
    </row>
    <row r="21" spans="1:13" ht="262.5" customHeight="1" x14ac:dyDescent="0.25">
      <c r="A21" s="160" t="s">
        <v>14</v>
      </c>
      <c r="B21" s="205" t="s">
        <v>105</v>
      </c>
      <c r="C21" s="163">
        <f>C24+C25+C26+C27</f>
        <v>13107738.18</v>
      </c>
      <c r="D21" s="163">
        <f>D24+D25+D26+D27</f>
        <v>13049671.699999999</v>
      </c>
      <c r="E21" s="188">
        <f>E24+E25+E26+E27</f>
        <v>6808068.2400000002</v>
      </c>
      <c r="F21" s="189">
        <f>(E21/D21)</f>
        <v>0.52170000000000005</v>
      </c>
      <c r="G21" s="163">
        <f>G24+G25+G26+G27</f>
        <v>6277134.71</v>
      </c>
      <c r="H21" s="189">
        <f>G21/D21</f>
        <v>0.48099999999999998</v>
      </c>
      <c r="I21" s="163">
        <f>SUM(I24:I28)</f>
        <v>13046344.869999999</v>
      </c>
      <c r="J21" s="156" t="s">
        <v>129</v>
      </c>
      <c r="K21" s="45">
        <f t="shared" si="4"/>
        <v>3326.83</v>
      </c>
      <c r="L21" s="1"/>
      <c r="M21" s="1"/>
    </row>
    <row r="22" spans="1:13" ht="379.5" customHeight="1" x14ac:dyDescent="0.25">
      <c r="A22" s="161"/>
      <c r="B22" s="206"/>
      <c r="C22" s="163"/>
      <c r="D22" s="163"/>
      <c r="E22" s="188"/>
      <c r="F22" s="189"/>
      <c r="G22" s="163"/>
      <c r="H22" s="189"/>
      <c r="I22" s="163"/>
      <c r="J22" s="203"/>
      <c r="K22" s="45">
        <f t="shared" si="4"/>
        <v>0</v>
      </c>
      <c r="L22" s="1"/>
      <c r="M22" s="1"/>
    </row>
    <row r="23" spans="1:13" ht="61.5" customHeight="1" x14ac:dyDescent="0.25">
      <c r="A23" s="95"/>
      <c r="B23" s="207"/>
      <c r="C23" s="163"/>
      <c r="D23" s="163"/>
      <c r="E23" s="188"/>
      <c r="F23" s="189"/>
      <c r="G23" s="163"/>
      <c r="H23" s="189"/>
      <c r="I23" s="163"/>
      <c r="J23" s="203"/>
      <c r="K23" s="45">
        <f t="shared" si="4"/>
        <v>0</v>
      </c>
      <c r="L23" s="1"/>
      <c r="M23" s="1"/>
    </row>
    <row r="24" spans="1:13" ht="177.75" customHeight="1" x14ac:dyDescent="0.25">
      <c r="A24" s="80"/>
      <c r="B24" s="91" t="s">
        <v>4</v>
      </c>
      <c r="C24" s="64">
        <v>197780.3</v>
      </c>
      <c r="D24" s="64">
        <v>162465.20000000001</v>
      </c>
      <c r="E24" s="64">
        <v>11105.22</v>
      </c>
      <c r="F24" s="101">
        <f>E24/D24</f>
        <v>6.8400000000000002E-2</v>
      </c>
      <c r="G24" s="64">
        <v>11105.22</v>
      </c>
      <c r="H24" s="101">
        <f>G24/D24</f>
        <v>6.8400000000000002E-2</v>
      </c>
      <c r="I24" s="64">
        <v>162465.20000000001</v>
      </c>
      <c r="J24" s="203"/>
      <c r="K24" s="45">
        <f t="shared" si="4"/>
        <v>0</v>
      </c>
      <c r="L24" s="1"/>
      <c r="M24" s="1"/>
    </row>
    <row r="25" spans="1:13" ht="149.25" customHeight="1" x14ac:dyDescent="0.25">
      <c r="A25" s="80"/>
      <c r="B25" s="91" t="s">
        <v>16</v>
      </c>
      <c r="C25" s="64">
        <v>12752155.1</v>
      </c>
      <c r="D25" s="64">
        <v>12727357.1</v>
      </c>
      <c r="E25" s="64">
        <v>6774142.5999999996</v>
      </c>
      <c r="F25" s="101">
        <f>E25/D25</f>
        <v>0.5323</v>
      </c>
      <c r="G25" s="64">
        <v>6243209.0700000003</v>
      </c>
      <c r="H25" s="101">
        <f>G25/D25</f>
        <v>0.49049999999999999</v>
      </c>
      <c r="I25" s="58">
        <f>1053.06+11460685.04+1265472.36</f>
        <v>12727210.460000001</v>
      </c>
      <c r="J25" s="203"/>
      <c r="K25" s="45">
        <f t="shared" si="4"/>
        <v>146.63999999999999</v>
      </c>
      <c r="L25" s="1"/>
      <c r="M25" s="1"/>
    </row>
    <row r="26" spans="1:13" s="22" customFormat="1" ht="42" customHeight="1" x14ac:dyDescent="0.25">
      <c r="A26" s="80" t="s">
        <v>46</v>
      </c>
      <c r="B26" s="91" t="s">
        <v>11</v>
      </c>
      <c r="C26" s="64">
        <v>157802.78</v>
      </c>
      <c r="D26" s="64">
        <v>159849.4</v>
      </c>
      <c r="E26" s="64">
        <v>22820.42</v>
      </c>
      <c r="F26" s="101">
        <f>E26/D26</f>
        <v>0.14280000000000001</v>
      </c>
      <c r="G26" s="64">
        <v>22820.42</v>
      </c>
      <c r="H26" s="101">
        <f>G26/D26</f>
        <v>0.14280000000000001</v>
      </c>
      <c r="I26" s="58">
        <f>1053.06+20761.94+134854.21</f>
        <v>156669.21</v>
      </c>
      <c r="J26" s="203"/>
      <c r="K26" s="45">
        <f t="shared" si="4"/>
        <v>3180.19</v>
      </c>
      <c r="L26" s="1"/>
      <c r="M26" s="1"/>
    </row>
    <row r="27" spans="1:13" ht="30.75" customHeight="1" x14ac:dyDescent="0.25">
      <c r="A27" s="80"/>
      <c r="B27" s="91" t="s">
        <v>13</v>
      </c>
      <c r="C27" s="64"/>
      <c r="D27" s="19"/>
      <c r="E27" s="19"/>
      <c r="F27" s="20"/>
      <c r="G27" s="19"/>
      <c r="H27" s="20"/>
      <c r="I27" s="23"/>
      <c r="J27" s="203"/>
      <c r="K27" s="45">
        <f t="shared" si="4"/>
        <v>0</v>
      </c>
      <c r="L27" s="1"/>
      <c r="M27" s="1"/>
    </row>
    <row r="28" spans="1:13" ht="27.75" customHeight="1" x14ac:dyDescent="0.25">
      <c r="A28" s="80"/>
      <c r="B28" s="91" t="s">
        <v>5</v>
      </c>
      <c r="C28" s="19"/>
      <c r="D28" s="19"/>
      <c r="E28" s="19"/>
      <c r="F28" s="20"/>
      <c r="G28" s="19"/>
      <c r="H28" s="20"/>
      <c r="I28" s="23"/>
      <c r="J28" s="204"/>
      <c r="K28" s="45">
        <f t="shared" si="4"/>
        <v>0</v>
      </c>
      <c r="L28" s="1"/>
      <c r="M28" s="1"/>
    </row>
    <row r="29" spans="1:13" x14ac:dyDescent="0.25">
      <c r="A29" s="160" t="s">
        <v>15</v>
      </c>
      <c r="B29" s="205" t="s">
        <v>102</v>
      </c>
      <c r="C29" s="188">
        <f>C31+C32+C33+C34+C35</f>
        <v>394113.5</v>
      </c>
      <c r="D29" s="188">
        <f t="shared" ref="D29" si="7">D31+D32+D33+D34+D35</f>
        <v>390173.12</v>
      </c>
      <c r="E29" s="188">
        <f>E31+E32+E33+E34+E35</f>
        <v>282138.32</v>
      </c>
      <c r="F29" s="190">
        <f>E29/D29</f>
        <v>0.72309999999999997</v>
      </c>
      <c r="G29" s="185">
        <f>G31+G32+G33+G34+G35</f>
        <v>144416.84</v>
      </c>
      <c r="H29" s="190">
        <f>G29/D29</f>
        <v>0.37009999999999998</v>
      </c>
      <c r="I29" s="188">
        <f>D29</f>
        <v>390173.12</v>
      </c>
      <c r="J29" s="170" t="s">
        <v>128</v>
      </c>
      <c r="K29" s="45">
        <f t="shared" si="4"/>
        <v>0</v>
      </c>
      <c r="L29" s="1"/>
      <c r="M29" s="1"/>
    </row>
    <row r="30" spans="1:13" ht="322.5" customHeight="1" x14ac:dyDescent="0.25">
      <c r="A30" s="162"/>
      <c r="B30" s="207"/>
      <c r="C30" s="188"/>
      <c r="D30" s="188"/>
      <c r="E30" s="188"/>
      <c r="F30" s="190"/>
      <c r="G30" s="187"/>
      <c r="H30" s="190"/>
      <c r="I30" s="188"/>
      <c r="J30" s="171"/>
      <c r="K30" s="45">
        <f>D29-I29</f>
        <v>0</v>
      </c>
      <c r="L30" s="1"/>
      <c r="M30" s="1"/>
    </row>
    <row r="31" spans="1:13" ht="39" customHeight="1" x14ac:dyDescent="0.25">
      <c r="A31" s="79"/>
      <c r="B31" s="91" t="s">
        <v>4</v>
      </c>
      <c r="C31" s="58"/>
      <c r="D31" s="58"/>
      <c r="E31" s="58"/>
      <c r="F31" s="56"/>
      <c r="G31" s="64"/>
      <c r="H31" s="56"/>
      <c r="I31" s="58"/>
      <c r="J31" s="171"/>
      <c r="K31" s="45">
        <f t="shared" si="4"/>
        <v>0</v>
      </c>
      <c r="L31" s="1"/>
      <c r="M31" s="1"/>
    </row>
    <row r="32" spans="1:13" ht="143.25" customHeight="1" x14ac:dyDescent="0.25">
      <c r="A32" s="79"/>
      <c r="B32" s="91" t="s">
        <v>48</v>
      </c>
      <c r="C32" s="58">
        <v>394113.5</v>
      </c>
      <c r="D32" s="58">
        <f>394113.5-3940.38</f>
        <v>390173.12</v>
      </c>
      <c r="E32" s="58">
        <v>282138.32</v>
      </c>
      <c r="F32" s="56">
        <f t="shared" ref="F32" si="8">E32/D32</f>
        <v>0.72309999999999997</v>
      </c>
      <c r="G32" s="58">
        <v>144416.84</v>
      </c>
      <c r="H32" s="56">
        <f>G32/D32</f>
        <v>0.37009999999999998</v>
      </c>
      <c r="I32" s="58">
        <f>14194.9+2246.6+235924.6+137807.02</f>
        <v>390173.12</v>
      </c>
      <c r="J32" s="171"/>
      <c r="K32" s="45">
        <f t="shared" si="4"/>
        <v>0</v>
      </c>
      <c r="L32" s="1"/>
      <c r="M32" s="1"/>
    </row>
    <row r="33" spans="1:13" ht="54.75" customHeight="1" x14ac:dyDescent="0.25">
      <c r="A33" s="79"/>
      <c r="B33" s="91" t="s">
        <v>11</v>
      </c>
      <c r="C33" s="58"/>
      <c r="D33" s="58"/>
      <c r="E33" s="58">
        <f>G33</f>
        <v>0</v>
      </c>
      <c r="F33" s="56"/>
      <c r="G33" s="64"/>
      <c r="H33" s="56"/>
      <c r="I33" s="23"/>
      <c r="J33" s="171"/>
      <c r="K33" s="45">
        <f t="shared" si="4"/>
        <v>0</v>
      </c>
      <c r="L33" s="1"/>
      <c r="M33" s="1"/>
    </row>
    <row r="34" spans="1:13" ht="54.75" customHeight="1" x14ac:dyDescent="0.25">
      <c r="A34" s="79"/>
      <c r="B34" s="91" t="s">
        <v>13</v>
      </c>
      <c r="C34" s="58"/>
      <c r="D34" s="58"/>
      <c r="E34" s="58">
        <f>G34</f>
        <v>0</v>
      </c>
      <c r="F34" s="56"/>
      <c r="G34" s="64"/>
      <c r="H34" s="56"/>
      <c r="I34" s="23"/>
      <c r="J34" s="171"/>
      <c r="K34" s="45">
        <f t="shared" si="4"/>
        <v>0</v>
      </c>
      <c r="L34" s="1"/>
      <c r="M34" s="1"/>
    </row>
    <row r="35" spans="1:13" ht="54.75" customHeight="1" x14ac:dyDescent="0.25">
      <c r="A35" s="79"/>
      <c r="B35" s="91" t="s">
        <v>5</v>
      </c>
      <c r="C35" s="58"/>
      <c r="D35" s="58"/>
      <c r="E35" s="58"/>
      <c r="F35" s="56"/>
      <c r="G35" s="64"/>
      <c r="H35" s="56"/>
      <c r="I35" s="23"/>
      <c r="J35" s="171"/>
      <c r="K35" s="45">
        <f t="shared" si="4"/>
        <v>0</v>
      </c>
      <c r="L35" s="1"/>
      <c r="M35" s="1"/>
    </row>
    <row r="36" spans="1:13" s="51" customFormat="1" ht="43.5" customHeight="1" x14ac:dyDescent="0.25">
      <c r="A36" s="79" t="s">
        <v>33</v>
      </c>
      <c r="B36" s="109" t="s">
        <v>76</v>
      </c>
      <c r="C36" s="92"/>
      <c r="D36" s="92"/>
      <c r="E36" s="110"/>
      <c r="F36" s="93"/>
      <c r="G36" s="90"/>
      <c r="H36" s="93"/>
      <c r="I36" s="111"/>
      <c r="J36" s="91" t="s">
        <v>35</v>
      </c>
      <c r="K36" s="18">
        <f t="shared" si="4"/>
        <v>0</v>
      </c>
      <c r="L36" s="50"/>
      <c r="M36" s="50"/>
    </row>
    <row r="37" spans="1:13" ht="222.75" customHeight="1" x14ac:dyDescent="0.25">
      <c r="A37" s="124" t="s">
        <v>1</v>
      </c>
      <c r="B37" s="91" t="s">
        <v>108</v>
      </c>
      <c r="C37" s="90">
        <f>C39+C40+C38</f>
        <v>15123.26</v>
      </c>
      <c r="D37" s="92">
        <f>D39+D40+D38</f>
        <v>15123.25</v>
      </c>
      <c r="E37" s="92">
        <f>E39+E40+E38</f>
        <v>1492.66</v>
      </c>
      <c r="F37" s="93">
        <f t="shared" ref="F37" si="9">E37/D37</f>
        <v>9.8699999999999996E-2</v>
      </c>
      <c r="G37" s="90">
        <f>G39+G40+G38</f>
        <v>1310.6600000000001</v>
      </c>
      <c r="H37" s="93">
        <f t="shared" ref="H37" si="10">G37/D37</f>
        <v>8.6699999999999999E-2</v>
      </c>
      <c r="I37" s="92">
        <f>I39+I40+I38</f>
        <v>15123.25</v>
      </c>
      <c r="J37" s="191" t="s">
        <v>113</v>
      </c>
      <c r="K37" s="45">
        <f t="shared" si="4"/>
        <v>0</v>
      </c>
      <c r="L37" s="1"/>
      <c r="M37" s="1"/>
    </row>
    <row r="38" spans="1:13" ht="27" customHeight="1" x14ac:dyDescent="0.25">
      <c r="A38" s="48"/>
      <c r="B38" s="91" t="s">
        <v>4</v>
      </c>
      <c r="C38" s="58">
        <v>5004.8900000000003</v>
      </c>
      <c r="D38" s="58">
        <v>5004.8900000000003</v>
      </c>
      <c r="E38" s="58">
        <v>383.1</v>
      </c>
      <c r="F38" s="56">
        <f>E38/D38</f>
        <v>7.6499999999999999E-2</v>
      </c>
      <c r="G38" s="64">
        <v>383.1</v>
      </c>
      <c r="H38" s="56">
        <f>G38/D38</f>
        <v>7.6499999999999999E-2</v>
      </c>
      <c r="I38" s="58">
        <v>5004.8900000000003</v>
      </c>
      <c r="J38" s="191"/>
      <c r="K38" s="45">
        <f t="shared" si="4"/>
        <v>0</v>
      </c>
      <c r="L38" s="1"/>
      <c r="M38" s="1"/>
    </row>
    <row r="39" spans="1:13" ht="27" customHeight="1" x14ac:dyDescent="0.25">
      <c r="A39" s="5"/>
      <c r="B39" s="91" t="s">
        <v>48</v>
      </c>
      <c r="C39" s="58">
        <v>9157.09</v>
      </c>
      <c r="D39" s="58">
        <v>9157.09</v>
      </c>
      <c r="E39" s="58">
        <v>1028.42</v>
      </c>
      <c r="F39" s="56">
        <f t="shared" ref="F39" si="11">E39/D39</f>
        <v>0.1123</v>
      </c>
      <c r="G39" s="58">
        <v>846.42</v>
      </c>
      <c r="H39" s="56">
        <f t="shared" ref="H39" si="12">G39/D39</f>
        <v>9.2399999999999996E-2</v>
      </c>
      <c r="I39" s="58">
        <f>8949.79+207.3</f>
        <v>9157.09</v>
      </c>
      <c r="J39" s="191"/>
      <c r="K39" s="45">
        <f t="shared" si="4"/>
        <v>0</v>
      </c>
      <c r="L39" s="1"/>
      <c r="M39" s="1"/>
    </row>
    <row r="40" spans="1:13" ht="27" customHeight="1" x14ac:dyDescent="0.25">
      <c r="A40" s="5"/>
      <c r="B40" s="91" t="s">
        <v>11</v>
      </c>
      <c r="C40" s="58">
        <v>961.28</v>
      </c>
      <c r="D40" s="58">
        <v>961.27</v>
      </c>
      <c r="E40" s="58">
        <v>81.14</v>
      </c>
      <c r="F40" s="56">
        <f>E40/D40</f>
        <v>8.4400000000000003E-2</v>
      </c>
      <c r="G40" s="64">
        <v>81.14</v>
      </c>
      <c r="H40" s="56">
        <f>G40/D40</f>
        <v>8.4400000000000003E-2</v>
      </c>
      <c r="I40" s="58">
        <f>961.27</f>
        <v>961.27</v>
      </c>
      <c r="J40" s="191"/>
      <c r="K40" s="45">
        <f t="shared" si="4"/>
        <v>0</v>
      </c>
      <c r="L40" s="1"/>
      <c r="M40" s="1"/>
    </row>
    <row r="41" spans="1:13" ht="42.75" customHeight="1" x14ac:dyDescent="0.25">
      <c r="A41" s="5"/>
      <c r="B41" s="91" t="s">
        <v>13</v>
      </c>
      <c r="C41" s="23"/>
      <c r="D41" s="23"/>
      <c r="E41" s="23"/>
      <c r="F41" s="24"/>
      <c r="G41" s="19"/>
      <c r="H41" s="24"/>
      <c r="I41" s="23"/>
      <c r="J41" s="191"/>
      <c r="K41" s="45">
        <f t="shared" si="4"/>
        <v>0</v>
      </c>
      <c r="L41" s="1"/>
      <c r="M41" s="1"/>
    </row>
    <row r="42" spans="1:13" ht="42" customHeight="1" x14ac:dyDescent="0.25">
      <c r="A42" s="5"/>
      <c r="B42" s="91" t="s">
        <v>5</v>
      </c>
      <c r="C42" s="23"/>
      <c r="D42" s="23"/>
      <c r="E42" s="23"/>
      <c r="F42" s="24"/>
      <c r="G42" s="19"/>
      <c r="H42" s="24"/>
      <c r="I42" s="23"/>
      <c r="J42" s="191"/>
      <c r="K42" s="45">
        <f t="shared" si="4"/>
        <v>0</v>
      </c>
      <c r="L42" s="1"/>
      <c r="M42" s="1"/>
    </row>
    <row r="43" spans="1:13" s="2" customFormat="1" ht="174" customHeight="1" x14ac:dyDescent="0.25">
      <c r="A43" s="79" t="s">
        <v>10</v>
      </c>
      <c r="B43" s="109" t="s">
        <v>109</v>
      </c>
      <c r="C43" s="92">
        <f>C44+C45+C46+C47</f>
        <v>21682.63</v>
      </c>
      <c r="D43" s="92">
        <f>D44+D45+D46+D47</f>
        <v>18553.73</v>
      </c>
      <c r="E43" s="92">
        <f>E44+E45+E46+E47+E48</f>
        <v>2465.7800000000002</v>
      </c>
      <c r="F43" s="93">
        <f>E43/D43</f>
        <v>0.13289999999999999</v>
      </c>
      <c r="G43" s="90">
        <f>SUM(G44:G48)</f>
        <v>2465.7800000000002</v>
      </c>
      <c r="H43" s="93">
        <f>G43/D43</f>
        <v>0.13289999999999999</v>
      </c>
      <c r="I43" s="90">
        <f>I44+I45+I46+I47</f>
        <v>18553.73</v>
      </c>
      <c r="J43" s="168" t="s">
        <v>100</v>
      </c>
      <c r="K43" s="45">
        <f t="shared" si="4"/>
        <v>0</v>
      </c>
      <c r="L43" s="1"/>
      <c r="M43" s="1"/>
    </row>
    <row r="44" spans="1:13" s="3" customFormat="1" ht="67.5" customHeight="1" x14ac:dyDescent="0.25">
      <c r="A44" s="46"/>
      <c r="B44" s="91" t="s">
        <v>4</v>
      </c>
      <c r="C44" s="58">
        <v>4140</v>
      </c>
      <c r="D44" s="58">
        <v>3201.28</v>
      </c>
      <c r="E44" s="58"/>
      <c r="F44" s="56"/>
      <c r="G44" s="64">
        <v>0</v>
      </c>
      <c r="H44" s="93"/>
      <c r="I44" s="64">
        <f>D44</f>
        <v>3201.28</v>
      </c>
      <c r="J44" s="169"/>
      <c r="K44" s="45">
        <f t="shared" si="4"/>
        <v>0</v>
      </c>
      <c r="L44" s="1"/>
      <c r="M44" s="1"/>
    </row>
    <row r="45" spans="1:13" s="3" customFormat="1" ht="67.5" customHeight="1" x14ac:dyDescent="0.25">
      <c r="A45" s="46"/>
      <c r="B45" s="91" t="s">
        <v>48</v>
      </c>
      <c r="C45" s="58">
        <v>16458.5</v>
      </c>
      <c r="D45" s="58">
        <v>14268.32</v>
      </c>
      <c r="E45" s="58">
        <v>2351.27</v>
      </c>
      <c r="F45" s="56">
        <f>E45/D45</f>
        <v>0.1648</v>
      </c>
      <c r="G45" s="64">
        <v>2351.27</v>
      </c>
      <c r="H45" s="56">
        <f t="shared" ref="H45:H46" si="13">G45/D45</f>
        <v>0.1648</v>
      </c>
      <c r="I45" s="64">
        <f>D45</f>
        <v>14268.32</v>
      </c>
      <c r="J45" s="169"/>
      <c r="K45" s="45">
        <f t="shared" si="4"/>
        <v>0</v>
      </c>
      <c r="L45" s="1"/>
      <c r="M45" s="1"/>
    </row>
    <row r="46" spans="1:13" s="3" customFormat="1" ht="67.5" customHeight="1" x14ac:dyDescent="0.25">
      <c r="A46" s="46"/>
      <c r="B46" s="91" t="s">
        <v>11</v>
      </c>
      <c r="C46" s="58">
        <v>1084.1300000000001</v>
      </c>
      <c r="D46" s="58">
        <v>1084.1300000000001</v>
      </c>
      <c r="E46" s="58">
        <v>114.51</v>
      </c>
      <c r="F46" s="56">
        <f>E46/D46</f>
        <v>0.1056</v>
      </c>
      <c r="G46" s="64">
        <v>114.51</v>
      </c>
      <c r="H46" s="56">
        <f t="shared" si="13"/>
        <v>0.1056</v>
      </c>
      <c r="I46" s="64">
        <v>1084.1300000000001</v>
      </c>
      <c r="J46" s="169"/>
      <c r="K46" s="45">
        <f t="shared" si="4"/>
        <v>0</v>
      </c>
      <c r="L46" s="1"/>
      <c r="M46" s="1"/>
    </row>
    <row r="47" spans="1:13" s="3" customFormat="1" ht="67.5" customHeight="1" x14ac:dyDescent="0.25">
      <c r="A47" s="46"/>
      <c r="B47" s="91" t="s">
        <v>13</v>
      </c>
      <c r="C47" s="23">
        <v>0</v>
      </c>
      <c r="D47" s="23">
        <v>0</v>
      </c>
      <c r="E47" s="23"/>
      <c r="F47" s="24">
        <v>0</v>
      </c>
      <c r="G47" s="25"/>
      <c r="H47" s="24"/>
      <c r="I47" s="23">
        <f>D47-G47</f>
        <v>0</v>
      </c>
      <c r="J47" s="169"/>
      <c r="K47" s="45">
        <f t="shared" si="4"/>
        <v>0</v>
      </c>
      <c r="L47" s="1"/>
      <c r="M47" s="1"/>
    </row>
    <row r="48" spans="1:13" s="3" customFormat="1" ht="67.5" customHeight="1" x14ac:dyDescent="0.25">
      <c r="A48" s="46"/>
      <c r="B48" s="91" t="s">
        <v>5</v>
      </c>
      <c r="C48" s="23"/>
      <c r="D48" s="23"/>
      <c r="E48" s="23"/>
      <c r="F48" s="24"/>
      <c r="G48" s="19"/>
      <c r="H48" s="24"/>
      <c r="I48" s="23"/>
      <c r="J48" s="169"/>
      <c r="K48" s="45">
        <f t="shared" si="4"/>
        <v>0</v>
      </c>
      <c r="L48" s="1"/>
      <c r="M48" s="1"/>
    </row>
    <row r="49" spans="1:13" s="3" customFormat="1" ht="199.5" customHeight="1" x14ac:dyDescent="0.25">
      <c r="A49" s="79" t="s">
        <v>34</v>
      </c>
      <c r="B49" s="94" t="s">
        <v>110</v>
      </c>
      <c r="C49" s="90">
        <f>C50+C51+C52+C53</f>
        <v>11894.17</v>
      </c>
      <c r="D49" s="90">
        <f t="shared" ref="D49:E49" si="14">D50+D51+D52+D53</f>
        <v>16225.46</v>
      </c>
      <c r="E49" s="90">
        <f t="shared" si="14"/>
        <v>8292.4599999999991</v>
      </c>
      <c r="F49" s="115">
        <f t="shared" ref="F49:F51" si="15">E49/D49</f>
        <v>0.5111</v>
      </c>
      <c r="G49" s="90">
        <f>G50+G51+G52+G53</f>
        <v>5190.54</v>
      </c>
      <c r="H49" s="115">
        <f t="shared" ref="H49:H51" si="16">G49/D49</f>
        <v>0.31990000000000002</v>
      </c>
      <c r="I49" s="90">
        <f>I50+I51+I52+I53</f>
        <v>16225.46</v>
      </c>
      <c r="J49" s="167" t="s">
        <v>121</v>
      </c>
      <c r="K49" s="45">
        <f t="shared" si="4"/>
        <v>0</v>
      </c>
      <c r="L49" s="1"/>
      <c r="M49" s="1"/>
    </row>
    <row r="50" spans="1:13" s="3" customFormat="1" ht="55.5" customHeight="1" x14ac:dyDescent="0.25">
      <c r="A50" s="5"/>
      <c r="B50" s="91" t="s">
        <v>4</v>
      </c>
      <c r="C50" s="64">
        <v>493.1</v>
      </c>
      <c r="D50" s="64">
        <v>493.1</v>
      </c>
      <c r="E50" s="90"/>
      <c r="F50" s="115"/>
      <c r="G50" s="21"/>
      <c r="H50" s="26"/>
      <c r="I50" s="64">
        <f>230.14+262.96</f>
        <v>493.1</v>
      </c>
      <c r="J50" s="167"/>
      <c r="K50" s="45">
        <f t="shared" si="4"/>
        <v>0</v>
      </c>
      <c r="L50" s="1"/>
      <c r="M50" s="1"/>
    </row>
    <row r="51" spans="1:13" s="3" customFormat="1" ht="34.5" customHeight="1" x14ac:dyDescent="0.25">
      <c r="A51" s="5"/>
      <c r="B51" s="91" t="s">
        <v>16</v>
      </c>
      <c r="C51" s="64">
        <v>11401.07</v>
      </c>
      <c r="D51" s="64">
        <v>15732.36</v>
      </c>
      <c r="E51" s="64">
        <v>8292.4599999999991</v>
      </c>
      <c r="F51" s="101">
        <f t="shared" si="15"/>
        <v>0.52710000000000001</v>
      </c>
      <c r="G51" s="64">
        <v>5190.54</v>
      </c>
      <c r="H51" s="101">
        <f t="shared" si="16"/>
        <v>0.32990000000000003</v>
      </c>
      <c r="I51" s="64">
        <f>896.17+5452.1+9311.4+72.69</f>
        <v>15732.36</v>
      </c>
      <c r="J51" s="167"/>
      <c r="K51" s="45">
        <f t="shared" si="4"/>
        <v>0</v>
      </c>
      <c r="L51" s="1"/>
      <c r="M51" s="1"/>
    </row>
    <row r="52" spans="1:13" s="3" customFormat="1" ht="21.75" customHeight="1" x14ac:dyDescent="0.25">
      <c r="A52" s="5"/>
      <c r="B52" s="91" t="s">
        <v>11</v>
      </c>
      <c r="C52" s="21"/>
      <c r="D52" s="21"/>
      <c r="E52" s="21"/>
      <c r="F52" s="26"/>
      <c r="G52" s="21"/>
      <c r="H52" s="26"/>
      <c r="I52" s="21"/>
      <c r="J52" s="167"/>
      <c r="K52" s="45">
        <f t="shared" si="4"/>
        <v>0</v>
      </c>
      <c r="L52" s="1"/>
      <c r="M52" s="1"/>
    </row>
    <row r="53" spans="1:13" s="3" customFormat="1" ht="21.75" customHeight="1" x14ac:dyDescent="0.25">
      <c r="A53" s="5"/>
      <c r="B53" s="91" t="s">
        <v>13</v>
      </c>
      <c r="C53" s="21"/>
      <c r="D53" s="21"/>
      <c r="E53" s="21"/>
      <c r="F53" s="26"/>
      <c r="G53" s="21"/>
      <c r="H53" s="26"/>
      <c r="I53" s="21"/>
      <c r="J53" s="167"/>
      <c r="K53" s="45">
        <f t="shared" si="4"/>
        <v>0</v>
      </c>
      <c r="L53" s="1"/>
      <c r="M53" s="1"/>
    </row>
    <row r="54" spans="1:13" s="3" customFormat="1" ht="21.75" customHeight="1" x14ac:dyDescent="0.25">
      <c r="A54" s="5"/>
      <c r="B54" s="91" t="s">
        <v>5</v>
      </c>
      <c r="C54" s="19"/>
      <c r="D54" s="19"/>
      <c r="E54" s="19"/>
      <c r="F54" s="20"/>
      <c r="G54" s="19"/>
      <c r="H54" s="20"/>
      <c r="I54" s="19"/>
      <c r="J54" s="167"/>
      <c r="K54" s="45">
        <f t="shared" si="4"/>
        <v>0</v>
      </c>
      <c r="L54" s="1"/>
      <c r="M54" s="1"/>
    </row>
    <row r="55" spans="1:13" s="27" customFormat="1" ht="220.5" customHeight="1" x14ac:dyDescent="0.25">
      <c r="A55" s="79" t="s">
        <v>17</v>
      </c>
      <c r="B55" s="100" t="s">
        <v>119</v>
      </c>
      <c r="C55" s="130">
        <f>C56+C57+C58+C59+C60</f>
        <v>2104</v>
      </c>
      <c r="D55" s="130">
        <f>D56+D57+D58+D59+D60</f>
        <v>4613.5</v>
      </c>
      <c r="E55" s="130">
        <f>E56+E57+E58+E59+E60</f>
        <v>2013.5</v>
      </c>
      <c r="F55" s="115">
        <f>E55/D55</f>
        <v>0.43640000000000001</v>
      </c>
      <c r="G55" s="130">
        <f>G56+G57+G58+G59+G60</f>
        <v>2013.5</v>
      </c>
      <c r="H55" s="115">
        <f>G55/D55</f>
        <v>0.43640000000000001</v>
      </c>
      <c r="I55" s="130">
        <f>I56+I57+I58+I59+I60</f>
        <v>4613.5</v>
      </c>
      <c r="J55" s="170" t="s">
        <v>120</v>
      </c>
      <c r="K55" s="45">
        <f t="shared" si="4"/>
        <v>0</v>
      </c>
      <c r="L55" s="1"/>
      <c r="M55" s="1"/>
    </row>
    <row r="56" spans="1:13" s="3" customFormat="1" x14ac:dyDescent="0.25">
      <c r="A56" s="79"/>
      <c r="B56" s="67" t="s">
        <v>4</v>
      </c>
      <c r="C56" s="64">
        <v>0</v>
      </c>
      <c r="D56" s="64">
        <v>0</v>
      </c>
      <c r="E56" s="64">
        <v>0</v>
      </c>
      <c r="F56" s="101"/>
      <c r="G56" s="64">
        <v>0</v>
      </c>
      <c r="H56" s="101"/>
      <c r="I56" s="19">
        <v>0</v>
      </c>
      <c r="J56" s="171"/>
      <c r="K56" s="45">
        <f t="shared" si="4"/>
        <v>0</v>
      </c>
      <c r="L56" s="1"/>
      <c r="M56" s="1"/>
    </row>
    <row r="57" spans="1:13" s="3" customFormat="1" x14ac:dyDescent="0.25">
      <c r="A57" s="79"/>
      <c r="B57" s="67" t="s">
        <v>48</v>
      </c>
      <c r="C57" s="64">
        <v>2104</v>
      </c>
      <c r="D57" s="64">
        <f>2104+2509.5</f>
        <v>4613.5</v>
      </c>
      <c r="E57" s="64">
        <v>2013.5</v>
      </c>
      <c r="F57" s="101">
        <f t="shared" ref="F57" si="17">E57/D57</f>
        <v>0.43640000000000001</v>
      </c>
      <c r="G57" s="64">
        <v>2013.5</v>
      </c>
      <c r="H57" s="101">
        <f t="shared" ref="H57" si="18">G57/D57</f>
        <v>0.43640000000000001</v>
      </c>
      <c r="I57" s="64">
        <f>D57</f>
        <v>4613.5</v>
      </c>
      <c r="J57" s="171"/>
      <c r="K57" s="45">
        <f t="shared" si="4"/>
        <v>0</v>
      </c>
      <c r="L57" s="1"/>
      <c r="M57" s="1"/>
    </row>
    <row r="58" spans="1:13" s="3" customFormat="1" x14ac:dyDescent="0.25">
      <c r="A58" s="79"/>
      <c r="B58" s="67" t="s">
        <v>11</v>
      </c>
      <c r="C58" s="64">
        <v>0</v>
      </c>
      <c r="D58" s="64">
        <v>0</v>
      </c>
      <c r="E58" s="64">
        <f>G58</f>
        <v>0</v>
      </c>
      <c r="F58" s="101"/>
      <c r="G58" s="64">
        <v>0</v>
      </c>
      <c r="H58" s="101"/>
      <c r="I58" s="19">
        <v>0</v>
      </c>
      <c r="J58" s="171"/>
      <c r="K58" s="45">
        <f t="shared" si="4"/>
        <v>0</v>
      </c>
      <c r="L58" s="1"/>
      <c r="M58" s="1"/>
    </row>
    <row r="59" spans="1:13" s="3" customFormat="1" x14ac:dyDescent="0.25">
      <c r="A59" s="79"/>
      <c r="B59" s="67" t="s">
        <v>13</v>
      </c>
      <c r="C59" s="64"/>
      <c r="D59" s="64"/>
      <c r="E59" s="64"/>
      <c r="F59" s="101"/>
      <c r="G59" s="64"/>
      <c r="H59" s="101"/>
      <c r="I59" s="19"/>
      <c r="J59" s="171"/>
      <c r="K59" s="45">
        <f t="shared" si="4"/>
        <v>0</v>
      </c>
      <c r="L59" s="1"/>
      <c r="M59" s="1"/>
    </row>
    <row r="60" spans="1:13" s="3" customFormat="1" x14ac:dyDescent="0.25">
      <c r="A60" s="79"/>
      <c r="B60" s="126" t="s">
        <v>5</v>
      </c>
      <c r="C60" s="64"/>
      <c r="D60" s="64"/>
      <c r="E60" s="64"/>
      <c r="F60" s="101"/>
      <c r="G60" s="64"/>
      <c r="H60" s="101"/>
      <c r="I60" s="19"/>
      <c r="J60" s="171"/>
      <c r="K60" s="45">
        <f t="shared" si="4"/>
        <v>0</v>
      </c>
      <c r="L60" s="1"/>
      <c r="M60" s="1"/>
    </row>
    <row r="61" spans="1:13" s="52" customFormat="1" ht="42" customHeight="1" x14ac:dyDescent="0.25">
      <c r="A61" s="79" t="s">
        <v>18</v>
      </c>
      <c r="B61" s="123" t="s">
        <v>77</v>
      </c>
      <c r="C61" s="90"/>
      <c r="D61" s="90"/>
      <c r="E61" s="122"/>
      <c r="F61" s="115"/>
      <c r="G61" s="90"/>
      <c r="H61" s="115"/>
      <c r="I61" s="120"/>
      <c r="J61" s="91" t="s">
        <v>35</v>
      </c>
      <c r="K61" s="18">
        <f t="shared" si="4"/>
        <v>0</v>
      </c>
      <c r="L61" s="50"/>
      <c r="M61" s="50"/>
    </row>
    <row r="62" spans="1:13" s="28" customFormat="1" ht="288" customHeight="1" x14ac:dyDescent="0.25">
      <c r="A62" s="212" t="s">
        <v>19</v>
      </c>
      <c r="B62" s="211" t="s">
        <v>92</v>
      </c>
      <c r="C62" s="163">
        <f>SUM(C64:C67)</f>
        <v>1412247.85</v>
      </c>
      <c r="D62" s="188">
        <f>SUM(D64:D67)</f>
        <v>1749398.58</v>
      </c>
      <c r="E62" s="185">
        <f>SUM(E64:E67)</f>
        <v>142397.1</v>
      </c>
      <c r="F62" s="182">
        <f>E62/D62</f>
        <v>8.14E-2</v>
      </c>
      <c r="G62" s="188">
        <f t="shared" ref="G62" si="19">SUM(G64:G68)</f>
        <v>142396.98000000001</v>
      </c>
      <c r="H62" s="190">
        <f>G62/D62</f>
        <v>8.14E-2</v>
      </c>
      <c r="I62" s="163">
        <f>SUM(I64:I67)</f>
        <v>1672853.15</v>
      </c>
      <c r="J62" s="172"/>
      <c r="K62" s="45">
        <f t="shared" si="4"/>
        <v>76545.429999999993</v>
      </c>
      <c r="L62" s="1"/>
      <c r="M62" s="1"/>
    </row>
    <row r="63" spans="1:13" s="28" customFormat="1" ht="298.5" customHeight="1" x14ac:dyDescent="0.25">
      <c r="A63" s="213"/>
      <c r="B63" s="211"/>
      <c r="C63" s="163"/>
      <c r="D63" s="188"/>
      <c r="E63" s="187"/>
      <c r="F63" s="184"/>
      <c r="G63" s="188"/>
      <c r="H63" s="190"/>
      <c r="I63" s="163"/>
      <c r="J63" s="172"/>
      <c r="K63" s="45">
        <f t="shared" si="4"/>
        <v>0</v>
      </c>
      <c r="L63" s="1"/>
      <c r="M63" s="1"/>
    </row>
    <row r="64" spans="1:13" s="6" customFormat="1" x14ac:dyDescent="0.25">
      <c r="A64" s="79"/>
      <c r="B64" s="77" t="s">
        <v>4</v>
      </c>
      <c r="C64" s="64">
        <f t="shared" ref="C64:E68" si="20">C70+C124</f>
        <v>31334.73</v>
      </c>
      <c r="D64" s="58">
        <f t="shared" si="20"/>
        <v>31334.73</v>
      </c>
      <c r="E64" s="58">
        <f t="shared" si="20"/>
        <v>9813.7900000000009</v>
      </c>
      <c r="F64" s="56">
        <f t="shared" ref="F64:F66" si="21">E64/D64</f>
        <v>0.31319999999999998</v>
      </c>
      <c r="G64" s="58">
        <f>G70+G124</f>
        <v>9813.7900000000009</v>
      </c>
      <c r="H64" s="56">
        <f t="shared" ref="H64:H66" si="22">G64/D64</f>
        <v>0.31319999999999998</v>
      </c>
      <c r="I64" s="58">
        <f>I70+I124</f>
        <v>31334.73</v>
      </c>
      <c r="J64" s="172"/>
      <c r="K64" s="45">
        <f t="shared" si="4"/>
        <v>0</v>
      </c>
      <c r="L64" s="1"/>
      <c r="M64" s="1"/>
    </row>
    <row r="65" spans="1:13" s="6" customFormat="1" x14ac:dyDescent="0.25">
      <c r="A65" s="79"/>
      <c r="B65" s="77" t="s">
        <v>36</v>
      </c>
      <c r="C65" s="64">
        <f t="shared" si="20"/>
        <v>1213706.69</v>
      </c>
      <c r="D65" s="58">
        <f t="shared" si="20"/>
        <v>1521717.29</v>
      </c>
      <c r="E65" s="58">
        <f>E71+E125</f>
        <v>109085.56</v>
      </c>
      <c r="F65" s="56">
        <f t="shared" si="21"/>
        <v>7.17E-2</v>
      </c>
      <c r="G65" s="58">
        <f>G71+G125</f>
        <v>109085.44</v>
      </c>
      <c r="H65" s="56">
        <f t="shared" si="22"/>
        <v>7.17E-2</v>
      </c>
      <c r="I65" s="58">
        <f>I71+I125</f>
        <v>1482207.4</v>
      </c>
      <c r="J65" s="172"/>
      <c r="K65" s="45">
        <f t="shared" si="4"/>
        <v>39509.89</v>
      </c>
      <c r="L65" s="1"/>
      <c r="M65" s="1"/>
    </row>
    <row r="66" spans="1:13" s="6" customFormat="1" x14ac:dyDescent="0.25">
      <c r="A66" s="79"/>
      <c r="B66" s="77" t="s">
        <v>11</v>
      </c>
      <c r="C66" s="64">
        <f t="shared" si="20"/>
        <v>167206.43</v>
      </c>
      <c r="D66" s="58">
        <f>D72+D126</f>
        <v>196346.56</v>
      </c>
      <c r="E66" s="58">
        <f t="shared" si="20"/>
        <v>23497.75</v>
      </c>
      <c r="F66" s="56">
        <f t="shared" si="21"/>
        <v>0.1197</v>
      </c>
      <c r="G66" s="58">
        <f>G72+G126</f>
        <v>23497.75</v>
      </c>
      <c r="H66" s="56">
        <f t="shared" si="22"/>
        <v>0.1197</v>
      </c>
      <c r="I66" s="58">
        <f>I72+I126</f>
        <v>159311.01999999999</v>
      </c>
      <c r="J66" s="172"/>
      <c r="K66" s="45">
        <f t="shared" si="4"/>
        <v>37035.54</v>
      </c>
      <c r="L66" s="1"/>
      <c r="M66" s="1"/>
    </row>
    <row r="67" spans="1:13" s="6" customFormat="1" x14ac:dyDescent="0.25">
      <c r="A67" s="79"/>
      <c r="B67" s="77" t="s">
        <v>13</v>
      </c>
      <c r="C67" s="64">
        <f t="shared" si="20"/>
        <v>0</v>
      </c>
      <c r="D67" s="58">
        <f t="shared" si="20"/>
        <v>0</v>
      </c>
      <c r="E67" s="58">
        <f t="shared" si="20"/>
        <v>0</v>
      </c>
      <c r="F67" s="56">
        <v>0</v>
      </c>
      <c r="G67" s="58"/>
      <c r="H67" s="56">
        <v>0</v>
      </c>
      <c r="I67" s="58">
        <f>I73+I127</f>
        <v>0</v>
      </c>
      <c r="J67" s="172"/>
      <c r="K67" s="45">
        <f t="shared" si="4"/>
        <v>0</v>
      </c>
      <c r="L67" s="1"/>
      <c r="M67" s="1"/>
    </row>
    <row r="68" spans="1:13" s="6" customFormat="1" collapsed="1" x14ac:dyDescent="0.25">
      <c r="A68" s="79"/>
      <c r="B68" s="77" t="s">
        <v>5</v>
      </c>
      <c r="C68" s="64">
        <f t="shared" si="20"/>
        <v>0</v>
      </c>
      <c r="D68" s="58">
        <f t="shared" si="20"/>
        <v>0</v>
      </c>
      <c r="E68" s="58">
        <f t="shared" si="20"/>
        <v>0</v>
      </c>
      <c r="F68" s="56"/>
      <c r="G68" s="58"/>
      <c r="H68" s="56"/>
      <c r="I68" s="58">
        <f>I74+I128</f>
        <v>0</v>
      </c>
      <c r="J68" s="172"/>
      <c r="K68" s="45">
        <f t="shared" si="4"/>
        <v>0</v>
      </c>
      <c r="L68" s="1"/>
      <c r="M68" s="1"/>
    </row>
    <row r="69" spans="1:13" s="29" customFormat="1" x14ac:dyDescent="0.25">
      <c r="A69" s="88" t="s">
        <v>38</v>
      </c>
      <c r="B69" s="69" t="s">
        <v>73</v>
      </c>
      <c r="C69" s="70">
        <f>SUM(C70:C74)</f>
        <v>1373551.44</v>
      </c>
      <c r="D69" s="70">
        <f>SUM(D70:D74)</f>
        <v>1710697.73</v>
      </c>
      <c r="E69" s="70">
        <f>SUM(E70:E74)</f>
        <v>129369.98</v>
      </c>
      <c r="F69" s="71">
        <f>E69/D69</f>
        <v>7.5600000000000001E-2</v>
      </c>
      <c r="G69" s="70">
        <f>SUM(G70:G74)</f>
        <v>129369.98</v>
      </c>
      <c r="H69" s="71">
        <f>G69/D69</f>
        <v>7.5600000000000001E-2</v>
      </c>
      <c r="I69" s="70">
        <f>SUM(I70:I74)</f>
        <v>1634152.42</v>
      </c>
      <c r="J69" s="175"/>
      <c r="K69" s="45">
        <f t="shared" si="4"/>
        <v>76545.31</v>
      </c>
      <c r="L69" s="1"/>
      <c r="M69" s="1"/>
    </row>
    <row r="70" spans="1:13" s="7" customFormat="1" x14ac:dyDescent="0.25">
      <c r="A70" s="73"/>
      <c r="B70" s="77" t="s">
        <v>4</v>
      </c>
      <c r="C70" s="58">
        <f t="shared" ref="C70:I72" si="23">C106+C76</f>
        <v>0</v>
      </c>
      <c r="D70" s="58">
        <f t="shared" si="23"/>
        <v>0</v>
      </c>
      <c r="E70" s="58">
        <f t="shared" si="23"/>
        <v>0</v>
      </c>
      <c r="F70" s="56">
        <f t="shared" si="23"/>
        <v>0</v>
      </c>
      <c r="G70" s="58">
        <f t="shared" si="23"/>
        <v>0</v>
      </c>
      <c r="H70" s="56">
        <f t="shared" si="23"/>
        <v>0</v>
      </c>
      <c r="I70" s="58">
        <f t="shared" si="23"/>
        <v>0</v>
      </c>
      <c r="J70" s="175"/>
      <c r="K70" s="45">
        <f t="shared" si="4"/>
        <v>0</v>
      </c>
      <c r="L70" s="1"/>
      <c r="M70" s="1"/>
    </row>
    <row r="71" spans="1:13" s="7" customFormat="1" x14ac:dyDescent="0.25">
      <c r="A71" s="73"/>
      <c r="B71" s="77" t="s">
        <v>47</v>
      </c>
      <c r="C71" s="58">
        <f t="shared" si="23"/>
        <v>1206604.8</v>
      </c>
      <c r="D71" s="58">
        <f t="shared" si="23"/>
        <v>1514615.4</v>
      </c>
      <c r="E71" s="58">
        <f t="shared" si="23"/>
        <v>105918.86</v>
      </c>
      <c r="F71" s="56">
        <f t="shared" si="23"/>
        <v>0.14410000000000001</v>
      </c>
      <c r="G71" s="58">
        <f t="shared" si="23"/>
        <v>105918.86</v>
      </c>
      <c r="H71" s="56">
        <f t="shared" si="23"/>
        <v>0.14410000000000001</v>
      </c>
      <c r="I71" s="58">
        <f t="shared" si="23"/>
        <v>1475105.63</v>
      </c>
      <c r="J71" s="175"/>
      <c r="K71" s="45">
        <f t="shared" si="4"/>
        <v>39509.769999999997</v>
      </c>
      <c r="L71" s="1"/>
      <c r="M71" s="1"/>
    </row>
    <row r="72" spans="1:13" s="7" customFormat="1" x14ac:dyDescent="0.25">
      <c r="A72" s="73"/>
      <c r="B72" s="77" t="s">
        <v>11</v>
      </c>
      <c r="C72" s="58">
        <f t="shared" si="23"/>
        <v>166946.64000000001</v>
      </c>
      <c r="D72" s="58">
        <f t="shared" si="23"/>
        <v>196082.33</v>
      </c>
      <c r="E72" s="58">
        <f t="shared" si="23"/>
        <v>23451.119999999999</v>
      </c>
      <c r="F72" s="56">
        <f t="shared" si="23"/>
        <v>0.2016</v>
      </c>
      <c r="G72" s="58">
        <f t="shared" si="23"/>
        <v>23451.119999999999</v>
      </c>
      <c r="H72" s="56">
        <f t="shared" si="23"/>
        <v>0.2016</v>
      </c>
      <c r="I72" s="58">
        <f t="shared" si="23"/>
        <v>159046.79</v>
      </c>
      <c r="J72" s="175"/>
      <c r="K72" s="45">
        <f t="shared" si="4"/>
        <v>37035.54</v>
      </c>
      <c r="L72" s="1"/>
      <c r="M72" s="1"/>
    </row>
    <row r="73" spans="1:13" s="7" customFormat="1" x14ac:dyDescent="0.25">
      <c r="A73" s="73"/>
      <c r="B73" s="77" t="s">
        <v>13</v>
      </c>
      <c r="C73" s="58"/>
      <c r="D73" s="58"/>
      <c r="E73" s="58"/>
      <c r="F73" s="56">
        <v>0</v>
      </c>
      <c r="G73" s="58"/>
      <c r="H73" s="56">
        <v>0</v>
      </c>
      <c r="I73" s="58"/>
      <c r="J73" s="175"/>
      <c r="K73" s="45">
        <f t="shared" si="4"/>
        <v>0</v>
      </c>
      <c r="L73" s="1"/>
      <c r="M73" s="1"/>
    </row>
    <row r="74" spans="1:13" s="7" customFormat="1" x14ac:dyDescent="0.25">
      <c r="A74" s="73"/>
      <c r="B74" s="77" t="s">
        <v>5</v>
      </c>
      <c r="C74" s="58">
        <f t="shared" ref="C74:I74" si="24">C80+C110</f>
        <v>0</v>
      </c>
      <c r="D74" s="58">
        <f t="shared" si="24"/>
        <v>0</v>
      </c>
      <c r="E74" s="58">
        <f t="shared" si="24"/>
        <v>0</v>
      </c>
      <c r="F74" s="56">
        <f t="shared" si="24"/>
        <v>0</v>
      </c>
      <c r="G74" s="58">
        <f t="shared" si="24"/>
        <v>0</v>
      </c>
      <c r="H74" s="56">
        <f t="shared" si="24"/>
        <v>0</v>
      </c>
      <c r="I74" s="58">
        <f t="shared" si="24"/>
        <v>0</v>
      </c>
      <c r="J74" s="175"/>
      <c r="K74" s="45">
        <f t="shared" ref="K74:K143" si="25">D74-I74</f>
        <v>0</v>
      </c>
      <c r="L74" s="1"/>
      <c r="M74" s="1"/>
    </row>
    <row r="75" spans="1:13" s="29" customFormat="1" ht="90" customHeight="1" x14ac:dyDescent="0.25">
      <c r="A75" s="88" t="s">
        <v>39</v>
      </c>
      <c r="B75" s="69" t="s">
        <v>68</v>
      </c>
      <c r="C75" s="70">
        <f>SUM(C76:C80)</f>
        <v>1260295.3</v>
      </c>
      <c r="D75" s="70">
        <f>SUM(D76:D80)</f>
        <v>1597441.59</v>
      </c>
      <c r="E75" s="70">
        <f>SUM(E76:E80)</f>
        <v>120945.94</v>
      </c>
      <c r="F75" s="71">
        <f>E75/D75</f>
        <v>7.5700000000000003E-2</v>
      </c>
      <c r="G75" s="70">
        <f>SUM(G76:G80)</f>
        <v>120945.94</v>
      </c>
      <c r="H75" s="71">
        <f>G75/D75</f>
        <v>7.5700000000000003E-2</v>
      </c>
      <c r="I75" s="70">
        <f>SUM(I76:I80)</f>
        <v>1539542.55</v>
      </c>
      <c r="J75" s="8"/>
      <c r="K75" s="45">
        <f t="shared" si="25"/>
        <v>57899.040000000001</v>
      </c>
      <c r="L75" s="1"/>
      <c r="M75" s="1"/>
    </row>
    <row r="76" spans="1:13" s="7" customFormat="1" x14ac:dyDescent="0.25">
      <c r="A76" s="53"/>
      <c r="B76" s="77" t="s">
        <v>4</v>
      </c>
      <c r="C76" s="58"/>
      <c r="D76" s="78"/>
      <c r="E76" s="58"/>
      <c r="F76" s="71"/>
      <c r="G76" s="58"/>
      <c r="H76" s="71"/>
      <c r="I76" s="58"/>
      <c r="J76" s="81"/>
      <c r="K76" s="45">
        <f t="shared" si="25"/>
        <v>0</v>
      </c>
      <c r="L76" s="1"/>
      <c r="M76" s="1"/>
    </row>
    <row r="77" spans="1:13" s="7" customFormat="1" x14ac:dyDescent="0.25">
      <c r="A77" s="53"/>
      <c r="B77" s="77" t="s">
        <v>47</v>
      </c>
      <c r="C77" s="58">
        <f t="shared" ref="C77:E78" si="26">C89+C83+C95+C101</f>
        <v>1121662.7</v>
      </c>
      <c r="D77" s="58">
        <f t="shared" si="26"/>
        <v>1429673.3</v>
      </c>
      <c r="E77" s="58">
        <f t="shared" si="26"/>
        <v>99600.83</v>
      </c>
      <c r="F77" s="71">
        <f t="shared" ref="F77:F78" si="27">E77/D77</f>
        <v>6.9699999999999998E-2</v>
      </c>
      <c r="G77" s="58">
        <f>G89+G83+G95+G101</f>
        <v>99600.83</v>
      </c>
      <c r="H77" s="71">
        <f t="shared" ref="H77:H78" si="28">G77/D77</f>
        <v>6.9699999999999998E-2</v>
      </c>
      <c r="I77" s="58">
        <f>I89+I83+I95+I101</f>
        <v>1404148.23</v>
      </c>
      <c r="J77" s="81"/>
      <c r="K77" s="45">
        <f t="shared" si="25"/>
        <v>25525.07</v>
      </c>
      <c r="L77" s="1"/>
      <c r="M77" s="1"/>
    </row>
    <row r="78" spans="1:13" s="7" customFormat="1" x14ac:dyDescent="0.25">
      <c r="A78" s="53"/>
      <c r="B78" s="77" t="s">
        <v>37</v>
      </c>
      <c r="C78" s="58">
        <f>C90+C84+C96+C102</f>
        <v>138632.6</v>
      </c>
      <c r="D78" s="58">
        <f>D90+D84+D96+D102</f>
        <v>167768.29</v>
      </c>
      <c r="E78" s="58">
        <f t="shared" si="26"/>
        <v>21345.11</v>
      </c>
      <c r="F78" s="71">
        <f t="shared" si="27"/>
        <v>0.12720000000000001</v>
      </c>
      <c r="G78" s="58">
        <f>G90+G84+G96+G102</f>
        <v>21345.11</v>
      </c>
      <c r="H78" s="71">
        <f t="shared" si="28"/>
        <v>0.12720000000000001</v>
      </c>
      <c r="I78" s="58">
        <f>I90+I84+I96+I102</f>
        <v>135394.32</v>
      </c>
      <c r="J78" s="81"/>
      <c r="K78" s="45">
        <f t="shared" si="25"/>
        <v>32373.97</v>
      </c>
      <c r="L78" s="1"/>
      <c r="M78" s="1"/>
    </row>
    <row r="79" spans="1:13" s="7" customFormat="1" x14ac:dyDescent="0.25">
      <c r="A79" s="53"/>
      <c r="B79" s="77" t="s">
        <v>13</v>
      </c>
      <c r="C79" s="58"/>
      <c r="D79" s="58"/>
      <c r="E79" s="58"/>
      <c r="F79" s="56"/>
      <c r="G79" s="58"/>
      <c r="H79" s="56"/>
      <c r="I79" s="58"/>
      <c r="J79" s="81"/>
      <c r="K79" s="45">
        <f t="shared" si="25"/>
        <v>0</v>
      </c>
      <c r="L79" s="1"/>
      <c r="M79" s="1"/>
    </row>
    <row r="80" spans="1:13" s="7" customFormat="1" x14ac:dyDescent="0.25">
      <c r="A80" s="53"/>
      <c r="B80" s="77" t="s">
        <v>5</v>
      </c>
      <c r="C80" s="58"/>
      <c r="D80" s="78"/>
      <c r="E80" s="58"/>
      <c r="F80" s="56"/>
      <c r="G80" s="58"/>
      <c r="H80" s="56"/>
      <c r="I80" s="58"/>
      <c r="J80" s="81"/>
      <c r="K80" s="45">
        <f t="shared" si="25"/>
        <v>0</v>
      </c>
      <c r="L80" s="1"/>
      <c r="M80" s="1"/>
    </row>
    <row r="81" spans="1:13" s="29" customFormat="1" ht="50.25" customHeight="1" x14ac:dyDescent="0.25">
      <c r="A81" s="74" t="s">
        <v>56</v>
      </c>
      <c r="B81" s="82" t="s">
        <v>70</v>
      </c>
      <c r="C81" s="55">
        <f>SUM(C82:C86)</f>
        <v>1198440.2</v>
      </c>
      <c r="D81" s="55">
        <f>SUM(D82:D86)</f>
        <v>1120001.3</v>
      </c>
      <c r="E81" s="55">
        <f>SUM(E82:E86)</f>
        <v>112377.94</v>
      </c>
      <c r="F81" s="57">
        <f>E81/D81</f>
        <v>0.1003</v>
      </c>
      <c r="G81" s="55">
        <f>SUM(G82:G86)</f>
        <v>112377.94</v>
      </c>
      <c r="H81" s="57">
        <f>G81/D81</f>
        <v>0.1003</v>
      </c>
      <c r="I81" s="55">
        <f>SUM(I82:I86)</f>
        <v>1090782.1599999999</v>
      </c>
      <c r="J81" s="176" t="s">
        <v>95</v>
      </c>
      <c r="K81" s="45">
        <f t="shared" si="25"/>
        <v>29219.14</v>
      </c>
      <c r="L81" s="1"/>
      <c r="M81" s="1"/>
    </row>
    <row r="82" spans="1:13" s="7" customFormat="1" x14ac:dyDescent="0.25">
      <c r="A82" s="75"/>
      <c r="B82" s="77" t="s">
        <v>4</v>
      </c>
      <c r="C82" s="58"/>
      <c r="D82" s="78"/>
      <c r="E82" s="58"/>
      <c r="F82" s="56"/>
      <c r="G82" s="58"/>
      <c r="H82" s="56"/>
      <c r="I82" s="58"/>
      <c r="J82" s="177"/>
      <c r="K82" s="45">
        <f t="shared" si="25"/>
        <v>0</v>
      </c>
      <c r="L82" s="1"/>
      <c r="M82" s="1"/>
    </row>
    <row r="83" spans="1:13" s="7" customFormat="1" x14ac:dyDescent="0.25">
      <c r="A83" s="75"/>
      <c r="B83" s="77" t="s">
        <v>47</v>
      </c>
      <c r="C83" s="58">
        <f>224309.2+842302.5</f>
        <v>1066611.7</v>
      </c>
      <c r="D83" s="58">
        <f>224309.2+842302.5-78438.9</f>
        <v>988172.80000000005</v>
      </c>
      <c r="E83" s="58">
        <v>91975.31</v>
      </c>
      <c r="F83" s="56">
        <f>E83/D83</f>
        <v>9.3100000000000002E-2</v>
      </c>
      <c r="G83" s="58">
        <f>91975.31</f>
        <v>91975.31</v>
      </c>
      <c r="H83" s="56">
        <f>G83/D83</f>
        <v>9.3100000000000002E-2</v>
      </c>
      <c r="I83" s="58">
        <f>224309.2+842302.5-78438.9</f>
        <v>988172.80000000005</v>
      </c>
      <c r="J83" s="177"/>
      <c r="K83" s="45">
        <f t="shared" si="25"/>
        <v>0</v>
      </c>
      <c r="L83" s="1"/>
      <c r="M83" s="1"/>
    </row>
    <row r="84" spans="1:13" s="7" customFormat="1" x14ac:dyDescent="0.25">
      <c r="A84" s="75"/>
      <c r="B84" s="77" t="s">
        <v>37</v>
      </c>
      <c r="C84" s="58">
        <f>27723.7+104104.8</f>
        <v>131828.5</v>
      </c>
      <c r="D84" s="58">
        <f>27723.7+104104.8</f>
        <v>131828.5</v>
      </c>
      <c r="E84" s="58">
        <f>11308.44+9094.19</f>
        <v>20402.63</v>
      </c>
      <c r="F84" s="56">
        <f>E84/D84</f>
        <v>0.15479999999999999</v>
      </c>
      <c r="G84" s="58">
        <f>11308.44+9094.19</f>
        <v>20402.63</v>
      </c>
      <c r="H84" s="56">
        <f>G84/D84</f>
        <v>0.15479999999999999</v>
      </c>
      <c r="I84" s="58">
        <f>27723.7+104104.8-29219.14</f>
        <v>102609.36</v>
      </c>
      <c r="J84" s="177"/>
      <c r="K84" s="45">
        <f t="shared" si="25"/>
        <v>29219.14</v>
      </c>
      <c r="L84" s="1"/>
      <c r="M84" s="1"/>
    </row>
    <row r="85" spans="1:13" s="7" customFormat="1" x14ac:dyDescent="0.25">
      <c r="A85" s="75"/>
      <c r="B85" s="77" t="s">
        <v>13</v>
      </c>
      <c r="C85" s="58"/>
      <c r="D85" s="58"/>
      <c r="E85" s="58"/>
      <c r="F85" s="56"/>
      <c r="G85" s="58"/>
      <c r="H85" s="56"/>
      <c r="I85" s="58"/>
      <c r="J85" s="177"/>
      <c r="K85" s="45">
        <f t="shared" si="25"/>
        <v>0</v>
      </c>
      <c r="L85" s="1"/>
      <c r="M85" s="1"/>
    </row>
    <row r="86" spans="1:13" s="7" customFormat="1" x14ac:dyDescent="0.25">
      <c r="A86" s="75"/>
      <c r="B86" s="77" t="s">
        <v>5</v>
      </c>
      <c r="C86" s="58"/>
      <c r="D86" s="78"/>
      <c r="E86" s="58"/>
      <c r="F86" s="56"/>
      <c r="G86" s="58"/>
      <c r="H86" s="56"/>
      <c r="I86" s="58"/>
      <c r="J86" s="178"/>
      <c r="K86" s="45">
        <f t="shared" si="25"/>
        <v>0</v>
      </c>
      <c r="L86" s="1"/>
      <c r="M86" s="1"/>
    </row>
    <row r="87" spans="1:13" s="29" customFormat="1" ht="40.5" x14ac:dyDescent="0.25">
      <c r="A87" s="74" t="s">
        <v>57</v>
      </c>
      <c r="B87" s="54" t="s">
        <v>87</v>
      </c>
      <c r="C87" s="55">
        <f>SUM(C88:C92)</f>
        <v>30960.9</v>
      </c>
      <c r="D87" s="55">
        <f>SUM(D88:D92)</f>
        <v>30960.9</v>
      </c>
      <c r="E87" s="55">
        <f>SUM(E88:E92)</f>
        <v>8568</v>
      </c>
      <c r="F87" s="57">
        <f>E87/D87</f>
        <v>0.2767</v>
      </c>
      <c r="G87" s="55">
        <f>SUM(G88:G92)</f>
        <v>8568</v>
      </c>
      <c r="H87" s="56">
        <f t="shared" ref="H87:H90" si="29">G87/D87</f>
        <v>0.2767</v>
      </c>
      <c r="I87" s="55">
        <f>SUM(I88:I92)</f>
        <v>30960.9</v>
      </c>
      <c r="J87" s="179" t="s">
        <v>90</v>
      </c>
      <c r="K87" s="45">
        <f t="shared" si="25"/>
        <v>0</v>
      </c>
      <c r="L87" s="1"/>
      <c r="M87" s="1"/>
    </row>
    <row r="88" spans="1:13" s="7" customFormat="1" x14ac:dyDescent="0.25">
      <c r="A88" s="75"/>
      <c r="B88" s="77" t="s">
        <v>4</v>
      </c>
      <c r="C88" s="58"/>
      <c r="D88" s="78"/>
      <c r="E88" s="58"/>
      <c r="F88" s="56"/>
      <c r="G88" s="58"/>
      <c r="H88" s="56"/>
      <c r="I88" s="58"/>
      <c r="J88" s="180"/>
      <c r="K88" s="45">
        <f t="shared" si="25"/>
        <v>0</v>
      </c>
      <c r="L88" s="1"/>
      <c r="M88" s="1"/>
    </row>
    <row r="89" spans="1:13" s="7" customFormat="1" x14ac:dyDescent="0.25">
      <c r="A89" s="75"/>
      <c r="B89" s="77" t="s">
        <v>47</v>
      </c>
      <c r="C89" s="58">
        <v>27555.200000000001</v>
      </c>
      <c r="D89" s="58">
        <v>27555.200000000001</v>
      </c>
      <c r="E89" s="58">
        <v>7625.52</v>
      </c>
      <c r="F89" s="56">
        <f>E89/D89</f>
        <v>0.2767</v>
      </c>
      <c r="G89" s="58">
        <v>7625.52</v>
      </c>
      <c r="H89" s="56">
        <f>G89/D89</f>
        <v>0.2767</v>
      </c>
      <c r="I89" s="58">
        <v>27555.200000000001</v>
      </c>
      <c r="J89" s="180"/>
      <c r="K89" s="45">
        <f t="shared" si="25"/>
        <v>0</v>
      </c>
      <c r="L89" s="1"/>
      <c r="M89" s="1"/>
    </row>
    <row r="90" spans="1:13" s="7" customFormat="1" x14ac:dyDescent="0.25">
      <c r="A90" s="75"/>
      <c r="B90" s="77" t="s">
        <v>37</v>
      </c>
      <c r="C90" s="58">
        <v>3405.7</v>
      </c>
      <c r="D90" s="58">
        <v>3405.7</v>
      </c>
      <c r="E90" s="58">
        <v>942.48</v>
      </c>
      <c r="F90" s="56">
        <f>E90/D90</f>
        <v>0.2767</v>
      </c>
      <c r="G90" s="58">
        <v>942.48</v>
      </c>
      <c r="H90" s="56">
        <f t="shared" si="29"/>
        <v>0.2767</v>
      </c>
      <c r="I90" s="58">
        <v>3405.7</v>
      </c>
      <c r="J90" s="180"/>
      <c r="K90" s="45">
        <f t="shared" si="25"/>
        <v>0</v>
      </c>
      <c r="L90" s="1"/>
      <c r="M90" s="1"/>
    </row>
    <row r="91" spans="1:13" s="7" customFormat="1" x14ac:dyDescent="0.25">
      <c r="A91" s="75"/>
      <c r="B91" s="77" t="s">
        <v>13</v>
      </c>
      <c r="C91" s="58"/>
      <c r="D91" s="58"/>
      <c r="E91" s="58"/>
      <c r="F91" s="56"/>
      <c r="G91" s="58"/>
      <c r="H91" s="56"/>
      <c r="I91" s="58">
        <v>0</v>
      </c>
      <c r="J91" s="180"/>
      <c r="K91" s="45">
        <f t="shared" si="25"/>
        <v>0</v>
      </c>
      <c r="L91" s="1"/>
      <c r="M91" s="1"/>
    </row>
    <row r="92" spans="1:13" s="7" customFormat="1" ht="26.25" customHeight="1" x14ac:dyDescent="0.25">
      <c r="A92" s="75"/>
      <c r="B92" s="77" t="s">
        <v>5</v>
      </c>
      <c r="C92" s="58"/>
      <c r="D92" s="78"/>
      <c r="E92" s="58"/>
      <c r="F92" s="56"/>
      <c r="G92" s="58"/>
      <c r="H92" s="56"/>
      <c r="I92" s="58"/>
      <c r="J92" s="181"/>
      <c r="K92" s="45">
        <f t="shared" si="25"/>
        <v>0</v>
      </c>
      <c r="L92" s="1"/>
      <c r="M92" s="1"/>
    </row>
    <row r="93" spans="1:13" s="7" customFormat="1" ht="40.5" x14ac:dyDescent="0.25">
      <c r="A93" s="74" t="s">
        <v>88</v>
      </c>
      <c r="B93" s="54" t="s">
        <v>89</v>
      </c>
      <c r="C93" s="55">
        <f>SUM(C94:C98)</f>
        <v>30894.2</v>
      </c>
      <c r="D93" s="55">
        <f>SUM(D94:D98)</f>
        <v>30894.2</v>
      </c>
      <c r="E93" s="55">
        <f>SUM(E94:E98)</f>
        <v>0</v>
      </c>
      <c r="F93" s="57">
        <f>E93/D93</f>
        <v>0</v>
      </c>
      <c r="G93" s="55">
        <f>SUM(G94:G98)</f>
        <v>0</v>
      </c>
      <c r="H93" s="56">
        <f t="shared" ref="H93" si="30">G93/D93</f>
        <v>0</v>
      </c>
      <c r="I93" s="55">
        <f>SUM(I94:I98)</f>
        <v>2214.3000000000002</v>
      </c>
      <c r="J93" s="179" t="s">
        <v>99</v>
      </c>
      <c r="K93" s="45">
        <f t="shared" si="25"/>
        <v>28679.9</v>
      </c>
      <c r="L93" s="1"/>
      <c r="M93" s="1"/>
    </row>
    <row r="94" spans="1:13" s="7" customFormat="1" x14ac:dyDescent="0.25">
      <c r="A94" s="75"/>
      <c r="B94" s="77" t="s">
        <v>4</v>
      </c>
      <c r="C94" s="58"/>
      <c r="D94" s="78"/>
      <c r="E94" s="58"/>
      <c r="F94" s="56"/>
      <c r="G94" s="58"/>
      <c r="H94" s="56"/>
      <c r="I94" s="58"/>
      <c r="J94" s="180"/>
      <c r="K94" s="45">
        <f t="shared" si="25"/>
        <v>0</v>
      </c>
      <c r="L94" s="1"/>
      <c r="M94" s="1"/>
    </row>
    <row r="95" spans="1:13" s="7" customFormat="1" x14ac:dyDescent="0.25">
      <c r="A95" s="75"/>
      <c r="B95" s="77" t="s">
        <v>47</v>
      </c>
      <c r="C95" s="58">
        <v>27495.8</v>
      </c>
      <c r="D95" s="58">
        <v>27495.8</v>
      </c>
      <c r="E95" s="58"/>
      <c r="F95" s="56">
        <f>E95/D95</f>
        <v>0</v>
      </c>
      <c r="G95" s="58"/>
      <c r="H95" s="56">
        <f>G95/D95</f>
        <v>0</v>
      </c>
      <c r="I95" s="58">
        <v>1970.73</v>
      </c>
      <c r="J95" s="180"/>
      <c r="K95" s="45">
        <f t="shared" si="25"/>
        <v>25525.07</v>
      </c>
      <c r="L95" s="1"/>
      <c r="M95" s="1"/>
    </row>
    <row r="96" spans="1:13" s="7" customFormat="1" x14ac:dyDescent="0.25">
      <c r="A96" s="75"/>
      <c r="B96" s="77" t="s">
        <v>37</v>
      </c>
      <c r="C96" s="58">
        <v>3398.4</v>
      </c>
      <c r="D96" s="58">
        <v>3398.4</v>
      </c>
      <c r="E96" s="58"/>
      <c r="F96" s="56">
        <f>E96/D96</f>
        <v>0</v>
      </c>
      <c r="G96" s="58"/>
      <c r="H96" s="56">
        <f t="shared" ref="H96" si="31">G96/D96</f>
        <v>0</v>
      </c>
      <c r="I96" s="58">
        <v>243.57</v>
      </c>
      <c r="J96" s="180"/>
      <c r="K96" s="45">
        <f t="shared" si="25"/>
        <v>3154.83</v>
      </c>
      <c r="L96" s="1"/>
      <c r="M96" s="1"/>
    </row>
    <row r="97" spans="1:13" s="7" customFormat="1" x14ac:dyDescent="0.25">
      <c r="A97" s="75"/>
      <c r="B97" s="77" t="s">
        <v>13</v>
      </c>
      <c r="C97" s="58"/>
      <c r="D97" s="58"/>
      <c r="E97" s="58"/>
      <c r="F97" s="56"/>
      <c r="G97" s="58"/>
      <c r="H97" s="56"/>
      <c r="I97" s="58">
        <v>0</v>
      </c>
      <c r="J97" s="180"/>
      <c r="K97" s="45">
        <f t="shared" si="25"/>
        <v>0</v>
      </c>
      <c r="L97" s="1"/>
      <c r="M97" s="1"/>
    </row>
    <row r="98" spans="1:13" s="7" customFormat="1" x14ac:dyDescent="0.25">
      <c r="A98" s="75"/>
      <c r="B98" s="77" t="s">
        <v>5</v>
      </c>
      <c r="C98" s="58"/>
      <c r="D98" s="78"/>
      <c r="E98" s="58"/>
      <c r="F98" s="56"/>
      <c r="G98" s="58"/>
      <c r="H98" s="56"/>
      <c r="I98" s="58"/>
      <c r="J98" s="181"/>
      <c r="K98" s="45">
        <f t="shared" si="25"/>
        <v>0</v>
      </c>
      <c r="L98" s="1"/>
      <c r="M98" s="1"/>
    </row>
    <row r="99" spans="1:13" s="7" customFormat="1" ht="40.5" x14ac:dyDescent="0.25">
      <c r="A99" s="74" t="s">
        <v>93</v>
      </c>
      <c r="B99" s="54" t="s">
        <v>94</v>
      </c>
      <c r="C99" s="58">
        <f t="shared" ref="C99:I99" si="32">C100+C101+C102+C103+C104</f>
        <v>0</v>
      </c>
      <c r="D99" s="55">
        <f t="shared" si="32"/>
        <v>415585.19</v>
      </c>
      <c r="E99" s="58">
        <f t="shared" si="32"/>
        <v>0</v>
      </c>
      <c r="F99" s="58">
        <f t="shared" si="32"/>
        <v>0</v>
      </c>
      <c r="G99" s="58">
        <f t="shared" si="32"/>
        <v>0</v>
      </c>
      <c r="H99" s="58">
        <f t="shared" si="32"/>
        <v>0</v>
      </c>
      <c r="I99" s="55">
        <f t="shared" si="32"/>
        <v>415585.19</v>
      </c>
      <c r="J99" s="89" t="s">
        <v>96</v>
      </c>
      <c r="K99" s="45"/>
      <c r="L99" s="1"/>
      <c r="M99" s="1"/>
    </row>
    <row r="100" spans="1:13" s="7" customFormat="1" x14ac:dyDescent="0.25">
      <c r="A100" s="75"/>
      <c r="B100" s="77" t="s">
        <v>4</v>
      </c>
      <c r="C100" s="58"/>
      <c r="D100" s="78"/>
      <c r="E100" s="58"/>
      <c r="F100" s="56"/>
      <c r="G100" s="58"/>
      <c r="H100" s="56"/>
      <c r="I100" s="58"/>
      <c r="J100" s="89"/>
      <c r="K100" s="45"/>
      <c r="L100" s="1"/>
      <c r="M100" s="1"/>
    </row>
    <row r="101" spans="1:13" s="7" customFormat="1" x14ac:dyDescent="0.25">
      <c r="A101" s="75"/>
      <c r="B101" s="77" t="s">
        <v>47</v>
      </c>
      <c r="C101" s="58"/>
      <c r="D101" s="58">
        <f>150715.3+235734.2</f>
        <v>386449.5</v>
      </c>
      <c r="E101" s="58"/>
      <c r="F101" s="56"/>
      <c r="G101" s="58"/>
      <c r="H101" s="56"/>
      <c r="I101" s="58">
        <f>150715.3+235734.2</f>
        <v>386449.5</v>
      </c>
      <c r="J101" s="89"/>
      <c r="K101" s="45"/>
      <c r="L101" s="1"/>
      <c r="M101" s="1"/>
    </row>
    <row r="102" spans="1:13" s="7" customFormat="1" x14ac:dyDescent="0.25">
      <c r="A102" s="75"/>
      <c r="B102" s="77" t="s">
        <v>37</v>
      </c>
      <c r="C102" s="58"/>
      <c r="D102" s="58">
        <v>29135.69</v>
      </c>
      <c r="E102" s="58"/>
      <c r="F102" s="56"/>
      <c r="G102" s="58"/>
      <c r="H102" s="56"/>
      <c r="I102" s="58">
        <v>29135.69</v>
      </c>
      <c r="J102" s="89"/>
      <c r="K102" s="45"/>
      <c r="L102" s="1"/>
      <c r="M102" s="1"/>
    </row>
    <row r="103" spans="1:13" s="7" customFormat="1" x14ac:dyDescent="0.25">
      <c r="A103" s="75"/>
      <c r="B103" s="77" t="s">
        <v>13</v>
      </c>
      <c r="C103" s="58"/>
      <c r="D103" s="78"/>
      <c r="E103" s="58"/>
      <c r="F103" s="56"/>
      <c r="G103" s="58"/>
      <c r="H103" s="56"/>
      <c r="I103" s="58"/>
      <c r="J103" s="89"/>
      <c r="K103" s="45"/>
      <c r="L103" s="1"/>
      <c r="M103" s="1"/>
    </row>
    <row r="104" spans="1:13" s="7" customFormat="1" x14ac:dyDescent="0.25">
      <c r="A104" s="75"/>
      <c r="B104" s="77" t="s">
        <v>5</v>
      </c>
      <c r="C104" s="58"/>
      <c r="D104" s="78"/>
      <c r="E104" s="58"/>
      <c r="F104" s="56"/>
      <c r="G104" s="58"/>
      <c r="H104" s="56"/>
      <c r="I104" s="58"/>
      <c r="J104" s="89"/>
      <c r="K104" s="45"/>
      <c r="L104" s="1"/>
      <c r="M104" s="1"/>
    </row>
    <row r="105" spans="1:13" s="29" customFormat="1" ht="71.25" customHeight="1" x14ac:dyDescent="0.25">
      <c r="A105" s="88" t="s">
        <v>52</v>
      </c>
      <c r="B105" s="69" t="s">
        <v>71</v>
      </c>
      <c r="C105" s="70">
        <f>SUM(C106:C110)</f>
        <v>113256.14</v>
      </c>
      <c r="D105" s="70">
        <f>SUM(D106:D110)</f>
        <v>113256.14</v>
      </c>
      <c r="E105" s="70">
        <f>SUM(E106:E110)</f>
        <v>8424.0400000000009</v>
      </c>
      <c r="F105" s="71">
        <f>E105/D105</f>
        <v>7.4399999999999994E-2</v>
      </c>
      <c r="G105" s="70">
        <f>SUM(G106:G110)</f>
        <v>8424.0400000000009</v>
      </c>
      <c r="H105" s="71">
        <f>G105/D105</f>
        <v>7.4399999999999994E-2</v>
      </c>
      <c r="I105" s="70">
        <f>SUM(I106:I110)</f>
        <v>94609.87</v>
      </c>
      <c r="J105" s="174"/>
      <c r="K105" s="45">
        <f t="shared" si="25"/>
        <v>18646.27</v>
      </c>
      <c r="L105" s="1"/>
      <c r="M105" s="1"/>
    </row>
    <row r="106" spans="1:13" s="7" customFormat="1" x14ac:dyDescent="0.25">
      <c r="A106" s="75"/>
      <c r="B106" s="77" t="s">
        <v>4</v>
      </c>
      <c r="C106" s="58">
        <f>C112</f>
        <v>0</v>
      </c>
      <c r="D106" s="58">
        <f>D112</f>
        <v>0</v>
      </c>
      <c r="E106" s="58">
        <f>E112</f>
        <v>0</v>
      </c>
      <c r="F106" s="56"/>
      <c r="G106" s="58"/>
      <c r="H106" s="56"/>
      <c r="I106" s="58"/>
      <c r="J106" s="174"/>
      <c r="K106" s="45">
        <f t="shared" si="25"/>
        <v>0</v>
      </c>
      <c r="L106" s="1"/>
      <c r="M106" s="1"/>
    </row>
    <row r="107" spans="1:13" s="7" customFormat="1" x14ac:dyDescent="0.25">
      <c r="A107" s="75"/>
      <c r="B107" s="77" t="s">
        <v>47</v>
      </c>
      <c r="C107" s="58">
        <f>C113+C119</f>
        <v>84942.1</v>
      </c>
      <c r="D107" s="58">
        <f>D113+D119</f>
        <v>84942.1</v>
      </c>
      <c r="E107" s="58">
        <f t="shared" ref="C107:G110" si="33">E113</f>
        <v>6318.03</v>
      </c>
      <c r="F107" s="56">
        <f>E107/D107</f>
        <v>7.4399999999999994E-2</v>
      </c>
      <c r="G107" s="58">
        <f t="shared" si="33"/>
        <v>6318.03</v>
      </c>
      <c r="H107" s="56">
        <f>G107/D107</f>
        <v>7.4399999999999994E-2</v>
      </c>
      <c r="I107" s="58">
        <f>I113+I119</f>
        <v>70957.399999999994</v>
      </c>
      <c r="J107" s="174"/>
      <c r="K107" s="45">
        <f t="shared" si="25"/>
        <v>13984.7</v>
      </c>
      <c r="L107" s="1"/>
      <c r="M107" s="1"/>
    </row>
    <row r="108" spans="1:13" s="7" customFormat="1" x14ac:dyDescent="0.25">
      <c r="A108" s="83"/>
      <c r="B108" s="67" t="s">
        <v>37</v>
      </c>
      <c r="C108" s="64">
        <f>C114+C120</f>
        <v>28314.04</v>
      </c>
      <c r="D108" s="64">
        <f>D114+D120</f>
        <v>28314.04</v>
      </c>
      <c r="E108" s="58">
        <f t="shared" si="33"/>
        <v>2106.0100000000002</v>
      </c>
      <c r="F108" s="56">
        <f>E108/D108</f>
        <v>7.4399999999999994E-2</v>
      </c>
      <c r="G108" s="58">
        <f t="shared" si="33"/>
        <v>2106.0100000000002</v>
      </c>
      <c r="H108" s="56">
        <f>G108/D108</f>
        <v>7.4399999999999994E-2</v>
      </c>
      <c r="I108" s="64">
        <f>I114+I120</f>
        <v>23652.47</v>
      </c>
      <c r="J108" s="174"/>
      <c r="K108" s="45">
        <f t="shared" si="25"/>
        <v>4661.57</v>
      </c>
      <c r="L108" s="1"/>
      <c r="M108" s="1"/>
    </row>
    <row r="109" spans="1:13" s="7" customFormat="1" x14ac:dyDescent="0.25">
      <c r="A109" s="83"/>
      <c r="B109" s="67" t="s">
        <v>13</v>
      </c>
      <c r="C109" s="64">
        <f t="shared" si="33"/>
        <v>0</v>
      </c>
      <c r="D109" s="58">
        <f t="shared" si="33"/>
        <v>0</v>
      </c>
      <c r="E109" s="58">
        <f>E115</f>
        <v>0</v>
      </c>
      <c r="F109" s="56"/>
      <c r="G109" s="58">
        <f>G115</f>
        <v>0</v>
      </c>
      <c r="H109" s="56"/>
      <c r="I109" s="64">
        <f t="shared" ref="I109" si="34">I115</f>
        <v>0</v>
      </c>
      <c r="J109" s="174"/>
      <c r="K109" s="45">
        <f t="shared" si="25"/>
        <v>0</v>
      </c>
      <c r="L109" s="1"/>
      <c r="M109" s="1"/>
    </row>
    <row r="110" spans="1:13" s="7" customFormat="1" x14ac:dyDescent="0.25">
      <c r="A110" s="83"/>
      <c r="B110" s="67" t="s">
        <v>5</v>
      </c>
      <c r="C110" s="64">
        <f t="shared" si="33"/>
        <v>0</v>
      </c>
      <c r="D110" s="58">
        <f t="shared" si="33"/>
        <v>0</v>
      </c>
      <c r="E110" s="58">
        <f>E116</f>
        <v>0</v>
      </c>
      <c r="F110" s="56"/>
      <c r="G110" s="58"/>
      <c r="H110" s="56"/>
      <c r="I110" s="64"/>
      <c r="J110" s="174"/>
      <c r="K110" s="45">
        <f t="shared" si="25"/>
        <v>0</v>
      </c>
      <c r="L110" s="1"/>
      <c r="M110" s="1"/>
    </row>
    <row r="111" spans="1:13" s="30" customFormat="1" x14ac:dyDescent="0.25">
      <c r="A111" s="83" t="s">
        <v>53</v>
      </c>
      <c r="B111" s="84" t="s">
        <v>50</v>
      </c>
      <c r="C111" s="85">
        <f>SUM(C112:C116)</f>
        <v>27070.31</v>
      </c>
      <c r="D111" s="55">
        <f>SUM(D112:D116)</f>
        <v>27070.31</v>
      </c>
      <c r="E111" s="55">
        <f>SUM(E112:E116)</f>
        <v>8424.0400000000009</v>
      </c>
      <c r="F111" s="57">
        <f>E111/D111</f>
        <v>0.31119999999999998</v>
      </c>
      <c r="G111" s="55">
        <f>SUM(G112:G116)</f>
        <v>8424.0400000000009</v>
      </c>
      <c r="H111" s="57">
        <f>G111/D111</f>
        <v>0.31119999999999998</v>
      </c>
      <c r="I111" s="85">
        <f>SUM(I112:I116)</f>
        <v>8424.0400000000009</v>
      </c>
      <c r="J111" s="159" t="s">
        <v>97</v>
      </c>
      <c r="K111" s="45">
        <f t="shared" si="25"/>
        <v>18646.27</v>
      </c>
      <c r="L111" s="1"/>
      <c r="M111" s="1"/>
    </row>
    <row r="112" spans="1:13" s="7" customFormat="1" ht="42" customHeight="1" x14ac:dyDescent="0.25">
      <c r="A112" s="83"/>
      <c r="B112" s="67" t="s">
        <v>4</v>
      </c>
      <c r="C112" s="64"/>
      <c r="D112" s="78"/>
      <c r="E112" s="58"/>
      <c r="F112" s="56"/>
      <c r="G112" s="58"/>
      <c r="H112" s="56"/>
      <c r="I112" s="64"/>
      <c r="J112" s="159"/>
      <c r="K112" s="45">
        <f t="shared" si="25"/>
        <v>0</v>
      </c>
      <c r="L112" s="1"/>
      <c r="M112" s="1"/>
    </row>
    <row r="113" spans="1:13" s="7" customFormat="1" ht="42" customHeight="1" x14ac:dyDescent="0.25">
      <c r="A113" s="83"/>
      <c r="B113" s="67" t="s">
        <v>47</v>
      </c>
      <c r="C113" s="64">
        <v>20302.73</v>
      </c>
      <c r="D113" s="58">
        <v>20302.73</v>
      </c>
      <c r="E113" s="58">
        <v>6318.03</v>
      </c>
      <c r="F113" s="56">
        <f>E113/D113</f>
        <v>0.31119999999999998</v>
      </c>
      <c r="G113" s="58">
        <v>6318.03</v>
      </c>
      <c r="H113" s="56">
        <f>G113/D113</f>
        <v>0.31119999999999998</v>
      </c>
      <c r="I113" s="64">
        <v>6318.03</v>
      </c>
      <c r="J113" s="159"/>
      <c r="K113" s="45">
        <f t="shared" si="25"/>
        <v>13984.7</v>
      </c>
      <c r="L113" s="1"/>
      <c r="M113" s="1"/>
    </row>
    <row r="114" spans="1:13" s="7" customFormat="1" ht="42" customHeight="1" x14ac:dyDescent="0.25">
      <c r="A114" s="83"/>
      <c r="B114" s="67" t="s">
        <v>37</v>
      </c>
      <c r="C114" s="64">
        <v>6767.58</v>
      </c>
      <c r="D114" s="58">
        <v>6767.58</v>
      </c>
      <c r="E114" s="58">
        <v>2106.0100000000002</v>
      </c>
      <c r="F114" s="56">
        <f>E114/D114</f>
        <v>0.31119999999999998</v>
      </c>
      <c r="G114" s="58">
        <v>2106.0100000000002</v>
      </c>
      <c r="H114" s="56">
        <f>G114/D114</f>
        <v>0.31119999999999998</v>
      </c>
      <c r="I114" s="64">
        <v>2106.0100000000002</v>
      </c>
      <c r="J114" s="159"/>
      <c r="K114" s="45">
        <f t="shared" si="25"/>
        <v>4661.57</v>
      </c>
      <c r="L114" s="1"/>
      <c r="M114" s="1"/>
    </row>
    <row r="115" spans="1:13" s="7" customFormat="1" ht="28.5" customHeight="1" x14ac:dyDescent="0.25">
      <c r="A115" s="83"/>
      <c r="B115" s="67" t="s">
        <v>13</v>
      </c>
      <c r="C115" s="64">
        <v>0</v>
      </c>
      <c r="D115" s="58">
        <v>0</v>
      </c>
      <c r="E115" s="58"/>
      <c r="F115" s="56"/>
      <c r="G115" s="58"/>
      <c r="H115" s="56">
        <v>0</v>
      </c>
      <c r="I115" s="64"/>
      <c r="J115" s="159"/>
      <c r="K115" s="45">
        <f t="shared" si="25"/>
        <v>0</v>
      </c>
      <c r="L115" s="1"/>
      <c r="M115" s="1"/>
    </row>
    <row r="116" spans="1:13" s="7" customFormat="1" ht="28.5" customHeight="1" x14ac:dyDescent="0.25">
      <c r="A116" s="86"/>
      <c r="B116" s="67" t="s">
        <v>5</v>
      </c>
      <c r="C116" s="64"/>
      <c r="D116" s="78"/>
      <c r="E116" s="58"/>
      <c r="F116" s="56"/>
      <c r="G116" s="58"/>
      <c r="H116" s="56"/>
      <c r="I116" s="87"/>
      <c r="J116" s="159"/>
      <c r="K116" s="45">
        <f t="shared" si="25"/>
        <v>0</v>
      </c>
      <c r="L116" s="1"/>
      <c r="M116" s="1"/>
    </row>
    <row r="117" spans="1:13" s="7" customFormat="1" x14ac:dyDescent="0.25">
      <c r="A117" s="83" t="s">
        <v>63</v>
      </c>
      <c r="B117" s="84" t="s">
        <v>64</v>
      </c>
      <c r="C117" s="85">
        <f>SUM(C118:C122)</f>
        <v>86185.83</v>
      </c>
      <c r="D117" s="55">
        <f>SUM(D118:D122)</f>
        <v>86185.83</v>
      </c>
      <c r="E117" s="55">
        <f>SUM(E118:E122)</f>
        <v>0</v>
      </c>
      <c r="F117" s="57">
        <f>E117/D117</f>
        <v>0</v>
      </c>
      <c r="G117" s="55">
        <f>SUM(G118:G122)</f>
        <v>0</v>
      </c>
      <c r="H117" s="57">
        <f>G117/D117</f>
        <v>0</v>
      </c>
      <c r="I117" s="85">
        <f>SUM(I118:I122)</f>
        <v>86185.83</v>
      </c>
      <c r="J117" s="179" t="s">
        <v>98</v>
      </c>
      <c r="K117" s="45">
        <f t="shared" si="25"/>
        <v>0</v>
      </c>
      <c r="L117" s="1"/>
      <c r="M117" s="1"/>
    </row>
    <row r="118" spans="1:13" s="7" customFormat="1" x14ac:dyDescent="0.25">
      <c r="A118" s="83"/>
      <c r="B118" s="67" t="s">
        <v>4</v>
      </c>
      <c r="C118" s="64"/>
      <c r="D118" s="78"/>
      <c r="E118" s="58"/>
      <c r="F118" s="56"/>
      <c r="G118" s="58"/>
      <c r="H118" s="56"/>
      <c r="I118" s="64"/>
      <c r="J118" s="180"/>
      <c r="K118" s="45">
        <f t="shared" si="25"/>
        <v>0</v>
      </c>
      <c r="L118" s="1"/>
      <c r="M118" s="1"/>
    </row>
    <row r="119" spans="1:13" s="7" customFormat="1" x14ac:dyDescent="0.25">
      <c r="A119" s="83"/>
      <c r="B119" s="67" t="s">
        <v>47</v>
      </c>
      <c r="C119" s="64">
        <v>64639.37</v>
      </c>
      <c r="D119" s="58">
        <v>64639.37</v>
      </c>
      <c r="E119" s="58">
        <v>0</v>
      </c>
      <c r="F119" s="56">
        <f>E119/D119</f>
        <v>0</v>
      </c>
      <c r="G119" s="58">
        <v>0</v>
      </c>
      <c r="H119" s="56">
        <f>G119/D119</f>
        <v>0</v>
      </c>
      <c r="I119" s="64">
        <f>D119-G119</f>
        <v>64639.37</v>
      </c>
      <c r="J119" s="180"/>
      <c r="K119" s="45">
        <f t="shared" si="25"/>
        <v>0</v>
      </c>
      <c r="L119" s="1"/>
      <c r="M119" s="1"/>
    </row>
    <row r="120" spans="1:13" s="7" customFormat="1" x14ac:dyDescent="0.25">
      <c r="A120" s="83"/>
      <c r="B120" s="67" t="s">
        <v>37</v>
      </c>
      <c r="C120" s="64">
        <v>21546.46</v>
      </c>
      <c r="D120" s="58">
        <v>21546.46</v>
      </c>
      <c r="E120" s="58">
        <v>0</v>
      </c>
      <c r="F120" s="56">
        <f>E120/D120</f>
        <v>0</v>
      </c>
      <c r="G120" s="58">
        <v>0</v>
      </c>
      <c r="H120" s="56">
        <f>G120/D120</f>
        <v>0</v>
      </c>
      <c r="I120" s="64">
        <f>D120-G120</f>
        <v>21546.46</v>
      </c>
      <c r="J120" s="180"/>
      <c r="K120" s="45">
        <f t="shared" si="25"/>
        <v>0</v>
      </c>
      <c r="L120" s="1"/>
      <c r="M120" s="1"/>
    </row>
    <row r="121" spans="1:13" s="7" customFormat="1" x14ac:dyDescent="0.25">
      <c r="A121" s="83"/>
      <c r="B121" s="67" t="s">
        <v>13</v>
      </c>
      <c r="C121" s="64">
        <v>0</v>
      </c>
      <c r="D121" s="58">
        <v>0</v>
      </c>
      <c r="E121" s="58"/>
      <c r="F121" s="56"/>
      <c r="G121" s="58"/>
      <c r="H121" s="56">
        <v>0</v>
      </c>
      <c r="I121" s="64"/>
      <c r="J121" s="180"/>
      <c r="K121" s="45">
        <f t="shared" si="25"/>
        <v>0</v>
      </c>
      <c r="L121" s="1"/>
      <c r="M121" s="1"/>
    </row>
    <row r="122" spans="1:13" s="7" customFormat="1" ht="39.75" customHeight="1" x14ac:dyDescent="0.25">
      <c r="A122" s="86"/>
      <c r="B122" s="67" t="s">
        <v>5</v>
      </c>
      <c r="C122" s="64"/>
      <c r="D122" s="78"/>
      <c r="E122" s="58"/>
      <c r="F122" s="56"/>
      <c r="G122" s="58"/>
      <c r="H122" s="56"/>
      <c r="I122" s="87"/>
      <c r="J122" s="181"/>
      <c r="K122" s="45">
        <f t="shared" si="25"/>
        <v>0</v>
      </c>
      <c r="L122" s="1"/>
      <c r="M122" s="1"/>
    </row>
    <row r="123" spans="1:13" s="72" customFormat="1" ht="57" customHeight="1" x14ac:dyDescent="0.25">
      <c r="A123" s="68" t="s">
        <v>40</v>
      </c>
      <c r="B123" s="69" t="s">
        <v>72</v>
      </c>
      <c r="C123" s="70">
        <f>SUM(C124:C128)</f>
        <v>38696.410000000003</v>
      </c>
      <c r="D123" s="70">
        <f t="shared" ref="D123" si="35">SUM(D124:D128)</f>
        <v>38700.85</v>
      </c>
      <c r="E123" s="70">
        <f>SUM(E124:E128)</f>
        <v>13027.12</v>
      </c>
      <c r="F123" s="71">
        <f t="shared" ref="F123:F132" si="36">E123/D123</f>
        <v>0.33660000000000001</v>
      </c>
      <c r="G123" s="70">
        <f>SUM(G124:G128)</f>
        <v>13027</v>
      </c>
      <c r="H123" s="71">
        <f t="shared" ref="H123:H132" si="37">G123/D123</f>
        <v>0.33660000000000001</v>
      </c>
      <c r="I123" s="70">
        <f>SUM(I124:I128)</f>
        <v>38700.730000000003</v>
      </c>
      <c r="J123" s="164"/>
      <c r="K123" s="45">
        <f t="shared" si="25"/>
        <v>0.12</v>
      </c>
      <c r="L123" s="50"/>
      <c r="M123" s="50"/>
    </row>
    <row r="124" spans="1:13" s="60" customFormat="1" x14ac:dyDescent="0.25">
      <c r="A124" s="73"/>
      <c r="B124" s="77" t="s">
        <v>4</v>
      </c>
      <c r="C124" s="58">
        <f>C130+C136+C142+C148</f>
        <v>31334.73</v>
      </c>
      <c r="D124" s="58">
        <f>D130+D136+D142+D148</f>
        <v>31334.73</v>
      </c>
      <c r="E124" s="58">
        <f>E130+E136+E142+E148</f>
        <v>9813.7900000000009</v>
      </c>
      <c r="F124" s="56">
        <f t="shared" si="36"/>
        <v>0.31319999999999998</v>
      </c>
      <c r="G124" s="58">
        <f>G130+G136+G142+G148</f>
        <v>9813.7900000000009</v>
      </c>
      <c r="H124" s="56">
        <f t="shared" si="37"/>
        <v>0.31319999999999998</v>
      </c>
      <c r="I124" s="58">
        <f>I130+I136+I142+I148</f>
        <v>31334.73</v>
      </c>
      <c r="J124" s="164"/>
      <c r="K124" s="45">
        <f t="shared" si="25"/>
        <v>0</v>
      </c>
      <c r="L124" s="50"/>
      <c r="M124" s="50"/>
    </row>
    <row r="125" spans="1:13" s="60" customFormat="1" x14ac:dyDescent="0.25">
      <c r="A125" s="73"/>
      <c r="B125" s="77" t="s">
        <v>36</v>
      </c>
      <c r="C125" s="58">
        <f>C131+C137+C143+C149</f>
        <v>7101.89</v>
      </c>
      <c r="D125" s="58">
        <f t="shared" ref="C125:D128" si="38">D131+D137+D143+D149</f>
        <v>7101.89</v>
      </c>
      <c r="E125" s="58">
        <f>E131+E137+E143+E149</f>
        <v>3166.7</v>
      </c>
      <c r="F125" s="56">
        <f t="shared" si="36"/>
        <v>0.44590000000000002</v>
      </c>
      <c r="G125" s="58">
        <f t="shared" ref="G125" si="39">G131+G137+G143+G149</f>
        <v>3166.58</v>
      </c>
      <c r="H125" s="56">
        <f t="shared" si="37"/>
        <v>0.44590000000000002</v>
      </c>
      <c r="I125" s="58">
        <f t="shared" ref="I125" si="40">I131+I137+I143+I149</f>
        <v>7101.77</v>
      </c>
      <c r="J125" s="164"/>
      <c r="K125" s="45">
        <f t="shared" si="25"/>
        <v>0.12</v>
      </c>
      <c r="L125" s="50"/>
      <c r="M125" s="50"/>
    </row>
    <row r="126" spans="1:13" s="60" customFormat="1" x14ac:dyDescent="0.25">
      <c r="A126" s="73"/>
      <c r="B126" s="77" t="s">
        <v>37</v>
      </c>
      <c r="C126" s="58">
        <f t="shared" si="38"/>
        <v>259.79000000000002</v>
      </c>
      <c r="D126" s="58">
        <f t="shared" si="38"/>
        <v>264.23</v>
      </c>
      <c r="E126" s="58">
        <f t="shared" ref="E126:G126" si="41">E132+E138+E144+E150</f>
        <v>46.63</v>
      </c>
      <c r="F126" s="56">
        <f t="shared" si="36"/>
        <v>0.17649999999999999</v>
      </c>
      <c r="G126" s="58">
        <f t="shared" si="41"/>
        <v>46.63</v>
      </c>
      <c r="H126" s="56">
        <f t="shared" si="37"/>
        <v>0.17649999999999999</v>
      </c>
      <c r="I126" s="58">
        <f t="shared" ref="I126" si="42">I132+I138+I144+I150</f>
        <v>264.23</v>
      </c>
      <c r="J126" s="164"/>
      <c r="K126" s="45">
        <f t="shared" si="25"/>
        <v>0</v>
      </c>
      <c r="L126" s="50"/>
      <c r="M126" s="50"/>
    </row>
    <row r="127" spans="1:13" s="60" customFormat="1" x14ac:dyDescent="0.25">
      <c r="A127" s="73"/>
      <c r="B127" s="77" t="s">
        <v>13</v>
      </c>
      <c r="C127" s="58">
        <f t="shared" si="38"/>
        <v>0</v>
      </c>
      <c r="D127" s="58">
        <f t="shared" si="38"/>
        <v>0</v>
      </c>
      <c r="E127" s="58">
        <f t="shared" ref="E127:G127" si="43">E133+E139+E145+E151</f>
        <v>0</v>
      </c>
      <c r="F127" s="56"/>
      <c r="G127" s="58">
        <f t="shared" si="43"/>
        <v>0</v>
      </c>
      <c r="H127" s="56"/>
      <c r="I127" s="58">
        <f t="shared" ref="I127" si="44">I133+I139+I145+I151</f>
        <v>0</v>
      </c>
      <c r="J127" s="164"/>
      <c r="K127" s="45">
        <f t="shared" si="25"/>
        <v>0</v>
      </c>
      <c r="L127" s="50"/>
      <c r="M127" s="50"/>
    </row>
    <row r="128" spans="1:13" s="60" customFormat="1" collapsed="1" x14ac:dyDescent="0.25">
      <c r="A128" s="73"/>
      <c r="B128" s="77" t="s">
        <v>5</v>
      </c>
      <c r="C128" s="58">
        <f t="shared" si="38"/>
        <v>0</v>
      </c>
      <c r="D128" s="58">
        <f t="shared" si="38"/>
        <v>0</v>
      </c>
      <c r="E128" s="58">
        <f t="shared" ref="E128:G128" si="45">E134+E140+E146+E152</f>
        <v>0</v>
      </c>
      <c r="F128" s="56"/>
      <c r="G128" s="58">
        <f t="shared" si="45"/>
        <v>0</v>
      </c>
      <c r="H128" s="56"/>
      <c r="I128" s="58">
        <f t="shared" ref="I128" si="46">I134+I140+I146+I152</f>
        <v>0</v>
      </c>
      <c r="J128" s="164"/>
      <c r="K128" s="45">
        <f t="shared" si="25"/>
        <v>0</v>
      </c>
      <c r="L128" s="50"/>
      <c r="M128" s="50"/>
    </row>
    <row r="129" spans="1:13" s="31" customFormat="1" ht="70.5" customHeight="1" x14ac:dyDescent="0.25">
      <c r="A129" s="53" t="s">
        <v>41</v>
      </c>
      <c r="B129" s="54" t="s">
        <v>74</v>
      </c>
      <c r="C129" s="55">
        <f t="shared" ref="C129:E129" si="47">SUM(C130:C134)</f>
        <v>5280.19</v>
      </c>
      <c r="D129" s="55">
        <f t="shared" si="47"/>
        <v>5284.63</v>
      </c>
      <c r="E129" s="55">
        <f t="shared" si="47"/>
        <v>932.59</v>
      </c>
      <c r="F129" s="57">
        <f>E129/D129</f>
        <v>0.17649999999999999</v>
      </c>
      <c r="G129" s="55">
        <f>SUM(G130:G134)</f>
        <v>932.59</v>
      </c>
      <c r="H129" s="57">
        <f t="shared" si="37"/>
        <v>0.17649999999999999</v>
      </c>
      <c r="I129" s="55">
        <f>I130+I131+I132</f>
        <v>5284.63</v>
      </c>
      <c r="J129" s="165" t="s">
        <v>106</v>
      </c>
      <c r="K129" s="45">
        <f t="shared" si="25"/>
        <v>0</v>
      </c>
      <c r="L129" s="1"/>
      <c r="M129" s="1"/>
    </row>
    <row r="130" spans="1:13" s="6" customFormat="1" ht="42.75" customHeight="1" x14ac:dyDescent="0.25">
      <c r="A130" s="53"/>
      <c r="B130" s="77" t="s">
        <v>49</v>
      </c>
      <c r="C130" s="58">
        <v>248.63</v>
      </c>
      <c r="D130" s="58">
        <v>248.63</v>
      </c>
      <c r="E130" s="58">
        <v>43.88</v>
      </c>
      <c r="F130" s="57">
        <f>E130/D130</f>
        <v>0.17649999999999999</v>
      </c>
      <c r="G130" s="58">
        <v>43.88</v>
      </c>
      <c r="H130" s="57">
        <f>G130/D130</f>
        <v>0.17649999999999999</v>
      </c>
      <c r="I130" s="58">
        <f>D130</f>
        <v>248.63</v>
      </c>
      <c r="J130" s="165"/>
      <c r="K130" s="45">
        <f t="shared" si="25"/>
        <v>0</v>
      </c>
      <c r="L130" s="1"/>
      <c r="M130" s="1"/>
    </row>
    <row r="131" spans="1:13" s="6" customFormat="1" ht="42.75" customHeight="1" x14ac:dyDescent="0.25">
      <c r="A131" s="53"/>
      <c r="B131" s="77" t="s">
        <v>47</v>
      </c>
      <c r="C131" s="58">
        <v>4771.7700000000004</v>
      </c>
      <c r="D131" s="58">
        <v>4771.7700000000004</v>
      </c>
      <c r="E131" s="58">
        <v>842.08</v>
      </c>
      <c r="F131" s="57">
        <f>E131/D131</f>
        <v>0.17649999999999999</v>
      </c>
      <c r="G131" s="58">
        <v>842.08</v>
      </c>
      <c r="H131" s="57">
        <f>G131/D131</f>
        <v>0.17649999999999999</v>
      </c>
      <c r="I131" s="58">
        <f t="shared" ref="I131:I132" si="48">D131</f>
        <v>4771.7700000000004</v>
      </c>
      <c r="J131" s="165"/>
      <c r="K131" s="45">
        <f t="shared" si="25"/>
        <v>0</v>
      </c>
      <c r="L131" s="1"/>
      <c r="M131" s="1"/>
    </row>
    <row r="132" spans="1:13" s="6" customFormat="1" ht="42.75" customHeight="1" x14ac:dyDescent="0.25">
      <c r="A132" s="53"/>
      <c r="B132" s="77" t="s">
        <v>37</v>
      </c>
      <c r="C132" s="58">
        <v>259.79000000000002</v>
      </c>
      <c r="D132" s="58">
        <v>264.23</v>
      </c>
      <c r="E132" s="58">
        <v>46.63</v>
      </c>
      <c r="F132" s="56">
        <f t="shared" si="36"/>
        <v>0.17649999999999999</v>
      </c>
      <c r="G132" s="58">
        <v>46.63</v>
      </c>
      <c r="H132" s="57">
        <f t="shared" si="37"/>
        <v>0.17649999999999999</v>
      </c>
      <c r="I132" s="58">
        <f t="shared" si="48"/>
        <v>264.23</v>
      </c>
      <c r="J132" s="165"/>
      <c r="K132" s="45">
        <f t="shared" si="25"/>
        <v>0</v>
      </c>
      <c r="L132" s="1"/>
      <c r="M132" s="1"/>
    </row>
    <row r="133" spans="1:13" s="6" customFormat="1" ht="26.25" customHeight="1" x14ac:dyDescent="0.25">
      <c r="A133" s="53"/>
      <c r="B133" s="77" t="s">
        <v>13</v>
      </c>
      <c r="C133" s="58"/>
      <c r="D133" s="78"/>
      <c r="E133" s="58"/>
      <c r="F133" s="56"/>
      <c r="G133" s="58"/>
      <c r="H133" s="56"/>
      <c r="I133" s="61"/>
      <c r="J133" s="165"/>
      <c r="K133" s="45">
        <f t="shared" si="25"/>
        <v>0</v>
      </c>
      <c r="L133" s="1"/>
      <c r="M133" s="1"/>
    </row>
    <row r="134" spans="1:13" s="6" customFormat="1" ht="26.25" customHeight="1" collapsed="1" x14ac:dyDescent="0.25">
      <c r="A134" s="53"/>
      <c r="B134" s="77" t="s">
        <v>5</v>
      </c>
      <c r="C134" s="58"/>
      <c r="D134" s="78"/>
      <c r="E134" s="58"/>
      <c r="F134" s="56"/>
      <c r="G134" s="58"/>
      <c r="H134" s="56"/>
      <c r="I134" s="61"/>
      <c r="J134" s="166"/>
      <c r="K134" s="45">
        <f t="shared" si="25"/>
        <v>0</v>
      </c>
      <c r="L134" s="1"/>
      <c r="M134" s="1"/>
    </row>
    <row r="135" spans="1:13" s="31" customFormat="1" ht="129" customHeight="1" x14ac:dyDescent="0.25">
      <c r="A135" s="53" t="s">
        <v>42</v>
      </c>
      <c r="B135" s="54" t="s">
        <v>65</v>
      </c>
      <c r="C135" s="55">
        <f t="shared" ref="C135" si="49">SUM(C136:C140)</f>
        <v>11</v>
      </c>
      <c r="D135" s="55">
        <f>SUM(D136:D140)</f>
        <v>11</v>
      </c>
      <c r="E135" s="55">
        <f>SUM(E136:E140)</f>
        <v>5.5</v>
      </c>
      <c r="F135" s="56">
        <f>E135/D135</f>
        <v>0.5</v>
      </c>
      <c r="G135" s="55">
        <f>G136+G137+G138+G139+G140</f>
        <v>5.5</v>
      </c>
      <c r="H135" s="57">
        <f t="shared" ref="H135:H143" si="50">G135/D135</f>
        <v>0.5</v>
      </c>
      <c r="I135" s="65">
        <f>D135</f>
        <v>11</v>
      </c>
      <c r="J135" s="156" t="s">
        <v>75</v>
      </c>
      <c r="K135" s="45">
        <f t="shared" si="25"/>
        <v>0</v>
      </c>
      <c r="L135" s="1"/>
      <c r="M135" s="1"/>
    </row>
    <row r="136" spans="1:13" s="6" customFormat="1" x14ac:dyDescent="0.25">
      <c r="A136" s="53"/>
      <c r="B136" s="77" t="s">
        <v>4</v>
      </c>
      <c r="C136" s="58"/>
      <c r="D136" s="58"/>
      <c r="E136" s="58"/>
      <c r="F136" s="56"/>
      <c r="G136" s="58"/>
      <c r="H136" s="56"/>
      <c r="I136" s="66"/>
      <c r="J136" s="203"/>
      <c r="K136" s="45">
        <f t="shared" si="25"/>
        <v>0</v>
      </c>
      <c r="L136" s="1"/>
      <c r="M136" s="1"/>
    </row>
    <row r="137" spans="1:13" s="6" customFormat="1" x14ac:dyDescent="0.25">
      <c r="A137" s="53"/>
      <c r="B137" s="77" t="s">
        <v>36</v>
      </c>
      <c r="C137" s="58">
        <v>11</v>
      </c>
      <c r="D137" s="58">
        <v>11</v>
      </c>
      <c r="E137" s="58">
        <v>5.5</v>
      </c>
      <c r="F137" s="56">
        <f>E137/D137</f>
        <v>0.5</v>
      </c>
      <c r="G137" s="58">
        <v>5.5</v>
      </c>
      <c r="H137" s="56">
        <f t="shared" si="50"/>
        <v>0.5</v>
      </c>
      <c r="I137" s="65">
        <f>D137</f>
        <v>11</v>
      </c>
      <c r="J137" s="203"/>
      <c r="K137" s="45">
        <f t="shared" si="25"/>
        <v>0</v>
      </c>
      <c r="L137" s="1"/>
      <c r="M137" s="1"/>
    </row>
    <row r="138" spans="1:13" s="6" customFormat="1" ht="27.75" customHeight="1" x14ac:dyDescent="0.25">
      <c r="A138" s="53"/>
      <c r="B138" s="77" t="s">
        <v>37</v>
      </c>
      <c r="C138" s="58"/>
      <c r="D138" s="58"/>
      <c r="E138" s="58"/>
      <c r="F138" s="56"/>
      <c r="G138" s="58"/>
      <c r="H138" s="56"/>
      <c r="I138" s="66"/>
      <c r="J138" s="203"/>
      <c r="K138" s="45">
        <f t="shared" si="25"/>
        <v>0</v>
      </c>
      <c r="L138" s="1"/>
      <c r="M138" s="1"/>
    </row>
    <row r="139" spans="1:13" s="6" customFormat="1" x14ac:dyDescent="0.25">
      <c r="A139" s="53"/>
      <c r="B139" s="77" t="s">
        <v>13</v>
      </c>
      <c r="C139" s="58"/>
      <c r="D139" s="58"/>
      <c r="E139" s="58"/>
      <c r="F139" s="56"/>
      <c r="G139" s="58"/>
      <c r="H139" s="56"/>
      <c r="I139" s="66"/>
      <c r="J139" s="203"/>
      <c r="K139" s="45">
        <f t="shared" si="25"/>
        <v>0</v>
      </c>
      <c r="L139" s="1"/>
      <c r="M139" s="1"/>
    </row>
    <row r="140" spans="1:13" s="6" customFormat="1" collapsed="1" x14ac:dyDescent="0.25">
      <c r="A140" s="53"/>
      <c r="B140" s="77" t="s">
        <v>5</v>
      </c>
      <c r="C140" s="58"/>
      <c r="D140" s="58"/>
      <c r="E140" s="58"/>
      <c r="F140" s="56"/>
      <c r="G140" s="58"/>
      <c r="H140" s="56"/>
      <c r="I140" s="66"/>
      <c r="J140" s="204"/>
      <c r="K140" s="45">
        <f t="shared" si="25"/>
        <v>0</v>
      </c>
      <c r="L140" s="1"/>
      <c r="M140" s="1"/>
    </row>
    <row r="141" spans="1:13" s="32" customFormat="1" ht="240" customHeight="1" outlineLevel="1" x14ac:dyDescent="0.25">
      <c r="A141" s="53" t="s">
        <v>43</v>
      </c>
      <c r="B141" s="54" t="s">
        <v>66</v>
      </c>
      <c r="C141" s="55">
        <f>SUM(C142:C146)</f>
        <v>33405.22</v>
      </c>
      <c r="D141" s="55">
        <f>SUM(D142:D146)</f>
        <v>33405.22</v>
      </c>
      <c r="E141" s="55">
        <f t="shared" ref="E141" si="51">SUM(E142:E146)</f>
        <v>12089.03</v>
      </c>
      <c r="F141" s="57">
        <f t="shared" ref="F141:F143" si="52">E141/D141</f>
        <v>0.3619</v>
      </c>
      <c r="G141" s="55">
        <f>SUM(G142:G146)</f>
        <v>12088.91</v>
      </c>
      <c r="H141" s="57">
        <f t="shared" si="50"/>
        <v>0.3619</v>
      </c>
      <c r="I141" s="58">
        <f>I142+I143</f>
        <v>33405.1</v>
      </c>
      <c r="J141" s="173" t="s">
        <v>107</v>
      </c>
      <c r="K141" s="45">
        <f>D141-I141</f>
        <v>0.12</v>
      </c>
      <c r="L141" s="1"/>
      <c r="M141" s="1"/>
    </row>
    <row r="142" spans="1:13" s="6" customFormat="1" ht="45" customHeight="1" outlineLevel="1" x14ac:dyDescent="0.25">
      <c r="A142" s="53"/>
      <c r="B142" s="77" t="s">
        <v>4</v>
      </c>
      <c r="C142" s="58">
        <f>3552.7+27533.4</f>
        <v>31086.1</v>
      </c>
      <c r="D142" s="58">
        <f>3552.7+27533.4</f>
        <v>31086.1</v>
      </c>
      <c r="E142" s="58">
        <f>1776.35+7993.56</f>
        <v>9769.91</v>
      </c>
      <c r="F142" s="56">
        <f t="shared" si="52"/>
        <v>0.31430000000000002</v>
      </c>
      <c r="G142" s="58">
        <f>1776.35+7993.56</f>
        <v>9769.91</v>
      </c>
      <c r="H142" s="56">
        <f t="shared" si="50"/>
        <v>0.31430000000000002</v>
      </c>
      <c r="I142" s="58">
        <f>D142</f>
        <v>31086.1</v>
      </c>
      <c r="J142" s="165"/>
      <c r="K142" s="45">
        <f t="shared" si="25"/>
        <v>0</v>
      </c>
      <c r="L142" s="1"/>
      <c r="M142" s="1"/>
    </row>
    <row r="143" spans="1:13" s="6" customFormat="1" ht="45" customHeight="1" outlineLevel="1" x14ac:dyDescent="0.25">
      <c r="A143" s="53"/>
      <c r="B143" s="77" t="s">
        <v>36</v>
      </c>
      <c r="C143" s="58">
        <v>2319.12</v>
      </c>
      <c r="D143" s="58">
        <v>2319.12</v>
      </c>
      <c r="E143" s="58">
        <v>2319.12</v>
      </c>
      <c r="F143" s="57">
        <f t="shared" si="52"/>
        <v>1</v>
      </c>
      <c r="G143" s="58">
        <v>2319</v>
      </c>
      <c r="H143" s="57">
        <f t="shared" si="50"/>
        <v>0.99990000000000001</v>
      </c>
      <c r="I143" s="58">
        <v>2319</v>
      </c>
      <c r="J143" s="165"/>
      <c r="K143" s="45">
        <f t="shared" si="25"/>
        <v>0.12</v>
      </c>
      <c r="L143" s="1"/>
      <c r="M143" s="1"/>
    </row>
    <row r="144" spans="1:13" s="6" customFormat="1" ht="42.75" customHeight="1" outlineLevel="1" x14ac:dyDescent="0.25">
      <c r="A144" s="53"/>
      <c r="B144" s="77" t="s">
        <v>37</v>
      </c>
      <c r="C144" s="58"/>
      <c r="D144" s="58"/>
      <c r="E144" s="58"/>
      <c r="F144" s="56"/>
      <c r="G144" s="58"/>
      <c r="H144" s="56"/>
      <c r="I144" s="61"/>
      <c r="J144" s="165"/>
      <c r="K144" s="45">
        <f t="shared" ref="K144:K204" si="53">D144-I144</f>
        <v>0</v>
      </c>
      <c r="L144" s="1"/>
      <c r="M144" s="1"/>
    </row>
    <row r="145" spans="1:13" s="6" customFormat="1" ht="28.5" customHeight="1" outlineLevel="1" x14ac:dyDescent="0.25">
      <c r="A145" s="53"/>
      <c r="B145" s="77" t="s">
        <v>13</v>
      </c>
      <c r="C145" s="58"/>
      <c r="D145" s="78"/>
      <c r="E145" s="58"/>
      <c r="F145" s="56"/>
      <c r="G145" s="58"/>
      <c r="H145" s="56"/>
      <c r="I145" s="61"/>
      <c r="J145" s="165"/>
      <c r="K145" s="45">
        <f t="shared" si="53"/>
        <v>0</v>
      </c>
      <c r="L145" s="1"/>
      <c r="M145" s="1"/>
    </row>
    <row r="146" spans="1:13" s="6" customFormat="1" ht="27.75" customHeight="1" outlineLevel="1" collapsed="1" x14ac:dyDescent="0.25">
      <c r="A146" s="53"/>
      <c r="B146" s="77" t="s">
        <v>5</v>
      </c>
      <c r="C146" s="58"/>
      <c r="D146" s="78"/>
      <c r="E146" s="58"/>
      <c r="F146" s="56"/>
      <c r="G146" s="58"/>
      <c r="H146" s="56"/>
      <c r="I146" s="61"/>
      <c r="J146" s="165"/>
      <c r="K146" s="45">
        <f t="shared" si="53"/>
        <v>0</v>
      </c>
      <c r="L146" s="1"/>
      <c r="M146" s="1"/>
    </row>
    <row r="147" spans="1:13" s="59" customFormat="1" ht="48" customHeight="1" x14ac:dyDescent="0.25">
      <c r="A147" s="53" t="s">
        <v>44</v>
      </c>
      <c r="B147" s="54" t="s">
        <v>67</v>
      </c>
      <c r="C147" s="55">
        <f t="shared" ref="C147:E147" si="54">SUM(C148:C152)</f>
        <v>0</v>
      </c>
      <c r="D147" s="55">
        <f t="shared" si="54"/>
        <v>0</v>
      </c>
      <c r="E147" s="55">
        <f t="shared" si="54"/>
        <v>0</v>
      </c>
      <c r="F147" s="56"/>
      <c r="G147" s="55">
        <f>SUM(G148:G152)</f>
        <v>0</v>
      </c>
      <c r="H147" s="57"/>
      <c r="I147" s="58">
        <f>I148</f>
        <v>0</v>
      </c>
      <c r="J147" s="159" t="s">
        <v>69</v>
      </c>
      <c r="K147" s="45">
        <f t="shared" si="53"/>
        <v>0</v>
      </c>
      <c r="L147" s="50"/>
      <c r="M147" s="50"/>
    </row>
    <row r="148" spans="1:13" s="60" customFormat="1" ht="27.75" customHeight="1" x14ac:dyDescent="0.25">
      <c r="A148" s="53"/>
      <c r="B148" s="77" t="s">
        <v>4</v>
      </c>
      <c r="C148" s="58"/>
      <c r="D148" s="58"/>
      <c r="E148" s="58"/>
      <c r="F148" s="56"/>
      <c r="G148" s="58"/>
      <c r="H148" s="56"/>
      <c r="I148" s="58"/>
      <c r="J148" s="159"/>
      <c r="K148" s="45">
        <f t="shared" si="53"/>
        <v>0</v>
      </c>
      <c r="L148" s="50"/>
      <c r="M148" s="50"/>
    </row>
    <row r="149" spans="1:13" s="60" customFormat="1" ht="27.75" customHeight="1" x14ac:dyDescent="0.25">
      <c r="A149" s="53"/>
      <c r="B149" s="77" t="s">
        <v>36</v>
      </c>
      <c r="C149" s="58"/>
      <c r="D149" s="58"/>
      <c r="E149" s="58"/>
      <c r="F149" s="56"/>
      <c r="G149" s="58"/>
      <c r="H149" s="56"/>
      <c r="I149" s="61"/>
      <c r="J149" s="159"/>
      <c r="K149" s="45">
        <f t="shared" si="53"/>
        <v>0</v>
      </c>
      <c r="L149" s="50"/>
      <c r="M149" s="50"/>
    </row>
    <row r="150" spans="1:13" s="60" customFormat="1" ht="29.25" customHeight="1" x14ac:dyDescent="0.25">
      <c r="A150" s="53"/>
      <c r="B150" s="77" t="s">
        <v>37</v>
      </c>
      <c r="C150" s="58"/>
      <c r="D150" s="58"/>
      <c r="E150" s="58"/>
      <c r="F150" s="56"/>
      <c r="G150" s="58"/>
      <c r="H150" s="56"/>
      <c r="I150" s="61"/>
      <c r="J150" s="159"/>
      <c r="K150" s="45">
        <f t="shared" si="53"/>
        <v>0</v>
      </c>
      <c r="L150" s="50"/>
      <c r="M150" s="50"/>
    </row>
    <row r="151" spans="1:13" s="60" customFormat="1" ht="27.75" customHeight="1" x14ac:dyDescent="0.25">
      <c r="A151" s="53"/>
      <c r="B151" s="77" t="s">
        <v>13</v>
      </c>
      <c r="C151" s="58"/>
      <c r="D151" s="78"/>
      <c r="E151" s="58"/>
      <c r="F151" s="56"/>
      <c r="G151" s="58"/>
      <c r="H151" s="56"/>
      <c r="I151" s="61"/>
      <c r="J151" s="159"/>
      <c r="K151" s="45">
        <f t="shared" si="53"/>
        <v>0</v>
      </c>
      <c r="L151" s="50"/>
      <c r="M151" s="50"/>
    </row>
    <row r="152" spans="1:13" s="60" customFormat="1" ht="27.75" customHeight="1" x14ac:dyDescent="0.25">
      <c r="A152" s="97"/>
      <c r="B152" s="77" t="s">
        <v>5</v>
      </c>
      <c r="C152" s="23"/>
      <c r="D152" s="49"/>
      <c r="E152" s="23"/>
      <c r="F152" s="24"/>
      <c r="G152" s="23"/>
      <c r="H152" s="24"/>
      <c r="I152" s="98"/>
      <c r="J152" s="159"/>
      <c r="K152" s="45">
        <f t="shared" si="53"/>
        <v>0</v>
      </c>
      <c r="L152" s="50"/>
      <c r="M152" s="50"/>
    </row>
    <row r="153" spans="1:13" s="27" customFormat="1" x14ac:dyDescent="0.25">
      <c r="A153" s="208" t="s">
        <v>20</v>
      </c>
      <c r="B153" s="202" t="s">
        <v>122</v>
      </c>
      <c r="C153" s="163">
        <f>SUM(C155:C159)</f>
        <v>327556.18</v>
      </c>
      <c r="D153" s="163">
        <f>SUM(D155:D159)</f>
        <v>424586.67</v>
      </c>
      <c r="E153" s="214">
        <f>SUM(E155:E159)</f>
        <v>58837.440000000002</v>
      </c>
      <c r="F153" s="189">
        <f>E153/D153</f>
        <v>0.1386</v>
      </c>
      <c r="G153" s="163">
        <f>SUM(G155:G159)</f>
        <v>58332.480000000003</v>
      </c>
      <c r="H153" s="189">
        <f>G153/D153</f>
        <v>0.13739999999999999</v>
      </c>
      <c r="I153" s="163">
        <f>I155+I156+I157+I158+I159</f>
        <v>413530.01</v>
      </c>
      <c r="J153" s="170" t="s">
        <v>125</v>
      </c>
      <c r="K153" s="45">
        <f>D153-I153</f>
        <v>11056.66</v>
      </c>
      <c r="L153" s="1"/>
      <c r="M153" s="1"/>
    </row>
    <row r="154" spans="1:13" s="27" customFormat="1" ht="408.75" customHeight="1" x14ac:dyDescent="0.25">
      <c r="A154" s="208"/>
      <c r="B154" s="202"/>
      <c r="C154" s="163"/>
      <c r="D154" s="163"/>
      <c r="E154" s="215"/>
      <c r="F154" s="189"/>
      <c r="G154" s="163"/>
      <c r="H154" s="189"/>
      <c r="I154" s="163"/>
      <c r="J154" s="171"/>
      <c r="K154" s="45"/>
      <c r="L154" s="1"/>
      <c r="M154" s="1"/>
    </row>
    <row r="155" spans="1:13" s="3" customFormat="1" ht="117.75" customHeight="1" x14ac:dyDescent="0.25">
      <c r="A155" s="208"/>
      <c r="B155" s="126" t="s">
        <v>4</v>
      </c>
      <c r="C155" s="64">
        <v>36676.379999999997</v>
      </c>
      <c r="D155" s="58">
        <f>56415.69+4646.5</f>
        <v>61062.19</v>
      </c>
      <c r="E155" s="58">
        <v>0</v>
      </c>
      <c r="F155" s="101">
        <f>E155/D155</f>
        <v>0</v>
      </c>
      <c r="G155" s="64">
        <v>0</v>
      </c>
      <c r="H155" s="101">
        <f>G155/D155</f>
        <v>0</v>
      </c>
      <c r="I155" s="58">
        <f>D155-69.3-1713.48</f>
        <v>59279.41</v>
      </c>
      <c r="J155" s="171"/>
      <c r="K155" s="45"/>
      <c r="L155" s="1"/>
      <c r="M155" s="1"/>
    </row>
    <row r="156" spans="1:13" s="4" customFormat="1" ht="117.75" customHeight="1" x14ac:dyDescent="0.25">
      <c r="A156" s="208"/>
      <c r="B156" s="67" t="s">
        <v>16</v>
      </c>
      <c r="C156" s="64">
        <v>82974.820000000007</v>
      </c>
      <c r="D156" s="58">
        <f>135828.32+7267.6</f>
        <v>143095.92000000001</v>
      </c>
      <c r="E156" s="58">
        <f>3423.33+2827.6</f>
        <v>6250.93</v>
      </c>
      <c r="F156" s="101">
        <f>E156/D156</f>
        <v>4.3700000000000003E-2</v>
      </c>
      <c r="G156" s="64">
        <f>2918.4+2827.57</f>
        <v>5745.97</v>
      </c>
      <c r="H156" s="101">
        <f>G156/D156</f>
        <v>4.02E-2</v>
      </c>
      <c r="I156" s="58">
        <f>D156-108.4-6463.66</f>
        <v>136523.85999999999</v>
      </c>
      <c r="J156" s="171"/>
      <c r="K156" s="45"/>
      <c r="L156" s="1"/>
      <c r="M156" s="1"/>
    </row>
    <row r="157" spans="1:13" s="3" customFormat="1" ht="164.25" customHeight="1" x14ac:dyDescent="0.25">
      <c r="A157" s="208"/>
      <c r="B157" s="126" t="s">
        <v>11</v>
      </c>
      <c r="C157" s="58">
        <v>48704.81</v>
      </c>
      <c r="D157" s="58">
        <v>61228.39</v>
      </c>
      <c r="E157" s="58">
        <f>G157</f>
        <v>6674.6</v>
      </c>
      <c r="F157" s="56">
        <f>E157/D157</f>
        <v>0.109</v>
      </c>
      <c r="G157" s="58">
        <v>6674.6</v>
      </c>
      <c r="H157" s="56">
        <f>G157/D157</f>
        <v>0.109</v>
      </c>
      <c r="I157" s="58">
        <f>D157-44.4-2657.42</f>
        <v>58526.57</v>
      </c>
      <c r="J157" s="171"/>
      <c r="K157" s="45"/>
      <c r="L157" s="1"/>
      <c r="M157" s="1"/>
    </row>
    <row r="158" spans="1:13" s="3" customFormat="1" ht="260.25" customHeight="1" x14ac:dyDescent="0.25">
      <c r="A158" s="208"/>
      <c r="B158" s="126" t="s">
        <v>13</v>
      </c>
      <c r="C158" s="64"/>
      <c r="D158" s="64"/>
      <c r="E158" s="137"/>
      <c r="F158" s="101"/>
      <c r="G158" s="137"/>
      <c r="H158" s="101"/>
      <c r="I158" s="64"/>
      <c r="J158" s="171"/>
      <c r="K158" s="45">
        <f t="shared" si="53"/>
        <v>0</v>
      </c>
      <c r="L158" s="1"/>
      <c r="M158" s="1"/>
    </row>
    <row r="159" spans="1:13" s="3" customFormat="1" ht="409.6" customHeight="1" x14ac:dyDescent="0.25">
      <c r="A159" s="208"/>
      <c r="B159" s="126" t="s">
        <v>5</v>
      </c>
      <c r="C159" s="64">
        <v>159200.17000000001</v>
      </c>
      <c r="D159" s="64">
        <v>159200.17000000001</v>
      </c>
      <c r="E159" s="64">
        <f>G159</f>
        <v>45911.91</v>
      </c>
      <c r="F159" s="101">
        <f t="shared" ref="F159" si="55">E159/D159</f>
        <v>0.28839999999999999</v>
      </c>
      <c r="G159" s="64">
        <v>45911.91</v>
      </c>
      <c r="H159" s="101">
        <f t="shared" ref="H159" si="56">G159/D159</f>
        <v>0.28839999999999999</v>
      </c>
      <c r="I159" s="58">
        <v>159200.17000000001</v>
      </c>
      <c r="J159" s="171"/>
      <c r="K159" s="45">
        <f t="shared" si="53"/>
        <v>0</v>
      </c>
      <c r="L159" s="1"/>
      <c r="M159" s="1"/>
    </row>
    <row r="160" spans="1:13" s="9" customFormat="1" ht="26.25" customHeight="1" x14ac:dyDescent="0.25">
      <c r="A160" s="102" t="s">
        <v>21</v>
      </c>
      <c r="B160" s="116" t="s">
        <v>78</v>
      </c>
      <c r="C160" s="104"/>
      <c r="D160" s="104"/>
      <c r="E160" s="105"/>
      <c r="F160" s="106"/>
      <c r="G160" s="104"/>
      <c r="H160" s="106"/>
      <c r="I160" s="107"/>
      <c r="J160" s="108" t="s">
        <v>35</v>
      </c>
      <c r="K160" s="18">
        <f t="shared" si="53"/>
        <v>0</v>
      </c>
      <c r="L160" s="50"/>
      <c r="M160" s="50"/>
    </row>
    <row r="161" spans="1:13" s="33" customFormat="1" ht="88.5" customHeight="1" x14ac:dyDescent="0.25">
      <c r="A161" s="79" t="s">
        <v>22</v>
      </c>
      <c r="B161" s="100" t="s">
        <v>123</v>
      </c>
      <c r="C161" s="130">
        <f>SUM(C162:C166)</f>
        <v>271.7</v>
      </c>
      <c r="D161" s="130">
        <f t="shared" ref="D161:I161" si="57">SUM(D162:D166)</f>
        <v>271.7</v>
      </c>
      <c r="E161" s="130">
        <f t="shared" si="57"/>
        <v>113.77</v>
      </c>
      <c r="F161" s="56">
        <f>E161/D161</f>
        <v>0.41870000000000002</v>
      </c>
      <c r="G161" s="130">
        <f t="shared" si="57"/>
        <v>96.4</v>
      </c>
      <c r="H161" s="128">
        <f t="shared" ref="H161" si="58">G161/D161</f>
        <v>0.3548</v>
      </c>
      <c r="I161" s="130">
        <f t="shared" si="57"/>
        <v>271.7</v>
      </c>
      <c r="J161" s="165" t="s">
        <v>114</v>
      </c>
      <c r="K161" s="45">
        <f t="shared" si="53"/>
        <v>0</v>
      </c>
      <c r="L161" s="1"/>
      <c r="M161" s="1"/>
    </row>
    <row r="162" spans="1:13" s="33" customFormat="1" x14ac:dyDescent="0.25">
      <c r="A162" s="79"/>
      <c r="B162" s="67" t="s">
        <v>4</v>
      </c>
      <c r="C162" s="64"/>
      <c r="D162" s="64"/>
      <c r="E162" s="64"/>
      <c r="F162" s="56"/>
      <c r="G162" s="64"/>
      <c r="H162" s="56"/>
      <c r="I162" s="64"/>
      <c r="J162" s="165"/>
      <c r="K162" s="45">
        <f t="shared" si="53"/>
        <v>0</v>
      </c>
      <c r="L162" s="1"/>
      <c r="M162" s="1"/>
    </row>
    <row r="163" spans="1:13" s="33" customFormat="1" x14ac:dyDescent="0.25">
      <c r="A163" s="79"/>
      <c r="B163" s="67" t="s">
        <v>16</v>
      </c>
      <c r="C163" s="64">
        <v>271.7</v>
      </c>
      <c r="D163" s="64">
        <v>271.7</v>
      </c>
      <c r="E163" s="64">
        <v>113.77</v>
      </c>
      <c r="F163" s="56">
        <f>E163/D163</f>
        <v>0.41870000000000002</v>
      </c>
      <c r="G163" s="64">
        <v>96.4</v>
      </c>
      <c r="H163" s="56">
        <f>G163/D163</f>
        <v>0.3548</v>
      </c>
      <c r="I163" s="64">
        <v>271.7</v>
      </c>
      <c r="J163" s="165"/>
      <c r="K163" s="45">
        <f t="shared" si="53"/>
        <v>0</v>
      </c>
      <c r="L163" s="1"/>
      <c r="M163" s="1"/>
    </row>
    <row r="164" spans="1:13" s="33" customFormat="1" x14ac:dyDescent="0.25">
      <c r="A164" s="5"/>
      <c r="B164" s="67" t="s">
        <v>11</v>
      </c>
      <c r="C164" s="19"/>
      <c r="D164" s="19"/>
      <c r="E164" s="19"/>
      <c r="F164" s="20"/>
      <c r="G164" s="19"/>
      <c r="H164" s="24"/>
      <c r="I164" s="19"/>
      <c r="J164" s="165"/>
      <c r="K164" s="45">
        <f t="shared" si="53"/>
        <v>0</v>
      </c>
      <c r="L164" s="1"/>
      <c r="M164" s="1"/>
    </row>
    <row r="165" spans="1:13" s="33" customFormat="1" x14ac:dyDescent="0.25">
      <c r="A165" s="5"/>
      <c r="B165" s="96" t="s">
        <v>13</v>
      </c>
      <c r="C165" s="19"/>
      <c r="D165" s="19"/>
      <c r="E165" s="19"/>
      <c r="F165" s="20"/>
      <c r="G165" s="19"/>
      <c r="H165" s="20"/>
      <c r="I165" s="19"/>
      <c r="J165" s="165"/>
      <c r="K165" s="45">
        <f t="shared" si="53"/>
        <v>0</v>
      </c>
      <c r="L165" s="1"/>
      <c r="M165" s="1"/>
    </row>
    <row r="166" spans="1:13" s="33" customFormat="1" x14ac:dyDescent="0.25">
      <c r="A166" s="5"/>
      <c r="B166" s="96" t="s">
        <v>5</v>
      </c>
      <c r="C166" s="19"/>
      <c r="D166" s="19"/>
      <c r="E166" s="19"/>
      <c r="F166" s="20"/>
      <c r="G166" s="19"/>
      <c r="H166" s="20"/>
      <c r="I166" s="19"/>
      <c r="J166" s="165"/>
      <c r="K166" s="45">
        <f t="shared" si="53"/>
        <v>0</v>
      </c>
      <c r="L166" s="1"/>
      <c r="M166" s="1"/>
    </row>
    <row r="167" spans="1:13" s="34" customFormat="1" ht="192" customHeight="1" x14ac:dyDescent="0.25">
      <c r="A167" s="79" t="s">
        <v>23</v>
      </c>
      <c r="B167" s="100" t="s">
        <v>103</v>
      </c>
      <c r="C167" s="92">
        <f>C169+C168+C170+C171+C172</f>
        <v>328166.31</v>
      </c>
      <c r="D167" s="92">
        <f>D169+D168+D170+D171+D172</f>
        <v>328166.31</v>
      </c>
      <c r="E167" s="92">
        <f t="shared" ref="E167" si="59">E169+E168+E170+E171+E172</f>
        <v>190874.9</v>
      </c>
      <c r="F167" s="93">
        <f>E167/D167</f>
        <v>0.58160000000000001</v>
      </c>
      <c r="G167" s="90">
        <f>G169+G168+G170+G171+G172</f>
        <v>190874.9</v>
      </c>
      <c r="H167" s="93">
        <f t="shared" ref="H167" si="60">G167/D167</f>
        <v>0.58160000000000001</v>
      </c>
      <c r="I167" s="92">
        <f>I169+I168+I170+I171+I172</f>
        <v>296063.96999999997</v>
      </c>
      <c r="J167" s="209" t="s">
        <v>127</v>
      </c>
      <c r="K167" s="45">
        <f t="shared" si="53"/>
        <v>32102.34</v>
      </c>
      <c r="L167" s="1"/>
      <c r="M167" s="1"/>
    </row>
    <row r="168" spans="1:13" s="3" customFormat="1" ht="95.25" customHeight="1" x14ac:dyDescent="0.25">
      <c r="A168" s="79"/>
      <c r="B168" s="91" t="s">
        <v>4</v>
      </c>
      <c r="C168" s="58"/>
      <c r="D168" s="58"/>
      <c r="E168" s="58"/>
      <c r="F168" s="56"/>
      <c r="G168" s="64"/>
      <c r="H168" s="56"/>
      <c r="I168" s="58"/>
      <c r="J168" s="210"/>
      <c r="K168" s="45">
        <f t="shared" si="53"/>
        <v>0</v>
      </c>
      <c r="L168" s="1"/>
      <c r="M168" s="1"/>
    </row>
    <row r="169" spans="1:13" s="3" customFormat="1" ht="87.75" customHeight="1" x14ac:dyDescent="0.25">
      <c r="A169" s="79"/>
      <c r="B169" s="91" t="s">
        <v>16</v>
      </c>
      <c r="C169" s="58">
        <v>306941.40000000002</v>
      </c>
      <c r="D169" s="58">
        <v>306941.40000000002</v>
      </c>
      <c r="E169" s="58">
        <v>178795.29</v>
      </c>
      <c r="F169" s="56">
        <f>E169/D169</f>
        <v>0.58250000000000002</v>
      </c>
      <c r="G169" s="64">
        <v>178795.29</v>
      </c>
      <c r="H169" s="56">
        <f>G169/D169</f>
        <v>0.58250000000000002</v>
      </c>
      <c r="I169" s="58">
        <f>D169-28892.11</f>
        <v>278049.28999999998</v>
      </c>
      <c r="J169" s="210"/>
      <c r="K169" s="45">
        <f t="shared" si="53"/>
        <v>28892.11</v>
      </c>
      <c r="L169" s="1"/>
      <c r="M169" s="1"/>
    </row>
    <row r="170" spans="1:13" s="3" customFormat="1" ht="123" customHeight="1" x14ac:dyDescent="0.25">
      <c r="A170" s="79"/>
      <c r="B170" s="91" t="s">
        <v>11</v>
      </c>
      <c r="C170" s="58">
        <v>21224.91</v>
      </c>
      <c r="D170" s="58">
        <v>21224.91</v>
      </c>
      <c r="E170" s="58">
        <f>G170</f>
        <v>12079.61</v>
      </c>
      <c r="F170" s="56">
        <f>E170/D170</f>
        <v>0.56910000000000005</v>
      </c>
      <c r="G170" s="58">
        <v>12079.61</v>
      </c>
      <c r="H170" s="56">
        <f>G170/D170</f>
        <v>0.56910000000000005</v>
      </c>
      <c r="I170" s="58">
        <f>D170-3210.23</f>
        <v>18014.68</v>
      </c>
      <c r="J170" s="210"/>
      <c r="K170" s="45">
        <f t="shared" si="53"/>
        <v>3210.23</v>
      </c>
      <c r="L170" s="1"/>
      <c r="M170" s="1"/>
    </row>
    <row r="171" spans="1:13" s="3" customFormat="1" ht="104.25" customHeight="1" x14ac:dyDescent="0.25">
      <c r="A171" s="79"/>
      <c r="B171" s="91" t="s">
        <v>13</v>
      </c>
      <c r="C171" s="58"/>
      <c r="D171" s="58"/>
      <c r="E171" s="58">
        <f>G171</f>
        <v>0</v>
      </c>
      <c r="F171" s="56"/>
      <c r="G171" s="58"/>
      <c r="H171" s="56"/>
      <c r="I171" s="58">
        <f t="shared" ref="I171" si="61">D171</f>
        <v>0</v>
      </c>
      <c r="J171" s="210"/>
      <c r="K171" s="45">
        <f t="shared" si="53"/>
        <v>0</v>
      </c>
      <c r="L171" s="1"/>
      <c r="M171" s="1"/>
    </row>
    <row r="172" spans="1:13" s="3" customFormat="1" ht="63" customHeight="1" x14ac:dyDescent="0.25">
      <c r="A172" s="79"/>
      <c r="B172" s="91" t="s">
        <v>5</v>
      </c>
      <c r="C172" s="58"/>
      <c r="D172" s="58"/>
      <c r="E172" s="58"/>
      <c r="F172" s="56"/>
      <c r="G172" s="64"/>
      <c r="H172" s="56"/>
      <c r="I172" s="58"/>
      <c r="J172" s="210"/>
      <c r="K172" s="45">
        <f t="shared" si="53"/>
        <v>0</v>
      </c>
      <c r="L172" s="1"/>
      <c r="M172" s="1"/>
    </row>
    <row r="173" spans="1:13" s="9" customFormat="1" ht="48" customHeight="1" x14ac:dyDescent="0.25">
      <c r="A173" s="102" t="s">
        <v>24</v>
      </c>
      <c r="B173" s="103" t="s">
        <v>79</v>
      </c>
      <c r="C173" s="104"/>
      <c r="D173" s="104"/>
      <c r="E173" s="105"/>
      <c r="F173" s="106"/>
      <c r="G173" s="104"/>
      <c r="H173" s="106"/>
      <c r="I173" s="107"/>
      <c r="J173" s="108" t="s">
        <v>35</v>
      </c>
      <c r="K173" s="18">
        <f t="shared" si="53"/>
        <v>0</v>
      </c>
      <c r="L173" s="50"/>
      <c r="M173" s="50"/>
    </row>
    <row r="174" spans="1:13" ht="234" customHeight="1" x14ac:dyDescent="0.25">
      <c r="A174" s="79" t="s">
        <v>25</v>
      </c>
      <c r="B174" s="129" t="s">
        <v>124</v>
      </c>
      <c r="C174" s="130">
        <f>SUM(C175:C179)</f>
        <v>1155340.3</v>
      </c>
      <c r="D174" s="130">
        <f>SUM(D175:D179)</f>
        <v>1132505.3</v>
      </c>
      <c r="E174" s="130">
        <f>SUM(E175:E179)</f>
        <v>156806.43</v>
      </c>
      <c r="F174" s="115">
        <f>E174/D174</f>
        <v>0.13850000000000001</v>
      </c>
      <c r="G174" s="130">
        <f>SUM(G175:G179)</f>
        <v>156806.43</v>
      </c>
      <c r="H174" s="115">
        <f>G174/D174</f>
        <v>0.13850000000000001</v>
      </c>
      <c r="I174" s="130">
        <f>SUM(I175:I179)</f>
        <v>1132505.3</v>
      </c>
      <c r="J174" s="165" t="s">
        <v>126</v>
      </c>
      <c r="K174" s="45">
        <f t="shared" si="53"/>
        <v>0</v>
      </c>
      <c r="L174" s="1"/>
      <c r="M174" s="1"/>
    </row>
    <row r="175" spans="1:13" ht="126.75" customHeight="1" x14ac:dyDescent="0.25">
      <c r="A175" s="79"/>
      <c r="B175" s="126" t="s">
        <v>4</v>
      </c>
      <c r="C175" s="64">
        <v>584000</v>
      </c>
      <c r="D175" s="64">
        <v>584000</v>
      </c>
      <c r="E175" s="64">
        <v>30000</v>
      </c>
      <c r="F175" s="101">
        <f>E175/D175</f>
        <v>5.1400000000000001E-2</v>
      </c>
      <c r="G175" s="64">
        <v>30000</v>
      </c>
      <c r="H175" s="101">
        <f>G175/D175</f>
        <v>5.1400000000000001E-2</v>
      </c>
      <c r="I175" s="64">
        <f>D175</f>
        <v>584000</v>
      </c>
      <c r="J175" s="165"/>
      <c r="K175" s="45">
        <f t="shared" si="53"/>
        <v>0</v>
      </c>
      <c r="L175" s="1"/>
      <c r="M175" s="1"/>
    </row>
    <row r="176" spans="1:13" s="22" customFormat="1" ht="126.75" customHeight="1" x14ac:dyDescent="0.25">
      <c r="A176" s="136"/>
      <c r="B176" s="67" t="s">
        <v>16</v>
      </c>
      <c r="C176" s="64">
        <v>492079.5</v>
      </c>
      <c r="D176" s="64">
        <f>492079.5-11417.5</f>
        <v>480662</v>
      </c>
      <c r="E176" s="64">
        <v>100073.1</v>
      </c>
      <c r="F176" s="101">
        <f>E176/D176</f>
        <v>0.2082</v>
      </c>
      <c r="G176" s="64">
        <v>100073.1</v>
      </c>
      <c r="H176" s="101">
        <f>G176/D176</f>
        <v>0.2082</v>
      </c>
      <c r="I176" s="64">
        <f>D176</f>
        <v>480662</v>
      </c>
      <c r="J176" s="165"/>
      <c r="K176" s="45">
        <f t="shared" si="53"/>
        <v>0</v>
      </c>
      <c r="L176" s="1"/>
      <c r="M176" s="1"/>
    </row>
    <row r="177" spans="1:13" s="22" customFormat="1" ht="81.75" customHeight="1" x14ac:dyDescent="0.25">
      <c r="A177" s="136"/>
      <c r="B177" s="67" t="s">
        <v>11</v>
      </c>
      <c r="C177" s="64">
        <v>79260.800000000003</v>
      </c>
      <c r="D177" s="64">
        <v>67843.3</v>
      </c>
      <c r="E177" s="64">
        <f>G177</f>
        <v>26733.33</v>
      </c>
      <c r="F177" s="101">
        <f>E177/D177</f>
        <v>0.39400000000000002</v>
      </c>
      <c r="G177" s="64">
        <v>26733.33</v>
      </c>
      <c r="H177" s="101">
        <f>G177/D177</f>
        <v>0.39400000000000002</v>
      </c>
      <c r="I177" s="64">
        <f>D177</f>
        <v>67843.3</v>
      </c>
      <c r="J177" s="165"/>
      <c r="K177" s="45">
        <f t="shared" si="53"/>
        <v>0</v>
      </c>
      <c r="L177" s="1"/>
      <c r="M177" s="1"/>
    </row>
    <row r="178" spans="1:13" ht="42.75" customHeight="1" x14ac:dyDescent="0.25">
      <c r="A178" s="79"/>
      <c r="B178" s="126" t="s">
        <v>13</v>
      </c>
      <c r="C178" s="64">
        <v>0</v>
      </c>
      <c r="D178" s="64">
        <v>0</v>
      </c>
      <c r="E178" s="64">
        <v>0</v>
      </c>
      <c r="F178" s="101"/>
      <c r="G178" s="64"/>
      <c r="H178" s="101"/>
      <c r="I178" s="19">
        <v>0</v>
      </c>
      <c r="J178" s="165"/>
      <c r="K178" s="45">
        <f t="shared" si="53"/>
        <v>0</v>
      </c>
      <c r="L178" s="1"/>
      <c r="M178" s="1"/>
    </row>
    <row r="179" spans="1:13" ht="28.5" customHeight="1" x14ac:dyDescent="0.25">
      <c r="A179" s="5"/>
      <c r="B179" s="76" t="s">
        <v>5</v>
      </c>
      <c r="C179" s="23"/>
      <c r="D179" s="23"/>
      <c r="E179" s="23"/>
      <c r="F179" s="24"/>
      <c r="G179" s="19"/>
      <c r="H179" s="24"/>
      <c r="I179" s="23"/>
      <c r="J179" s="165"/>
      <c r="K179" s="45">
        <f t="shared" si="53"/>
        <v>0</v>
      </c>
      <c r="L179" s="1"/>
      <c r="M179" s="1"/>
    </row>
    <row r="180" spans="1:13" s="52" customFormat="1" ht="27.75" customHeight="1" thickBot="1" x14ac:dyDescent="0.3">
      <c r="A180" s="79" t="s">
        <v>26</v>
      </c>
      <c r="B180" s="109" t="s">
        <v>80</v>
      </c>
      <c r="C180" s="92"/>
      <c r="D180" s="92"/>
      <c r="E180" s="110"/>
      <c r="F180" s="93"/>
      <c r="G180" s="90"/>
      <c r="H180" s="93"/>
      <c r="I180" s="111"/>
      <c r="J180" s="91" t="s">
        <v>35</v>
      </c>
      <c r="K180" s="18">
        <f t="shared" si="53"/>
        <v>0</v>
      </c>
      <c r="L180" s="50"/>
      <c r="M180" s="50"/>
    </row>
    <row r="181" spans="1:13" s="62" customFormat="1" ht="40.5" x14ac:dyDescent="0.25">
      <c r="A181" s="112" t="s">
        <v>29</v>
      </c>
      <c r="B181" s="113" t="s">
        <v>81</v>
      </c>
      <c r="C181" s="114"/>
      <c r="D181" s="114"/>
      <c r="E181" s="90"/>
      <c r="F181" s="115"/>
      <c r="G181" s="90"/>
      <c r="H181" s="115"/>
      <c r="I181" s="90"/>
      <c r="J181" s="91" t="s">
        <v>35</v>
      </c>
      <c r="K181" s="18">
        <f t="shared" si="53"/>
        <v>0</v>
      </c>
      <c r="L181" s="50"/>
      <c r="M181" s="50"/>
    </row>
    <row r="182" spans="1:13" s="51" customFormat="1" ht="29.25" customHeight="1" x14ac:dyDescent="0.25">
      <c r="A182" s="102" t="s">
        <v>28</v>
      </c>
      <c r="B182" s="116" t="s">
        <v>82</v>
      </c>
      <c r="C182" s="117"/>
      <c r="D182" s="117"/>
      <c r="E182" s="117"/>
      <c r="F182" s="118"/>
      <c r="G182" s="117"/>
      <c r="H182" s="118"/>
      <c r="I182" s="119"/>
      <c r="J182" s="108" t="s">
        <v>35</v>
      </c>
      <c r="K182" s="18">
        <f t="shared" si="53"/>
        <v>0</v>
      </c>
      <c r="L182" s="50"/>
      <c r="M182" s="50"/>
    </row>
    <row r="183" spans="1:13" s="51" customFormat="1" ht="30.75" customHeight="1" x14ac:dyDescent="0.25">
      <c r="A183" s="79" t="s">
        <v>27</v>
      </c>
      <c r="B183" s="116" t="s">
        <v>83</v>
      </c>
      <c r="C183" s="90"/>
      <c r="D183" s="90"/>
      <c r="E183" s="90"/>
      <c r="F183" s="115"/>
      <c r="G183" s="90"/>
      <c r="H183" s="115"/>
      <c r="I183" s="120"/>
      <c r="J183" s="91" t="s">
        <v>35</v>
      </c>
      <c r="K183" s="18">
        <f t="shared" si="53"/>
        <v>0</v>
      </c>
      <c r="L183" s="50"/>
      <c r="M183" s="50"/>
    </row>
    <row r="184" spans="1:13" ht="136.5" customHeight="1" x14ac:dyDescent="0.25">
      <c r="A184" s="79" t="s">
        <v>51</v>
      </c>
      <c r="B184" s="109" t="s">
        <v>104</v>
      </c>
      <c r="C184" s="92">
        <f>SUM(C185:C188)</f>
        <v>34040.9</v>
      </c>
      <c r="D184" s="92">
        <f>SUM(D185:D188)</f>
        <v>34040.9</v>
      </c>
      <c r="E184" s="92">
        <f>SUM(E185:E188)</f>
        <v>24142.55</v>
      </c>
      <c r="F184" s="93">
        <f>E184/D184</f>
        <v>0.70920000000000005</v>
      </c>
      <c r="G184" s="90">
        <f>SUM(G185:G188)</f>
        <v>23590.93</v>
      </c>
      <c r="H184" s="93">
        <f>G184/D184</f>
        <v>0.69299999999999995</v>
      </c>
      <c r="I184" s="92">
        <f>SUM(I185:I188)</f>
        <v>34040.9</v>
      </c>
      <c r="J184" s="192" t="s">
        <v>115</v>
      </c>
      <c r="K184" s="45">
        <f t="shared" si="53"/>
        <v>0</v>
      </c>
      <c r="L184" s="1"/>
      <c r="M184" s="1"/>
    </row>
    <row r="185" spans="1:13" s="3" customFormat="1" x14ac:dyDescent="0.25">
      <c r="A185" s="79"/>
      <c r="B185" s="91" t="s">
        <v>4</v>
      </c>
      <c r="C185" s="58">
        <v>28506.9</v>
      </c>
      <c r="D185" s="58">
        <v>28506.9</v>
      </c>
      <c r="E185" s="58">
        <v>19997.55</v>
      </c>
      <c r="F185" s="56">
        <f>E185/D185</f>
        <v>0.70150000000000001</v>
      </c>
      <c r="G185" s="64">
        <v>19997.55</v>
      </c>
      <c r="H185" s="56">
        <f t="shared" ref="H185:H186" si="62">G185/D185</f>
        <v>0.70150000000000001</v>
      </c>
      <c r="I185" s="58">
        <f>D185</f>
        <v>28506.9</v>
      </c>
      <c r="J185" s="165"/>
      <c r="K185" s="45">
        <f t="shared" si="53"/>
        <v>0</v>
      </c>
      <c r="L185" s="1"/>
      <c r="M185" s="1"/>
    </row>
    <row r="186" spans="1:13" s="3" customFormat="1" x14ac:dyDescent="0.25">
      <c r="A186" s="79"/>
      <c r="B186" s="91" t="s">
        <v>16</v>
      </c>
      <c r="C186" s="58">
        <v>5534</v>
      </c>
      <c r="D186" s="58">
        <v>5534</v>
      </c>
      <c r="E186" s="58">
        <v>4145</v>
      </c>
      <c r="F186" s="56">
        <f>E186/D186</f>
        <v>0.749</v>
      </c>
      <c r="G186" s="64">
        <v>3593.38</v>
      </c>
      <c r="H186" s="56">
        <f t="shared" si="62"/>
        <v>0.64929999999999999</v>
      </c>
      <c r="I186" s="58">
        <f t="shared" ref="I186:I187" si="63">D186</f>
        <v>5534</v>
      </c>
      <c r="J186" s="165"/>
      <c r="K186" s="45">
        <f t="shared" si="53"/>
        <v>0</v>
      </c>
      <c r="L186" s="1"/>
      <c r="M186" s="1"/>
    </row>
    <row r="187" spans="1:13" s="3" customFormat="1" x14ac:dyDescent="0.25">
      <c r="A187" s="79"/>
      <c r="B187" s="91" t="s">
        <v>11</v>
      </c>
      <c r="C187" s="58"/>
      <c r="D187" s="58"/>
      <c r="E187" s="58">
        <f>G187</f>
        <v>0</v>
      </c>
      <c r="F187" s="56"/>
      <c r="G187" s="64"/>
      <c r="H187" s="56"/>
      <c r="I187" s="58">
        <f t="shared" si="63"/>
        <v>0</v>
      </c>
      <c r="J187" s="165"/>
      <c r="K187" s="45">
        <f t="shared" si="53"/>
        <v>0</v>
      </c>
      <c r="L187" s="1"/>
      <c r="M187" s="1"/>
    </row>
    <row r="188" spans="1:13" s="3" customFormat="1" x14ac:dyDescent="0.25">
      <c r="A188" s="79"/>
      <c r="B188" s="91" t="s">
        <v>13</v>
      </c>
      <c r="C188" s="58"/>
      <c r="D188" s="58"/>
      <c r="E188" s="58"/>
      <c r="F188" s="56"/>
      <c r="G188" s="64"/>
      <c r="H188" s="56"/>
      <c r="I188" s="58"/>
      <c r="J188" s="165"/>
      <c r="K188" s="45">
        <f t="shared" si="53"/>
        <v>0</v>
      </c>
      <c r="L188" s="1"/>
      <c r="M188" s="1"/>
    </row>
    <row r="189" spans="1:13" s="63" customFormat="1" ht="44.25" customHeight="1" x14ac:dyDescent="0.25">
      <c r="A189" s="79" t="s">
        <v>54</v>
      </c>
      <c r="B189" s="121" t="s">
        <v>84</v>
      </c>
      <c r="C189" s="90"/>
      <c r="D189" s="90"/>
      <c r="E189" s="122"/>
      <c r="F189" s="115"/>
      <c r="G189" s="90"/>
      <c r="H189" s="115"/>
      <c r="I189" s="120"/>
      <c r="J189" s="91" t="s">
        <v>35</v>
      </c>
      <c r="K189" s="18">
        <f t="shared" si="53"/>
        <v>0</v>
      </c>
      <c r="L189" s="50"/>
      <c r="M189" s="50"/>
    </row>
    <row r="190" spans="1:13" s="63" customFormat="1" ht="33.75" customHeight="1" x14ac:dyDescent="0.25">
      <c r="A190" s="79" t="s">
        <v>55</v>
      </c>
      <c r="B190" s="121" t="s">
        <v>85</v>
      </c>
      <c r="C190" s="90"/>
      <c r="D190" s="90"/>
      <c r="E190" s="122"/>
      <c r="F190" s="115"/>
      <c r="G190" s="90"/>
      <c r="H190" s="115"/>
      <c r="I190" s="120"/>
      <c r="J190" s="91" t="s">
        <v>35</v>
      </c>
      <c r="K190" s="18">
        <f t="shared" si="53"/>
        <v>0</v>
      </c>
      <c r="L190" s="50"/>
      <c r="M190" s="50"/>
    </row>
    <row r="191" spans="1:13" s="35" customFormat="1" ht="26.25" customHeight="1" x14ac:dyDescent="0.25">
      <c r="A191" s="202" t="s">
        <v>62</v>
      </c>
      <c r="B191" s="202" t="s">
        <v>112</v>
      </c>
      <c r="C191" s="188">
        <f>C194+C195+C196+C197+C198</f>
        <v>20237.599999999999</v>
      </c>
      <c r="D191" s="185">
        <f>D194+D195+D196+D197+D198</f>
        <v>20649.72</v>
      </c>
      <c r="E191" s="185">
        <f>E194+E195+E196+E197+E198</f>
        <v>18188.599999999999</v>
      </c>
      <c r="F191" s="182">
        <f>E191/D191</f>
        <v>0.88080000000000003</v>
      </c>
      <c r="G191" s="185">
        <f>G194+G195+G196+G197+G198</f>
        <v>17967.189999999999</v>
      </c>
      <c r="H191" s="182">
        <f>G191/D191</f>
        <v>0.87009999999999998</v>
      </c>
      <c r="I191" s="185">
        <f>I194+I195+I196+I197+I198</f>
        <v>20480.28</v>
      </c>
      <c r="J191" s="167" t="s">
        <v>116</v>
      </c>
      <c r="K191" s="45">
        <f t="shared" si="53"/>
        <v>169.44</v>
      </c>
      <c r="L191" s="1"/>
      <c r="M191" s="1"/>
    </row>
    <row r="192" spans="1:13" s="35" customFormat="1" ht="300.75" customHeight="1" x14ac:dyDescent="0.25">
      <c r="A192" s="202"/>
      <c r="B192" s="202"/>
      <c r="C192" s="188"/>
      <c r="D192" s="186"/>
      <c r="E192" s="186"/>
      <c r="F192" s="183"/>
      <c r="G192" s="186"/>
      <c r="H192" s="183"/>
      <c r="I192" s="186"/>
      <c r="J192" s="167"/>
      <c r="K192" s="45">
        <f t="shared" si="53"/>
        <v>0</v>
      </c>
      <c r="L192" s="1"/>
      <c r="M192" s="1"/>
    </row>
    <row r="193" spans="1:13" s="27" customFormat="1" ht="95.25" customHeight="1" x14ac:dyDescent="0.25">
      <c r="A193" s="202"/>
      <c r="B193" s="202"/>
      <c r="C193" s="188"/>
      <c r="D193" s="187"/>
      <c r="E193" s="187"/>
      <c r="F193" s="184"/>
      <c r="G193" s="187"/>
      <c r="H193" s="184"/>
      <c r="I193" s="187"/>
      <c r="J193" s="167"/>
      <c r="K193" s="45">
        <f t="shared" si="53"/>
        <v>0</v>
      </c>
      <c r="L193" s="1"/>
      <c r="M193" s="1"/>
    </row>
    <row r="194" spans="1:13" s="3" customFormat="1" ht="33.75" customHeight="1" x14ac:dyDescent="0.25">
      <c r="A194" s="79"/>
      <c r="B194" s="91" t="s">
        <v>4</v>
      </c>
      <c r="C194" s="58">
        <v>65.400000000000006</v>
      </c>
      <c r="D194" s="58">
        <v>65.400000000000006</v>
      </c>
      <c r="E194" s="58">
        <v>63.59</v>
      </c>
      <c r="F194" s="56">
        <f>E194/D194</f>
        <v>0.97230000000000005</v>
      </c>
      <c r="G194" s="58">
        <v>63.59</v>
      </c>
      <c r="H194" s="56">
        <f>G194/D194</f>
        <v>0.97230000000000005</v>
      </c>
      <c r="I194" s="58">
        <f>D194</f>
        <v>65.400000000000006</v>
      </c>
      <c r="J194" s="167"/>
      <c r="K194" s="45">
        <f t="shared" si="53"/>
        <v>0</v>
      </c>
      <c r="L194" s="1"/>
      <c r="M194" s="1"/>
    </row>
    <row r="195" spans="1:13" s="3" customFormat="1" ht="41.25" customHeight="1" x14ac:dyDescent="0.25">
      <c r="A195" s="79"/>
      <c r="B195" s="91" t="s">
        <v>16</v>
      </c>
      <c r="C195" s="58">
        <v>15024.6</v>
      </c>
      <c r="D195" s="58">
        <v>15432.6</v>
      </c>
      <c r="E195" s="58">
        <v>13081.33</v>
      </c>
      <c r="F195" s="56">
        <f>E195/D195</f>
        <v>0.84760000000000002</v>
      </c>
      <c r="G195" s="58">
        <v>12859.92</v>
      </c>
      <c r="H195" s="56">
        <f>G195/D195</f>
        <v>0.83330000000000004</v>
      </c>
      <c r="I195" s="58">
        <f>D195-84.72</f>
        <v>15347.88</v>
      </c>
      <c r="J195" s="167"/>
      <c r="K195" s="45">
        <f t="shared" si="53"/>
        <v>84.72</v>
      </c>
      <c r="L195" s="1"/>
      <c r="M195" s="1"/>
    </row>
    <row r="196" spans="1:13" s="3" customFormat="1" ht="39.75" customHeight="1" x14ac:dyDescent="0.25">
      <c r="A196" s="79"/>
      <c r="B196" s="91" t="s">
        <v>11</v>
      </c>
      <c r="C196" s="58">
        <v>5147.6000000000004</v>
      </c>
      <c r="D196" s="58">
        <v>5151.72</v>
      </c>
      <c r="E196" s="58">
        <f>G196</f>
        <v>5043.68</v>
      </c>
      <c r="F196" s="56">
        <f>E196/D196</f>
        <v>0.97899999999999998</v>
      </c>
      <c r="G196" s="58">
        <v>5043.68</v>
      </c>
      <c r="H196" s="56">
        <f>G196/D196</f>
        <v>0.97899999999999998</v>
      </c>
      <c r="I196" s="58">
        <f>D196-84.72</f>
        <v>5067</v>
      </c>
      <c r="J196" s="167"/>
      <c r="K196" s="45">
        <f t="shared" si="53"/>
        <v>84.72</v>
      </c>
      <c r="L196" s="1"/>
      <c r="M196" s="1"/>
    </row>
    <row r="197" spans="1:13" s="3" customFormat="1" ht="36.75" customHeight="1" x14ac:dyDescent="0.25">
      <c r="A197" s="79"/>
      <c r="B197" s="91" t="s">
        <v>13</v>
      </c>
      <c r="C197" s="58"/>
      <c r="D197" s="58"/>
      <c r="E197" s="58">
        <f>G197</f>
        <v>0</v>
      </c>
      <c r="F197" s="56"/>
      <c r="G197" s="58"/>
      <c r="H197" s="56"/>
      <c r="I197" s="23">
        <f t="shared" ref="I197" si="64">D197</f>
        <v>0</v>
      </c>
      <c r="J197" s="167"/>
      <c r="K197" s="45">
        <f t="shared" si="53"/>
        <v>0</v>
      </c>
      <c r="L197" s="1"/>
      <c r="M197" s="1"/>
    </row>
    <row r="198" spans="1:13" s="3" customFormat="1" ht="37.5" customHeight="1" x14ac:dyDescent="0.25">
      <c r="A198" s="79"/>
      <c r="B198" s="91" t="s">
        <v>5</v>
      </c>
      <c r="C198" s="58"/>
      <c r="D198" s="58"/>
      <c r="E198" s="58"/>
      <c r="F198" s="56"/>
      <c r="G198" s="58"/>
      <c r="H198" s="56"/>
      <c r="I198" s="23"/>
      <c r="J198" s="167"/>
      <c r="K198" s="45">
        <f t="shared" si="53"/>
        <v>0</v>
      </c>
      <c r="L198" s="1"/>
      <c r="M198" s="1"/>
    </row>
    <row r="199" spans="1:13" s="2" customFormat="1" ht="120.75" customHeight="1" x14ac:dyDescent="0.25">
      <c r="A199" s="102" t="s">
        <v>86</v>
      </c>
      <c r="B199" s="94" t="s">
        <v>111</v>
      </c>
      <c r="C199" s="92">
        <f>C200+C201+C202+C203</f>
        <v>355.4</v>
      </c>
      <c r="D199" s="92">
        <f>D200+D201+D202+D203</f>
        <v>355.4</v>
      </c>
      <c r="E199" s="92">
        <f>E200+E201+E202+E203+E204</f>
        <v>355.4</v>
      </c>
      <c r="F199" s="93">
        <f>E199/D199</f>
        <v>1</v>
      </c>
      <c r="G199" s="90">
        <f>SUM(G200:G204)</f>
        <v>355.4</v>
      </c>
      <c r="H199" s="93">
        <f>G199/D199</f>
        <v>1</v>
      </c>
      <c r="I199" s="92">
        <f>I200+I201+I202+I203</f>
        <v>355.4</v>
      </c>
      <c r="J199" s="156" t="s">
        <v>91</v>
      </c>
      <c r="K199" s="45">
        <f t="shared" si="53"/>
        <v>0</v>
      </c>
      <c r="L199" s="1"/>
      <c r="M199" s="1"/>
    </row>
    <row r="200" spans="1:13" s="3" customFormat="1" x14ac:dyDescent="0.25">
      <c r="A200" s="102"/>
      <c r="B200" s="108" t="s">
        <v>4</v>
      </c>
      <c r="C200" s="125">
        <v>0</v>
      </c>
      <c r="D200" s="125">
        <v>0</v>
      </c>
      <c r="E200" s="58"/>
      <c r="F200" s="56"/>
      <c r="G200" s="64">
        <v>0</v>
      </c>
      <c r="H200" s="93"/>
      <c r="I200" s="58"/>
      <c r="J200" s="157"/>
      <c r="K200" s="45">
        <f t="shared" si="53"/>
        <v>0</v>
      </c>
      <c r="L200" s="1"/>
      <c r="M200" s="1"/>
    </row>
    <row r="201" spans="1:13" s="3" customFormat="1" x14ac:dyDescent="0.25">
      <c r="A201" s="102"/>
      <c r="B201" s="108" t="s">
        <v>48</v>
      </c>
      <c r="C201" s="58">
        <v>106.6</v>
      </c>
      <c r="D201" s="58">
        <v>106.6</v>
      </c>
      <c r="E201" s="58">
        <v>106.6</v>
      </c>
      <c r="F201" s="56">
        <f>E201/D201</f>
        <v>1</v>
      </c>
      <c r="G201" s="64">
        <v>106.6</v>
      </c>
      <c r="H201" s="56">
        <f>G201/D201</f>
        <v>1</v>
      </c>
      <c r="I201" s="58">
        <f>D201</f>
        <v>106.6</v>
      </c>
      <c r="J201" s="157"/>
      <c r="K201" s="45">
        <f t="shared" si="53"/>
        <v>0</v>
      </c>
      <c r="L201" s="1"/>
      <c r="M201" s="1"/>
    </row>
    <row r="202" spans="1:13" s="3" customFormat="1" x14ac:dyDescent="0.25">
      <c r="A202" s="102"/>
      <c r="B202" s="108" t="s">
        <v>11</v>
      </c>
      <c r="C202" s="58">
        <v>248.8</v>
      </c>
      <c r="D202" s="58">
        <v>248.8</v>
      </c>
      <c r="E202" s="58">
        <v>248.8</v>
      </c>
      <c r="F202" s="56">
        <f>E202/D202</f>
        <v>1</v>
      </c>
      <c r="G202" s="64">
        <v>248.8</v>
      </c>
      <c r="H202" s="56">
        <f>G202/D202</f>
        <v>1</v>
      </c>
      <c r="I202" s="58">
        <f>D202</f>
        <v>248.8</v>
      </c>
      <c r="J202" s="157"/>
      <c r="K202" s="45">
        <f t="shared" si="53"/>
        <v>0</v>
      </c>
      <c r="L202" s="1"/>
      <c r="M202" s="1"/>
    </row>
    <row r="203" spans="1:13" s="3" customFormat="1" x14ac:dyDescent="0.25">
      <c r="A203" s="102"/>
      <c r="B203" s="108" t="s">
        <v>13</v>
      </c>
      <c r="C203" s="36">
        <v>0</v>
      </c>
      <c r="D203" s="36">
        <v>0</v>
      </c>
      <c r="E203" s="36"/>
      <c r="F203" s="37">
        <v>0</v>
      </c>
      <c r="G203" s="99"/>
      <c r="H203" s="37"/>
      <c r="I203" s="36">
        <f>D203-G203</f>
        <v>0</v>
      </c>
      <c r="J203" s="157"/>
      <c r="K203" s="45">
        <f t="shared" si="53"/>
        <v>0</v>
      </c>
      <c r="L203" s="1"/>
      <c r="M203" s="1"/>
    </row>
    <row r="204" spans="1:13" s="3" customFormat="1" x14ac:dyDescent="0.25">
      <c r="A204" s="102"/>
      <c r="B204" s="108" t="s">
        <v>5</v>
      </c>
      <c r="C204" s="36"/>
      <c r="D204" s="36"/>
      <c r="E204" s="36"/>
      <c r="F204" s="37"/>
      <c r="G204" s="38"/>
      <c r="H204" s="37"/>
      <c r="I204" s="36"/>
      <c r="J204" s="158"/>
      <c r="K204" s="45">
        <f t="shared" si="53"/>
        <v>0</v>
      </c>
      <c r="L204" s="1"/>
      <c r="M204" s="1"/>
    </row>
    <row r="213" spans="2:2" x14ac:dyDescent="0.25">
      <c r="B213" s="40" t="s">
        <v>58</v>
      </c>
    </row>
    <row r="418" spans="9:9" x14ac:dyDescent="0.25">
      <c r="I418" s="17"/>
    </row>
    <row r="419" spans="9:9" x14ac:dyDescent="0.25">
      <c r="I419" s="17"/>
    </row>
    <row r="420" spans="9:9" x14ac:dyDescent="0.25">
      <c r="I420" s="17"/>
    </row>
  </sheetData>
  <autoFilter ref="A7:J405"/>
  <customSheetViews>
    <customSheetView guid="{6E4A7295-8CE0-4D28-ABEF-D38EBAE7C204}" scale="60" showPageBreaks="1" outlineSymbols="0" zeroValues="0" fitToPage="1" printArea="1" showAutoFilter="1" view="pageBreakPreview" topLeftCell="A4">
      <pane xSplit="2" ySplit="4" topLeftCell="C185" activePane="bottomRight" state="frozen"/>
      <selection pane="bottomRight" activeCell="G13" sqref="G13"/>
      <rowBreaks count="31" manualBreakCount="31">
        <brk id="28" max="9" man="1"/>
        <brk id="62" max="9" man="1"/>
        <brk id="116" max="9" man="1"/>
        <brk id="173" max="9" man="1"/>
        <brk id="998" max="18" man="1"/>
        <brk id="1048" max="18" man="1"/>
        <brk id="1105" max="18" man="1"/>
        <brk id="1176" max="18" man="1"/>
        <brk id="1231" max="14" man="1"/>
        <brk id="1246" max="10" man="1"/>
        <brk id="1282" max="10" man="1"/>
        <brk id="1322" max="10" man="1"/>
        <brk id="1361" max="10" man="1"/>
        <brk id="1399" max="10" man="1"/>
        <brk id="1435" max="10" man="1"/>
        <brk id="1472" max="10" man="1"/>
        <brk id="1510" max="10" man="1"/>
        <brk id="1545" max="10" man="1"/>
        <brk id="1581" max="10" man="1"/>
        <brk id="1621" max="10" man="1"/>
        <brk id="1660" max="10" man="1"/>
        <brk id="1699" max="10" man="1"/>
        <brk id="1739" max="10" man="1"/>
        <brk id="1777" max="10" man="1"/>
        <brk id="1812" max="10" man="1"/>
        <brk id="1842" max="10" man="1"/>
        <brk id="1879" max="10" man="1"/>
        <brk id="1916" max="10" man="1"/>
        <brk id="1951" max="10" man="1"/>
        <brk id="1993" max="10" man="1"/>
        <brk id="2047"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1"/>
      <autoFilter ref="A7:J405"/>
    </customSheetView>
    <customSheetView guid="{0CCCFAED-79CE-4449-BC23-D60C794B65C2}" scale="50" showPageBreaks="1" outlineSymbols="0" zeroValues="0" fitToPage="1" printArea="1" showAutoFilter="1" topLeftCell="A5">
      <pane xSplit="2" ySplit="4" topLeftCell="C12" activePane="bottomRight" state="frozen"/>
      <selection pane="bottomRight" activeCell="B11" sqref="A11:XFD11"/>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8" fitToHeight="0" orientation="landscape" horizontalDpi="4294967293" r:id="rId2"/>
      <autoFilter ref="A7:J399"/>
    </customSheetView>
    <customSheetView guid="{BEA0FDBA-BB07-4C19-8BBD-5E57EE395C09}" scale="50" showPageBreaks="1" outlineSymbols="0" zeroValues="0" fitToPage="1" printArea="1" showAutoFilter="1" view="pageBreakPreview" topLeftCell="A5">
      <pane xSplit="2" ySplit="4" topLeftCell="C9" activePane="bottomRight" state="frozen"/>
      <selection pane="bottomRight" activeCell="C9" sqref="C9"/>
      <rowBreaks count="33" manualBreakCount="33">
        <brk id="28" max="9" man="1"/>
        <brk id="48" max="9" man="1"/>
        <brk id="98" max="9" man="1"/>
        <brk id="146" max="9" man="1"/>
        <brk id="166"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8" fitToHeight="0" orientation="landscape" r:id="rId3"/>
      <autoFilter ref="A7:J399"/>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4"/>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5"/>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7"/>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9"/>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0"/>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1"/>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2"/>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4"/>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7"/>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8"/>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9"/>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0"/>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1"/>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2"/>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3"/>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4"/>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5"/>
      <autoFilter ref="A7:J415"/>
    </customSheetView>
    <customSheetView guid="{3EEA7E1A-5F2B-4408-A34C-1F0223B5B245}" scale="50" showPageBreaks="1" outlineSymbols="0" zeroValues="0" fitToPage="1" showAutoFilter="1" view="pageBreakPreview" topLeftCell="A5">
      <pane xSplit="4" ySplit="10" topLeftCell="I23" activePane="bottomRight" state="frozen"/>
      <selection pane="bottomRight" activeCell="M25" sqref="M25"/>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5" fitToHeight="0" orientation="landscape" horizontalDpi="4294967293" r:id="rId26"/>
      <autoFilter ref="A7:J399"/>
    </customSheetView>
    <customSheetView guid="{CA384592-0CFD-4322-A4EB-34EC04693944}" scale="44" showPageBreaks="1" outlineSymbols="0" zeroValues="0" fitToPage="1" printArea="1" showAutoFilter="1" view="pageBreakPreview">
      <pane xSplit="2" ySplit="7" topLeftCell="C153" activePane="bottomRight" state="frozen"/>
      <selection pane="bottomRight" activeCell="D155" sqref="D155:E156"/>
      <rowBreaks count="28" manualBreakCount="28">
        <brk id="17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7"/>
      <autoFilter ref="A7:J405"/>
    </customSheetView>
    <customSheetView guid="{6068C3FF-17AA-48A5-A88B-2523CBAC39AE}" scale="60" showPageBreaks="1" outlineSymbols="0" zeroValues="0" fitToPage="1" printArea="1" showAutoFilter="1" view="pageBreakPreview" topLeftCell="A4">
      <pane xSplit="4" ySplit="7" topLeftCell="J93" activePane="bottomRight" state="frozen"/>
      <selection pane="bottomRight" activeCell="J105" sqref="J105:J110"/>
      <rowBreaks count="31" manualBreakCount="31">
        <brk id="23" min="1" max="9" man="1"/>
        <brk id="35" min="1" max="9" man="1"/>
        <brk id="54" min="1" max="9" man="1"/>
        <brk id="172" min="1" max="9" man="1"/>
        <brk id="1012" max="18" man="1"/>
        <brk id="1062" max="18" man="1"/>
        <brk id="1119" max="18" man="1"/>
        <brk id="1190" max="18" man="1"/>
        <brk id="1245" max="14" man="1"/>
        <brk id="1260" max="10" man="1"/>
        <brk id="1296" max="10" man="1"/>
        <brk id="1336" max="10" man="1"/>
        <brk id="1375" max="10" man="1"/>
        <brk id="1413" max="10" man="1"/>
        <brk id="1449" max="10" man="1"/>
        <brk id="1486" max="10" man="1"/>
        <brk id="1524" max="10" man="1"/>
        <brk id="1559" max="10" man="1"/>
        <brk id="1595" max="10" man="1"/>
        <brk id="1635" max="10" man="1"/>
        <brk id="1674" max="10" man="1"/>
        <brk id="1713" max="10" man="1"/>
        <brk id="1753" max="10" man="1"/>
        <brk id="1791" max="10" man="1"/>
        <brk id="1826" max="10" man="1"/>
        <brk id="1856" max="10" man="1"/>
        <brk id="1893" max="10" man="1"/>
        <brk id="1930" max="10" man="1"/>
        <brk id="1965" max="10" man="1"/>
        <brk id="2007" max="10" man="1"/>
        <brk id="2061" max="10" man="1"/>
      </rowBreaks>
      <pageMargins left="0" right="0" top="0.9055118110236221" bottom="0" header="0" footer="0"/>
      <printOptions horizontalCentered="1"/>
      <pageSetup paperSize="8" scale="44" fitToHeight="0" orientation="landscape" r:id="rId28"/>
      <autoFilter ref="A7:J40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9"/>
      <autoFilter ref="A7:J405"/>
    </customSheetView>
    <customSheetView guid="{45DE1976-7F07-4EB4-8A9C-FB72D060BEFA}" scale="60" showPageBreaks="1" outlineSymbols="0" zeroValues="0" fitToPage="1" printArea="1" showAutoFilter="1" view="pageBreakPreview" topLeftCell="A39">
      <selection activeCell="A40" sqref="A40"/>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4" fitToHeight="0" orientation="landscape" r:id="rId30"/>
      <autoFilter ref="A7:J405"/>
    </customSheetView>
    <customSheetView guid="{67ADFAE6-A9AF-44D7-8539-93CD0F6B7849}" scale="60" showPageBreaks="1" outlineSymbols="0" zeroValues="0" fitToPage="1" printArea="1" showAutoFilter="1" hiddenRows="1" view="pageBreakPreview" topLeftCell="A4">
      <pane xSplit="4" ySplit="7" topLeftCell="E194" activePane="bottomRight" state="frozen"/>
      <selection pane="bottomRight" activeCell="A148" sqref="A148:XFD150"/>
      <rowBreaks count="28" manualBreakCount="28">
        <brk id="61"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4" fitToHeight="0" orientation="landscape" r:id="rId31"/>
      <autoFilter ref="A7:J405"/>
    </customSheetView>
    <customSheetView guid="{13BE7114-35DF-4699-8779-61985C68F6C3}" scale="60" showPageBreaks="1" outlineSymbols="0" zeroValues="0" fitToPage="1" printArea="1" showAutoFilter="1" view="pageBreakPreview" topLeftCell="A4">
      <pane xSplit="2" ySplit="5" topLeftCell="I23" activePane="bottomRight" state="frozen"/>
      <selection pane="bottomRight" activeCell="B21" sqref="B21:B23"/>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4" fitToHeight="0" orientation="landscape" horizontalDpi="4294967293" r:id="rId32"/>
      <autoFilter ref="A7:J405"/>
    </customSheetView>
    <customSheetView guid="{CCF533A2-322B-40E2-88B2-065E6D1D35B4}" scale="50" showPageBreaks="1" outlineSymbols="0" zeroValues="0" fitToPage="1" printArea="1" showAutoFilter="1" hiddenRows="1" view="pageBreakPreview" topLeftCell="C138">
      <selection activeCell="I153" sqref="I153:I154"/>
      <rowBreaks count="31" manualBreakCount="31">
        <brk id="28" max="9" man="1"/>
        <brk id="36" max="9" man="1"/>
        <brk id="6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r:id="rId33"/>
      <autoFilter ref="A7:J405"/>
    </customSheetView>
  </customSheetViews>
  <mergeCells count="86">
    <mergeCell ref="A62:A63"/>
    <mergeCell ref="E62:E63"/>
    <mergeCell ref="F62:F63"/>
    <mergeCell ref="E153:E154"/>
    <mergeCell ref="J117:J122"/>
    <mergeCell ref="J93:J98"/>
    <mergeCell ref="J135:J140"/>
    <mergeCell ref="B191:B193"/>
    <mergeCell ref="I191:I193"/>
    <mergeCell ref="D191:D193"/>
    <mergeCell ref="E191:E193"/>
    <mergeCell ref="I62:I63"/>
    <mergeCell ref="B62:B63"/>
    <mergeCell ref="C62:C63"/>
    <mergeCell ref="D62:D63"/>
    <mergeCell ref="G62:G63"/>
    <mergeCell ref="H62:H63"/>
    <mergeCell ref="C153:C154"/>
    <mergeCell ref="H153:H154"/>
    <mergeCell ref="J191:J198"/>
    <mergeCell ref="J174:J179"/>
    <mergeCell ref="J153:J159"/>
    <mergeCell ref="I153:I154"/>
    <mergeCell ref="J167:J172"/>
    <mergeCell ref="J161:J166"/>
    <mergeCell ref="A191:A193"/>
    <mergeCell ref="C191:C193"/>
    <mergeCell ref="J21:J28"/>
    <mergeCell ref="B21:B23"/>
    <mergeCell ref="D21:D23"/>
    <mergeCell ref="D153:D154"/>
    <mergeCell ref="A153:A159"/>
    <mergeCell ref="F153:F154"/>
    <mergeCell ref="G153:G154"/>
    <mergeCell ref="E21:E23"/>
    <mergeCell ref="A21:A22"/>
    <mergeCell ref="B29:B30"/>
    <mergeCell ref="A29:A30"/>
    <mergeCell ref="C29:C30"/>
    <mergeCell ref="D29:D30"/>
    <mergeCell ref="B153:B154"/>
    <mergeCell ref="A3:J3"/>
    <mergeCell ref="G6:H6"/>
    <mergeCell ref="A9:A14"/>
    <mergeCell ref="A5:A7"/>
    <mergeCell ref="E6:F6"/>
    <mergeCell ref="D6:D7"/>
    <mergeCell ref="C5:D5"/>
    <mergeCell ref="C6:C7"/>
    <mergeCell ref="B5:B7"/>
    <mergeCell ref="I5:I7"/>
    <mergeCell ref="J5:J7"/>
    <mergeCell ref="E5:H5"/>
    <mergeCell ref="J9:J14"/>
    <mergeCell ref="J15:J20"/>
    <mergeCell ref="F191:F193"/>
    <mergeCell ref="G191:G193"/>
    <mergeCell ref="H191:H193"/>
    <mergeCell ref="E29:E30"/>
    <mergeCell ref="H21:H23"/>
    <mergeCell ref="F21:F23"/>
    <mergeCell ref="G21:G23"/>
    <mergeCell ref="F29:F30"/>
    <mergeCell ref="J37:J42"/>
    <mergeCell ref="J29:J35"/>
    <mergeCell ref="I21:I23"/>
    <mergeCell ref="G29:G30"/>
    <mergeCell ref="H29:H30"/>
    <mergeCell ref="I29:I30"/>
    <mergeCell ref="J184:J188"/>
    <mergeCell ref="J199:J204"/>
    <mergeCell ref="J147:J152"/>
    <mergeCell ref="A15:A20"/>
    <mergeCell ref="C21:C23"/>
    <mergeCell ref="J123:J128"/>
    <mergeCell ref="J129:J134"/>
    <mergeCell ref="J111:J116"/>
    <mergeCell ref="J49:J54"/>
    <mergeCell ref="J43:J48"/>
    <mergeCell ref="J55:J60"/>
    <mergeCell ref="J62:J68"/>
    <mergeCell ref="J141:J146"/>
    <mergeCell ref="J105:J110"/>
    <mergeCell ref="J69:J74"/>
    <mergeCell ref="J81:J86"/>
    <mergeCell ref="J87:J92"/>
  </mergeCells>
  <phoneticPr fontId="4" type="noConversion"/>
  <printOptions horizontalCentered="1"/>
  <pageMargins left="0" right="0" top="0.9055118110236221" bottom="0" header="0" footer="0"/>
  <pageSetup paperSize="8" scale="44" fitToHeight="0" orientation="landscape" r:id="rId34"/>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01.09.2019</vt:lpstr>
      <vt:lpstr>'на 01.09.2019'!Заголовки_для_печати</vt:lpstr>
      <vt:lpstr>'на 01.09.2019'!Область_печати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2019-08-30T12:27:25Z</cp:lastPrinted>
  <dcterms:created xsi:type="dcterms:W3CDTF">2011-12-13T05:34:09Z</dcterms:created>
  <dcterms:modified xsi:type="dcterms:W3CDTF">2019-09-17T04:54:02Z</dcterms:modified>
</cp:coreProperties>
</file>