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2030" tabRatio="518"/>
  </bookViews>
  <sheets>
    <sheet name="на 31.12.2019" sheetId="1" r:id="rId1"/>
    <sheet name="Лист1" sheetId="2" r:id="rId2"/>
  </sheets>
  <definedNames>
    <definedName name="_xlnm._FilterDatabase" localSheetId="0" hidden="1">'на 31.12.2019'!$A$7:$J$415</definedName>
    <definedName name="Z_0005951B_56A8_4F75_9731_3C8A24CD1AB5_.wvu.FilterData" localSheetId="0" hidden="1">'на 31.12.2019'!$A$7:$J$415</definedName>
    <definedName name="Z_0084E16F_DDA9_4699_9D5A_C5F7B89E6378_.wvu.FilterData" localSheetId="0" hidden="1">'на 31.12.2019'!$A$7:$J$415</definedName>
    <definedName name="Z_00EBC834_CC04_4600_ADF0_5EC4AEDA5595_.wvu.FilterData" localSheetId="0" hidden="1">'на 31.12.2019'!$A$7:$J$415</definedName>
    <definedName name="Z_01613E68_6B78_4CC0_9C3D_60683185C182_.wvu.FilterData" localSheetId="0" hidden="1">'на 31.12.2019'!$A$7:$J$415</definedName>
    <definedName name="Z_01D4DC8C_5FD8_4E22_9898_A6D2EE840F42_.wvu.FilterData" localSheetId="0" hidden="1">'на 31.12.2019'!$A$7:$J$415</definedName>
    <definedName name="Z_02102EEE_2287_4468_A4A7_52D50729EDDD_.wvu.FilterData" localSheetId="0" hidden="1">'на 31.12.2019'!$A$7:$J$415</definedName>
    <definedName name="Z_0217F586_7BE2_4803_B88F_1646729DF76E_.wvu.FilterData" localSheetId="0" hidden="1">'на 31.12.2019'!$A$7:$J$415</definedName>
    <definedName name="Z_02CA0CE5_3727_4238_BAB8_2EB1D6D88032_.wvu.FilterData" localSheetId="0" hidden="1">'на 31.12.2019'!$A$7:$J$415</definedName>
    <definedName name="Z_02D2F435_66DA_468E_987B_F2AECDDD4E3B_.wvu.FilterData" localSheetId="0" hidden="1">'на 31.12.2019'!$A$7:$J$415</definedName>
    <definedName name="Z_036F0B1A_A4C3_4ACE_90F0_C92FA4824CCC_.wvu.FilterData" localSheetId="0" hidden="1">'на 31.12.2019'!$A$7:$J$415</definedName>
    <definedName name="Z_03CE4E6D_AA11_4BB9_B07A_EF26A768B26B_.wvu.FilterData" localSheetId="0" hidden="1">'на 31.12.2019'!$A$7:$J$415</definedName>
    <definedName name="Z_040F7A53_882C_426B_A971_3BA4E7F819F6_.wvu.FilterData" localSheetId="0" hidden="1">'на 31.12.2019'!$A$7:$H$158</definedName>
    <definedName name="Z_041557F5_3257_416A_8401_99DEC5D0D1B5_.wvu.FilterData" localSheetId="0" hidden="1">'на 31.12.2019'!$A$7:$J$415</definedName>
    <definedName name="Z_05132324_2347_4886_ACC0_B2417CD7A8E0_.wvu.FilterData" localSheetId="0" hidden="1">'на 31.12.2019'!$A$7:$J$415</definedName>
    <definedName name="Z_056CFCF2_1D67_47C0_BE8C_D1F7ABB1120B_.wvu.FilterData" localSheetId="0" hidden="1">'на 31.12.2019'!$A$7:$J$415</definedName>
    <definedName name="Z_05716ABD_418C_4DA4_AC8A_C2D9BFCD057A_.wvu.FilterData" localSheetId="0" hidden="1">'на 31.12.2019'!$A$7:$J$415</definedName>
    <definedName name="Z_05917B93_2768_415F_AFD9_F6B5D0EF275E_.wvu.FilterData" localSheetId="0" hidden="1">'на 31.12.2019'!$A$7:$J$415</definedName>
    <definedName name="Z_05C1E2BB_B583_44DD_A8AC_FBF87A053735_.wvu.FilterData" localSheetId="0" hidden="1">'на 31.12.2019'!$A$7:$H$158</definedName>
    <definedName name="Z_05C9DD0B_EBEE_40E7_A642_8B2CDCC810BA_.wvu.FilterData" localSheetId="0" hidden="1">'на 31.12.2019'!$A$7:$H$158</definedName>
    <definedName name="Z_0623BA59_06E0_47C4_A9E0_EFF8949456C2_.wvu.FilterData" localSheetId="0" hidden="1">'на 31.12.2019'!$A$7:$H$158</definedName>
    <definedName name="Z_0644E522_2545_474C_824A_2ED6C2798897_.wvu.FilterData" localSheetId="0" hidden="1">'на 31.12.2019'!$A$7:$J$415</definedName>
    <definedName name="Z_064B5A1E_A42B_4485_93B8_B6DA090B161C_.wvu.FilterData" localSheetId="0" hidden="1">'на 31.12.2019'!$A$7:$J$415</definedName>
    <definedName name="Z_06CAE47A_6EDD_4FE2_8E3A_333266247E42_.wvu.FilterData" localSheetId="0" hidden="1">'на 31.12.2019'!$A$7:$J$415</definedName>
    <definedName name="Z_06E8A760_77DE_44B7_B51E_7A5411604938_.wvu.FilterData" localSheetId="0" hidden="1">'на 31.12.2019'!$A$7:$J$415</definedName>
    <definedName name="Z_06ECB70F_782C_4925_AAED_43BDE49D6216_.wvu.FilterData" localSheetId="0" hidden="1">'на 31.12.2019'!$A$7:$J$415</definedName>
    <definedName name="Z_071188D9_4773_41E2_8227_482316F94E22_.wvu.FilterData" localSheetId="0" hidden="1">'на 31.12.2019'!$A$7:$J$415</definedName>
    <definedName name="Z_076157D9_97A7_4D47_8780_D3B408E54324_.wvu.FilterData" localSheetId="0" hidden="1">'на 31.12.2019'!$A$7:$J$415</definedName>
    <definedName name="Z_079216EF_F396_45DE_93AA_DF26C49F532F_.wvu.FilterData" localSheetId="0" hidden="1">'на 31.12.2019'!$A$7:$H$158</definedName>
    <definedName name="Z_0796BB39_B763_4CFE_9C89_197614BDD8D2_.wvu.FilterData" localSheetId="0" hidden="1">'на 31.12.2019'!$A$7:$J$415</definedName>
    <definedName name="Z_081D092E_BCFD_434D_99DD_F262EBF81A7D_.wvu.FilterData" localSheetId="0" hidden="1">'на 31.12.2019'!$A$7:$H$158</definedName>
    <definedName name="Z_081D1E71_FAB1_490F_8347_4363E467A6B8_.wvu.FilterData" localSheetId="0" hidden="1">'на 31.12.2019'!$A$7:$J$415</definedName>
    <definedName name="Z_087A5F39_BB99_44E2_988C_BE702BB1218A_.wvu.FilterData" localSheetId="0" hidden="1">'на 31.12.2019'!$A$7:$J$415</definedName>
    <definedName name="Z_091FE98F_2A3F_496F_927E_914C3E410046_.wvu.FilterData" localSheetId="0" hidden="1">'на 31.12.2019'!$A$7:$J$415</definedName>
    <definedName name="Z_094B4134_1EAA_4AE3_8904_2CA55A37A0CD_.wvu.FilterData" localSheetId="0" hidden="1">'на 31.12.2019'!$A$7:$J$415</definedName>
    <definedName name="Z_09665491_2447_4ACE_847B_4452B60F2DF2_.wvu.FilterData" localSheetId="0" hidden="1">'на 31.12.2019'!$A$7:$J$415</definedName>
    <definedName name="Z_09EDEF91_2CA5_4F56_B67B_9D290C461670_.wvu.FilterData" localSheetId="0" hidden="1">'на 31.12.2019'!$A$7:$H$158</definedName>
    <definedName name="Z_09F9F792_37D5_476B_BEEE_67E9106F48F0_.wvu.FilterData" localSheetId="0" hidden="1">'на 31.12.2019'!$A$7:$J$415</definedName>
    <definedName name="Z_0A10B2C2_8811_4514_A02D_EDC7436B6D07_.wvu.FilterData" localSheetId="0" hidden="1">'на 31.12.2019'!$A$7:$J$415</definedName>
    <definedName name="Z_0AA70BDA_573F_4BEC_A548_CA5C4475BFE7_.wvu.FilterData" localSheetId="0" hidden="1">'на 31.12.2019'!$A$7:$J$415</definedName>
    <definedName name="Z_0AC3FA68_E0C8_4657_AD81_AF6345EA501C_.wvu.FilterData" localSheetId="0" hidden="1">'на 31.12.2019'!$A$7:$H$158</definedName>
    <definedName name="Z_0B579593_C56D_4394_91C1_F024BBE56EB1_.wvu.FilterData" localSheetId="0" hidden="1">'на 31.12.2019'!$A$7:$H$158</definedName>
    <definedName name="Z_0BC55D76_817D_4871_ADFD_780685E85798_.wvu.FilterData" localSheetId="0" hidden="1">'на 31.12.2019'!$A$7:$J$415</definedName>
    <definedName name="Z_0C6B39CB_8BE2_4437_B7EF_2B863FB64A7A_.wvu.FilterData" localSheetId="0" hidden="1">'на 31.12.2019'!$A$7:$H$158</definedName>
    <definedName name="Z_0C80C604_218C_428E_8C68_64D1AFDB22E0_.wvu.FilterData" localSheetId="0" hidden="1">'на 31.12.2019'!$A$7:$J$415</definedName>
    <definedName name="Z_0C81132D_0EFB_424B_A2C0_D694846C9416_.wvu.FilterData" localSheetId="0" hidden="1">'на 31.12.2019'!$A$7:$J$415</definedName>
    <definedName name="Z_0C8C20D3_1DCE_4FE1_95B1_F35D8D398254_.wvu.FilterData" localSheetId="0" hidden="1">'на 31.12.2019'!$A$7:$H$158</definedName>
    <definedName name="Z_0CC48B05_D738_4589_9F69_B44D9887E2C7_.wvu.FilterData" localSheetId="0" hidden="1">'на 31.12.2019'!$A$7:$J$415</definedName>
    <definedName name="Z_0CC9441C_88E9_46D0_951D_A49C84EDA8CE_.wvu.FilterData" localSheetId="0" hidden="1">'на 31.12.2019'!$A$7:$J$415</definedName>
    <definedName name="Z_0CCCFAED_79CE_4449_BC23_D60C794B65C2_.wvu.FilterData" localSheetId="0" hidden="1">'на 31.12.2019'!$A$7:$J$415</definedName>
    <definedName name="Z_0CCCFAED_79CE_4449_BC23_D60C794B65C2_.wvu.PrintArea" localSheetId="0" hidden="1">'на 31.12.2019'!$A$1:$J$214</definedName>
    <definedName name="Z_0CCCFAED_79CE_4449_BC23_D60C794B65C2_.wvu.PrintTitles" localSheetId="0" hidden="1">'на 31.12.2019'!$5:$8</definedName>
    <definedName name="Z_0CF3E93E_60F6_45C8_AD33_C2CE08831546_.wvu.FilterData" localSheetId="0" hidden="1">'на 31.12.2019'!$A$7:$H$158</definedName>
    <definedName name="Z_0D69C398_7947_4D78_B1FE_A2A25AB79E10_.wvu.FilterData" localSheetId="0" hidden="1">'на 31.12.2019'!$A$7:$J$415</definedName>
    <definedName name="Z_0D7F5190_D20E_42FD_AD77_53CB309C7272_.wvu.FilterData" localSheetId="0" hidden="1">'на 31.12.2019'!$A$7:$H$158</definedName>
    <definedName name="Z_0DBB7EB7_A885_4D4A_A4F3_1AB3A0FE5EB1_.wvu.FilterData" localSheetId="0" hidden="1">'на 31.12.2019'!$A$7:$J$415</definedName>
    <definedName name="Z_0E1EE7C4_535F_48D8_9D3B_6BBF2B693A19_.wvu.FilterData" localSheetId="0" hidden="1">'на 31.12.2019'!$A$7:$J$415</definedName>
    <definedName name="Z_0E67843B_6B59_48DA_8F29_8BAD133298E1_.wvu.FilterData" localSheetId="0" hidden="1">'на 31.12.2019'!$A$7:$J$415</definedName>
    <definedName name="Z_0E6786D8_AC3A_48D5_9AD7_4E7485DB6D9C_.wvu.FilterData" localSheetId="0" hidden="1">'на 31.12.2019'!$A$7:$H$158</definedName>
    <definedName name="Z_0E6CC89F_3B93_4F1D_B2EC_717A1F1053E5_.wvu.FilterData" localSheetId="0" hidden="1">'на 31.12.2019'!$A$7:$J$415</definedName>
    <definedName name="Z_0EBE1707_975C_4649_91D3_2E9B46A60B44_.wvu.FilterData" localSheetId="0" hidden="1">'на 31.12.2019'!$A$7:$J$415</definedName>
    <definedName name="Z_101FC8DD_6A10_4029_AD34_21DB4CDC5FDB_.wvu.FilterData" localSheetId="0" hidden="1">'на 31.12.2019'!$A$7:$J$415</definedName>
    <definedName name="Z_10372EC3_3966_4BDA_9F48_B7D63EE0E174_.wvu.FilterData" localSheetId="0" hidden="1">'на 31.12.2019'!$A$7:$J$415</definedName>
    <definedName name="Z_105D23B5_3830_4B2C_A4D4_FBFBD3BEFB9C_.wvu.FilterData" localSheetId="0" hidden="1">'на 31.12.2019'!$A$7:$H$158</definedName>
    <definedName name="Z_113A0779_204C_451B_8401_73E507046130_.wvu.FilterData" localSheetId="0" hidden="1">'на 31.12.2019'!$A$7:$J$415</definedName>
    <definedName name="Z_119EECA6_2DA1_40F6_BD98_65D18CFC0359_.wvu.FilterData" localSheetId="0" hidden="1">'на 31.12.2019'!$A$7:$J$415</definedName>
    <definedName name="Z_11B0FA8E_E0BF_44A4_A141_D0892BF4BA78_.wvu.FilterData" localSheetId="0" hidden="1">'на 31.12.2019'!$A$7:$J$415</definedName>
    <definedName name="Z_11DB2F46_E41B_4E33_8BC5_70370AE2E289_.wvu.FilterData" localSheetId="0" hidden="1">'на 31.12.2019'!$A$7:$J$415</definedName>
    <definedName name="Z_11EBBD1F_0821_4763_A781_80F95B559C64_.wvu.FilterData" localSheetId="0" hidden="1">'на 31.12.2019'!$A$7:$J$415</definedName>
    <definedName name="Z_12397037_6208_4B36_BC95_11438284A9DE_.wvu.FilterData" localSheetId="0" hidden="1">'на 31.12.2019'!$A$7:$H$158</definedName>
    <definedName name="Z_12C2408D_275D_4295_8823_146036CCAF72_.wvu.FilterData" localSheetId="0" hidden="1">'на 31.12.2019'!$A$7:$J$415</definedName>
    <definedName name="Z_130C16AD_E930_4810_BDF0_A6DD3A87B8D5_.wvu.FilterData" localSheetId="0" hidden="1">'на 31.12.2019'!$A$7:$J$415</definedName>
    <definedName name="Z_1315266B_953C_4E7F_B538_74B6DF400647_.wvu.FilterData" localSheetId="0" hidden="1">'на 31.12.2019'!$A$7:$H$158</definedName>
    <definedName name="Z_132984D2_035C_4C6F_8087_28C1188A76E6_.wvu.FilterData" localSheetId="0" hidden="1">'на 31.12.2019'!$A$7:$J$415</definedName>
    <definedName name="Z_13A75724_7658_4A80_9239_F37E0BC75B64_.wvu.FilterData" localSheetId="0" hidden="1">'на 31.12.2019'!$A$7:$J$415</definedName>
    <definedName name="Z_13BE7114_35DF_4699_8779_61985C68F6C3_.wvu.FilterData" localSheetId="0" hidden="1">'на 31.12.2019'!$A$7:$J$415</definedName>
    <definedName name="Z_13BE7114_35DF_4699_8779_61985C68F6C3_.wvu.PrintArea" localSheetId="0" hidden="1">'на 31.12.2019'!$A$1:$J$215</definedName>
    <definedName name="Z_13BE7114_35DF_4699_8779_61985C68F6C3_.wvu.PrintTitles" localSheetId="0" hidden="1">'на 31.12.2019'!$5:$8</definedName>
    <definedName name="Z_13E7ADA2_058C_4412_9AEA_31547694DD5C_.wvu.FilterData" localSheetId="0" hidden="1">'на 31.12.2019'!$A$7:$H$158</definedName>
    <definedName name="Z_1474826F_81A7_45CE_9E32_539008BC6006_.wvu.FilterData" localSheetId="0" hidden="1">'на 31.12.2019'!$A$7:$J$415</definedName>
    <definedName name="Z_148D8FAA_3DC1_4430_9D42_1AFD9B8B331B_.wvu.FilterData" localSheetId="0" hidden="1">'на 31.12.2019'!$A$7:$J$415</definedName>
    <definedName name="Z_14901D06_6751_467D_A640_08BD51FC6A24_.wvu.FilterData" localSheetId="0" hidden="1">'на 31.12.2019'!$A$7:$J$415</definedName>
    <definedName name="Z_1539101F_31E9_4994_A34D_436B2BB1B73C_.wvu.FilterData" localSheetId="0" hidden="1">'на 31.12.2019'!$A$7:$J$415</definedName>
    <definedName name="Z_158130B9_9537_4E7D_AC4C_ED389C9B13A6_.wvu.FilterData" localSheetId="0" hidden="1">'на 31.12.2019'!$A$7:$J$415</definedName>
    <definedName name="Z_15AF9AFF_36E4_41C3_A9EA_A83C0A87FA00_.wvu.FilterData" localSheetId="0" hidden="1">'на 31.12.2019'!$A$7:$J$415</definedName>
    <definedName name="Z_1611C1BA_C4E2_40AE_8F45_3BEDE164E518_.wvu.FilterData" localSheetId="0" hidden="1">'на 31.12.2019'!$A$7:$J$415</definedName>
    <definedName name="Z_16533C21_4A9A_450C_8A94_553B88C3A9CF_.wvu.FilterData" localSheetId="0" hidden="1">'на 31.12.2019'!$A$7:$H$158</definedName>
    <definedName name="Z_1682CF4C_6BE2_4E45_A613_382D117E51BF_.wvu.FilterData" localSheetId="0" hidden="1">'на 31.12.2019'!$A$7:$J$415</definedName>
    <definedName name="Z_168FD5D4_D13B_47B9_8E56_61C627E3620F_.wvu.FilterData" localSheetId="0" hidden="1">'на 31.12.2019'!$A$7:$H$158</definedName>
    <definedName name="Z_169B516E_654F_469D_A8A0_69AB59FA498D_.wvu.FilterData" localSheetId="0" hidden="1">'на 31.12.2019'!$A$7:$J$415</definedName>
    <definedName name="Z_176FBEC7_B2AF_4702_A894_382F81F9ECF6_.wvu.FilterData" localSheetId="0" hidden="1">'на 31.12.2019'!$A$7:$H$158</definedName>
    <definedName name="Z_17AC66D0_E8BD_44BA_92AB_131AEC3E5A62_.wvu.FilterData" localSheetId="0" hidden="1">'на 31.12.2019'!$A$7:$J$415</definedName>
    <definedName name="Z_17AEC02B_67B1_483A_97D2_C1C6DFD21518_.wvu.FilterData" localSheetId="0" hidden="1">'на 31.12.2019'!$A$7:$J$415</definedName>
    <definedName name="Z_1902C2E4_C521_44EB_B934_0EBD6E871DD8_.wvu.FilterData" localSheetId="0" hidden="1">'на 31.12.2019'!$A$7:$J$415</definedName>
    <definedName name="Z_191D2631_8F19_4FC0_96A1_F397D331A068_.wvu.FilterData" localSheetId="0" hidden="1">'на 31.12.2019'!$A$7:$J$415</definedName>
    <definedName name="Z_1922598D_45C0_4DFB_A9E9_4D22AFD5603E_.wvu.FilterData" localSheetId="0" hidden="1">'на 31.12.2019'!$A$7:$J$415</definedName>
    <definedName name="Z_19497421_00C1_4657_A11B_18FB2BAAE62A_.wvu.FilterData" localSheetId="0" hidden="1">'на 31.12.2019'!$A$7:$J$415</definedName>
    <definedName name="Z_19510E6E_7565_4AC2_BCB4_A345501456B6_.wvu.FilterData" localSheetId="0" hidden="1">'на 31.12.2019'!$A$7:$H$158</definedName>
    <definedName name="Z_196632C6_99FC_4BC5_B189_10CF2045DEC3_.wvu.FilterData" localSheetId="0" hidden="1">'на 31.12.2019'!$A$7:$J$415</definedName>
    <definedName name="Z_197DC433_2311_4239_A28E_8D90CD4AEB73_.wvu.FilterData" localSheetId="0" hidden="1">'на 31.12.2019'!$A$7:$J$415</definedName>
    <definedName name="Z_19944AB6_3B70_4B1C_8696_B2E3AC2ED125_.wvu.FilterData" localSheetId="0" hidden="1">'на 31.12.2019'!$A$7:$J$415</definedName>
    <definedName name="Z_19A4AADC_FDEE_45BB_8FEE_0F5508EFB8E2_.wvu.FilterData" localSheetId="0" hidden="1">'на 31.12.2019'!$A$7:$J$415</definedName>
    <definedName name="Z_19B34FC3_E683_4280_90EE_7791220AE682_.wvu.FilterData" localSheetId="0" hidden="1">'на 31.12.2019'!$A$7:$J$415</definedName>
    <definedName name="Z_19E5B318_3123_4687_A10B_72F3BDA9A599_.wvu.FilterData" localSheetId="0" hidden="1">'на 31.12.2019'!$A$7:$J$415</definedName>
    <definedName name="Z_1A049C7C_CD0A_4889_B39E_1914732262E3_.wvu.FilterData" localSheetId="0" hidden="1">'на 31.12.2019'!$A$7:$J$415</definedName>
    <definedName name="Z_1ADD4354_436F_41C7_AFD6_B73FA2D9BC20_.wvu.FilterData" localSheetId="0" hidden="1">'на 31.12.2019'!$A$7:$J$415</definedName>
    <definedName name="Z_1AFCAE36_6F52_4F92_B134_D70D6576DA9A_.wvu.FilterData" localSheetId="0" hidden="1">'на 31.12.2019'!$A$7:$J$415</definedName>
    <definedName name="Z_1B413C41_F5DB_4793_803B_D278F6A0BE2C_.wvu.FilterData" localSheetId="0" hidden="1">'на 31.12.2019'!$A$7:$J$415</definedName>
    <definedName name="Z_1B5E2235_6128_483E_AF3A_F84F0D82D8A0_.wvu.FilterData" localSheetId="0" hidden="1">'на 31.12.2019'!$A$7:$J$415</definedName>
    <definedName name="Z_1B943BCB_9609_428B_963E_E25F01748D7C_.wvu.FilterData" localSheetId="0" hidden="1">'на 31.12.2019'!$A$7:$J$415</definedName>
    <definedName name="Z_1BA0A829_1467_4894_A294_9BFD1EA8F94D_.wvu.FilterData" localSheetId="0" hidden="1">'на 31.12.2019'!$A$7:$J$415</definedName>
    <definedName name="Z_1C384A54_E3F0_4C1E_862E_6CD9154B364F_.wvu.FilterData" localSheetId="0" hidden="1">'на 31.12.2019'!$A$7:$J$415</definedName>
    <definedName name="Z_1C3DA4EF_3676_4683_84F0_1C41D26FFC16_.wvu.FilterData" localSheetId="0" hidden="1">'на 31.12.2019'!$A$7:$J$415</definedName>
    <definedName name="Z_1C3DF549_BEC3_47F7_8F0B_A96D42597ECF_.wvu.FilterData" localSheetId="0" hidden="1">'на 31.12.2019'!$A$7:$H$158</definedName>
    <definedName name="Z_1C681B2A_8932_44D9_BF50_EA5DBCC10436_.wvu.FilterData" localSheetId="0" hidden="1">'на 31.12.2019'!$A$7:$H$158</definedName>
    <definedName name="Z_1CB0764B_554D_4C09_98DC_8DED9FC27F03_.wvu.FilterData" localSheetId="0" hidden="1">'на 31.12.2019'!$A$7:$J$415</definedName>
    <definedName name="Z_1CB0CE3F_75F2_462B_8FE5_E94B0D7D6C1F_.wvu.FilterData" localSheetId="0" hidden="1">'на 31.12.2019'!$A$7:$J$415</definedName>
    <definedName name="Z_1CB5C523_AFA5_43A8_9C28_9F12CFE5BE65_.wvu.FilterData" localSheetId="0" hidden="1">'на 31.12.2019'!$A$7:$J$415</definedName>
    <definedName name="Z_1CEF9102_6C60_416B_8820_19DA6CA2FF8F_.wvu.FilterData" localSheetId="0" hidden="1">'на 31.12.2019'!$A$7:$J$415</definedName>
    <definedName name="Z_1D2C2901_70D8_494F_B885_AA5F7F9A1D2E_.wvu.FilterData" localSheetId="0" hidden="1">'на 31.12.2019'!$A$7:$J$415</definedName>
    <definedName name="Z_1D546444_6D70_47F2_86F2_EDA85896BE29_.wvu.FilterData" localSheetId="0" hidden="1">'на 31.12.2019'!$A$7:$J$415</definedName>
    <definedName name="Z_1D797472_1425_44E0_B821_543CF555289A_.wvu.FilterData" localSheetId="0" hidden="1">'на 31.12.2019'!$A$7:$J$415</definedName>
    <definedName name="Z_1E88DC95_DDEB_4EE8_8544_5724B1E6FA94_.wvu.FilterData" localSheetId="0" hidden="1">'на 31.12.2019'!$A$7:$J$415</definedName>
    <definedName name="Z_1F274A4D_4DCC_44CA_A1BD_90B7EE180486_.wvu.FilterData" localSheetId="0" hidden="1">'на 31.12.2019'!$A$7:$H$158</definedName>
    <definedName name="Z_1F6B5B08_FAE9_43CF_A27B_EE7ACD6D4DF6_.wvu.FilterData" localSheetId="0" hidden="1">'на 31.12.2019'!$A$7:$J$415</definedName>
    <definedName name="Z_1F6FF066_5CAF_4FE9_9ABD_85517853573D_.wvu.FilterData" localSheetId="0" hidden="1">'на 31.12.2019'!$A$7:$J$415</definedName>
    <definedName name="Z_1F885BC0_FA2D_45E9_BC66_C7BA68F6529B_.wvu.FilterData" localSheetId="0" hidden="1">'на 31.12.2019'!$A$7:$J$415</definedName>
    <definedName name="Z_1FD02FF0_4DBF_48AF_BE48_54893718170B_.wvu.FilterData" localSheetId="0" hidden="1">'на 31.12.2019'!$A$7:$J$415</definedName>
    <definedName name="Z_1FF678B1_7F2B_4362_81E7_D3C79ED64B95_.wvu.FilterData" localSheetId="0" hidden="1">'на 31.12.2019'!$A$7:$H$158</definedName>
    <definedName name="Z_202A973C_D681_42B4_9905_A37D128193B3_.wvu.FilterData" localSheetId="0" hidden="1">'на 31.12.2019'!$A$7:$J$415</definedName>
    <definedName name="Z_20461DED_BCEE_4284_A6DA_6F07C40C8239_.wvu.FilterData" localSheetId="0" hidden="1">'на 31.12.2019'!$A$7:$J$415</definedName>
    <definedName name="Z_20A3EB12_07C5_4317_9D11_7C0131FF1F02_.wvu.FilterData" localSheetId="0" hidden="1">'на 31.12.2019'!$A$7:$J$415</definedName>
    <definedName name="Z_215E0AF3_2FB9_4AD2_85EB_5BB3A76EA017_.wvu.FilterData" localSheetId="0" hidden="1">'на 31.12.2019'!$A$7:$J$415</definedName>
    <definedName name="Z_216AEA56_C079_4104_83C7_B22F3C2C4895_.wvu.FilterData" localSheetId="0" hidden="1">'на 31.12.2019'!$A$7:$H$158</definedName>
    <definedName name="Z_2181C7D4_AA52_40AC_A808_5D532F9A4DB9_.wvu.FilterData" localSheetId="0" hidden="1">'на 31.12.2019'!$A$7:$H$158</definedName>
    <definedName name="Z_218F942B_7171_436E_9FD2_B42E8B2BD7B1_.wvu.FilterData" localSheetId="0" hidden="1">'на 31.12.2019'!$A$7:$J$415</definedName>
    <definedName name="Z_222CB208_6EE7_4ACF_9056_A80606B8DEAE_.wvu.FilterData" localSheetId="0" hidden="1">'на 31.12.2019'!$A$7:$J$415</definedName>
    <definedName name="Z_22A3361C_6866_4206_B8FA_E848438D95B8_.wvu.FilterData" localSheetId="0" hidden="1">'на 31.12.2019'!$A$7:$H$158</definedName>
    <definedName name="Z_23D71F5A_A534_4F07_942A_44ED3D76C570_.wvu.FilterData" localSheetId="0" hidden="1">'на 31.12.2019'!$A$7:$J$415</definedName>
    <definedName name="Z_23D8BDF0_F68C_428D_99C2_B4353262A495_.wvu.FilterData" localSheetId="0" hidden="1">'на 31.12.2019'!$A$7:$J$415</definedName>
    <definedName name="Z_24648CF3_B608_41C2_86D6_82A173782245_.wvu.FilterData" localSheetId="0" hidden="1">'на 31.12.2019'!$A$7:$J$415</definedName>
    <definedName name="Z_246D425F_E7DE_4F74_93E1_1CA6487BB7AF_.wvu.FilterData" localSheetId="0" hidden="1">'на 31.12.2019'!$A$7:$J$415</definedName>
    <definedName name="Z_24860D1B_9CB0_4DBB_9F9A_A7B23A9FBD9E_.wvu.FilterData" localSheetId="0" hidden="1">'на 31.12.2019'!$A$7:$J$415</definedName>
    <definedName name="Z_24D1D1DF_90B3_41D1_82E1_05DE887CC58D_.wvu.FilterData" localSheetId="0" hidden="1">'на 31.12.2019'!$A$7:$H$158</definedName>
    <definedName name="Z_24E5C1BC_322C_4FEF_B964_F0DCC04482C1_.wvu.Cols" localSheetId="0" hidden="1">'на 31.12.2019'!#REF!,'на 31.12.2019'!#REF!</definedName>
    <definedName name="Z_24E5C1BC_322C_4FEF_B964_F0DCC04482C1_.wvu.FilterData" localSheetId="0" hidden="1">'на 31.12.2019'!$A$7:$H$158</definedName>
    <definedName name="Z_24E5C1BC_322C_4FEF_B964_F0DCC04482C1_.wvu.Rows" localSheetId="0" hidden="1">'на 31.12.2019'!#REF!</definedName>
    <definedName name="Z_25997FFA_90F9_4B4A_8C73_3E119DFE9BDB_.wvu.FilterData" localSheetId="0" hidden="1">'на 31.12.2019'!$A$7:$J$415</definedName>
    <definedName name="Z_25DD804F_4FCB_49C0_B290_F226E6C8FC4D_.wvu.FilterData" localSheetId="0" hidden="1">'на 31.12.2019'!$A$7:$J$415</definedName>
    <definedName name="Z_25F305AA_6420_44FE_A658_6597DFDEDA7F_.wvu.FilterData" localSheetId="0" hidden="1">'на 31.12.2019'!$A$7:$J$415</definedName>
    <definedName name="Z_26390C63_E690_4CD6_B911_4F7F9CCE06AD_.wvu.FilterData" localSheetId="0" hidden="1">'на 31.12.2019'!$A$7:$J$415</definedName>
    <definedName name="Z_2647282E_5B25_4148_AAD9_72AB0A3F24C4_.wvu.FilterData" localSheetId="0" hidden="1">'на 31.12.2019'!$A$3:$K$199</definedName>
    <definedName name="Z_26E7CD7D_71FD_4075_B268_E6444384CE7D_.wvu.FilterData" localSheetId="0" hidden="1">'на 31.12.2019'!$A$7:$H$158</definedName>
    <definedName name="Z_271A6422_0558_45A4_90D0_4FBBFA0C466A_.wvu.FilterData" localSheetId="0" hidden="1">'на 31.12.2019'!$A$7:$J$415</definedName>
    <definedName name="Z_2751B79E_F60F_449F_9B1A_ED01F0EE4A3F_.wvu.FilterData" localSheetId="0" hidden="1">'на 31.12.2019'!$A$7:$J$415</definedName>
    <definedName name="Z_28008BE5_0693_468D_890E_2AE562EDDFCA_.wvu.FilterData" localSheetId="0" hidden="1">'на 31.12.2019'!$A$7:$H$158</definedName>
    <definedName name="Z_282F013D_E5B1_4C17_8727_7949891CEFC8_.wvu.FilterData" localSheetId="0" hidden="1">'на 31.12.2019'!$A$7:$J$415</definedName>
    <definedName name="Z_28E41E88_388C_4DFB_9AF5_1D40B3E9E104_.wvu.FilterData" localSheetId="0" hidden="1">'на 31.12.2019'!$A$7:$J$415</definedName>
    <definedName name="Z_28E4EEA1_2ECD_4F92_886B_4623628382D4_.wvu.FilterData" localSheetId="0" hidden="1">'на 31.12.2019'!$A$7:$J$415</definedName>
    <definedName name="Z_2932A736_9A81_4C2B_931E_457899534006_.wvu.FilterData" localSheetId="0" hidden="1">'на 31.12.2019'!$A$7:$J$415</definedName>
    <definedName name="Z_29A3F31E_AA0E_4520_83F3_6EDE69E47FB4_.wvu.FilterData" localSheetId="0" hidden="1">'на 31.12.2019'!$A$7:$J$415</definedName>
    <definedName name="Z_29D1C55E_0AE0_4CA9_A4C9_F358DEE7E9AD_.wvu.FilterData" localSheetId="0" hidden="1">'на 31.12.2019'!$A$7:$J$415</definedName>
    <definedName name="Z_29D71C82_2577_4FF3_9305_7EF7756DC376_.wvu.FilterData" localSheetId="0" hidden="1">'на 31.12.2019'!$A$7:$J$415</definedName>
    <definedName name="Z_2A075779_EE89_4995_9517_DAD5135FF513_.wvu.FilterData" localSheetId="0" hidden="1">'на 31.12.2019'!$A$7:$J$415</definedName>
    <definedName name="Z_2A1C394E_EC37_4AB7_9E3A_0759931D8CFD_.wvu.FilterData" localSheetId="0" hidden="1">'на 31.12.2019'!$A$7:$J$415</definedName>
    <definedName name="Z_2A567982_7892_4F86_A16D_3A26E4C78607_.wvu.FilterData" localSheetId="0" hidden="1">'на 31.12.2019'!$A$7:$J$415</definedName>
    <definedName name="Z_2A6F2DEB_E43C_4851_BD61_C2D3E4DD465D_.wvu.FilterData" localSheetId="0" hidden="1">'на 31.12.2019'!$A$7:$J$415</definedName>
    <definedName name="Z_2A9D3288_FE38_46DD_A0BD_6FD4437B54BF_.wvu.FilterData" localSheetId="0" hidden="1">'на 31.12.2019'!$A$7:$J$415</definedName>
    <definedName name="Z_2ABFD162_2396_40CA_8AA1_6D6B8B2ADEFC_.wvu.FilterData" localSheetId="0" hidden="1">'на 31.12.2019'!$A$7:$J$415</definedName>
    <definedName name="Z_2B4EF399_1F78_4650_9196_70339D27DB54_.wvu.FilterData" localSheetId="0" hidden="1">'на 31.12.2019'!$A$7:$J$415</definedName>
    <definedName name="Z_2B67E997_66AF_4883_9EE5_9876648FDDE9_.wvu.FilterData" localSheetId="0" hidden="1">'на 31.12.2019'!$A$7:$J$415</definedName>
    <definedName name="Z_2B6BAC9D_8ECF_4B5C_AEA7_CCE1C0524E55_.wvu.FilterData" localSheetId="0" hidden="1">'на 31.12.2019'!$A$7:$J$415</definedName>
    <definedName name="Z_2C029299_5EEC_4151_A9E2_241D31E08692_.wvu.FilterData" localSheetId="0" hidden="1">'на 31.12.2019'!$A$7:$J$415</definedName>
    <definedName name="Z_2C43A648_766E_499E_95B2_EA6F7EA791D4_.wvu.FilterData" localSheetId="0" hidden="1">'на 31.12.2019'!$A$7:$J$415</definedName>
    <definedName name="Z_2C47EAD7_6B0B_40AB_9599_0BF3302E35F1_.wvu.FilterData" localSheetId="0" hidden="1">'на 31.12.2019'!$A$7:$H$158</definedName>
    <definedName name="Z_2C83C5CF_2113_4A26_AC8F_B29994F8C20B_.wvu.FilterData" localSheetId="0" hidden="1">'на 31.12.2019'!$A$7:$J$415</definedName>
    <definedName name="Z_2C9B35C8_0958_4329_B3BA_1B34E888FA9D_.wvu.FilterData" localSheetId="0" hidden="1">'на 31.12.2019'!$A$7:$J$415</definedName>
    <definedName name="Z_2CA13149_FCDD_4675_859E_83B5251A0804_.wvu.FilterData" localSheetId="0" hidden="1">'на 31.12.2019'!$A$7:$J$415</definedName>
    <definedName name="Z_2CD18B03_71F5_4B8A_8C6C_592F5A66335B_.wvu.FilterData" localSheetId="0" hidden="1">'на 31.12.2019'!$A$7:$J$415</definedName>
    <definedName name="Z_2D011736_53B8_48A8_8C2E_71DD995F6546_.wvu.FilterData" localSheetId="0" hidden="1">'на 31.12.2019'!$A$7:$J$415</definedName>
    <definedName name="Z_2D540280_F40F_4530_A32A_1FF2E78E7147_.wvu.FilterData" localSheetId="0" hidden="1">'на 31.12.2019'!$A$7:$J$415</definedName>
    <definedName name="Z_2D918A37_6905_4BEF_BC3A_DA45E968DAC3_.wvu.FilterData" localSheetId="0" hidden="1">'на 31.12.2019'!$A$7:$H$158</definedName>
    <definedName name="Z_2D97755C_B099_4001_9C5F_12A88788A461_.wvu.FilterData" localSheetId="0" hidden="1">'на 31.12.2019'!$A$7:$J$415</definedName>
    <definedName name="Z_2DCF6207_B24B_43F5_B844_6C1E92F9CADA_.wvu.FilterData" localSheetId="0" hidden="1">'на 31.12.2019'!$A$7:$J$415</definedName>
    <definedName name="Z_2DF88C31_E5A0_4DFE_877D_5A31D3992603_.wvu.Rows" localSheetId="0" hidden="1">'на 31.12.2019'!#REF!,'на 31.12.2019'!#REF!,'на 31.12.2019'!#REF!,'на 31.12.2019'!#REF!,'на 31.12.2019'!#REF!,'на 31.12.2019'!#REF!,'на 31.12.2019'!#REF!,'на 31.12.2019'!#REF!,'на 31.12.2019'!#REF!,'на 31.12.2019'!#REF!,'на 31.12.2019'!#REF!</definedName>
    <definedName name="Z_2F3BAFC5_8792_4BC0_833F_5CB9ACB14A14_.wvu.FilterData" localSheetId="0" hidden="1">'на 31.12.2019'!$A$7:$H$158</definedName>
    <definedName name="Z_2F3DE7DB_1DEA_4A0C_88EC_B05C9EEC768F_.wvu.FilterData" localSheetId="0" hidden="1">'на 31.12.2019'!$A$7:$J$415</definedName>
    <definedName name="Z_2F6EDC09_23D3_4C07_9EAF_76DD4D3B3A18_.wvu.FilterData" localSheetId="0" hidden="1">'на 31.12.2019'!$A$7:$J$415</definedName>
    <definedName name="Z_2F72C4E3_E946_4870_A59B_C47D17A3E8B0_.wvu.FilterData" localSheetId="0" hidden="1">'на 31.12.2019'!$A$7:$J$415</definedName>
    <definedName name="Z_2F7AC811_CA37_46E3_866E_6E10DF43054A_.wvu.FilterData" localSheetId="0" hidden="1">'на 31.12.2019'!$A$7:$J$415</definedName>
    <definedName name="Z_2FAB8F10_5F5A_4B70_9158_E79B14A6565A_.wvu.FilterData" localSheetId="0" hidden="1">'на 31.12.2019'!$A$7:$J$415</definedName>
    <definedName name="Z_300D3722_BC5B_4EFC_A306_CB3461E96075_.wvu.FilterData" localSheetId="0" hidden="1">'на 31.12.2019'!$A$7:$J$415</definedName>
    <definedName name="Z_3023B4E6_3B5A_4EE2_B0CD_0EB8476E923A_.wvu.FilterData" localSheetId="0" hidden="1">'на 31.12.2019'!$A$7:$J$415</definedName>
    <definedName name="Z_30325303_BF31_42D5_AC1B_F6902B32CA33_.wvu.FilterData" localSheetId="0" hidden="1">'на 31.12.2019'!$A$7:$J$415</definedName>
    <definedName name="Z_308AF0B3_EE19_4841_BBC0_915C9A7203E9_.wvu.FilterData" localSheetId="0" hidden="1">'на 31.12.2019'!$A$7:$J$415</definedName>
    <definedName name="Z_30F94082_E7C8_4DE7_AE26_19B3A4317363_.wvu.FilterData" localSheetId="0" hidden="1">'на 31.12.2019'!$A$7:$J$415</definedName>
    <definedName name="Z_315B3829_E75D_48BB_A407_88A96C0D6A4B_.wvu.FilterData" localSheetId="0" hidden="1">'на 31.12.2019'!$A$7:$J$415</definedName>
    <definedName name="Z_3169E1B8_6971_4325_933B_3FDE2BEB6DA0_.wvu.FilterData" localSheetId="0" hidden="1">'на 31.12.2019'!$A$7:$J$415</definedName>
    <definedName name="Z_316B9C14_7546_49E5_A384_4190EC7682DE_.wvu.FilterData" localSheetId="0" hidden="1">'на 31.12.2019'!$A$7:$J$415</definedName>
    <definedName name="Z_31985263_3556_4B71_A26F_62706F49B320_.wvu.FilterData" localSheetId="0" hidden="1">'на 31.12.2019'!$A$7:$H$158</definedName>
    <definedName name="Z_31C5283F_7633_4B8A_ADD5_7EB245AE899F_.wvu.FilterData" localSheetId="0" hidden="1">'на 31.12.2019'!$A$7:$J$415</definedName>
    <definedName name="Z_31E849A6_B4EF_45EE_ADBC_BDC56906C3E6_.wvu.FilterData" localSheetId="0" hidden="1">'на 31.12.2019'!$A$7:$J$415</definedName>
    <definedName name="Z_31EABA3C_DD8D_46BF_85B1_09527EF8E816_.wvu.FilterData" localSheetId="0" hidden="1">'на 31.12.2019'!$A$7:$H$158</definedName>
    <definedName name="Z_320B1B6B_1198_44A6_8D72_260589D02390_.wvu.FilterData" localSheetId="0" hidden="1">'на 31.12.2019'!$A$7:$J$415</definedName>
    <definedName name="Z_327D3863_28FE_46AD_A301_334172CA68F9_.wvu.FilterData" localSheetId="0" hidden="1">'на 31.12.2019'!$A$7:$J$415</definedName>
    <definedName name="Z_328B1FBD_B9E0_4F8C_AA1F_438ED0F19823_.wvu.FilterData" localSheetId="0" hidden="1">'на 31.12.2019'!$A$7:$J$415</definedName>
    <definedName name="Z_32F81156_0F3B_49A8_B56D_9A01AA7C97FE_.wvu.FilterData" localSheetId="0" hidden="1">'на 31.12.2019'!$A$7:$J$415</definedName>
    <definedName name="Z_33081AFE_875F_4448_8DBB_C2288E582829_.wvu.FilterData" localSheetId="0" hidden="1">'на 31.12.2019'!$A$7:$J$415</definedName>
    <definedName name="Z_33725023_9491_4856_AC32_391D3DCA1E13_.wvu.FilterData" localSheetId="0" hidden="1">'на 31.12.2019'!$A$7:$J$415</definedName>
    <definedName name="Z_33995DBE_E7D5_4BC5_96C4_CB599185238D_.wvu.FilterData" localSheetId="0" hidden="1">'на 31.12.2019'!$A$7:$J$415</definedName>
    <definedName name="Z_33F06620_89E2_4BA8_BAB0_6A7070FEBD8A_.wvu.FilterData" localSheetId="0" hidden="1">'на 31.12.2019'!$A$7:$J$415</definedName>
    <definedName name="Z_341157D5_6FE2_4CCE_98C5_3D5F2A4B115C_.wvu.FilterData" localSheetId="0" hidden="1">'на 31.12.2019'!$A$7:$J$415</definedName>
    <definedName name="Z_34587A22_A707_48EC_A6D8_8CA0D443CB5A_.wvu.FilterData" localSheetId="0" hidden="1">'на 31.12.2019'!$A$7:$J$415</definedName>
    <definedName name="Z_349EEACA_C7A1_441E_BFE3_096E57329F7C_.wvu.FilterData" localSheetId="0" hidden="1">'на 31.12.2019'!$A$7:$J$415</definedName>
    <definedName name="Z_34E97F8E_B808_4C29_AFA8_24160BA8B576_.wvu.FilterData" localSheetId="0" hidden="1">'на 31.12.2019'!$A$7:$H$158</definedName>
    <definedName name="Z_354643EC_374D_4252_A3BA_624B9338CCF6_.wvu.FilterData" localSheetId="0" hidden="1">'на 31.12.2019'!$A$7:$J$415</definedName>
    <definedName name="Z_356902C5_CBA1_407E_849C_39B6CAAFCD34_.wvu.FilterData" localSheetId="0" hidden="1">'на 31.12.2019'!$A$7:$J$415</definedName>
    <definedName name="Z_356FBDD5_3775_4781_9E0A_901095CE6157_.wvu.FilterData" localSheetId="0" hidden="1">'на 31.12.2019'!$A$7:$J$415</definedName>
    <definedName name="Z_3597F15D_13FB_47E4_B2D7_0713796F1B32_.wvu.FilterData" localSheetId="0" hidden="1">'на 31.12.2019'!$A$7:$H$158</definedName>
    <definedName name="Z_35A82584_BCCD_413D_BF58_739C849379E3_.wvu.FilterData" localSheetId="0" hidden="1">'на 31.12.2019'!$A$7:$J$415</definedName>
    <definedName name="Z_35ACC04C_1574_41FF_A750_E4D141D78D72_.wvu.FilterData" localSheetId="0" hidden="1">'на 31.12.2019'!$A$7:$J$415</definedName>
    <definedName name="Z_3611D4B3_6578_4507_971B_09764C0B1D01_.wvu.FilterData" localSheetId="0" hidden="1">'на 31.12.2019'!$A$7:$J$415</definedName>
    <definedName name="Z_36279478_DEDD_46A7_8B6D_9500CB65A35C_.wvu.FilterData" localSheetId="0" hidden="1">'на 31.12.2019'!$A$7:$H$158</definedName>
    <definedName name="Z_36282042_958F_4D98_9515_9E9271F26AA2_.wvu.FilterData" localSheetId="0" hidden="1">'на 31.12.2019'!$A$7:$H$158</definedName>
    <definedName name="Z_36483E9A_03E9_431F_B24B_73C77EA6547E_.wvu.FilterData" localSheetId="0" hidden="1">'на 31.12.2019'!$A$7:$J$415</definedName>
    <definedName name="Z_368728BB_F981_4DE3_8F4E_C77C2580C6B3_.wvu.FilterData" localSheetId="0" hidden="1">'на 31.12.2019'!$A$7:$J$415</definedName>
    <definedName name="Z_36AEB3FF_FCBC_4E21_8EFE_F20781816ED3_.wvu.FilterData" localSheetId="0" hidden="1">'на 31.12.2019'!$A$7:$H$158</definedName>
    <definedName name="Z_371CA4AD_891B_4B1D_9403_45AB26546607_.wvu.FilterData" localSheetId="0" hidden="1">'на 31.12.2019'!$A$7:$J$415</definedName>
    <definedName name="Z_375FD1ED_0F0C_4C78_AE3D_1D583BC74E47_.wvu.FilterData" localSheetId="0" hidden="1">'на 31.12.2019'!$A$7:$J$415</definedName>
    <definedName name="Z_3780FC5F_184E_406C_B40E_6BE29406408E_.wvu.FilterData" localSheetId="0" hidden="1">'на 31.12.2019'!$A$7:$J$415</definedName>
    <definedName name="Z_3789C719_2C4D_4FFB_B9EF_5AA095975824_.wvu.FilterData" localSheetId="0" hidden="1">'на 31.12.2019'!$A$7:$J$415</definedName>
    <definedName name="Z_37F8CE32_8CE8_4D95_9C0E_63112E6EFFE9_.wvu.Cols" localSheetId="0" hidden="1">'на 31.12.2019'!#REF!</definedName>
    <definedName name="Z_37F8CE32_8CE8_4D95_9C0E_63112E6EFFE9_.wvu.FilterData" localSheetId="0" hidden="1">'на 31.12.2019'!$A$7:$H$158</definedName>
    <definedName name="Z_37F8CE32_8CE8_4D95_9C0E_63112E6EFFE9_.wvu.PrintArea" localSheetId="0" hidden="1">'на 31.12.2019'!$A$1:$J$158</definedName>
    <definedName name="Z_37F8CE32_8CE8_4D95_9C0E_63112E6EFFE9_.wvu.PrintTitles" localSheetId="0" hidden="1">'на 31.12.2019'!$5:$8</definedName>
    <definedName name="Z_37F8CE32_8CE8_4D95_9C0E_63112E6EFFE9_.wvu.Rows" localSheetId="0" hidden="1">'на 31.12.2019'!#REF!,'на 31.12.2019'!#REF!,'на 31.12.2019'!#REF!,'на 31.12.2019'!#REF!,'на 31.12.2019'!#REF!,'на 31.12.2019'!#REF!,'на 31.12.2019'!#REF!,'на 31.12.2019'!#REF!,'на 31.12.2019'!#REF!,'на 31.12.2019'!#REF!,'на 31.12.2019'!#REF!,'на 31.12.2019'!#REF!,'на 31.12.2019'!#REF!,'на 31.12.2019'!#REF!,'на 31.12.2019'!#REF!,'на 31.12.2019'!#REF!,'на 31.12.2019'!#REF!</definedName>
    <definedName name="Z_383A3B24_205B_41E1_8B64_11A60EE728F3_.wvu.FilterData" localSheetId="0" hidden="1">'на 31.12.2019'!$A$7:$J$415</definedName>
    <definedName name="Z_386EE007_6994_4AA6_8824_D461BF01F1EA_.wvu.FilterData" localSheetId="0" hidden="1">'на 31.12.2019'!$A$7:$J$415</definedName>
    <definedName name="Z_394FB935_0201_44F8_9182_26C511D48F51_.wvu.FilterData" localSheetId="0" hidden="1">'на 31.12.2019'!$A$7:$J$415</definedName>
    <definedName name="Z_39897EE2_53F6_432A_9A7F_7DBB2FBB08E4_.wvu.FilterData" localSheetId="0" hidden="1">'на 31.12.2019'!$A$7:$J$415</definedName>
    <definedName name="Z_39BDB0EB_9BA4_409E_B505_137EC009426F_.wvu.FilterData" localSheetId="0" hidden="1">'на 31.12.2019'!$A$7:$J$415</definedName>
    <definedName name="Z_39C96D4E_1C4D_4F18_8517_A4E3C24B1712_.wvu.FilterData" localSheetId="0" hidden="1">'на 31.12.2019'!$A$7:$J$415</definedName>
    <definedName name="Z_3A08D49D_7322_4FD5_90D4_F8436B9BCFE3_.wvu.FilterData" localSheetId="0" hidden="1">'на 31.12.2019'!$A$7:$J$415</definedName>
    <definedName name="Z_3A152827_EFCD_4FCD_A4F0_81C604FF3F88_.wvu.FilterData" localSheetId="0" hidden="1">'на 31.12.2019'!$A$7:$J$415</definedName>
    <definedName name="Z_3A3C36BB_10E7_4C1E_B0B9_7B6ED7A3EB3A_.wvu.FilterData" localSheetId="0" hidden="1">'на 31.12.2019'!$A$7:$J$415</definedName>
    <definedName name="Z_3A3DB971_386F_40FA_8DD4_4A74AFE3B4C9_.wvu.FilterData" localSheetId="0" hidden="1">'на 31.12.2019'!$A$7:$J$415</definedName>
    <definedName name="Z_3AAEA08B_779A_471D_BFA0_0D98BF9A4FAD_.wvu.FilterData" localSheetId="0" hidden="1">'на 31.12.2019'!$A$7:$H$158</definedName>
    <definedName name="Z_3ABBA6B1_F69F_4AC7_8A6D_97A73D7030DF_.wvu.FilterData" localSheetId="0" hidden="1">'на 31.12.2019'!$A$7:$J$415</definedName>
    <definedName name="Z_3B9A8A09_51D3_4E7C_A285_7AC18DD1651A_.wvu.FilterData" localSheetId="0" hidden="1">'на 31.12.2019'!$A$7:$J$415</definedName>
    <definedName name="Z_3BA8851C_D45C_4CAD_BDD3_B93B3145A21A_.wvu.FilterData" localSheetId="0" hidden="1">'на 31.12.2019'!$A$7:$J$415</definedName>
    <definedName name="Z_3C62C2D0_C27D_4A54_8798_05FBD22117F1_.wvu.FilterData" localSheetId="0" hidden="1">'на 31.12.2019'!$A$7:$J$415</definedName>
    <definedName name="Z_3C664174_3E98_4762_A560_3810A313981F_.wvu.FilterData" localSheetId="0" hidden="1">'на 31.12.2019'!$A$7:$J$415</definedName>
    <definedName name="Z_3C9F72CF_10C2_48CF_BBB6_A2B9A1393F37_.wvu.FilterData" localSheetId="0" hidden="1">'на 31.12.2019'!$A$7:$H$158</definedName>
    <definedName name="Z_3CBCA6B7_5D7C_44A4_844A_26E2A61FDE86_.wvu.FilterData" localSheetId="0" hidden="1">'на 31.12.2019'!$A$7:$J$415</definedName>
    <definedName name="Z_3CF5067B_C0BF_4885_AAB9_F758BBB164A0_.wvu.FilterData" localSheetId="0" hidden="1">'на 31.12.2019'!$A$7:$J$415</definedName>
    <definedName name="Z_3D1280C8_646B_4BB2_862F_8A8207220C6A_.wvu.FilterData" localSheetId="0" hidden="1">'на 31.12.2019'!$A$7:$H$158</definedName>
    <definedName name="Z_3D12D47D_2661_467F_878A_C80F625F0D27_.wvu.FilterData" localSheetId="0" hidden="1">'на 31.12.2019'!$A$7:$J$415</definedName>
    <definedName name="Z_3D221415_9606_4173_A756_975B19400305_.wvu.FilterData" localSheetId="0" hidden="1">'на 31.12.2019'!$A$7:$J$415</definedName>
    <definedName name="Z_3D4245D9_9AB3_43FE_97D0_205A6EA7E6E4_.wvu.FilterData" localSheetId="0" hidden="1">'на 31.12.2019'!$A$7:$J$415</definedName>
    <definedName name="Z_3D5A28D4_CB7B_405C_9FFF_EB22C14AB77F_.wvu.FilterData" localSheetId="0" hidden="1">'на 31.12.2019'!$A$7:$J$415</definedName>
    <definedName name="Z_3D6E136A_63AE_4912_A965_BD438229D989_.wvu.FilterData" localSheetId="0" hidden="1">'на 31.12.2019'!$A$7:$J$415</definedName>
    <definedName name="Z_3D767291_F26D_442B_900B_2A17CA4A2D3C_.wvu.FilterData" localSheetId="0" hidden="1">'на 31.12.2019'!$A$7:$J$415</definedName>
    <definedName name="Z_3DB4F6FC_CE58_4083_A6ED_88DCB901BB99_.wvu.FilterData" localSheetId="0" hidden="1">'на 31.12.2019'!$A$7:$H$158</definedName>
    <definedName name="Z_3E14FD86_95B1_4D0E_A8F6_A4FFDE0E3FF0_.wvu.FilterData" localSheetId="0" hidden="1">'на 31.12.2019'!$A$7:$J$415</definedName>
    <definedName name="Z_3E7BBA27_FCB5_4D66_864C_8656009B9E88_.wvu.FilterData" localSheetId="0" hidden="1">'на 31.12.2019'!$A$3:$K$199</definedName>
    <definedName name="Z_3EEA7E1A_5F2B_4408_A34C_1F0223B5B245_.wvu.FilterData" localSheetId="0" hidden="1">'на 31.12.2019'!$A$7:$J$415</definedName>
    <definedName name="Z_3F0F098D_D998_48FD_BB26_7A5537CB4DC9_.wvu.FilterData" localSheetId="0" hidden="1">'на 31.12.2019'!$A$7:$J$415</definedName>
    <definedName name="Z_3F4B50A3_77F4_4415_B0BF_C7AAD2F22592_.wvu.FilterData" localSheetId="0" hidden="1">'на 31.12.2019'!$A$7:$J$415</definedName>
    <definedName name="Z_3F4E18FA_E0CE_43C2_A7F4_5CAE036892ED_.wvu.FilterData" localSheetId="0" hidden="1">'на 31.12.2019'!$A$7:$J$415</definedName>
    <definedName name="Z_3F7954D6_04C1_4B23_AE36_0FF9609A2280_.wvu.FilterData" localSheetId="0" hidden="1">'на 31.12.2019'!$A$7:$J$415</definedName>
    <definedName name="Z_3F839701_87D5_496C_AD9C_2B5AE5742513_.wvu.FilterData" localSheetId="0" hidden="1">'на 31.12.2019'!$A$7:$J$415</definedName>
    <definedName name="Z_3FE8ACF3_2097_4BA9_8230_2DBD30F09632_.wvu.FilterData" localSheetId="0" hidden="1">'на 31.12.2019'!$A$7:$J$415</definedName>
    <definedName name="Z_3FEA0B99_83A0_4934_91F1_66BC8E596ABB_.wvu.FilterData" localSheetId="0" hidden="1">'на 31.12.2019'!$A$7:$J$415</definedName>
    <definedName name="Z_3FEDCFF8_5450_469D_9A9E_38AB8819A083_.wvu.FilterData" localSheetId="0" hidden="1">'на 31.12.2019'!$A$7:$J$415</definedName>
    <definedName name="Z_402DFE3F_A5E1_41E8_BB4F_E3062FAE22D8_.wvu.FilterData" localSheetId="0" hidden="1">'на 31.12.2019'!$A$7:$J$415</definedName>
    <definedName name="Z_403313B7_B74E_4D03_8AB9_B2A52A5BA330_.wvu.FilterData" localSheetId="0" hidden="1">'на 31.12.2019'!$A$7:$H$158</definedName>
    <definedName name="Z_4055661A_C391_44E3_B71B_DF824D593415_.wvu.FilterData" localSheetId="0" hidden="1">'на 31.12.2019'!$A$7:$H$158</definedName>
    <definedName name="Z_4102256A_B8EA_4260_93B3_E17EB54C607E_.wvu.FilterData" localSheetId="0" hidden="1">'на 31.12.2019'!$A$7:$J$415</definedName>
    <definedName name="Z_413E8ADC_60FE_4AEB_A365_51405ED7DAEF_.wvu.FilterData" localSheetId="0" hidden="1">'на 31.12.2019'!$A$7:$J$415</definedName>
    <definedName name="Z_415B8653_FE9C_472E_85AE_9CFA9B00FD5E_.wvu.FilterData" localSheetId="0" hidden="1">'на 31.12.2019'!$A$7:$H$158</definedName>
    <definedName name="Z_418F9F46_9018_4AFC_A504_8CA60A905B83_.wvu.FilterData" localSheetId="0" hidden="1">'на 31.12.2019'!$A$7:$J$415</definedName>
    <definedName name="Z_41A2847A_411A_4D8D_8669_7A8FD6A7F9E8_.wvu.FilterData" localSheetId="0" hidden="1">'на 31.12.2019'!$A$7:$J$415</definedName>
    <definedName name="Z_41C6EAF5_F389_4A73_A5DF_3E2ABACB9DC1_.wvu.FilterData" localSheetId="0" hidden="1">'на 31.12.2019'!$A$7:$J$415</definedName>
    <definedName name="Z_422AF1DB_ADD9_4056_90D1_EF57FA0619FA_.wvu.FilterData" localSheetId="0" hidden="1">'на 31.12.2019'!$A$7:$J$415</definedName>
    <definedName name="Z_423AE2BD_6FE7_4E39_8400_BD8A00496896_.wvu.FilterData" localSheetId="0" hidden="1">'на 31.12.2019'!$A$7:$J$415</definedName>
    <definedName name="Z_42BF13A9_20A4_4030_912B_F63923E11DBF_.wvu.FilterData" localSheetId="0" hidden="1">'на 31.12.2019'!$A$7:$J$415</definedName>
    <definedName name="Z_4388DD05_A74C_4C1C_A344_6EEDB2F4B1B0_.wvu.FilterData" localSheetId="0" hidden="1">'на 31.12.2019'!$A$7:$H$158</definedName>
    <definedName name="Z_43F7D742_5383_4CCE_A058_3A12F3676DF6_.wvu.FilterData" localSheetId="0" hidden="1">'на 31.12.2019'!$A$7:$J$415</definedName>
    <definedName name="Z_445590C0_7350_4A17_AB85_F8DCF9494ECC_.wvu.FilterData" localSheetId="0" hidden="1">'на 31.12.2019'!$A$7:$H$158</definedName>
    <definedName name="Z_448249C8_AE56_4244_9A71_332B9BB563B1_.wvu.FilterData" localSheetId="0" hidden="1">'на 31.12.2019'!$A$7:$J$415</definedName>
    <definedName name="Z_4500807F_0E0F_40C0_A6A6_F5F607F7BCF2_.wvu.FilterData" localSheetId="0" hidden="1">'на 31.12.2019'!$A$7:$J$415</definedName>
    <definedName name="Z_4518508D_B738_485B_8F09_2B48028E59D4_.wvu.FilterData" localSheetId="0" hidden="1">'на 31.12.2019'!$A$7:$J$415</definedName>
    <definedName name="Z_45394FC2_181E_425F_9DFF_B16FB4463D36_.wvu.FilterData" localSheetId="0" hidden="1">'на 31.12.2019'!$A$7:$J$415</definedName>
    <definedName name="Z_45D27932_FD3D_46DE_B431_4E5606457D7F_.wvu.FilterData" localSheetId="0" hidden="1">'на 31.12.2019'!$A$7:$H$158</definedName>
    <definedName name="Z_45DE1976_7F07_4EB4_8A9C_FB72D060BEFA_.wvu.FilterData" localSheetId="0" hidden="1">'на 31.12.2019'!$A$7:$J$415</definedName>
    <definedName name="Z_45DE1976_7F07_4EB4_8A9C_FB72D060BEFA_.wvu.PrintArea" localSheetId="0" hidden="1">'на 31.12.2019'!$A$1:$J$200</definedName>
    <definedName name="Z_45DE1976_7F07_4EB4_8A9C_FB72D060BEFA_.wvu.PrintTitles" localSheetId="0" hidden="1">'на 31.12.2019'!$5:$8</definedName>
    <definedName name="Z_463A6E53_B01C_47C1_A90D_6BF2068600E6_.wvu.FilterData" localSheetId="0" hidden="1">'на 31.12.2019'!$A$7:$J$415</definedName>
    <definedName name="Z_463F3E4B_81D6_4261_A251_5FB4227E67B1_.wvu.FilterData" localSheetId="0" hidden="1">'на 31.12.2019'!$A$7:$J$415</definedName>
    <definedName name="Z_4646AC6A_1AED_414D_9F5A_8C20F4393FAC_.wvu.FilterData" localSheetId="0" hidden="1">'на 31.12.2019'!$A$7:$J$415</definedName>
    <definedName name="Z_464A6675_A54C_47A6_87B3_7B4DF2961434_.wvu.FilterData" localSheetId="0" hidden="1">'на 31.12.2019'!$A$7:$J$415</definedName>
    <definedName name="Z_46710F25_253B_4E24_937C_29641ECA4F50_.wvu.FilterData" localSheetId="0" hidden="1">'на 31.12.2019'!$A$7:$J$415</definedName>
    <definedName name="Z_46EDADFA_EC35_46D3_9137_2B694BF910BA_.wvu.FilterData" localSheetId="0" hidden="1">'на 31.12.2019'!$A$7:$J$415</definedName>
    <definedName name="Z_474B57ED_4959_4C17_9ED5_42840CC1EF1F_.wvu.FilterData" localSheetId="0" hidden="1">'на 31.12.2019'!$A$7:$J$415</definedName>
    <definedName name="Z_4765959C_9F0B_44DF_B00A_10C6BB8CF204_.wvu.FilterData" localSheetId="0" hidden="1">'на 31.12.2019'!$A$7:$J$415</definedName>
    <definedName name="Z_476DBA6E_91D1_4913_8987_DE65424E41FC_.wvu.FilterData" localSheetId="0" hidden="1">'на 31.12.2019'!$A$7:$J$415</definedName>
    <definedName name="Z_477D6B5D_325A_45EE_9C5E_7F9C11D6E1EF_.wvu.FilterData" localSheetId="0" hidden="1">'на 31.12.2019'!$A$7:$J$415</definedName>
    <definedName name="Z_47A8A680_8C4D_4709_925D_1B1D9945DCD8_.wvu.FilterData" localSheetId="0" hidden="1">'на 31.12.2019'!$A$7:$J$415</definedName>
    <definedName name="Z_47BCB1EA_366A_4F56_B866_A7D2D6FB6413_.wvu.FilterData" localSheetId="0" hidden="1">'на 31.12.2019'!$A$7:$J$415</definedName>
    <definedName name="Z_47CE02E9_7BC4_47FC_9B44_1B5CC8466C98_.wvu.FilterData" localSheetId="0" hidden="1">'на 31.12.2019'!$A$7:$J$415</definedName>
    <definedName name="Z_47DE35B6_B347_4C65_8E49_C2008CA773EB_.wvu.FilterData" localSheetId="0" hidden="1">'на 31.12.2019'!$A$7:$H$158</definedName>
    <definedName name="Z_47E54F1A_929E_4350_846F_D427E0D466DD_.wvu.FilterData" localSheetId="0" hidden="1">'на 31.12.2019'!$A$7:$J$415</definedName>
    <definedName name="Z_486156AC_4370_4C02_BA8A_CB9B49D1A8EC_.wvu.FilterData" localSheetId="0" hidden="1">'на 31.12.2019'!$A$7:$J$415</definedName>
    <definedName name="Z_4861CA5D_AAF5_4F79_B1FC_28136A948C67_.wvu.FilterData" localSheetId="0" hidden="1">'на 31.12.2019'!$A$7:$J$415</definedName>
    <definedName name="Z_48DA5D36_0C58_49EA_8441_4706633948A7_.wvu.FilterData" localSheetId="0" hidden="1">'на 31.12.2019'!$A$7:$J$415</definedName>
    <definedName name="Z_490A2F1C_31D3_46A4_90C2_4FE00A2A3110_.wvu.FilterData" localSheetId="0" hidden="1">'на 31.12.2019'!$A$7:$J$415</definedName>
    <definedName name="Z_491B9ECD_9A04_4974_988C_053596828378_.wvu.FilterData" localSheetId="0" hidden="1">'на 31.12.2019'!$A$7:$J$415</definedName>
    <definedName name="Z_494248FA_238D_478D_A4F9_307A931FFEE2_.wvu.FilterData" localSheetId="0" hidden="1">'на 31.12.2019'!$A$7:$J$415</definedName>
    <definedName name="Z_495CB41C_9D74_45FB_9A3C_30411D304A3A_.wvu.FilterData" localSheetId="0" hidden="1">'на 31.12.2019'!$A$7:$J$415</definedName>
    <definedName name="Z_49C7329D_3247_4713_BC9A_64F0EE2B0B3C_.wvu.FilterData" localSheetId="0" hidden="1">'на 31.12.2019'!$A$7:$J$415</definedName>
    <definedName name="Z_49E10B09_97E3_41C9_892E_7D9C5DFF5740_.wvu.FilterData" localSheetId="0" hidden="1">'на 31.12.2019'!$A$7:$J$415</definedName>
    <definedName name="Z_49F2D403_965E_4EAD_9917_761D5083F09E_.wvu.FilterData" localSheetId="0" hidden="1">'на 31.12.2019'!$A$7:$J$415</definedName>
    <definedName name="Z_4A659025_264B_4535_9CC0_B58EAC1CFB45_.wvu.FilterData" localSheetId="0" hidden="1">'на 31.12.2019'!$A$7:$J$415</definedName>
    <definedName name="Z_4A8D74AF_6B6C_4239_9EC3_301119213646_.wvu.FilterData" localSheetId="0" hidden="1">'на 31.12.2019'!$A$7:$J$415</definedName>
    <definedName name="Z_4ACD5078_5B81_4758_B0EF_CE5F66AB6D3F_.wvu.FilterData" localSheetId="0" hidden="1">'на 31.12.2019'!$A$7:$J$415</definedName>
    <definedName name="Z_4AE61192_90D6_4C2B_9424_00320246C826_.wvu.FilterData" localSheetId="0" hidden="1">'на 31.12.2019'!$A$7:$J$415</definedName>
    <definedName name="Z_4AF0FF7E_D940_4246_AB71_AC8FEDA2EF24_.wvu.FilterData" localSheetId="0" hidden="1">'на 31.12.2019'!$A$7:$J$415</definedName>
    <definedName name="Z_4B20F78A_DF0A_42A3_912F_886F8C470D6F_.wvu.FilterData" localSheetId="0" hidden="1">'на 31.12.2019'!$A$7:$J$415</definedName>
    <definedName name="Z_4B8100D5_9B41_4D1D_BD47_2CC7A425BCB9_.wvu.FilterData" localSheetId="0" hidden="1">'на 31.12.2019'!$A$7:$J$415</definedName>
    <definedName name="Z_4BB7905C_0E11_42F1_848D_90186131796A_.wvu.FilterData" localSheetId="0" hidden="1">'на 31.12.2019'!$A$7:$H$158</definedName>
    <definedName name="Z_4BE15B2D_077F_41A8_A21C_AB77D19D57D3_.wvu.FilterData" localSheetId="0" hidden="1">'на 31.12.2019'!$A$7:$J$415</definedName>
    <definedName name="Z_4C1FE39D_945F_4F14_94DF_F69B283DCD9F_.wvu.FilterData" localSheetId="0" hidden="1">'на 31.12.2019'!$A$7:$H$158</definedName>
    <definedName name="Z_4C8FE8DC_A013_4BDA_A182_49DE5A00ABD2_.wvu.FilterData" localSheetId="0" hidden="1">'на 31.12.2019'!$A$7:$J$415</definedName>
    <definedName name="Z_4C99A172_787E_4AA6_A4A2_6DD4177EA173_.wvu.FilterData" localSheetId="0" hidden="1">'на 31.12.2019'!$A$7:$J$415</definedName>
    <definedName name="Z_4CA010EE_9FB5_4C7E_A14E_34EFE4C7E4F1_.wvu.FilterData" localSheetId="0" hidden="1">'на 31.12.2019'!$A$7:$J$415</definedName>
    <definedName name="Z_4CEB490B_58FB_4CA0_AAF2_63178FECD849_.wvu.FilterData" localSheetId="0" hidden="1">'на 31.12.2019'!$A$7:$J$415</definedName>
    <definedName name="Z_4DBA5214_E42E_4E7C_B43C_190A2BF79ACC_.wvu.FilterData" localSheetId="0" hidden="1">'на 31.12.2019'!$A$7:$J$415</definedName>
    <definedName name="Z_4DC9D79A_8761_4284_BFE5_DFE7738AB4F8_.wvu.FilterData" localSheetId="0" hidden="1">'на 31.12.2019'!$A$7:$J$415</definedName>
    <definedName name="Z_4DF21929_63B0_45D6_9063_EE3D75E46DF0_.wvu.FilterData" localSheetId="0" hidden="1">'на 31.12.2019'!$A$7:$J$415</definedName>
    <definedName name="Z_4E70B456_53A6_4A9B_B0D8_E54D21A50BAA_.wvu.FilterData" localSheetId="0" hidden="1">'на 31.12.2019'!$A$7:$J$415</definedName>
    <definedName name="Z_4EB9A2EB_6EC6_4AFE_AFFA_537868B4F130_.wvu.FilterData" localSheetId="0" hidden="1">'на 31.12.2019'!$A$7:$J$415</definedName>
    <definedName name="Z_4EF3C623_C372_46C1_AA60_4AC85C37C9F2_.wvu.FilterData" localSheetId="0" hidden="1">'на 31.12.2019'!$A$7:$J$415</definedName>
    <definedName name="Z_4F08029A_B8F0_4DA4_87B0_16FDC76C4FA3_.wvu.FilterData" localSheetId="0" hidden="1">'на 31.12.2019'!$A$7:$J$415</definedName>
    <definedName name="Z_4FA4A69A_6589_44A8_8710_9041295BCBA3_.wvu.FilterData" localSheetId="0" hidden="1">'на 31.12.2019'!$A$7:$J$415</definedName>
    <definedName name="Z_4FE18469_4F1B_4C4F_94F8_2337C288BBDA_.wvu.FilterData" localSheetId="0" hidden="1">'на 31.12.2019'!$A$7:$J$415</definedName>
    <definedName name="Z_5039ACE2_215B_49F3_AC23_F5E171EB2E04_.wvu.FilterData" localSheetId="0" hidden="1">'на 31.12.2019'!$A$7:$J$415</definedName>
    <definedName name="Z_50C47821_D4D0_4482_B67B_271683C3EE7C_.wvu.FilterData" localSheetId="0" hidden="1">'на 31.12.2019'!$A$7:$J$415</definedName>
    <definedName name="Z_50C7EE06_D3E5_466A_B02E_784815AC69C9_.wvu.FilterData" localSheetId="0" hidden="1">'на 31.12.2019'!$A$7:$J$415</definedName>
    <definedName name="Z_50F270BE_8CE5_4CA8_ACB0_0FE221C0502F_.wvu.FilterData" localSheetId="0" hidden="1">'на 31.12.2019'!$A$7:$J$415</definedName>
    <definedName name="Z_5118907D_F812_419B_BA38_C5D1A4D7AA9B_.wvu.FilterData" localSheetId="0" hidden="1">'на 31.12.2019'!$A$7:$J$415</definedName>
    <definedName name="Z_512708F0_FC6D_4404_BE68_DA23201791B7_.wvu.FilterData" localSheetId="0" hidden="1">'на 31.12.2019'!$A$7:$J$415</definedName>
    <definedName name="Z_51637613_0EB8_43CA_A073_E9BDD29429FF_.wvu.FilterData" localSheetId="0" hidden="1">'на 31.12.2019'!$A$7:$J$415</definedName>
    <definedName name="Z_51BD5A76_12FD_4D74_BB88_134070337907_.wvu.FilterData" localSheetId="0" hidden="1">'на 31.12.2019'!$A$7:$J$415</definedName>
    <definedName name="Z_5211D146_D07B_4B5D_8712_916865134037_.wvu.FilterData" localSheetId="0" hidden="1">'на 31.12.2019'!$A$7:$J$415</definedName>
    <definedName name="Z_52306391_FBA4_4117_8AD3_6946E8898C18_.wvu.FilterData" localSheetId="0" hidden="1">'на 31.12.2019'!$A$7:$J$415</definedName>
    <definedName name="Z_5253E1E1_F351_4BC1_B2DF_DE6F6B57B558_.wvu.FilterData" localSheetId="0" hidden="1">'на 31.12.2019'!$A$7:$J$415</definedName>
    <definedName name="Z_529A9D10_2BB0_46A7_944D_8ECDFA0395B8_.wvu.FilterData" localSheetId="0" hidden="1">'на 31.12.2019'!$A$7:$J$415</definedName>
    <definedName name="Z_52ACD1DE_5C8C_419B_897D_A938C2151D22_.wvu.FilterData" localSheetId="0" hidden="1">'на 31.12.2019'!$A$7:$J$415</definedName>
    <definedName name="Z_52C40832_4D48_45A4_B802_95C62DCB5A61_.wvu.FilterData" localSheetId="0" hidden="1">'на 31.12.2019'!$A$7:$H$158</definedName>
    <definedName name="Z_53011515_95F3_4C88_88B6_C1D6475FC303_.wvu.FilterData" localSheetId="0" hidden="1">'на 31.12.2019'!$A$7:$J$415</definedName>
    <definedName name="Z_539CB3DF_9B66_4BE7_9074_8CE0405EB8A6_.wvu.Cols" localSheetId="0" hidden="1">'на 31.12.2019'!#REF!,'на 31.12.2019'!#REF!</definedName>
    <definedName name="Z_539CB3DF_9B66_4BE7_9074_8CE0405EB8A6_.wvu.FilterData" localSheetId="0" hidden="1">'на 31.12.2019'!$A$7:$J$415</definedName>
    <definedName name="Z_539CB3DF_9B66_4BE7_9074_8CE0405EB8A6_.wvu.PrintArea" localSheetId="0" hidden="1">'на 31.12.2019'!$A$1:$J$194</definedName>
    <definedName name="Z_539CB3DF_9B66_4BE7_9074_8CE0405EB8A6_.wvu.PrintTitles" localSheetId="0" hidden="1">'на 31.12.2019'!$5:$8</definedName>
    <definedName name="Z_543FDC9E_DC95_4C7A_84E4_76AA766A82EF_.wvu.FilterData" localSheetId="0" hidden="1">'на 31.12.2019'!$A$7:$J$415</definedName>
    <definedName name="Z_54703B32_BADE_4A70_9C97_888CD74744A0_.wvu.FilterData" localSheetId="0" hidden="1">'на 31.12.2019'!$A$7:$J$415</definedName>
    <definedName name="Z_54998E4E_243D_4810_826F_6D61E2FD7B80_.wvu.FilterData" localSheetId="0" hidden="1">'на 31.12.2019'!$A$7:$J$415</definedName>
    <definedName name="Z_54BA7F95_777A_45AD_95C4_BDBF7D83E6C8_.wvu.FilterData" localSheetId="0" hidden="1">'на 31.12.2019'!$A$7:$J$415</definedName>
    <definedName name="Z_55266A36_B6A9_42E1_8467_17D14F12BABD_.wvu.FilterData" localSheetId="0" hidden="1">'на 31.12.2019'!$A$7:$H$158</definedName>
    <definedName name="Z_55F24CBB_212F_42F4_BB98_92561BDA95C3_.wvu.FilterData" localSheetId="0" hidden="1">'на 31.12.2019'!$A$7:$J$415</definedName>
    <definedName name="Z_564F82E8_8306_4799_B1F9_06B1FD1FB16E_.wvu.FilterData" localSheetId="0" hidden="1">'на 31.12.2019'!$A$3:$K$199</definedName>
    <definedName name="Z_565A1A16_6A4F_4794_B3C1_1808DC7E86C0_.wvu.FilterData" localSheetId="0" hidden="1">'на 31.12.2019'!$A$7:$H$158</definedName>
    <definedName name="Z_568C3823_FEE7_49C8_B4CF_3D48541DA65C_.wvu.FilterData" localSheetId="0" hidden="1">'на 31.12.2019'!$A$7:$H$158</definedName>
    <definedName name="Z_5696C387_34DF_4BED_BB60_2D85436D9DA8_.wvu.FilterData" localSheetId="0" hidden="1">'на 31.12.2019'!$A$7:$J$415</definedName>
    <definedName name="Z_56C18D87_C587_43F7_9147_D7827AADF66D_.wvu.FilterData" localSheetId="0" hidden="1">'на 31.12.2019'!$A$7:$H$158</definedName>
    <definedName name="Z_5729DC83_8713_4B21_9D2C_8A74D021747E_.wvu.FilterData" localSheetId="0" hidden="1">'на 31.12.2019'!$A$7:$H$158</definedName>
    <definedName name="Z_5730431A_42FA_4886_8F76_DA9C1179F65B_.wvu.FilterData" localSheetId="0" hidden="1">'на 31.12.2019'!$A$7:$J$415</definedName>
    <definedName name="Z_58270B81_2C5A_44D4_84D8_B29B6BA03243_.wvu.FilterData" localSheetId="0" hidden="1">'на 31.12.2019'!$A$7:$H$158</definedName>
    <definedName name="Z_5834E280_FA37_4F43_B5D8_B8D5A97A4524_.wvu.FilterData" localSheetId="0" hidden="1">'на 31.12.2019'!$A$7:$J$415</definedName>
    <definedName name="Z_58A2BFA9_7803_4AA8_99E8_85AF5847A611_.wvu.FilterData" localSheetId="0" hidden="1">'на 31.12.2019'!$A$7:$J$415</definedName>
    <definedName name="Z_58BFA8D4_CF88_4C84_B35F_981C21093C49_.wvu.FilterData" localSheetId="0" hidden="1">'на 31.12.2019'!$A$7:$J$415</definedName>
    <definedName name="Z_58EAD7A7_C312_4E53_9D90_6DB268F00AAE_.wvu.FilterData" localSheetId="0" hidden="1">'на 31.12.2019'!$A$7:$J$415</definedName>
    <definedName name="Z_59074C03_1A19_4344_8FE1_916D5A98CD29_.wvu.FilterData" localSheetId="0" hidden="1">'на 31.12.2019'!$A$7:$J$415</definedName>
    <definedName name="Z_593FC661_D3C9_4D5B_9F7F_4FD8BB281A5E_.wvu.FilterData" localSheetId="0" hidden="1">'на 31.12.2019'!$A$7:$J$415</definedName>
    <definedName name="Z_5996ED13_8652_498D_8DEE_2CE867E1D6DA_.wvu.FilterData" localSheetId="0" hidden="1">'на 31.12.2019'!$A$7:$J$415</definedName>
    <definedName name="Z_59CCB0AC_39EE_4AC7_9307_7FE7718BECEC_.wvu.FilterData" localSheetId="0" hidden="1">'на 31.12.2019'!$A$7:$J$415</definedName>
    <definedName name="Z_59F91900_CAE9_4608_97BE_FBC0993C389F_.wvu.FilterData" localSheetId="0" hidden="1">'на 31.12.2019'!$A$7:$H$158</definedName>
    <definedName name="Z_5A0826D2_48E8_4049_87EB_8011A792B32A_.wvu.FilterData" localSheetId="0" hidden="1">'на 31.12.2019'!$A$7:$J$415</definedName>
    <definedName name="Z_5AC843E8_BE7D_4B69_82E5_622B40389D76_.wvu.FilterData" localSheetId="0" hidden="1">'на 31.12.2019'!$A$7:$J$415</definedName>
    <definedName name="Z_5AED1EEB_F2BD_4EA8_B85A_ECC7CA9EB0BB_.wvu.FilterData" localSheetId="0" hidden="1">'на 31.12.2019'!$A$7:$J$415</definedName>
    <definedName name="Z_5B201F9D_0EC3_499C_A33C_1C4C3BFDAC63_.wvu.FilterData" localSheetId="0" hidden="1">'на 31.12.2019'!$A$7:$J$415</definedName>
    <definedName name="Z_5B530939_3820_4F41_B6AF_D342046937E2_.wvu.FilterData" localSheetId="0" hidden="1">'на 31.12.2019'!$A$7:$J$415</definedName>
    <definedName name="Z_5B6D98E6_8929_4747_9889_173EDC254AC0_.wvu.FilterData" localSheetId="0" hidden="1">'на 31.12.2019'!$A$7:$J$415</definedName>
    <definedName name="Z_5B8F35C7_BACE_46B7_A289_D37993E37EE6_.wvu.FilterData" localSheetId="0" hidden="1">'на 31.12.2019'!$A$7:$J$415</definedName>
    <definedName name="Z_5BD6B32C_AA9C_477B_9D18_4933499B50B8_.wvu.FilterData" localSheetId="0" hidden="1">'на 31.12.2019'!$A$7:$J$415</definedName>
    <definedName name="Z_5C13A1A0_C535_4639_90BE_9B5D72B8AEDB_.wvu.FilterData" localSheetId="0" hidden="1">'на 31.12.2019'!$A$7:$H$158</definedName>
    <definedName name="Z_5C253E80_F3BD_4FE4_AB93_2FEE92134E33_.wvu.FilterData" localSheetId="0" hidden="1">'на 31.12.2019'!$A$7:$J$415</definedName>
    <definedName name="Z_5C519772_2A20_4B5B_841B_37C4DE3DF25F_.wvu.FilterData" localSheetId="0" hidden="1">'на 31.12.2019'!$A$7:$J$415</definedName>
    <definedName name="Z_5CDE7466_9008_4EE8_8F19_E26D937B15F6_.wvu.FilterData" localSheetId="0" hidden="1">'на 31.12.2019'!$A$7:$H$158</definedName>
    <definedName name="Z_5CF8FCD5_D471_4326_AE16_46A73366B8A0_.wvu.FilterData" localSheetId="0" hidden="1">'на 31.12.2019'!$A$7:$J$415</definedName>
    <definedName name="Z_5D02AC07_9DDA_4DED_8BC0_7F56C2780A3D_.wvu.FilterData" localSheetId="0" hidden="1">'на 31.12.2019'!$A$7:$J$415</definedName>
    <definedName name="Z_5D1A8E24_0858_4B4C_9A88_78819F5A1F0E_.wvu.FilterData" localSheetId="0" hidden="1">'на 31.12.2019'!$A$7:$J$415</definedName>
    <definedName name="Z_5D493D37_85DF_4A0D_9E57_094C52290F45_.wvu.FilterData" localSheetId="0" hidden="1">'на 31.12.2019'!$A$7:$J$415</definedName>
    <definedName name="Z_5DA1F30B_C28D_4542_91B8_59775937AB4F_.wvu.FilterData" localSheetId="0" hidden="1">'на 31.12.2019'!$A$7:$J$415</definedName>
    <definedName name="Z_5E8319AA_70BE_4A15_908D_5BB7BC61D3F7_.wvu.FilterData" localSheetId="0" hidden="1">'на 31.12.2019'!$A$7:$J$415</definedName>
    <definedName name="Z_5EB104F4_627D_44E7_960F_6C67063C7D09_.wvu.FilterData" localSheetId="0" hidden="1">'на 31.12.2019'!$A$7:$J$415</definedName>
    <definedName name="Z_5EB1B5BB_79BE_4318_9140_3FA31802D519_.wvu.FilterData" localSheetId="0" hidden="1">'на 31.12.2019'!$A$7:$J$415</definedName>
    <definedName name="Z_5EB1B5BB_79BE_4318_9140_3FA31802D519_.wvu.PrintArea" localSheetId="0" hidden="1">'на 31.12.2019'!$A$1:$J$194</definedName>
    <definedName name="Z_5EB1B5BB_79BE_4318_9140_3FA31802D519_.wvu.PrintTitles" localSheetId="0" hidden="1">'на 31.12.2019'!$5:$8</definedName>
    <definedName name="Z_5F7F93D2_80EF_4EEE_9C9D_12AB30DD80D3_.wvu.FilterData" localSheetId="0" hidden="1">'на 31.12.2019'!$A$7:$J$415</definedName>
    <definedName name="Z_5FB953A5_71FF_4056_AF98_C9D06FF0EDF3_.wvu.Cols" localSheetId="0" hidden="1">'на 31.12.2019'!#REF!,'на 31.12.2019'!#REF!</definedName>
    <definedName name="Z_5FB953A5_71FF_4056_AF98_C9D06FF0EDF3_.wvu.FilterData" localSheetId="0" hidden="1">'на 31.12.2019'!$A$7:$J$415</definedName>
    <definedName name="Z_5FB953A5_71FF_4056_AF98_C9D06FF0EDF3_.wvu.PrintArea" localSheetId="0" hidden="1">'на 31.12.2019'!$A$1:$J$194</definedName>
    <definedName name="Z_5FB953A5_71FF_4056_AF98_C9D06FF0EDF3_.wvu.PrintTitles" localSheetId="0" hidden="1">'на 31.12.2019'!$5:$8</definedName>
    <definedName name="Z_6011A554_E1A4_465F_9A01_E0469A86D44D_.wvu.FilterData" localSheetId="0" hidden="1">'на 31.12.2019'!$A$7:$J$415</definedName>
    <definedName name="Z_60155C64_695E_458C_BBFE_B89C53118803_.wvu.FilterData" localSheetId="0" hidden="1">'на 31.12.2019'!$A$7:$J$415</definedName>
    <definedName name="Z_60657231_C99E_4191_A90E_C546FB588843_.wvu.FilterData" localSheetId="0" hidden="1">'на 31.12.2019'!$A$7:$H$158</definedName>
    <definedName name="Z_6068C3FF_17AA_48A5_A88B_2523CBAC39AE_.wvu.FilterData" localSheetId="0" hidden="1">'на 31.12.2019'!$A$7:$J$415</definedName>
    <definedName name="Z_6068C3FF_17AA_48A5_A88B_2523CBAC39AE_.wvu.PrintArea" localSheetId="0" hidden="1">'на 31.12.2019'!$A$1:$J$200</definedName>
    <definedName name="Z_6068C3FF_17AA_48A5_A88B_2523CBAC39AE_.wvu.PrintTitles" localSheetId="0" hidden="1">'на 31.12.2019'!$5:$8</definedName>
    <definedName name="Z_6096DF59_5639_431F_ACAA_6E74367471D4_.wvu.FilterData" localSheetId="0" hidden="1">'на 31.12.2019'!$A$7:$J$415</definedName>
    <definedName name="Z_60B33E92_3815_4061_91AA_8E38B8895054_.wvu.FilterData" localSheetId="0" hidden="1">'на 31.12.2019'!$A$7:$H$158</definedName>
    <definedName name="Z_61D3C2BE_E5C3_4670_8A8C_5EA015D7BE13_.wvu.FilterData" localSheetId="0" hidden="1">'на 31.12.2019'!$A$7:$J$415</definedName>
    <definedName name="Z_61FEE2C2_8D13_4755_8517_9B75B80FA4B1_.wvu.FilterData" localSheetId="0" hidden="1">'на 31.12.2019'!$A$7:$J$415</definedName>
    <definedName name="Z_6246324E_D224_4FAC_8C67_F9370E7D77EB_.wvu.FilterData" localSheetId="0" hidden="1">'на 31.12.2019'!$A$7:$J$415</definedName>
    <definedName name="Z_62534477_13C5_437C_87A9_3525FC60CE4D_.wvu.FilterData" localSheetId="0" hidden="1">'на 31.12.2019'!$A$7:$J$415</definedName>
    <definedName name="Z_62691467_BD46_47AE_A6DF_52CBD0D9817B_.wvu.FilterData" localSheetId="0" hidden="1">'на 31.12.2019'!$A$7:$H$158</definedName>
    <definedName name="Z_62AE6103_E87D_480F_B5E4_8DBCD8F5A21D_.wvu.FilterData" localSheetId="0" hidden="1">'на 31.12.2019'!$A$7:$J$415</definedName>
    <definedName name="Z_62BB10A5_EF28_4942_80EF_BF25E16F79EB_.wvu.FilterData" localSheetId="0" hidden="1">'на 31.12.2019'!$A$7:$J$415</definedName>
    <definedName name="Z_62C4D5B7_88F6_4885_99F7_CBFA0AACC2D9_.wvu.FilterData" localSheetId="0" hidden="1">'на 31.12.2019'!$A$7:$J$415</definedName>
    <definedName name="Z_62E7809F_D5DF_4BC1_AEFF_718779E2F7F6_.wvu.FilterData" localSheetId="0" hidden="1">'на 31.12.2019'!$A$7:$J$415</definedName>
    <definedName name="Z_62F28655_B8A8_45AE_A142_E93FF8C032BD_.wvu.FilterData" localSheetId="0" hidden="1">'на 31.12.2019'!$A$7:$J$415</definedName>
    <definedName name="Z_62F2B5AA_C3D1_4669_A4A0_184285923B8F_.wvu.FilterData" localSheetId="0" hidden="1">'на 31.12.2019'!$A$7:$J$415</definedName>
    <definedName name="Z_63436FDB_9A91_4157_840D_70107C085942_.wvu.FilterData" localSheetId="0" hidden="1">'на 31.12.2019'!$A$7:$J$415</definedName>
    <definedName name="Z_636DA917_E508_45C7_B31A_50C91F940D46_.wvu.FilterData" localSheetId="0" hidden="1">'на 31.12.2019'!$A$7:$J$415</definedName>
    <definedName name="Z_63720CAA_47FE_4977_B082_29E1534276C7_.wvu.FilterData" localSheetId="0" hidden="1">'на 31.12.2019'!$A$7:$J$415</definedName>
    <definedName name="Z_638AAAE8_8FF2_44D0_A160_BB2A9AEB5B72_.wvu.FilterData" localSheetId="0" hidden="1">'на 31.12.2019'!$A$7:$H$158</definedName>
    <definedName name="Z_63D45DC6_0D62_438A_9069_0A4378090381_.wvu.FilterData" localSheetId="0" hidden="1">'на 31.12.2019'!$A$7:$H$158</definedName>
    <definedName name="Z_647EE6A0_6C8D_4FBF_BCF1_907D60975A5A_.wvu.FilterData" localSheetId="0" hidden="1">'на 31.12.2019'!$A$7:$J$415</definedName>
    <definedName name="Z_648AB040_BD0E_49A1_BA40_87D3D9C0BA55_.wvu.FilterData" localSheetId="0" hidden="1">'на 31.12.2019'!$A$7:$J$415</definedName>
    <definedName name="Z_649E5CE3_4976_49D9_83DA_4E57FFC714BF_.wvu.Cols" localSheetId="0" hidden="1">'на 31.12.2019'!#REF!</definedName>
    <definedName name="Z_649E5CE3_4976_49D9_83DA_4E57FFC714BF_.wvu.FilterData" localSheetId="0" hidden="1">'на 31.12.2019'!$A$7:$J$415</definedName>
    <definedName name="Z_649E5CE3_4976_49D9_83DA_4E57FFC714BF_.wvu.PrintArea" localSheetId="0" hidden="1">'на 31.12.2019'!$A$1:$J$198</definedName>
    <definedName name="Z_649E5CE3_4976_49D9_83DA_4E57FFC714BF_.wvu.PrintTitles" localSheetId="0" hidden="1">'на 31.12.2019'!$5:$8</definedName>
    <definedName name="Z_64C01F03_E840_4B6E_960F_5E13E0981676_.wvu.FilterData" localSheetId="0" hidden="1">'на 31.12.2019'!$A$7:$J$415</definedName>
    <definedName name="Z_65F8B16B_220F_4FC8_86A4_6BDB56CB5C59_.wvu.FilterData" localSheetId="0" hidden="1">'на 31.12.2019'!$A$3:$K$199</definedName>
    <definedName name="Z_6654CD2E_14AE_4299_8801_306919BA9D32_.wvu.FilterData" localSheetId="0" hidden="1">'на 31.12.2019'!$A$7:$J$415</definedName>
    <definedName name="Z_66550ABE_0FE4_4071_B1FA_6163FA599414_.wvu.FilterData" localSheetId="0" hidden="1">'на 31.12.2019'!$A$7:$J$415</definedName>
    <definedName name="Z_6656F77C_55F8_4E1C_A222_2E884838D2F2_.wvu.FilterData" localSheetId="0" hidden="1">'на 31.12.2019'!$A$7:$J$415</definedName>
    <definedName name="Z_667B535C_31EB_4690_B9D0_A1691F287780_.wvu.FilterData" localSheetId="0" hidden="1">'на 31.12.2019'!$A$7:$J$415</definedName>
    <definedName name="Z_66EE8E68_84F1_44B5_B60B_7ED67214A421_.wvu.FilterData" localSheetId="0" hidden="1">'на 31.12.2019'!$A$7:$J$415</definedName>
    <definedName name="Z_67A1158E_8E10_4053_B044_B8AB7C784C01_.wvu.FilterData" localSheetId="0" hidden="1">'на 31.12.2019'!$A$7:$J$415</definedName>
    <definedName name="Z_67ADFAE6_A9AF_44D7_8539_93CD0F6B7849_.wvu.FilterData" localSheetId="0" hidden="1">'на 31.12.2019'!$A$7:$J$415</definedName>
    <definedName name="Z_67ADFAE6_A9AF_44D7_8539_93CD0F6B7849_.wvu.PrintArea" localSheetId="0" hidden="1">'на 31.12.2019'!$A$1:$J$214</definedName>
    <definedName name="Z_67ADFAE6_A9AF_44D7_8539_93CD0F6B7849_.wvu.PrintTitles" localSheetId="0" hidden="1">'на 31.12.2019'!$5:$8</definedName>
    <definedName name="Z_67CEEC89_8901_4825_883E_9C288CEBA3F4_.wvu.FilterData" localSheetId="0" hidden="1">'на 31.12.2019'!$A$7:$J$415</definedName>
    <definedName name="Z_68543727_5837_47F3_A17E_A06AE03143F0_.wvu.FilterData" localSheetId="0" hidden="1">'на 31.12.2019'!$A$7:$J$415</definedName>
    <definedName name="Z_68683A58_471B_4FCB_952E_C9B39BF5837F_.wvu.FilterData" localSheetId="0" hidden="1">'на 31.12.2019'!$A$7:$J$415</definedName>
    <definedName name="Z_6901CD30_42B7_4EC1_AF54_8AB710BFE495_.wvu.FilterData" localSheetId="0" hidden="1">'на 31.12.2019'!$A$7:$J$415</definedName>
    <definedName name="Z_69321B6F_CF2A_4DAB_82CF_8CAAD629F257_.wvu.FilterData" localSheetId="0" hidden="1">'на 31.12.2019'!$A$7:$J$415</definedName>
    <definedName name="Z_6A19F32A_B160_4483_91DD_03217B777DF3_.wvu.FilterData" localSheetId="0" hidden="1">'на 31.12.2019'!$A$7:$J$415</definedName>
    <definedName name="Z_6A3BD144_0140_4ADD_AD88_B274AA069B37_.wvu.FilterData" localSheetId="0" hidden="1">'на 31.12.2019'!$A$7:$J$415</definedName>
    <definedName name="Z_6AE09898_DB20_4B56_B25D_C756C4A5A0A2_.wvu.FilterData" localSheetId="0" hidden="1">'на 31.12.2019'!$A$7:$J$415</definedName>
    <definedName name="Z_6B30174D_06F6_400C_8FE4_A489A229C982_.wvu.FilterData" localSheetId="0" hidden="1">'на 31.12.2019'!$A$7:$J$415</definedName>
    <definedName name="Z_6B9F1A4E_485B_421D_A44C_0AAE5901E28D_.wvu.FilterData" localSheetId="0" hidden="1">'на 31.12.2019'!$A$7:$J$415</definedName>
    <definedName name="Z_6BE4E62B_4F97_4F96_9638_8ADCE8F932B1_.wvu.FilterData" localSheetId="0" hidden="1">'на 31.12.2019'!$A$7:$H$158</definedName>
    <definedName name="Z_6BE735CC_AF2E_4F67_B22D_A8AB001D3353_.wvu.FilterData" localSheetId="0" hidden="1">'на 31.12.2019'!$A$7:$H$158</definedName>
    <definedName name="Z_6C574B3A_CBDC_4063_B039_06E2BE768645_.wvu.FilterData" localSheetId="0" hidden="1">'на 31.12.2019'!$A$7:$J$415</definedName>
    <definedName name="Z_6CF84B0C_144A_4CF4_A34E_B9147B738037_.wvu.FilterData" localSheetId="0" hidden="1">'на 31.12.2019'!$A$7:$H$158</definedName>
    <definedName name="Z_6D091BF8_3118_4C66_BFCF_A396B92963B0_.wvu.FilterData" localSheetId="0" hidden="1">'на 31.12.2019'!$A$7:$J$415</definedName>
    <definedName name="Z_6D692D1F_2186_4B62_878B_AABF13F25116_.wvu.FilterData" localSheetId="0" hidden="1">'на 31.12.2019'!$A$7:$J$415</definedName>
    <definedName name="Z_6D7CFBF1_75D3_41F3_8694_AE4E45FE6F72_.wvu.FilterData" localSheetId="0" hidden="1">'на 31.12.2019'!$A$7:$J$415</definedName>
    <definedName name="Z_6DC5357A_CB08_43BF_90C5_44CA067A2BB4_.wvu.FilterData" localSheetId="0" hidden="1">'на 31.12.2019'!$A$7:$J$415</definedName>
    <definedName name="Z_6E1926CF_4906_4A55_811C_617ED8BB98BA_.wvu.FilterData" localSheetId="0" hidden="1">'на 31.12.2019'!$A$7:$J$415</definedName>
    <definedName name="Z_6E2D6686_B9FD_4BBA_8CD4_95C6386F5509_.wvu.FilterData" localSheetId="0" hidden="1">'на 31.12.2019'!$A$7:$H$158</definedName>
    <definedName name="Z_6E4A7295_8CE0_4D28_ABEF_D38EBAE7C204_.wvu.FilterData" localSheetId="0" hidden="1">'на 31.12.2019'!$A$7:$J$415</definedName>
    <definedName name="Z_6E4A7295_8CE0_4D28_ABEF_D38EBAE7C204_.wvu.PrintArea" localSheetId="0" hidden="1">'на 31.12.2019'!$A$1:$J$215</definedName>
    <definedName name="Z_6E4A7295_8CE0_4D28_ABEF_D38EBAE7C204_.wvu.PrintTitles" localSheetId="0" hidden="1">'на 31.12.2019'!$5:$8</definedName>
    <definedName name="Z_6E825DA6_B9DB_42A8_A522_056892337545_.wvu.FilterData" localSheetId="0" hidden="1">'на 31.12.2019'!$A$7:$J$415</definedName>
    <definedName name="Z_6ECBF068_1C02_4E6C_B4E6_EB2B6EC464BD_.wvu.FilterData" localSheetId="0" hidden="1">'на 31.12.2019'!$A$7:$J$415</definedName>
    <definedName name="Z_6F1223ED_6D7E_4BDC_97BD_57C6B16DF50B_.wvu.FilterData" localSheetId="0" hidden="1">'на 31.12.2019'!$A$7:$J$415</definedName>
    <definedName name="Z_6F188E27_E72B_48C9_888E_3A4AAF082D5A_.wvu.FilterData" localSheetId="0" hidden="1">'на 31.12.2019'!$A$7:$J$415</definedName>
    <definedName name="Z_6F5A12C8_A074_4C40_BB8E_7EC26830E12E_.wvu.FilterData" localSheetId="0" hidden="1">'на 31.12.2019'!$A$7:$J$415</definedName>
    <definedName name="Z_6F60BF81_D1A9_4E04_93E7_3EE7124B8D23_.wvu.FilterData" localSheetId="0" hidden="1">'на 31.12.2019'!$A$7:$H$158</definedName>
    <definedName name="Z_6FA95ECB_A72C_44B0_B29D_BED71D2AC5FA_.wvu.FilterData" localSheetId="0" hidden="1">'на 31.12.2019'!$A$7:$J$415</definedName>
    <definedName name="Z_6FC51FBE_9907_47C6_90D2_77583F097BE8_.wvu.FilterData" localSheetId="0" hidden="1">'на 31.12.2019'!$A$7:$J$415</definedName>
    <definedName name="Z_701E5EC3_E633_4389_A70E_4DD82E713CE4_.wvu.FilterData" localSheetId="0" hidden="1">'на 31.12.2019'!$A$7:$J$415</definedName>
    <definedName name="Z_70563E19_BB5A_4FAB_8E42_6308F4D97788_.wvu.FilterData" localSheetId="0" hidden="1">'на 31.12.2019'!$A$7:$J$415</definedName>
    <definedName name="Z_70567FCD_AD22_4F19_9380_E5332B152F74_.wvu.FilterData" localSheetId="0" hidden="1">'на 31.12.2019'!$A$7:$J$415</definedName>
    <definedName name="Z_706D67E7_3361_40B2_829D_8844AB8060E2_.wvu.FilterData" localSheetId="0" hidden="1">'на 31.12.2019'!$A$7:$H$158</definedName>
    <definedName name="Z_70E4543C_ADDB_4019_BDB2_F36D27861FA5_.wvu.FilterData" localSheetId="0" hidden="1">'на 31.12.2019'!$A$7:$J$415</definedName>
    <definedName name="Z_70F1B7E8_7988_4C81_9922_ABE1AE06A197_.wvu.FilterData" localSheetId="0" hidden="1">'на 31.12.2019'!$A$7:$J$415</definedName>
    <definedName name="Z_71392A7E_0652_42FB_9A5C_35A0D8CFF7F9_.wvu.FilterData" localSheetId="0" hidden="1">'на 31.12.2019'!$A$7:$J$415</definedName>
    <definedName name="Z_7246383F_5A7C_4469_ABE5_F3DE99D7B98C_.wvu.FilterData" localSheetId="0" hidden="1">'на 31.12.2019'!$A$7:$H$158</definedName>
    <definedName name="Z_727CF329_C3C3_4900_8882_0105D9B87052_.wvu.FilterData" localSheetId="0" hidden="1">'на 31.12.2019'!$A$7:$J$415</definedName>
    <definedName name="Z_728B417D_5E48_46CF_86FE_9C0FFD136F19_.wvu.FilterData" localSheetId="0" hidden="1">'на 31.12.2019'!$A$7:$J$415</definedName>
    <definedName name="Z_72971C39_5C91_4008_BD77_2DC24FDFDCB6_.wvu.FilterData" localSheetId="0" hidden="1">'на 31.12.2019'!$A$7:$J$415</definedName>
    <definedName name="Z_72BCCF18_7B1D_4731_977C_FF5C187A4C82_.wvu.FilterData" localSheetId="0" hidden="1">'на 31.12.2019'!$A$7:$J$415</definedName>
    <definedName name="Z_72C0943B_A5D5_4B80_AD54_166C5CDC74DE_.wvu.FilterData" localSheetId="0" hidden="1">'на 31.12.2019'!$A$3:$K$199</definedName>
    <definedName name="Z_72C0943B_A5D5_4B80_AD54_166C5CDC74DE_.wvu.PrintArea" localSheetId="0" hidden="1">'на 31.12.2019'!$A$1:$J$214</definedName>
    <definedName name="Z_72C0943B_A5D5_4B80_AD54_166C5CDC74DE_.wvu.PrintTitles" localSheetId="0" hidden="1">'на 31.12.2019'!$5:$8</definedName>
    <definedName name="Z_7351B774_7780_442A_903E_647131A150ED_.wvu.FilterData" localSheetId="0" hidden="1">'на 31.12.2019'!$A$7:$J$415</definedName>
    <definedName name="Z_7376FA42_13A1_4710_BABC_A35C9B40426F_.wvu.FilterData" localSheetId="0" hidden="1">'на 31.12.2019'!$A$7:$J$415</definedName>
    <definedName name="Z_73CDEAEF_F5D2_4C7D_B3AC_27D3687E8E82_.wvu.FilterData" localSheetId="0" hidden="1">'на 31.12.2019'!$A$7:$J$415</definedName>
    <definedName name="Z_73DD0BF4_420B_48CB_9B9B_8A8636EFB6F5_.wvu.FilterData" localSheetId="0" hidden="1">'на 31.12.2019'!$A$7:$J$415</definedName>
    <definedName name="Z_741C3AAD_37E5_4231_B8F1_6F6ABAB5BA70_.wvu.FilterData" localSheetId="0" hidden="1">'на 31.12.2019'!$A$3:$K$199</definedName>
    <definedName name="Z_742C8CE1_B323_4B6C_901C_E2B713ADDB04_.wvu.FilterData" localSheetId="0" hidden="1">'на 31.12.2019'!$A$7:$H$158</definedName>
    <definedName name="Z_748F9DE0_4D4D_45B7_B0A6_8E38A8FAC9E9_.wvu.FilterData" localSheetId="0" hidden="1">'на 31.12.2019'!$A$7:$J$415</definedName>
    <definedName name="Z_74E76C1B_437A_4F95_A676_022F5E1C8D67_.wvu.FilterData" localSheetId="0" hidden="1">'на 31.12.2019'!$A$7:$J$415</definedName>
    <definedName name="Z_74F25527_9FBE_45D8_B38D_2B215FE8DD1E_.wvu.FilterData" localSheetId="0" hidden="1">'на 31.12.2019'!$A$7:$J$415</definedName>
    <definedName name="Z_762066AC_D656_4392_845D_8C6157B76764_.wvu.FilterData" localSheetId="0" hidden="1">'на 31.12.2019'!$A$7:$H$158</definedName>
    <definedName name="Z_7654DBDC_86A8_4903_B5DC_30516E94F2C0_.wvu.FilterData" localSheetId="0" hidden="1">'на 31.12.2019'!$A$7:$J$415</definedName>
    <definedName name="Z_77081AB2_288F_4D22_9FAD_2429DAF1E510_.wvu.FilterData" localSheetId="0" hidden="1">'на 31.12.2019'!$A$7:$J$415</definedName>
    <definedName name="Z_777611BF_FE54_48A9_A8A8_0C82A3AE3A94_.wvu.FilterData" localSheetId="0" hidden="1">'на 31.12.2019'!$A$7:$J$415</definedName>
    <definedName name="Z_784E79C4_44EE_4A5F_B5EE_E1C5DC2A73F5_.wvu.FilterData" localSheetId="0" hidden="1">'на 31.12.2019'!$A$7:$J$415</definedName>
    <definedName name="Z_78A64231_D3EC_469E_ACF6_EC92F17797B6_.wvu.FilterData" localSheetId="0" hidden="1">'на 31.12.2019'!$A$7:$J$415</definedName>
    <definedName name="Z_793C7B2D_7F2B_48EC_8A47_D2709381137D_.wvu.FilterData" localSheetId="0" hidden="1">'на 31.12.2019'!$A$7:$J$415</definedName>
    <definedName name="Z_799DB00F_141C_483B_A462_359C05A36D93_.wvu.FilterData" localSheetId="0" hidden="1">'на 31.12.2019'!$A$7:$H$158</definedName>
    <definedName name="Z_79E4D554_5B2C_41A7_B934_B430838AA03E_.wvu.FilterData" localSheetId="0" hidden="1">'на 31.12.2019'!$A$7:$J$415</definedName>
    <definedName name="Z_7A01CF94_90AE_4821_93EE_D3FE8D12D8D5_.wvu.FilterData" localSheetId="0" hidden="1">'на 31.12.2019'!$A$7:$J$415</definedName>
    <definedName name="Z_7A09065A_45D5_4C53_B9DD_121DF6719D64_.wvu.FilterData" localSheetId="0" hidden="1">'на 31.12.2019'!$A$7:$H$158</definedName>
    <definedName name="Z_7A581F71_E82E_4B42_ADFE_CBB110352CF0_.wvu.FilterData" localSheetId="0" hidden="1">'на 31.12.2019'!$A$7:$J$415</definedName>
    <definedName name="Z_7A71A7FF_8800_4D00_AEC1_1B599D526CDE_.wvu.FilterData" localSheetId="0" hidden="1">'на 31.12.2019'!$A$7:$J$415</definedName>
    <definedName name="Z_7AE14342_BF53_4FA2_8C85_1038D8BA9596_.wvu.FilterData" localSheetId="0" hidden="1">'на 31.12.2019'!$A$7:$H$158</definedName>
    <definedName name="Z_7B245AB0_C2AF_4822_BFC4_2399F85856C1_.wvu.Cols" localSheetId="0" hidden="1">'на 31.12.2019'!#REF!,'на 31.12.2019'!#REF!</definedName>
    <definedName name="Z_7B245AB0_C2AF_4822_BFC4_2399F85856C1_.wvu.FilterData" localSheetId="0" hidden="1">'на 31.12.2019'!$A$7:$J$415</definedName>
    <definedName name="Z_7B245AB0_C2AF_4822_BFC4_2399F85856C1_.wvu.PrintArea" localSheetId="0" hidden="1">'на 31.12.2019'!$A$1:$J$194</definedName>
    <definedName name="Z_7B245AB0_C2AF_4822_BFC4_2399F85856C1_.wvu.PrintTitles" localSheetId="0" hidden="1">'на 31.12.2019'!$5:$8</definedName>
    <definedName name="Z_7B77AEA7_9EB0_430F_94C7_6393A69B0369_.wvu.FilterData" localSheetId="0" hidden="1">'на 31.12.2019'!$A$7:$J$415</definedName>
    <definedName name="Z_7BA445E6_50A0_4F67_81F2_B2945A5BFD3F_.wvu.FilterData" localSheetId="0" hidden="1">'на 31.12.2019'!$A$7:$J$415</definedName>
    <definedName name="Z_7BC27702_AD83_4B6E_860E_D694439F877D_.wvu.FilterData" localSheetId="0" hidden="1">'на 31.12.2019'!$A$7:$H$158</definedName>
    <definedName name="Z_7C23B52F_243B_4908_ACCE_2C6A732F4CE2_.wvu.FilterData" localSheetId="0" hidden="1">'на 31.12.2019'!$A$7:$J$415</definedName>
    <definedName name="Z_7C5735B6_B983_4E14_B7E4_71C183F79239_.wvu.FilterData" localSheetId="0" hidden="1">'на 31.12.2019'!$A$7:$J$415</definedName>
    <definedName name="Z_7CB2D520_A8A5_4D6C_BE39_64C505DBAE2C_.wvu.FilterData" localSheetId="0" hidden="1">'на 31.12.2019'!$A$7:$J$415</definedName>
    <definedName name="Z_7CB9D1CB_80BA_40B4_9A94_7ED38A1B10BF_.wvu.FilterData" localSheetId="0" hidden="1">'на 31.12.2019'!$A$7:$J$415</definedName>
    <definedName name="Z_7D3CF40D_731A_458F_92D4_5239AC179A47_.wvu.FilterData" localSheetId="0" hidden="1">'на 31.12.2019'!$A$7:$J$415</definedName>
    <definedName name="Z_7D6D3F29_170C_4CEB_BDC6_C81A37A07D8F_.wvu.FilterData" localSheetId="0" hidden="1">'на 31.12.2019'!$A$7:$J$415</definedName>
    <definedName name="Z_7D748AFA_A668_4029_AD67_E233DAE0B748_.wvu.FilterData" localSheetId="0" hidden="1">'на 31.12.2019'!$A$7:$J$415</definedName>
    <definedName name="Z_7DB24378_D193_4D04_9739_831C8625EEAE_.wvu.FilterData" localSheetId="0" hidden="1">'на 31.12.2019'!$A$7:$J$60</definedName>
    <definedName name="Z_7DE2C6BB_5F23_4345_9D0D_B5B4BA992A74_.wvu.FilterData" localSheetId="0" hidden="1">'на 31.12.2019'!$A$7:$J$415</definedName>
    <definedName name="Z_7E10B4A2_86C5_49FE_B735_A2A4A6EBA352_.wvu.FilterData" localSheetId="0" hidden="1">'на 31.12.2019'!$A$7:$J$415</definedName>
    <definedName name="Z_7E77AE50_A8E9_48E1_BD6F_0651484E1DB4_.wvu.FilterData" localSheetId="0" hidden="1">'на 31.12.2019'!$A$7:$J$415</definedName>
    <definedName name="Z_7EA33A1B_0947_4DD9_ACB5_FE84B029B96C_.wvu.FilterData" localSheetId="0" hidden="1">'на 31.12.2019'!$A$7:$J$415</definedName>
    <definedName name="Z_8007FFF7_F225_4D07_B648_0021B9FE9E8A_.wvu.FilterData" localSheetId="0" hidden="1">'на 31.12.2019'!$A$7:$J$415</definedName>
    <definedName name="Z_80140D8B_E635_4A57_8CFB_A0D49EB42D6A_.wvu.FilterData" localSheetId="0" hidden="1">'на 31.12.2019'!$A$7:$J$415</definedName>
    <definedName name="Z_8031C64D_1C21_4159_B071_D2328195B6C4_.wvu.FilterData" localSheetId="0" hidden="1">'на 31.12.2019'!$A$7:$J$415</definedName>
    <definedName name="Z_807C45F3_0915_4303_8AB6_6E0CA1A5B954_.wvu.FilterData" localSheetId="0" hidden="1">'на 31.12.2019'!$A$7:$J$415</definedName>
    <definedName name="Z_80D84490_9B2F_4196_9FDE_6B9221814592_.wvu.FilterData" localSheetId="0" hidden="1">'на 31.12.2019'!$A$7:$J$415</definedName>
    <definedName name="Z_81403331_C5EB_4760_B273_D3D9C8D43951_.wvu.FilterData" localSheetId="0" hidden="1">'на 31.12.2019'!$A$7:$H$158</definedName>
    <definedName name="Z_81649847_CB5B_4966_A3DA_C8770A46509B_.wvu.FilterData" localSheetId="0" hidden="1">'на 31.12.2019'!$A$7:$J$415</definedName>
    <definedName name="Z_81BE03B7_DE2F_4E82_8496_CAF917D1CC3F_.wvu.FilterData" localSheetId="0" hidden="1">'на 31.12.2019'!$A$7:$J$415</definedName>
    <definedName name="Z_8220CA38_66F1_4F9F_A7AE_CF3DF89B0B66_.wvu.FilterData" localSheetId="0" hidden="1">'на 31.12.2019'!$A$7:$J$415</definedName>
    <definedName name="Z_8280D1E0_5055_49CD_A383_D6B2F2EBD512_.wvu.FilterData" localSheetId="0" hidden="1">'на 31.12.2019'!$A$7:$H$158</definedName>
    <definedName name="Z_82826E6C_8680_42C1_B9B0_00129694C4D7_.wvu.FilterData" localSheetId="0" hidden="1">'на 31.12.2019'!$A$7:$J$415</definedName>
    <definedName name="Z_829F5F3F_AACC_4AF4_A7EF_0FD75747C358_.wvu.FilterData" localSheetId="0" hidden="1">'на 31.12.2019'!$A$7:$J$415</definedName>
    <definedName name="Z_82EF6439_1F2C_48B0_83F0_00AD9D43623A_.wvu.FilterData" localSheetId="0" hidden="1">'на 31.12.2019'!$A$7:$J$415</definedName>
    <definedName name="Z_837CFD4A_C906_4267_9AF6_CD5874FBB89E_.wvu.FilterData" localSheetId="0" hidden="1">'на 31.12.2019'!$A$7:$J$415</definedName>
    <definedName name="Z_83894FAF_831A_4268_8B2F_EACBEA69E5F1_.wvu.FilterData" localSheetId="0" hidden="1">'на 31.12.2019'!$A$7:$J$415</definedName>
    <definedName name="Z_840133FA_9546_4ED0_AA3E_E87F8F80931F_.wvu.FilterData" localSheetId="0" hidden="1">'на 31.12.2019'!$A$7:$J$415</definedName>
    <definedName name="Z_8407F1E6_9EC7_461D_8D1B_94A2C00F9BA6_.wvu.FilterData" localSheetId="0" hidden="1">'на 31.12.2019'!$A$7:$J$415</definedName>
    <definedName name="Z_8462E4B7_FF49_4401_9CB1_027D70C3D86B_.wvu.FilterData" localSheetId="0" hidden="1">'на 31.12.2019'!$A$7:$H$158</definedName>
    <definedName name="Z_8510A75A_1B7B_4213_9385_C347600B51A5_.wvu.FilterData" localSheetId="0" hidden="1">'на 31.12.2019'!$A$7:$J$415</definedName>
    <definedName name="Z_8518C130_335F_4917_99A5_712FA6AC79A6_.wvu.FilterData" localSheetId="0" hidden="1">'на 31.12.2019'!$A$7:$J$415</definedName>
    <definedName name="Z_8518EF96_21CF_4CEA_B17C_8AA8E48B82CF_.wvu.FilterData" localSheetId="0" hidden="1">'на 31.12.2019'!$A$7:$J$415</definedName>
    <definedName name="Z_85336449_1C25_4AF7_89BA_281D7385CDF9_.wvu.FilterData" localSheetId="0" hidden="1">'на 31.12.2019'!$A$7:$J$415</definedName>
    <definedName name="Z_85610BEE_6BD4_4AC9_9284_0AD9E6A15466_.wvu.FilterData" localSheetId="0" hidden="1">'на 31.12.2019'!$A$7:$J$415</definedName>
    <definedName name="Z_85621B9F_ABEF_4928_B406_5F6003CD3FC1_.wvu.FilterData" localSheetId="0" hidden="1">'на 31.12.2019'!$A$7:$J$415</definedName>
    <definedName name="Z_856E1644_43B0_4A35_AD05_C3FB0553F633_.wvu.FilterData" localSheetId="0" hidden="1">'на 31.12.2019'!$A$7:$J$415</definedName>
    <definedName name="Z_85941411_C589_4588_ABE6_705DAC8DCC3D_.wvu.FilterData" localSheetId="0" hidden="1">'на 31.12.2019'!$A$7:$J$415</definedName>
    <definedName name="Z_85EC44C9_3155_42D3_A129_8E0E8C37A7B0_.wvu.FilterData" localSheetId="0" hidden="1">'на 31.12.2019'!$A$7:$J$415</definedName>
    <definedName name="Z_8608FEAB_BF57_4E40_9AFB_AA087E242421_.wvu.FilterData" localSheetId="0" hidden="1">'на 31.12.2019'!$A$7:$J$415</definedName>
    <definedName name="Z_8649CC96_F63A_4F83_8C89_AA8F47AC05F3_.wvu.FilterData" localSheetId="0" hidden="1">'на 31.12.2019'!$A$7:$H$158</definedName>
    <definedName name="Z_865E39A3_4E09_45FF_A763_447E1E4F2C56_.wvu.FilterData" localSheetId="0" hidden="1">'на 31.12.2019'!$A$7:$J$415</definedName>
    <definedName name="Z_866666B3_A778_4059_8EF6_136684A0F698_.wvu.FilterData" localSheetId="0" hidden="1">'на 31.12.2019'!$A$7:$J$415</definedName>
    <definedName name="Z_868403B4_F60C_4700_B312_EDA79B4B2FC0_.wvu.FilterData" localSheetId="0" hidden="1">'на 31.12.2019'!$A$7:$J$415</definedName>
    <definedName name="Z_871DCBA4_4473_4C58_85F8_F17781E7BAB8_.wvu.FilterData" localSheetId="0" hidden="1">'на 31.12.2019'!$A$7:$J$415</definedName>
    <definedName name="Z_8751552B_87B3_495B_8801_0AAD8C553C17_.wvu.FilterData" localSheetId="0" hidden="1">'на 31.12.2019'!$A$7:$J$415</definedName>
    <definedName name="Z_8789C1A0_51C5_46EF_B1F1_B319BE008AC1_.wvu.FilterData" localSheetId="0" hidden="1">'на 31.12.2019'!$A$7:$J$415</definedName>
    <definedName name="Z_87AE545F_036F_4E8B_9D04_AE59AB8BAC14_.wvu.FilterData" localSheetId="0" hidden="1">'на 31.12.2019'!$A$7:$H$158</definedName>
    <definedName name="Z_87D86486_B5EF_4463_9350_9D1E042A42DF_.wvu.FilterData" localSheetId="0" hidden="1">'на 31.12.2019'!$A$7:$J$415</definedName>
    <definedName name="Z_882AE0C6_2439_44EF_9DFE_625D71A6FEB9_.wvu.FilterData" localSheetId="0" hidden="1">'на 31.12.2019'!$A$7:$J$415</definedName>
    <definedName name="Z_883D51B0_0A2B_40BD_A4BD_D3780EBDA8D9_.wvu.FilterData" localSheetId="0" hidden="1">'на 31.12.2019'!$A$7:$J$415</definedName>
    <definedName name="Z_8878B53B_0E8A_4A11_8A26_C2AC9BB8A4A9_.wvu.FilterData" localSheetId="0" hidden="1">'на 31.12.2019'!$A$7:$H$158</definedName>
    <definedName name="Z_888B8943_9277_42CB_A862_699801009D7B_.wvu.FilterData" localSheetId="0" hidden="1">'на 31.12.2019'!$A$7:$J$415</definedName>
    <definedName name="Z_88A0F5C8_F1C4_4816_99C8_59CB44BCE491_.wvu.FilterData" localSheetId="0" hidden="1">'на 31.12.2019'!$A$7:$J$415</definedName>
    <definedName name="Z_893C2773_315C_4E37_8B64_9EE805C92E03_.wvu.FilterData" localSheetId="0" hidden="1">'на 31.12.2019'!$A$7:$J$415</definedName>
    <definedName name="Z_893FA4D1_A90D_4C00_9051_4D40650C669D_.wvu.FilterData" localSheetId="0" hidden="1">'на 31.12.2019'!$A$7:$J$415</definedName>
    <definedName name="Z_895608B2_F053_445E_BD6A_E885E9D4FE51_.wvu.FilterData" localSheetId="0" hidden="1">'на 31.12.2019'!$A$7:$J$415</definedName>
    <definedName name="Z_898FFEFC_C4FC_44BB_BE63_00FC13DD2042_.wvu.FilterData" localSheetId="0" hidden="1">'на 31.12.2019'!$A$7:$J$415</definedName>
    <definedName name="Z_89C6A5BF_E8A5_4A6F_A481_15B2F7A6D4E2_.wvu.FilterData" localSheetId="0" hidden="1">'на 31.12.2019'!$A$7:$J$415</definedName>
    <definedName name="Z_89F2DB1B_0F19_4230_A501_8A6666788E86_.wvu.FilterData" localSheetId="0" hidden="1">'на 31.12.2019'!$A$7:$J$415</definedName>
    <definedName name="Z_8A4ABF0A_262D_4454_86FE_CA0ADCDF3E94_.wvu.FilterData" localSheetId="0" hidden="1">'на 31.12.2019'!$A$7:$J$415</definedName>
    <definedName name="Z_8AEDF337_2CA8_4768_B777_87BA785EB7CF_.wvu.FilterData" localSheetId="0" hidden="1">'на 31.12.2019'!$A$7:$J$415</definedName>
    <definedName name="Z_8B038B35_C81C_4F87_B7FE_FC546863AAA3_.wvu.FilterData" localSheetId="0" hidden="1">'на 31.12.2019'!$A$7:$J$415</definedName>
    <definedName name="Z_8BA7C340_DD6D_4BDE_939B_41C98A02B423_.wvu.FilterData" localSheetId="0" hidden="1">'на 31.12.2019'!$A$7:$J$415</definedName>
    <definedName name="Z_8BB118EA_41BC_4E46_8EA1_4268AA5B6DB1_.wvu.FilterData" localSheetId="0" hidden="1">'на 31.12.2019'!$A$7:$J$415</definedName>
    <definedName name="Z_8C04CD6E_A1CC_4EF8_8DD5_B859F52073A0_.wvu.FilterData" localSheetId="0" hidden="1">'на 31.12.2019'!$A$7:$J$415</definedName>
    <definedName name="Z_8C654415_86D2_479D_A511_8A4B3774E375_.wvu.FilterData" localSheetId="0" hidden="1">'на 31.12.2019'!$A$7:$H$158</definedName>
    <definedName name="Z_8CAD663B_CD5E_4846_B4FD_69BCB6D1EB12_.wvu.FilterData" localSheetId="0" hidden="1">'на 31.12.2019'!$A$7:$H$158</definedName>
    <definedName name="Z_8CB267BE_E783_4914_8FFF_50D79F1D75CF_.wvu.FilterData" localSheetId="0" hidden="1">'на 31.12.2019'!$A$7:$H$158</definedName>
    <definedName name="Z_8D0153EB_A3EC_4213_A12B_74D6D827770F_.wvu.FilterData" localSheetId="0" hidden="1">'на 31.12.2019'!$A$7:$J$415</definedName>
    <definedName name="Z_8D165CA5_5C34_4274_A8CC_4FBD8A8EE6D4_.wvu.FilterData" localSheetId="0" hidden="1">'на 31.12.2019'!$A$7:$J$415</definedName>
    <definedName name="Z_8D7BE686_9FAF_4C26_8FD5_5395E55E0797_.wvu.FilterData" localSheetId="0" hidden="1">'на 31.12.2019'!$A$7:$H$158</definedName>
    <definedName name="Z_8D7C2311_E9FE_48F6_9665_BB17829B147C_.wvu.FilterData" localSheetId="0" hidden="1">'на 31.12.2019'!$A$7:$J$415</definedName>
    <definedName name="Z_8D8D2F4C_3B7E_4C1F_A367_4BA418733E1A_.wvu.FilterData" localSheetId="0" hidden="1">'на 31.12.2019'!$A$7:$H$158</definedName>
    <definedName name="Z_8DDC8341_BA1A_40C0_A52A_76C24F0B5E7E_.wvu.FilterData" localSheetId="0" hidden="1">'на 31.12.2019'!$A$7:$J$415</definedName>
    <definedName name="Z_8DFDD887_4859_4275_91A7_634544543F21_.wvu.FilterData" localSheetId="0" hidden="1">'на 31.12.2019'!$A$7:$J$415</definedName>
    <definedName name="Z_8E24E498_16C5_4763_BA45_4106C3DB8EF3_.wvu.FilterData" localSheetId="0" hidden="1">'на 31.12.2019'!$A$7:$J$415</definedName>
    <definedName name="Z_8E62A2BE_7CE7_496E_AC79_F133ABDC98BF_.wvu.FilterData" localSheetId="0" hidden="1">'на 31.12.2019'!$A$7:$H$158</definedName>
    <definedName name="Z_8E9F6F00_AE74_405E_A586_56EFCF2E0935_.wvu.FilterData" localSheetId="0" hidden="1">'на 31.12.2019'!$A$7:$J$415</definedName>
    <definedName name="Z_8EEB3EFB_2D0D_474D_A904_853356F13984_.wvu.FilterData" localSheetId="0" hidden="1">'на 31.12.2019'!$A$7:$J$415</definedName>
    <definedName name="Z_8F2A8A22_72A2_4B00_8248_255CA52D5828_.wvu.FilterData" localSheetId="0" hidden="1">'на 31.12.2019'!$A$7:$J$415</definedName>
    <definedName name="Z_8F2C6946_96AE_437C_B49F_554BFA809A0E_.wvu.FilterData" localSheetId="0" hidden="1">'на 31.12.2019'!$A$7:$J$415</definedName>
    <definedName name="Z_8F77D1FA_0A19_42EE_8A6C_A8B882128C49_.wvu.FilterData" localSheetId="0" hidden="1">'на 31.12.2019'!$A$7:$J$415</definedName>
    <definedName name="Z_8FF9DCA5_6AD6_43DC_B4C2_6F2C2BD54E25_.wvu.FilterData" localSheetId="0" hidden="1">'на 31.12.2019'!$A$7:$J$415</definedName>
    <definedName name="Z_90067115_7038_486C_B585_B48F5820801A_.wvu.FilterData" localSheetId="0" hidden="1">'на 31.12.2019'!$A$7:$J$415</definedName>
    <definedName name="Z_9044C5A5_1D21_4DB7_B551_B82CFEBFBFBE_.wvu.FilterData" localSheetId="0" hidden="1">'на 31.12.2019'!$A$7:$J$415</definedName>
    <definedName name="Z_9089CAE7_C9D5_4B44_BF40_622C1D4BEC1A_.wvu.FilterData" localSheetId="0" hidden="1">'на 31.12.2019'!$A$7:$J$415</definedName>
    <definedName name="Z_90B62036_E8E2_47F2_BA67_9490969E5E89_.wvu.FilterData" localSheetId="0" hidden="1">'на 31.12.2019'!$A$7:$J$415</definedName>
    <definedName name="Z_91482E4A_EB85_41D6_AA9F_21521D0F577E_.wvu.FilterData" localSheetId="0" hidden="1">'на 31.12.2019'!$A$7:$J$415</definedName>
    <definedName name="Z_91A44DD7_EFA1_45BC_BF8A_C6EBAED142C3_.wvu.FilterData" localSheetId="0" hidden="1">'на 31.12.2019'!$A$7:$J$415</definedName>
    <definedName name="Z_91E3A4F6_DD5F_4801_8A73_43FA173EA59A_.wvu.FilterData" localSheetId="0" hidden="1">'на 31.12.2019'!$A$7:$J$415</definedName>
    <definedName name="Z_920A2071_C71B_4F9A_9162_3A507E3571B7_.wvu.FilterData" localSheetId="0" hidden="1">'на 31.12.2019'!$A$7:$J$415</definedName>
    <definedName name="Z_920FBB9C_08EB_4E34_86D0_F557F6CFABB8_.wvu.FilterData" localSheetId="0" hidden="1">'на 31.12.2019'!$A$7:$J$415</definedName>
    <definedName name="Z_92A69ACC_08E1_4049_9A4E_909BE09E8D3F_.wvu.FilterData" localSheetId="0" hidden="1">'на 31.12.2019'!$A$7:$J$415</definedName>
    <definedName name="Z_92A7494D_B642_4D2E_8A98_FA3ADD190BCE_.wvu.FilterData" localSheetId="0" hidden="1">'на 31.12.2019'!$A$7:$J$415</definedName>
    <definedName name="Z_92A89EF4_8A4E_4790_B0CC_01892B6039EB_.wvu.FilterData" localSheetId="0" hidden="1">'на 31.12.2019'!$A$7:$J$415</definedName>
    <definedName name="Z_92B14807_1A18_49A7_BCF6_3D45DEFE0E47_.wvu.FilterData" localSheetId="0" hidden="1">'на 31.12.2019'!$A$7:$J$415</definedName>
    <definedName name="Z_92E38377_38CC_496E_BBD8_5394F7550FE3_.wvu.FilterData" localSheetId="0" hidden="1">'на 31.12.2019'!$A$7:$J$415</definedName>
    <definedName name="Z_93030161_EBD2_4C55_BB01_67290B2149A7_.wvu.FilterData" localSheetId="0" hidden="1">'на 31.12.2019'!$A$7:$J$415</definedName>
    <definedName name="Z_935DFEC4_8817_4BB5_A846_9674D5A05EE9_.wvu.FilterData" localSheetId="0" hidden="1">'на 31.12.2019'!$A$7:$H$158</definedName>
    <definedName name="Z_938F43B0_CEED_4632_948B_C835F76DFE4A_.wvu.FilterData" localSheetId="0" hidden="1">'на 31.12.2019'!$A$7:$J$415</definedName>
    <definedName name="Z_93997AAE_3E78_48E8_AE0E_38B78085663A_.wvu.FilterData" localSheetId="0" hidden="1">'на 31.12.2019'!$A$7:$J$415</definedName>
    <definedName name="Z_944D1186_FA84_48E6_9A44_19022D55084A_.wvu.FilterData" localSheetId="0" hidden="1">'на 31.12.2019'!$A$7:$J$415</definedName>
    <definedName name="Z_94851B80_49A7_4207_A790_443843F85060_.wvu.FilterData" localSheetId="0" hidden="1">'на 31.12.2019'!$A$7:$J$415</definedName>
    <definedName name="Z_94B7C2B3_DC8A_4452_BC25_88DB8E474127_.wvu.FilterData" localSheetId="0" hidden="1">'на 31.12.2019'!$A$7:$J$415</definedName>
    <definedName name="Z_94E3B816_367C_44F4_94FC_13D42F694C13_.wvu.FilterData" localSheetId="0" hidden="1">'на 31.12.2019'!$A$7:$J$415</definedName>
    <definedName name="Z_9567BAA3_C404_4ADC_8B8B_933A1A5CE7B8_.wvu.FilterData" localSheetId="0" hidden="1">'на 31.12.2019'!$A$7:$J$415</definedName>
    <definedName name="Z_95B26847_5719_44C4_809A_1AA433F7B4DC_.wvu.FilterData" localSheetId="0" hidden="1">'на 31.12.2019'!$A$7:$J$415</definedName>
    <definedName name="Z_95B5A563_A81C_425C_AC80_18232E0FA0F2_.wvu.FilterData" localSheetId="0" hidden="1">'на 31.12.2019'!$A$7:$H$158</definedName>
    <definedName name="Z_95DCDA71_E71C_4701_B168_34A55CC7547D_.wvu.FilterData" localSheetId="0" hidden="1">'на 31.12.2019'!$A$7:$J$415</definedName>
    <definedName name="Z_95E04D27_058D_4765_8CB6_B789CC5A15B9_.wvu.FilterData" localSheetId="0" hidden="1">'на 31.12.2019'!$A$7:$J$415</definedName>
    <definedName name="Z_96167660_EA8B_4F7D_87A1_785E97B459B3_.wvu.FilterData" localSheetId="0" hidden="1">'на 31.12.2019'!$A$7:$H$158</definedName>
    <definedName name="Z_96879477_4713_4ABC_982A_7EB1C07B4DED_.wvu.FilterData" localSheetId="0" hidden="1">'на 31.12.2019'!$A$7:$H$158</definedName>
    <definedName name="Z_969E164A_AA47_4A3D_AECC_F3C5A8BBA40A_.wvu.FilterData" localSheetId="0" hidden="1">'на 31.12.2019'!$A$7:$J$415</definedName>
    <definedName name="Z_96C46F49_6CFA_47C5_9713_424D77847057_.wvu.FilterData" localSheetId="0" hidden="1">'на 31.12.2019'!$A$7:$J$415</definedName>
    <definedName name="Z_9780079B_2369_4362_9878_DE63286783A8_.wvu.FilterData" localSheetId="0" hidden="1">'на 31.12.2019'!$A$7:$J$415</definedName>
    <definedName name="Z_97B55429_A18E_43B5_9AF8_FE73FCDE4BBB_.wvu.FilterData" localSheetId="0" hidden="1">'на 31.12.2019'!$A$7:$J$415</definedName>
    <definedName name="Z_97D68CA5_AD8F_44B6_A9B3_0D8C837D550D_.wvu.FilterData" localSheetId="0" hidden="1">'на 31.12.2019'!$A$7:$J$415</definedName>
    <definedName name="Z_97E2C09C_6040_4BDA_B6A0_AF60F993AC48_.wvu.FilterData" localSheetId="0" hidden="1">'на 31.12.2019'!$A$7:$J$415</definedName>
    <definedName name="Z_97F74FDF_2C27_4D85_A3A7_1EF51A8A2DFF_.wvu.FilterData" localSheetId="0" hidden="1">'на 31.12.2019'!$A$7:$H$158</definedName>
    <definedName name="Z_98620FAB_A12D_44CF_95E4_17A962FCE777_.wvu.FilterData" localSheetId="0" hidden="1">'на 31.12.2019'!$A$7:$J$415</definedName>
    <definedName name="Z_987C1B6D_28A7_49CB_BBF0_6C3FFB9FC1C5_.wvu.FilterData" localSheetId="0" hidden="1">'на 31.12.2019'!$A$7:$J$415</definedName>
    <definedName name="Z_98AE7DDA_90CE_4E15_AD8D_6630EEDB042C_.wvu.FilterData" localSheetId="0" hidden="1">'на 31.12.2019'!$A$7:$J$415</definedName>
    <definedName name="Z_98BF881C_EB9C_4397_B787_F3FB50ED2890_.wvu.FilterData" localSheetId="0" hidden="1">'на 31.12.2019'!$A$7:$J$415</definedName>
    <definedName name="Z_98E168F2_55D9_4CA5_BFC7_4762AF11FD48_.wvu.FilterData" localSheetId="0" hidden="1">'на 31.12.2019'!$A$7:$J$415</definedName>
    <definedName name="Z_998B8119_4FF3_4A16_838D_539C6AE34D55_.wvu.Cols" localSheetId="0" hidden="1">'на 31.12.2019'!#REF!,'на 31.12.2019'!#REF!</definedName>
    <definedName name="Z_998B8119_4FF3_4A16_838D_539C6AE34D55_.wvu.FilterData" localSheetId="0" hidden="1">'на 31.12.2019'!$A$7:$J$415</definedName>
    <definedName name="Z_998B8119_4FF3_4A16_838D_539C6AE34D55_.wvu.PrintArea" localSheetId="0" hidden="1">'на 31.12.2019'!$A$1:$J$194</definedName>
    <definedName name="Z_998B8119_4FF3_4A16_838D_539C6AE34D55_.wvu.PrintTitles" localSheetId="0" hidden="1">'на 31.12.2019'!$5:$8</definedName>
    <definedName name="Z_998B8119_4FF3_4A16_838D_539C6AE34D55_.wvu.Rows" localSheetId="0" hidden="1">'на 31.12.2019'!#REF!</definedName>
    <definedName name="Z_99950613_28E7_4EC2_B918_559A2757B0A9_.wvu.FilterData" localSheetId="0" hidden="1">'на 31.12.2019'!$A$7:$J$415</definedName>
    <definedName name="Z_99950613_28E7_4EC2_B918_559A2757B0A9_.wvu.PrintArea" localSheetId="0" hidden="1">'на 31.12.2019'!$A$1:$J$200</definedName>
    <definedName name="Z_99950613_28E7_4EC2_B918_559A2757B0A9_.wvu.PrintTitles" localSheetId="0" hidden="1">'на 31.12.2019'!$5:$8</definedName>
    <definedName name="Z_99A00621_53DB_4FBF_8383_336AC7B2FEE0_.wvu.FilterData" localSheetId="0" hidden="1">'на 31.12.2019'!$A$7:$J$415</definedName>
    <definedName name="Z_9A28E7E9_55CD_40D9_9E29_E07B8DD3C238_.wvu.FilterData" localSheetId="0" hidden="1">'на 31.12.2019'!$A$7:$J$415</definedName>
    <definedName name="Z_9A6418C5_C15B_4481_8C01_E36546203821_.wvu.FilterData" localSheetId="0" hidden="1">'на 31.12.2019'!$A$7:$J$415</definedName>
    <definedName name="Z_9A769443_7DFA_43D5_AB26_6F2EEF53DAF1_.wvu.FilterData" localSheetId="0" hidden="1">'на 31.12.2019'!$A$7:$H$158</definedName>
    <definedName name="Z_9A867A2D_A50A_44FA_836D_C92580FE5490_.wvu.FilterData" localSheetId="0" hidden="1">'на 31.12.2019'!$A$7:$J$415</definedName>
    <definedName name="Z_9A8CADCF_85D0_4D32_80F2_6CE3DE83CA66_.wvu.FilterData" localSheetId="0" hidden="1">'на 31.12.2019'!$A$7:$J$415</definedName>
    <definedName name="Z_9B640DD4_FBFD_444A_B4D5_4A34ED79B9BC_.wvu.FilterData" localSheetId="0" hidden="1">'на 31.12.2019'!$A$7:$J$415</definedName>
    <definedName name="Z_9C310551_EC8B_4B87_B5AF_39FC532C6FE3_.wvu.FilterData" localSheetId="0" hidden="1">'на 31.12.2019'!$A$7:$H$158</definedName>
    <definedName name="Z_9C38FBC7_6E93_40A5_BD30_7720FC92D0D4_.wvu.FilterData" localSheetId="0" hidden="1">'на 31.12.2019'!$A$7:$J$415</definedName>
    <definedName name="Z_9C9C6403_3B1D_44F0_9126_C822E2C48F50_.wvu.FilterData" localSheetId="0" hidden="1">'на 31.12.2019'!$A$7:$J$415</definedName>
    <definedName name="Z_9CB26755_9CF3_42C9_A567_6FF9CCE0F397_.wvu.FilterData" localSheetId="0" hidden="1">'на 31.12.2019'!$A$7:$J$415</definedName>
    <definedName name="Z_9CE1F91A_5326_41A6_9CA7_C24ACCBE2F48_.wvu.FilterData" localSheetId="0" hidden="1">'на 31.12.2019'!$A$7:$J$415</definedName>
    <definedName name="Z_9D24C81C_5B18_4B40_BF88_7236C9CAE366_.wvu.FilterData" localSheetId="0" hidden="1">'на 31.12.2019'!$A$7:$H$158</definedName>
    <definedName name="Z_9DE7839B_6B77_48C9_B008_4D6E417DD85D_.wvu.FilterData" localSheetId="0" hidden="1">'на 31.12.2019'!$A$7:$J$415</definedName>
    <definedName name="Z_9E1D944D_E62F_4660_B928_F956F86CCB3D_.wvu.FilterData" localSheetId="0" hidden="1">'на 31.12.2019'!$A$7:$J$415</definedName>
    <definedName name="Z_9E720D93_31F0_4636_BA00_6CE6F83F3651_.wvu.FilterData" localSheetId="0" hidden="1">'на 31.12.2019'!$A$7:$J$415</definedName>
    <definedName name="Z_9E943B7D_D4C7_443F_BC4C_8AB90546D8A5_.wvu.Cols" localSheetId="0" hidden="1">'на 31.12.2019'!#REF!,'на 31.12.2019'!#REF!</definedName>
    <definedName name="Z_9E943B7D_D4C7_443F_BC4C_8AB90546D8A5_.wvu.FilterData" localSheetId="0" hidden="1">'на 31.12.2019'!$A$3:$J$60</definedName>
    <definedName name="Z_9E943B7D_D4C7_443F_BC4C_8AB90546D8A5_.wvu.PrintTitles" localSheetId="0" hidden="1">'на 31.12.2019'!$5:$8</definedName>
    <definedName name="Z_9E943B7D_D4C7_443F_BC4C_8AB90546D8A5_.wvu.Rows" localSheetId="0" hidden="1">'на 31.12.2019'!#REF!,'на 31.12.2019'!#REF!,'на 31.12.2019'!#REF!,'на 31.12.2019'!#REF!,'на 31.12.2019'!#REF!,'на 31.12.2019'!#REF!,'на 31.12.2019'!#REF!,'на 31.12.2019'!#REF!,'на 31.12.2019'!#REF!,'на 31.12.2019'!#REF!,'на 31.12.2019'!#REF!,'на 31.12.2019'!#REF!,'на 31.12.2019'!#REF!,'на 31.12.2019'!#REF!,'на 31.12.2019'!#REF!,'на 31.12.2019'!#REF!,'на 31.12.2019'!#REF!,'на 31.12.2019'!#REF!,'на 31.12.2019'!#REF!,'на 31.12.2019'!#REF!</definedName>
    <definedName name="Z_9EC99D85_9CBB_4D41_A0AC_5A782960B43C_.wvu.FilterData" localSheetId="0" hidden="1">'на 31.12.2019'!$A$7:$H$158</definedName>
    <definedName name="Z_9EE9225B_6C4B_479E_B8A3_AD0EB35235F9_.wvu.FilterData" localSheetId="0" hidden="1">'на 31.12.2019'!$A$7:$J$415</definedName>
    <definedName name="Z_9F469FEB_94D1_4BA9_BDF6_0A94C53541EA_.wvu.FilterData" localSheetId="0" hidden="1">'на 31.12.2019'!$A$7:$J$415</definedName>
    <definedName name="Z_9FA29541_62F4_4CED_BF33_19F6BA57578F_.wvu.Cols" localSheetId="0" hidden="1">'на 31.12.2019'!#REF!,'на 31.12.2019'!#REF!</definedName>
    <definedName name="Z_9FA29541_62F4_4CED_BF33_19F6BA57578F_.wvu.FilterData" localSheetId="0" hidden="1">'на 31.12.2019'!$A$7:$J$415</definedName>
    <definedName name="Z_9FA29541_62F4_4CED_BF33_19F6BA57578F_.wvu.PrintArea" localSheetId="0" hidden="1">'на 31.12.2019'!$A$1:$J$194</definedName>
    <definedName name="Z_9FA29541_62F4_4CED_BF33_19F6BA57578F_.wvu.PrintTitles" localSheetId="0" hidden="1">'на 31.12.2019'!$5:$8</definedName>
    <definedName name="Z_9FDAEEB9_7434_4701_B9D3_AEFADA35D37B_.wvu.FilterData" localSheetId="0" hidden="1">'на 31.12.2019'!$A$7:$J$415</definedName>
    <definedName name="Z_A03C4C06_B945_48DE_83E2_706D18377BFA_.wvu.FilterData" localSheetId="0" hidden="1">'на 31.12.2019'!$A$7:$J$415</definedName>
    <definedName name="Z_A076AA26_B89C_401B_BFC1_DBB6CC9D6D95_.wvu.FilterData" localSheetId="0" hidden="1">'на 31.12.2019'!$A$7:$J$415</definedName>
    <definedName name="Z_A08B7B60_BE09_484D_B75E_15D9DE206B17_.wvu.FilterData" localSheetId="0" hidden="1">'на 31.12.2019'!$A$7:$J$415</definedName>
    <definedName name="Z_A0963EEC_5578_46DF_B7B0_2B9F8CADC5B9_.wvu.FilterData" localSheetId="0" hidden="1">'на 31.12.2019'!$A$7:$J$415</definedName>
    <definedName name="Z_A0A3CD9B_2436_40D7_91DB_589A95FBBF00_.wvu.FilterData" localSheetId="0" hidden="1">'на 31.12.2019'!$A$7:$J$415</definedName>
    <definedName name="Z_A0A3CD9B_2436_40D7_91DB_589A95FBBF00_.wvu.PrintArea" localSheetId="0" hidden="1">'на 31.12.2019'!$A$1:$J$214</definedName>
    <definedName name="Z_A0A3CD9B_2436_40D7_91DB_589A95FBBF00_.wvu.PrintTitles" localSheetId="0" hidden="1">'на 31.12.2019'!$5:$8</definedName>
    <definedName name="Z_A0EB0A04_1124_498B_8C4B_C1E25B53C1A8_.wvu.FilterData" localSheetId="0" hidden="1">'на 31.12.2019'!$A$7:$H$158</definedName>
    <definedName name="Z_A0F76A4B_6862_4C98_8A93_2EBAEE1B6BB0_.wvu.FilterData" localSheetId="0" hidden="1">'на 31.12.2019'!$A$7:$J$415</definedName>
    <definedName name="Z_A113B19A_DB2C_4585_AED7_B7EF9F05E57E_.wvu.FilterData" localSheetId="0" hidden="1">'на 31.12.2019'!$A$7:$J$415</definedName>
    <definedName name="Z_A1252AD3_62A9_4B5D_B0FA_98A0DCCDEFC0_.wvu.FilterData" localSheetId="0" hidden="1">'на 31.12.2019'!$A$7:$J$415</definedName>
    <definedName name="Z_A16EB437_3CC8_4E6F_BBBC_69B23743E827_.wvu.FilterData" localSheetId="0" hidden="1">'на 31.12.2019'!$A$7:$J$415</definedName>
    <definedName name="Z_A21CB1BD_5236_485F_8FCB_D43C0EB079B8_.wvu.FilterData" localSheetId="0" hidden="1">'на 31.12.2019'!$A$7:$J$415</definedName>
    <definedName name="Z_A248318D_C9F8_4612_8459_D14731DC6963_.wvu.FilterData" localSheetId="0" hidden="1">'на 31.12.2019'!$A$7:$J$415</definedName>
    <definedName name="Z_A2611F3A_C06C_4662_B39E_6F08BA7C9B14_.wvu.FilterData" localSheetId="0" hidden="1">'на 31.12.2019'!$A$7:$H$158</definedName>
    <definedName name="Z_A28DA500_33FC_4913_B21A_3E2D7ED7A130_.wvu.FilterData" localSheetId="0" hidden="1">'на 31.12.2019'!$A$7:$H$158</definedName>
    <definedName name="Z_A38250FB_559C_49CE_918A_6673F9586B86_.wvu.FilterData" localSheetId="0" hidden="1">'на 31.12.2019'!$A$7:$J$415</definedName>
    <definedName name="Z_A3A455A0_D439_4DB6_9552_34013CFCFF6F_.wvu.FilterData" localSheetId="0" hidden="1">'на 31.12.2019'!$A$7:$J$415</definedName>
    <definedName name="Z_A43F854D_D5F8_4D22_A3A2_377329C9E300_.wvu.FilterData" localSheetId="0" hidden="1">'на 31.12.2019'!$A$7:$J$415</definedName>
    <definedName name="Z_A5169FE8_9D26_44E6_A6EA_F78B40E1DE01_.wvu.FilterData" localSheetId="0" hidden="1">'на 31.12.2019'!$A$7:$J$415</definedName>
    <definedName name="Z_A57C42F9_18B1_4AA0_97AE_4F8F0C3D5B4A_.wvu.FilterData" localSheetId="0" hidden="1">'на 31.12.2019'!$A$7:$J$415</definedName>
    <definedName name="Z_A62258B9_7768_4C4F_AFFC_537782E81CFF_.wvu.FilterData" localSheetId="0" hidden="1">'на 31.12.2019'!$A$7:$H$158</definedName>
    <definedName name="Z_A65D4FF6_26A1_47FE_AF98_41E05002FB1E_.wvu.FilterData" localSheetId="0" hidden="1">'на 31.12.2019'!$A$7:$H$158</definedName>
    <definedName name="Z_A6816A2A_A381_4629_A196_A2D2CBED046E_.wvu.FilterData" localSheetId="0" hidden="1">'на 31.12.2019'!$A$7:$J$415</definedName>
    <definedName name="Z_A6B98527_7CBF_4E4D_BDEA_9334A3EB779F_.wvu.Cols" localSheetId="0" hidden="1">'на 31.12.2019'!#REF!,'на 31.12.2019'!#REF!,'на 31.12.2019'!$K:$BN</definedName>
    <definedName name="Z_A6B98527_7CBF_4E4D_BDEA_9334A3EB779F_.wvu.FilterData" localSheetId="0" hidden="1">'на 31.12.2019'!$A$7:$J$415</definedName>
    <definedName name="Z_A6B98527_7CBF_4E4D_BDEA_9334A3EB779F_.wvu.PrintArea" localSheetId="0" hidden="1">'на 31.12.2019'!$A$1:$BN$194</definedName>
    <definedName name="Z_A6B98527_7CBF_4E4D_BDEA_9334A3EB779F_.wvu.PrintTitles" localSheetId="0" hidden="1">'на 31.12.2019'!$5:$7</definedName>
    <definedName name="Z_A80309A3_DC3C_4005_B42B_D4917A972961_.wvu.FilterData" localSheetId="0" hidden="1">'на 31.12.2019'!$A$7:$J$415</definedName>
    <definedName name="Z_A8EFE8CB_4B40_4A53_8B7A_29439E2B50D7_.wvu.FilterData" localSheetId="0" hidden="1">'на 31.12.2019'!$A$7:$J$415</definedName>
    <definedName name="Z_A98C96B5_CE3A_4FF9_B3E5_0DBB66ADC5BB_.wvu.FilterData" localSheetId="0" hidden="1">'на 31.12.2019'!$A$7:$H$158</definedName>
    <definedName name="Z_A9BB2943_E4B1_4809_A926_69F8C50E1CF2_.wvu.FilterData" localSheetId="0" hidden="1">'на 31.12.2019'!$A$7:$J$415</definedName>
    <definedName name="Z_AA4C7BF5_07E0_4095_B165_D2AF600190FA_.wvu.FilterData" localSheetId="0" hidden="1">'на 31.12.2019'!$A$7:$H$158</definedName>
    <definedName name="Z_AAC4B5AB_1913_4D9C_A1FF_BD9345E009EB_.wvu.FilterData" localSheetId="0" hidden="1">'на 31.12.2019'!$A$7:$H$158</definedName>
    <definedName name="Z_AB20AEF7_931C_411F_91E6_F461408B5AE6_.wvu.FilterData" localSheetId="0" hidden="1">'на 31.12.2019'!$A$7:$J$415</definedName>
    <definedName name="Z_ABA75302_0F6D_4886_9D81_1818E8870CAA_.wvu.FilterData" localSheetId="0" hidden="1">'на 31.12.2019'!$A$3:$K$199</definedName>
    <definedName name="Z_ABAF42E6_6CD6_46B1_A0C6_0099C207BC1C_.wvu.FilterData" localSheetId="0" hidden="1">'на 31.12.2019'!$A$7:$J$415</definedName>
    <definedName name="Z_ABF07E15_3FB5_46FA_8B18_72FA32E3F1DA_.wvu.FilterData" localSheetId="0" hidden="1">'на 31.12.2019'!$A$7:$J$415</definedName>
    <definedName name="Z_ACFE2E5A_B4BC_4793_B103_05F97C227772_.wvu.FilterData" localSheetId="0" hidden="1">'на 31.12.2019'!$A$7:$J$415</definedName>
    <definedName name="Z_AD079EA2_4E18_46EE_8E20_0C7923C917D2_.wvu.FilterData" localSheetId="0" hidden="1">'на 31.12.2019'!$A$7:$J$415</definedName>
    <definedName name="Z_AD5FD28B_B163_4E28_9CF1_4D777A9C7F23_.wvu.FilterData" localSheetId="0" hidden="1">'на 31.12.2019'!$A$7:$J$415</definedName>
    <definedName name="Z_ADC07B81_DE66_492B_BBA5_997218302AD2_.wvu.FilterData" localSheetId="0" hidden="1">'на 31.12.2019'!$A$7:$J$415</definedName>
    <definedName name="Z_ADE318A0_9CB5_431A_AF2B_D561B19631D9_.wvu.FilterData" localSheetId="0" hidden="1">'на 31.12.2019'!$A$7:$J$415</definedName>
    <definedName name="Z_ADEB3242_7660_4E37_BB66_F38B3721740A_.wvu.FilterData" localSheetId="0" hidden="1">'на 31.12.2019'!$A$7:$J$415</definedName>
    <definedName name="Z_ADF53E9B_9172_4E3F_AC45_4FF59160C1DB_.wvu.FilterData" localSheetId="0" hidden="1">'на 31.12.2019'!$A$7:$J$415</definedName>
    <definedName name="Z_AF01D870_77CB_46A2_A95B_3A27FF42EAA8_.wvu.FilterData" localSheetId="0" hidden="1">'на 31.12.2019'!$A$7:$H$158</definedName>
    <definedName name="Z_AF1AEFF5_9892_4FCB_BD3E_6CF1CEE1B71B_.wvu.FilterData" localSheetId="0" hidden="1">'на 31.12.2019'!$A$7:$J$415</definedName>
    <definedName name="Z_AF52B61E_FDEA_47EA_AEB5_644F9593AA6A_.wvu.FilterData" localSheetId="0" hidden="1">'на 31.12.2019'!$A$7:$J$415</definedName>
    <definedName name="Z_AF578863_5150_4761_94CC_531A4DF22DCE_.wvu.FilterData" localSheetId="0" hidden="1">'на 31.12.2019'!$A$7:$J$415</definedName>
    <definedName name="Z_AFA81EB9_2671_4E2A_8E75_7C4A62B9444A_.wvu.FilterData" localSheetId="0" hidden="1">'на 31.12.2019'!$A$7:$J$415</definedName>
    <definedName name="Z_AFABF6AA_2F6E_48B0_98F8_213EA30990B1_.wvu.FilterData" localSheetId="0" hidden="1">'на 31.12.2019'!$A$7:$J$415</definedName>
    <definedName name="Z_AFC26506_1EE1_430F_B247_3257CE41958A_.wvu.FilterData" localSheetId="0" hidden="1">'на 31.12.2019'!$A$7:$J$415</definedName>
    <definedName name="Z_B00B4D71_156E_4DD9_93CC_1F392CBA035F_.wvu.FilterData" localSheetId="0" hidden="1">'на 31.12.2019'!$A$7:$J$415</definedName>
    <definedName name="Z_B0B61858_D248_4F0B_95EB_A53482FBF19B_.wvu.FilterData" localSheetId="0" hidden="1">'на 31.12.2019'!$A$7:$J$415</definedName>
    <definedName name="Z_B0BB7BD4_E507_4D19_A9BF_6595068A89B5_.wvu.FilterData" localSheetId="0" hidden="1">'на 31.12.2019'!$A$7:$J$415</definedName>
    <definedName name="Z_B1092B1A_E83D_4B5A_8305_1FA97EA37480_.wvu.FilterData" localSheetId="0" hidden="1">'на 31.12.2019'!$A$7:$J$415</definedName>
    <definedName name="Z_B1378FA2_C7F2_4FA5_BEB6_CCDDC18D3830_.wvu.FilterData" localSheetId="0" hidden="1">'на 31.12.2019'!$A$7:$J$415</definedName>
    <definedName name="Z_B180D137_9F25_4AD4_9057_37928F1867A8_.wvu.FilterData" localSheetId="0" hidden="1">'на 31.12.2019'!$A$7:$H$158</definedName>
    <definedName name="Z_B1FA2CF0_321B_4787_93E8_EB6D5C78D6B5_.wvu.FilterData" localSheetId="0" hidden="1">'на 31.12.2019'!$A$7:$J$415</definedName>
    <definedName name="Z_B246A3A0_6AE0_4610_AE7A_F7490C26DBCA_.wvu.FilterData" localSheetId="0" hidden="1">'на 31.12.2019'!$A$7:$J$415</definedName>
    <definedName name="Z_B2D38EAC_E767_43A7_B7A2_621639FE347D_.wvu.FilterData" localSheetId="0" hidden="1">'на 31.12.2019'!$A$7:$H$158</definedName>
    <definedName name="Z_B2E9D1B9_C3FE_4F75_89F4_46F3E34C24E4_.wvu.FilterData" localSheetId="0" hidden="1">'на 31.12.2019'!$A$7:$J$415</definedName>
    <definedName name="Z_B30FEF93_CDBE_4AC5_9298_7B65E13C3F79_.wvu.FilterData" localSheetId="0" hidden="1">'на 31.12.2019'!$A$7:$J$415</definedName>
    <definedName name="Z_B3114865_FFF9_40B7_B9E6_C3642102DCF9_.wvu.FilterData" localSheetId="0" hidden="1">'на 31.12.2019'!$A$7:$J$415</definedName>
    <definedName name="Z_B3339176_D3D0_4D7A_8AAB_C0B71F942A93_.wvu.FilterData" localSheetId="0" hidden="1">'на 31.12.2019'!$A$7:$H$158</definedName>
    <definedName name="Z_B350A9CC_C225_45B2_AEE1_E6A61C6949F5_.wvu.FilterData" localSheetId="0" hidden="1">'на 31.12.2019'!$A$7:$J$415</definedName>
    <definedName name="Z_B3600A72_2219_4522_9D71_3438906DADEB_.wvu.FilterData" localSheetId="0" hidden="1">'на 31.12.2019'!$A$7:$J$415</definedName>
    <definedName name="Z_B3655F0F_A78B_43E5_BFD5_814C66A7690F_.wvu.FilterData" localSheetId="0" hidden="1">'на 31.12.2019'!$A$7:$J$415</definedName>
    <definedName name="Z_B45FAC42_679D_43AB_B511_9E5492CAC2DB_.wvu.FilterData" localSheetId="0" hidden="1">'на 31.12.2019'!$A$7:$H$158</definedName>
    <definedName name="Z_B47A0A9E_665F_4B62_A9A6_650B391D5D49_.wvu.FilterData" localSheetId="0" hidden="1">'на 31.12.2019'!$A$7:$J$415</definedName>
    <definedName name="Z_B499C08D_A2E7_417F_A9B7_BFCE2B66534F_.wvu.FilterData" localSheetId="0" hidden="1">'на 31.12.2019'!$A$7:$J$415</definedName>
    <definedName name="Z_B4E448FF_1059_48E0_93CC_976057024FF4_.wvu.FilterData" localSheetId="0" hidden="1">'на 31.12.2019'!$A$7:$J$415</definedName>
    <definedName name="Z_B509A51A_98E0_4D86_A1E4_A5AB9AE9E52F_.wvu.FilterData" localSheetId="0" hidden="1">'на 31.12.2019'!$A$7:$J$415</definedName>
    <definedName name="Z_B543C7D0_E350_4DA4_A835_ADCB64A4D66D_.wvu.FilterData" localSheetId="0" hidden="1">'на 31.12.2019'!$A$7:$J$415</definedName>
    <definedName name="Z_B5533D56_E1AE_4DE7_8436_EF9CA55A4943_.wvu.FilterData" localSheetId="0" hidden="1">'на 31.12.2019'!$A$7:$J$415</definedName>
    <definedName name="Z_B56BEF44_39DC_4F5B_A5E5_157C237832AF_.wvu.FilterData" localSheetId="0" hidden="1">'на 31.12.2019'!$A$7:$H$158</definedName>
    <definedName name="Z_B5A6FE62_B66C_45B1_AF17_B7686B0B3A3F_.wvu.FilterData" localSheetId="0" hidden="1">'на 31.12.2019'!$A$7:$J$415</definedName>
    <definedName name="Z_B603D180_E09A_4B9C_810F_9423EBA4A0EA_.wvu.FilterData" localSheetId="0" hidden="1">'на 31.12.2019'!$A$7:$J$415</definedName>
    <definedName name="Z_B666AFF1_6658_457A_A768_4BF1349F009A_.wvu.FilterData" localSheetId="0" hidden="1">'на 31.12.2019'!$A$7:$J$415</definedName>
    <definedName name="Z_B698776A_6A96_445D_9813_F5440DD90495_.wvu.FilterData" localSheetId="0" hidden="1">'на 31.12.2019'!$A$7:$J$415</definedName>
    <definedName name="Z_B6D72401_10F2_4D08_9A2D_EC1E2043D946_.wvu.FilterData" localSheetId="0" hidden="1">'на 31.12.2019'!$A$7:$J$415</definedName>
    <definedName name="Z_B6F11AB1_40C8_4880_BE42_1C35664CF325_.wvu.FilterData" localSheetId="0" hidden="1">'на 31.12.2019'!$A$7:$J$415</definedName>
    <definedName name="Z_B736B334_F8CF_4A1D_A747_B2B8CF3F3731_.wvu.FilterData" localSheetId="0" hidden="1">'на 31.12.2019'!$A$7:$J$415</definedName>
    <definedName name="Z_B7A22467_168B_475A_AC6B_F744F4990F6A_.wvu.FilterData" localSheetId="0" hidden="1">'на 31.12.2019'!$A$7:$J$415</definedName>
    <definedName name="Z_B7A4DC29_6CA3_48BD_BD2B_5EA61D250392_.wvu.FilterData" localSheetId="0" hidden="1">'на 31.12.2019'!$A$7:$H$158</definedName>
    <definedName name="Z_B7D9DE91_6329_4AB9_BB45_131E306E53B9_.wvu.FilterData" localSheetId="0" hidden="1">'на 31.12.2019'!$A$7:$J$415</definedName>
    <definedName name="Z_B7F67755_3086_43A6_86E7_370F80E61BD0_.wvu.FilterData" localSheetId="0" hidden="1">'на 31.12.2019'!$A$7:$H$158</definedName>
    <definedName name="Z_B8283716_285A_45D5_8283_DCA7A3C9CFC7_.wvu.FilterData" localSheetId="0" hidden="1">'на 31.12.2019'!$A$7:$J$415</definedName>
    <definedName name="Z_B858041A_E0C9_4C5A_A736_A0DA4684B712_.wvu.FilterData" localSheetId="0" hidden="1">'на 31.12.2019'!$A$7:$J$415</definedName>
    <definedName name="Z_B88DEA47_DC50_452B_A428_57311C34DA8D_.wvu.FilterData" localSheetId="0" hidden="1">'на 31.12.2019'!$A$7:$J$415</definedName>
    <definedName name="Z_B898A439_2A40_408A_B02D_FB1508A09127_.wvu.FilterData" localSheetId="0" hidden="1">'на 31.12.2019'!$A$7:$J$415</definedName>
    <definedName name="Z_B8EDA240_D337_4165_927F_4408D011F4B1_.wvu.FilterData" localSheetId="0" hidden="1">'на 31.12.2019'!$A$7:$J$415</definedName>
    <definedName name="Z_B908EE8E_4AFB_4152_A270_8C591D48DDA3_.wvu.FilterData" localSheetId="0" hidden="1">'на 31.12.2019'!$A$7:$J$415</definedName>
    <definedName name="Z_B94999B0_3597_431C_9F36_97A338C842BB_.wvu.FilterData" localSheetId="0" hidden="1">'на 31.12.2019'!$A$7:$J$415</definedName>
    <definedName name="Z_B9A29D57_1D84_4BB4_A72C_EF14D2D8DD4E_.wvu.FilterData" localSheetId="0" hidden="1">'на 31.12.2019'!$A$7:$J$415</definedName>
    <definedName name="Z_B9E4A290_7C7B_4FC4_B3B5_77FC903959FC_.wvu.FilterData" localSheetId="0" hidden="1">'на 31.12.2019'!$A$7:$J$415</definedName>
    <definedName name="Z_B9FDB936_DEDC_405B_AC55_3262523808BE_.wvu.FilterData" localSheetId="0" hidden="1">'на 31.12.2019'!$A$7:$J$415</definedName>
    <definedName name="Z_BAB4825B_2E54_4A6C_A72D_1F8E7B4FEFFB_.wvu.FilterData" localSheetId="0" hidden="1">'на 31.12.2019'!$A$7:$J$415</definedName>
    <definedName name="Z_BAFB3A8F_5ACD_4C4A_A33C_831C754D88C0_.wvu.FilterData" localSheetId="0" hidden="1">'на 31.12.2019'!$A$7:$J$415</definedName>
    <definedName name="Z_BB12E75B_C0CD_4F27_B16D_E901B605B487_.wvu.FilterData" localSheetId="0" hidden="1">'на 31.12.2019'!$A$7:$J$415</definedName>
    <definedName name="Z_BB8AF508_3D02_4D84_A6EB_5A5E5B195A63_.wvu.FilterData" localSheetId="0" hidden="1">'на 31.12.2019'!$A$7:$J$415</definedName>
    <definedName name="Z_BBED0997_5705_4C3C_95F1_5444E893BE19_.wvu.FilterData" localSheetId="0" hidden="1">'на 31.12.2019'!$A$7:$J$415</definedName>
    <definedName name="Z_BC09D690_D177_4FC8_AE1F_8F0F0D5C6ECD_.wvu.FilterData" localSheetId="0" hidden="1">'на 31.12.2019'!$A$7:$J$415</definedName>
    <definedName name="Z_BC202F3F_4E55_462F_AFE4_24E3BB6517B3_.wvu.FilterData" localSheetId="0" hidden="1">'на 31.12.2019'!$A$7:$J$415</definedName>
    <definedName name="Z_BC6910FC_42F8_457B_8F8D_9BC0111CE283_.wvu.FilterData" localSheetId="0" hidden="1">'на 31.12.2019'!$A$7:$J$415</definedName>
    <definedName name="Z_BD08DE99_B722_4C7F_897B_080446202D0F_.wvu.FilterData" localSheetId="0" hidden="1">'на 31.12.2019'!$A$7:$J$415</definedName>
    <definedName name="Z_BD43FB27_5C5A_40CF_A333_A059BA765D4E_.wvu.FilterData" localSheetId="0" hidden="1">'на 31.12.2019'!$A$7:$J$415</definedName>
    <definedName name="Z_BD690439_1CC5_4E37_A0E9_1B65A930CD21_.wvu.FilterData" localSheetId="0" hidden="1">'на 31.12.2019'!$A$7:$J$415</definedName>
    <definedName name="Z_BD707806_8F10_492F_81AE_A7900A187828_.wvu.FilterData" localSheetId="0" hidden="1">'на 31.12.2019'!$A$3:$K$199</definedName>
    <definedName name="Z_BD822A95_4AA3_4CF6_94E8_04D2B9283308_.wvu.FilterData" localSheetId="0" hidden="1">'на 31.12.2019'!$A$7:$J$415</definedName>
    <definedName name="Z_BDD573CF_BFE0_4002_B5F7_E438A5DAD635_.wvu.FilterData" localSheetId="0" hidden="1">'на 31.12.2019'!$A$7:$J$415</definedName>
    <definedName name="Z_BE3F7214_4B0C_40FA_B4F7_B0F38416BCEF_.wvu.FilterData" localSheetId="0" hidden="1">'на 31.12.2019'!$A$7:$J$415</definedName>
    <definedName name="Z_BE41C01B_5C79_4BA0_8F6F_0E99B8B69C13_.wvu.FilterData" localSheetId="0" hidden="1">'на 31.12.2019'!$A$7:$J$415</definedName>
    <definedName name="Z_BE442298_736F_47F5_9592_76FFCCDA59DB_.wvu.FilterData" localSheetId="0" hidden="1">'на 31.12.2019'!$A$7:$H$158</definedName>
    <definedName name="Z_BE6B1708_951F_4834_B0E1_EB03AAA7B777_.wvu.FilterData" localSheetId="0" hidden="1">'на 31.12.2019'!$A$7:$J$415</definedName>
    <definedName name="Z_BE842559_6B14_41AC_A92A_4E50A6CE8B79_.wvu.FilterData" localSheetId="0" hidden="1">'на 31.12.2019'!$A$7:$J$415</definedName>
    <definedName name="Z_BE97AC31_BFEB_4520_BC44_68B0C987C70A_.wvu.FilterData" localSheetId="0" hidden="1">'на 31.12.2019'!$A$7:$J$415</definedName>
    <definedName name="Z_BEA0FDBA_BB07_4C19_8BBD_5E57EE395C09_.wvu.FilterData" localSheetId="0" hidden="1">'на 31.12.2019'!$A$7:$J$415</definedName>
    <definedName name="Z_BEA0FDBA_BB07_4C19_8BBD_5E57EE395C09_.wvu.PrintArea" localSheetId="0" hidden="1">'на 31.12.2019'!$A$1:$J$214</definedName>
    <definedName name="Z_BEA0FDBA_BB07_4C19_8BBD_5E57EE395C09_.wvu.PrintTitles" localSheetId="0" hidden="1">'на 31.12.2019'!$5:$8</definedName>
    <definedName name="Z_BF22223F_B516_45E8_9C4B_DD4CB4CE2C48_.wvu.FilterData" localSheetId="0" hidden="1">'на 31.12.2019'!$A$7:$J$415</definedName>
    <definedName name="Z_BF65F093_304D_44F0_BF26_E5F8F9093CF5_.wvu.FilterData" localSheetId="0" hidden="1">'на 31.12.2019'!$A$7:$J$60</definedName>
    <definedName name="Z_C02D2AC3_00AB_4B4C_8299_349FC338B994_.wvu.FilterData" localSheetId="0" hidden="1">'на 31.12.2019'!$A$7:$J$415</definedName>
    <definedName name="Z_C0E14968_138D_48A2_9D67_80D62DD131B4_.wvu.FilterData" localSheetId="0" hidden="1">'на 31.12.2019'!$A$7:$J$415</definedName>
    <definedName name="Z_C0ED18A2_48B4_4C82_979B_4B80DB79BC08_.wvu.FilterData" localSheetId="0" hidden="1">'на 31.12.2019'!$A$7:$J$415</definedName>
    <definedName name="Z_C106F923_AD55_472E_86A3_2C4C13F084E8_.wvu.FilterData" localSheetId="0" hidden="1">'на 31.12.2019'!$A$7:$J$415</definedName>
    <definedName name="Z_C140C6EF_B272_4886_8555_3A3DB8A6C4A0_.wvu.FilterData" localSheetId="0" hidden="1">'на 31.12.2019'!$A$7:$J$415</definedName>
    <definedName name="Z_C14C28B9_3A8B_4F55_AC1E_B6D3DA6398D5_.wvu.FilterData" localSheetId="0" hidden="1">'на 31.12.2019'!$A$7:$J$415</definedName>
    <definedName name="Z_C276A679_E43E_444B_B0E9_B307A301A03A_.wvu.FilterData" localSheetId="0" hidden="1">'на 31.12.2019'!$A$7:$J$415</definedName>
    <definedName name="Z_C27BA0A8_746D_45AD_B889_823A6BAE07E3_.wvu.FilterData" localSheetId="0" hidden="1">'на 31.12.2019'!$A$7:$J$415</definedName>
    <definedName name="Z_C2E7FF11_4F7B_4EA9_AD45_A8385AC4BC24_.wvu.FilterData" localSheetId="0" hidden="1">'на 31.12.2019'!$A$7:$H$158</definedName>
    <definedName name="Z_C2EFA1FD_449D_47F2_B7E9_2EBC23C15369_.wvu.FilterData" localSheetId="0" hidden="1">'на 31.12.2019'!$A$7:$J$415</definedName>
    <definedName name="Z_C35C56D1_B129_4866_84BA_2C2957BC8254_.wvu.FilterData" localSheetId="0" hidden="1">'на 31.12.2019'!$A$7:$J$415</definedName>
    <definedName name="Z_C3E7B974_7E68_49C9_8A66_DEBBC3D71CB8_.wvu.FilterData" localSheetId="0" hidden="1">'на 31.12.2019'!$A$7:$H$158</definedName>
    <definedName name="Z_C3E97E4D_03A9_422E_8E65_116E90E7DE0A_.wvu.FilterData" localSheetId="0" hidden="1">'на 31.12.2019'!$A$7:$J$415</definedName>
    <definedName name="Z_C47D5376_4107_461D_B353_0F0CCA5A27B8_.wvu.FilterData" localSheetId="0" hidden="1">'на 31.12.2019'!$A$7:$H$158</definedName>
    <definedName name="Z_C4A81194_E272_4927_9E06_D47C43E50753_.wvu.FilterData" localSheetId="0" hidden="1">'на 31.12.2019'!$A$7:$J$415</definedName>
    <definedName name="Z_C4E388F3_F33E_45AF_8E75_3BD450853C20_.wvu.FilterData" localSheetId="0" hidden="1">'на 31.12.2019'!$A$7:$J$415</definedName>
    <definedName name="Z_C55D9313_9108_41CA_AD0E_FE2F7292C638_.wvu.FilterData" localSheetId="0" hidden="1">'на 31.12.2019'!$A$7:$H$158</definedName>
    <definedName name="Z_C5A38A18_427F_40C3_A14B_55DA8E81FB09_.wvu.FilterData" localSheetId="0" hidden="1">'на 31.12.2019'!$A$7:$J$415</definedName>
    <definedName name="Z_C5D84F85_3611_4C2A_903D_ECFF3A3DA3D9_.wvu.FilterData" localSheetId="0" hidden="1">'на 31.12.2019'!$A$7:$H$158</definedName>
    <definedName name="Z_C636DE0B_BC5D_45AA_89BD_B628CA1FE119_.wvu.FilterData" localSheetId="0" hidden="1">'на 31.12.2019'!$A$7:$J$415</definedName>
    <definedName name="Z_C70C85CF_5ADB_4631_87C7_BA23E9BE3196_.wvu.FilterData" localSheetId="0" hidden="1">'на 31.12.2019'!$A$7:$J$415</definedName>
    <definedName name="Z_C74598AC_1D4B_466D_8455_294C1A2E69BB_.wvu.FilterData" localSheetId="0" hidden="1">'на 31.12.2019'!$A$7:$H$158</definedName>
    <definedName name="Z_C745CD1F_9AA3_43D8_A7DA_ABDAF8508B62_.wvu.FilterData" localSheetId="0" hidden="1">'на 31.12.2019'!$A$7:$J$415</definedName>
    <definedName name="Z_C77795A2_6414_4CC8_AA0C_59805D660811_.wvu.FilterData" localSheetId="0" hidden="1">'на 31.12.2019'!$A$7:$J$415</definedName>
    <definedName name="Z_C7B45388_19BF_40B6_BABC_45E74244A2D0_.wvu.FilterData" localSheetId="0" hidden="1">'на 31.12.2019'!$A$7:$J$415</definedName>
    <definedName name="Z_C7DB809B_EB90_4CA8_929B_8A5AA3E83B84_.wvu.FilterData" localSheetId="0" hidden="1">'на 31.12.2019'!$A$7:$J$415</definedName>
    <definedName name="Z_C84F2BDE_C59B_4946_9050_3D804EB14464_.wvu.FilterData" localSheetId="0" hidden="1">'на 31.12.2019'!$A$7:$J$415</definedName>
    <definedName name="Z_C8544891_FA2D_4348_8F5A_3864908C96CE_.wvu.FilterData" localSheetId="0" hidden="1">'на 31.12.2019'!$A$7:$J$415</definedName>
    <definedName name="Z_C8579552_11B1_4140_9659_E1DA02EF9DD1_.wvu.FilterData" localSheetId="0" hidden="1">'на 31.12.2019'!$A$7:$J$415</definedName>
    <definedName name="Z_C8C7D91A_0101_429D_A7C4_25C2A366909A_.wvu.Cols" localSheetId="0" hidden="1">'на 31.12.2019'!#REF!,'на 31.12.2019'!#REF!</definedName>
    <definedName name="Z_C8C7D91A_0101_429D_A7C4_25C2A366909A_.wvu.FilterData" localSheetId="0" hidden="1">'на 31.12.2019'!$A$7:$J$60</definedName>
    <definedName name="Z_C8C7D91A_0101_429D_A7C4_25C2A366909A_.wvu.Rows" localSheetId="0" hidden="1">'на 31.12.2019'!#REF!,'на 31.12.2019'!#REF!,'на 31.12.2019'!#REF!,'на 31.12.2019'!#REF!,'на 31.12.2019'!#REF!,'на 31.12.2019'!#REF!,'на 31.12.2019'!#REF!,'на 31.12.2019'!#REF!,'на 31.12.2019'!#REF!,'на 31.12.2019'!#REF!</definedName>
    <definedName name="Z_C9081176_529C_43E8_8E20_8AC24E7C2D35_.wvu.FilterData" localSheetId="0" hidden="1">'на 31.12.2019'!$A$7:$J$415</definedName>
    <definedName name="Z_C92DFED3_0457_4ADD_A0DC_DCDA692FFBED_.wvu.FilterData" localSheetId="0" hidden="1">'на 31.12.2019'!$A$7:$J$415</definedName>
    <definedName name="Z_C9339390_6849_4952_8898_4133E1235E89_.wvu.FilterData" localSheetId="0" hidden="1">'на 31.12.2019'!$A$7:$J$415</definedName>
    <definedName name="Z_C94FB5D5_E515_4327_B4DC_AC3D7C1A6363_.wvu.FilterData" localSheetId="0" hidden="1">'на 31.12.2019'!$A$7:$J$415</definedName>
    <definedName name="Z_C97ACF3E_ACD3_4C9D_94FA_EA6F3D46505E_.wvu.FilterData" localSheetId="0" hidden="1">'на 31.12.2019'!$A$7:$J$415</definedName>
    <definedName name="Z_C98B4A4E_FC1F_45B3_ABB0_7DC9BD4B8057_.wvu.FilterData" localSheetId="0" hidden="1">'на 31.12.2019'!$A$7:$H$158</definedName>
    <definedName name="Z_C9A5AE8B_0A38_4D54_B36F_AFD2A577F3EF_.wvu.FilterData" localSheetId="0" hidden="1">'на 31.12.2019'!$A$7:$J$415</definedName>
    <definedName name="Z_CA384592_0CFD_4322_A4EB_34EC04693944_.wvu.FilterData" localSheetId="0" hidden="1">'на 31.12.2019'!$A$7:$J$415</definedName>
    <definedName name="Z_CA384592_0CFD_4322_A4EB_34EC04693944_.wvu.PrintArea" localSheetId="0" hidden="1">'на 31.12.2019'!$A$1:$J$214</definedName>
    <definedName name="Z_CA384592_0CFD_4322_A4EB_34EC04693944_.wvu.PrintTitles" localSheetId="0" hidden="1">'на 31.12.2019'!$5:$8</definedName>
    <definedName name="Z_CAABA8F8_73A9_4D5F_A949_7D5636830179_.wvu.FilterData" localSheetId="0" hidden="1">'на 31.12.2019'!$A$7:$J$415</definedName>
    <definedName name="Z_CAAD7F8A_A328_4C0A_9ECF_2AD83A08D699_.wvu.FilterData" localSheetId="0" hidden="1">'на 31.12.2019'!$A$7:$H$158</definedName>
    <definedName name="Z_CB1A56DC_A135_41E6_8A02_AE4E518C879F_.wvu.FilterData" localSheetId="0" hidden="1">'на 31.12.2019'!$A$7:$J$415</definedName>
    <definedName name="Z_CB37E750_1F35_4C0A_B3BA_F688CA9C8186_.wvu.FilterData" localSheetId="0" hidden="1">'на 31.12.2019'!$A$7:$J$415</definedName>
    <definedName name="Z_CB4880DD_CE83_4DFC_BBA7_70687256D5A4_.wvu.FilterData" localSheetId="0" hidden="1">'на 31.12.2019'!$A$7:$H$158</definedName>
    <definedName name="Z_CBDBA949_FA00_4560_8001_BD00E63FCCA4_.wvu.FilterData" localSheetId="0" hidden="1">'на 31.12.2019'!$A$7:$J$415</definedName>
    <definedName name="Z_CBE0F0AD_DD6D_4940_A07E_F4A48D085109_.wvu.FilterData" localSheetId="0" hidden="1">'на 31.12.2019'!$A$7:$J$415</definedName>
    <definedName name="Z_CBF12BD1_A071_4448_8003_32E74F40E3E3_.wvu.FilterData" localSheetId="0" hidden="1">'на 31.12.2019'!$A$7:$H$158</definedName>
    <definedName name="Z_CBF9D894_3FD2_4B68_BAC8_643DB23851C0_.wvu.FilterData" localSheetId="0" hidden="1">'на 31.12.2019'!$A$7:$H$158</definedName>
    <definedName name="Z_CBF9D894_3FD2_4B68_BAC8_643DB23851C0_.wvu.Rows" localSheetId="0" hidden="1">'на 31.12.2019'!#REF!,'на 31.12.2019'!#REF!,'на 31.12.2019'!#REF!,'на 31.12.2019'!#REF!</definedName>
    <definedName name="Z_CCC17219_B1A3_4C6B_B903_0E4550432FD0_.wvu.FilterData" localSheetId="0" hidden="1">'на 31.12.2019'!$A$7:$H$158</definedName>
    <definedName name="Z_CCF533A2_322B_40E2_88B2_065E6D1D35B4_.wvu.FilterData" localSheetId="0" hidden="1">'на 31.12.2019'!$A$7:$J$415</definedName>
    <definedName name="Z_CCF533A2_322B_40E2_88B2_065E6D1D35B4_.wvu.PrintArea" localSheetId="0" hidden="1">'на 31.12.2019'!$A$1:$J$214</definedName>
    <definedName name="Z_CCF533A2_322B_40E2_88B2_065E6D1D35B4_.wvu.PrintTitles" localSheetId="0" hidden="1">'на 31.12.2019'!$5:$8</definedName>
    <definedName name="Z_CD10AFE5_EACD_43E3_B0AD_1FCFF7EEADC3_.wvu.FilterData" localSheetId="0" hidden="1">'на 31.12.2019'!$A$7:$J$415</definedName>
    <definedName name="Z_CDABDA6A_CEAA_4779_9390_A07E787E5F1B_.wvu.FilterData" localSheetId="0" hidden="1">'на 31.12.2019'!$A$7:$J$415</definedName>
    <definedName name="Z_CDBBEB40_4DC8_4F8A_B0B0_EE0E987A2098_.wvu.FilterData" localSheetId="0" hidden="1">'на 31.12.2019'!$A$7:$J$415</definedName>
    <definedName name="Z_CDFBC319_A453_4828_B4DA_A1FF8333C207_.wvu.FilterData" localSheetId="0" hidden="1">'на 31.12.2019'!$A$7:$J$415</definedName>
    <definedName name="Z_CEF22FD3_C3E9_4C31_B864_568CAC74A486_.wvu.FilterData" localSheetId="0" hidden="1">'на 31.12.2019'!$A$7:$J$415</definedName>
    <definedName name="Z_CF48F23D_BCBE_4761_98DC_307CD6AE082C_.wvu.FilterData" localSheetId="0" hidden="1">'на 31.12.2019'!$A$7:$J$415</definedName>
    <definedName name="Z_CF5548A0_D31B_45AF_A34B_8CF892F36DC9_.wvu.FilterData" localSheetId="0" hidden="1">'на 31.12.2019'!$A$7:$J$415</definedName>
    <definedName name="Z_CFA268BD_7CEF_488F_ADF6_EE6E6545D4E9_.wvu.FilterData" localSheetId="0" hidden="1">'на 31.12.2019'!$A$7:$J$415</definedName>
    <definedName name="Z_CFEB7053_3C1D_451D_9A86_5940DFCF964A_.wvu.FilterData" localSheetId="0" hidden="1">'на 31.12.2019'!$A$7:$J$415</definedName>
    <definedName name="Z_CFFE4FD5_C502_46E6_9242_DE2A2DE0F752_.wvu.FilterData" localSheetId="0" hidden="1">'на 31.12.2019'!$A$7:$J$415</definedName>
    <definedName name="Z_D165341F_496A_48CE_829A_555B16787041_.wvu.FilterData" localSheetId="0" hidden="1">'на 31.12.2019'!$A$7:$J$415</definedName>
    <definedName name="Z_D20DFCFE_63F9_4265_B37B_4F36C46DF159_.wvu.Cols" localSheetId="0" hidden="1">'на 31.12.2019'!#REF!,'на 31.12.2019'!#REF!</definedName>
    <definedName name="Z_D20DFCFE_63F9_4265_B37B_4F36C46DF159_.wvu.FilterData" localSheetId="0" hidden="1">'на 31.12.2019'!$A$7:$J$415</definedName>
    <definedName name="Z_D20DFCFE_63F9_4265_B37B_4F36C46DF159_.wvu.PrintArea" localSheetId="0" hidden="1">'на 31.12.2019'!$A$1:$J$194</definedName>
    <definedName name="Z_D20DFCFE_63F9_4265_B37B_4F36C46DF159_.wvu.PrintTitles" localSheetId="0" hidden="1">'на 31.12.2019'!$5:$8</definedName>
    <definedName name="Z_D20DFCFE_63F9_4265_B37B_4F36C46DF159_.wvu.Rows" localSheetId="0" hidden="1">'на 31.12.2019'!#REF!,'на 31.12.2019'!#REF!,'на 31.12.2019'!#REF!,'на 31.12.2019'!#REF!,'на 31.12.2019'!#REF!</definedName>
    <definedName name="Z_D2422493_0DF6_4923_AFF9_1CE532FC9E0E_.wvu.FilterData" localSheetId="0" hidden="1">'на 31.12.2019'!$A$7:$J$415</definedName>
    <definedName name="Z_D26EAC32_42CC_46AF_8D27_8094727B2B8E_.wvu.FilterData" localSheetId="0" hidden="1">'на 31.12.2019'!$A$7:$J$415</definedName>
    <definedName name="Z_D286DC47_88D4_4B88_8422_D4AFC7D084CA_.wvu.FilterData" localSheetId="0" hidden="1">'на 31.12.2019'!$A$7:$J$415</definedName>
    <definedName name="Z_D298563F_7459_410D_A6E1_6B1CDFA6DAA7_.wvu.FilterData" localSheetId="0" hidden="1">'на 31.12.2019'!$A$7:$J$415</definedName>
    <definedName name="Z_D2CDC970_AFE4_4856_AE2C_2B5F33E42B72_.wvu.FilterData" localSheetId="0" hidden="1">'на 31.12.2019'!$A$7:$J$415</definedName>
    <definedName name="Z_D2D627FD_8F1D_4B0C_A4A1_1A515A2831A8_.wvu.FilterData" localSheetId="0" hidden="1">'на 31.12.2019'!$A$7:$J$415</definedName>
    <definedName name="Z_D343F548_3DE6_4716_9B8B_0FF1DF1B1DE3_.wvu.FilterData" localSheetId="0" hidden="1">'на 31.12.2019'!$A$7:$H$158</definedName>
    <definedName name="Z_D3607008_88A4_4735_BF9B_0D60A732D98C_.wvu.FilterData" localSheetId="0" hidden="1">'на 31.12.2019'!$A$7:$J$415</definedName>
    <definedName name="Z_D37028C2_D478_4FDC_B9A5_A1B5FA072303_.wvu.FilterData" localSheetId="0" hidden="1">'на 31.12.2019'!$A$7:$J$415</definedName>
    <definedName name="Z_D3C3EFC2_493C_4B9B_BC16_8147B08F8F65_.wvu.FilterData" localSheetId="0" hidden="1">'на 31.12.2019'!$A$7:$H$158</definedName>
    <definedName name="Z_D3D848E7_EB88_4E73_985E_C45B9AE68145_.wvu.FilterData" localSheetId="0" hidden="1">'на 31.12.2019'!$A$7:$J$415</definedName>
    <definedName name="Z_D3E86F4B_12A8_47CC_AEBE_74534991E315_.wvu.FilterData" localSheetId="0" hidden="1">'на 31.12.2019'!$A$7:$J$415</definedName>
    <definedName name="Z_D3F31BC4_4CDA_431B_BA5F_ADE76A923760_.wvu.FilterData" localSheetId="0" hidden="1">'на 31.12.2019'!$A$7:$H$158</definedName>
    <definedName name="Z_D41FF341_5913_4A9E_9CE5_B058CA00C0C7_.wvu.FilterData" localSheetId="0" hidden="1">'на 31.12.2019'!$A$7:$J$415</definedName>
    <definedName name="Z_D45ABB34_16CC_462D_8459_2034D47F465D_.wvu.FilterData" localSheetId="0" hidden="1">'на 31.12.2019'!$A$7:$H$158</definedName>
    <definedName name="Z_D479007E_A9E8_4307_A3E8_18A2BB5C55F2_.wvu.FilterData" localSheetId="0" hidden="1">'на 31.12.2019'!$A$7:$J$415</definedName>
    <definedName name="Z_D489BEDD_3BCD_49DF_9648_48FD6162F1E7_.wvu.FilterData" localSheetId="0" hidden="1">'на 31.12.2019'!$A$7:$J$415</definedName>
    <definedName name="Z_D48CEF89_B01B_4E1D_92B4_235EA4A40F11_.wvu.FilterData" localSheetId="0" hidden="1">'на 31.12.2019'!$A$7:$J$415</definedName>
    <definedName name="Z_D4970A81_9F63_471F_9226_DA2E8C61A4F3_.wvu.FilterData" localSheetId="0" hidden="1">'на 31.12.2019'!$A$7:$J$415</definedName>
    <definedName name="Z_D4B24D18_8D1D_47A1_AE9B_21E3F9EF98EE_.wvu.FilterData" localSheetId="0" hidden="1">'на 31.12.2019'!$A$7:$J$415</definedName>
    <definedName name="Z_D4C26987_0F4D_4A17_91A3_C1C154DC81B2_.wvu.FilterData" localSheetId="0" hidden="1">'на 31.12.2019'!$A$7:$J$415</definedName>
    <definedName name="Z_D4D3E883_F6A4_4364_94CA_00BA6BEEBB0B_.wvu.FilterData" localSheetId="0" hidden="1">'на 31.12.2019'!$A$7:$J$415</definedName>
    <definedName name="Z_D4E20E73_FD07_4BE4_B8FA_FE6B214643C4_.wvu.FilterData" localSheetId="0" hidden="1">'на 31.12.2019'!$A$7:$J$415</definedName>
    <definedName name="Z_D5317C3A_3EDA_404B_818D_EAF558810951_.wvu.FilterData" localSheetId="0" hidden="1">'на 31.12.2019'!$A$7:$H$158</definedName>
    <definedName name="Z_D537FB3B_712D_486A_BA32_4F73BEB2AA19_.wvu.FilterData" localSheetId="0" hidden="1">'на 31.12.2019'!$A$7:$H$158</definedName>
    <definedName name="Z_D595C49D_97EF_4321_8A15_252EDBF162F5_.wvu.FilterData" localSheetId="0" hidden="1">'на 31.12.2019'!$A$7:$J$415</definedName>
    <definedName name="Z_D6730C21_0555_4F4D_B589_9DE5CFF9C442_.wvu.FilterData" localSheetId="0" hidden="1">'на 31.12.2019'!$A$7:$H$158</definedName>
    <definedName name="Z_D692A203_B3F4_405F_AE1A_37385B86A714_.wvu.FilterData" localSheetId="0" hidden="1">'на 31.12.2019'!$A$7:$J$415</definedName>
    <definedName name="Z_D6D7FE80_F340_4943_9CA8_381604446690_.wvu.FilterData" localSheetId="0" hidden="1">'на 31.12.2019'!$A$7:$J$415</definedName>
    <definedName name="Z_D7104B72_13BA_47A2_BD7D_6C7C814EB74F_.wvu.FilterData" localSheetId="0" hidden="1">'на 31.12.2019'!$A$7:$J$415</definedName>
    <definedName name="Z_D74587C8_09B2_428F_ACC0_4DEF87F264B1_.wvu.FilterData" localSheetId="0" hidden="1">'на 31.12.2019'!$A$7:$J$415</definedName>
    <definedName name="Z_D7BC8E82_4392_4806_9DAE_D94253790B9C_.wvu.Cols" localSheetId="0" hidden="1">'на 31.12.2019'!#REF!,'на 31.12.2019'!#REF!,'на 31.12.2019'!$K:$BN</definedName>
    <definedName name="Z_D7BC8E82_4392_4806_9DAE_D94253790B9C_.wvu.FilterData" localSheetId="0" hidden="1">'на 31.12.2019'!$A$7:$J$415</definedName>
    <definedName name="Z_D7BC8E82_4392_4806_9DAE_D94253790B9C_.wvu.PrintArea" localSheetId="0" hidden="1">'на 31.12.2019'!$A$1:$BN$194</definedName>
    <definedName name="Z_D7BC8E82_4392_4806_9DAE_D94253790B9C_.wvu.PrintTitles" localSheetId="0" hidden="1">'на 31.12.2019'!$5:$7</definedName>
    <definedName name="Z_D7DA24ED_ABB7_4D6E_ACD6_4B88F5184AF8_.wvu.FilterData" localSheetId="0" hidden="1">'на 31.12.2019'!$A$7:$J$415</definedName>
    <definedName name="Z_D8418465_ECB6_40A4_8538_9D6D02B4E5CE_.wvu.FilterData" localSheetId="0" hidden="1">'на 31.12.2019'!$A$7:$H$158</definedName>
    <definedName name="Z_D84FBB24_1F53_4A51_B9A3_672EE24CBBBB_.wvu.FilterData" localSheetId="0" hidden="1">'на 31.12.2019'!$A$7:$J$415</definedName>
    <definedName name="Z_D8836A46_4276_4875_86A1_BB0E2B53006C_.wvu.FilterData" localSheetId="0" hidden="1">'на 31.12.2019'!$A$7:$H$158</definedName>
    <definedName name="Z_D8EBE17E_7A1A_4392_901C_A4C8DD4BAF28_.wvu.FilterData" localSheetId="0" hidden="1">'на 31.12.2019'!$A$7:$H$158</definedName>
    <definedName name="Z_D917D9C8_DA24_43F6_B702_2D065DC4F3EA_.wvu.FilterData" localSheetId="0" hidden="1">'на 31.12.2019'!$A$7:$J$415</definedName>
    <definedName name="Z_D921BCFE_106A_48C3_8051_F877509D5A90_.wvu.FilterData" localSheetId="0" hidden="1">'на 31.12.2019'!$A$7:$J$415</definedName>
    <definedName name="Z_D930048B_C8C6_498D_B7FD_C4CFAF447C25_.wvu.FilterData" localSheetId="0" hidden="1">'на 31.12.2019'!$A$7:$J$415</definedName>
    <definedName name="Z_D93C7415_B321_4E66_84AD_0490D011FDE7_.wvu.FilterData" localSheetId="0" hidden="1">'на 31.12.2019'!$A$7:$J$415</definedName>
    <definedName name="Z_D952F92C_16FA_49C0_ACE1_EEFE2012130A_.wvu.FilterData" localSheetId="0" hidden="1">'на 31.12.2019'!$A$7:$J$415</definedName>
    <definedName name="Z_D954D534_B88D_4A21_85D6_C0757B597D1E_.wvu.FilterData" localSheetId="0" hidden="1">'на 31.12.2019'!$A$7:$J$415</definedName>
    <definedName name="Z_D95852A1_B0FC_4AC5_B62B_5CCBE05B0D15_.wvu.FilterData" localSheetId="0" hidden="1">'на 31.12.2019'!$A$7:$J$415</definedName>
    <definedName name="Z_D959BDE9_080D_4FE3_8F84_52318978F935_.wvu.FilterData" localSheetId="0" hidden="1">'на 31.12.2019'!$A$7:$J$415</definedName>
    <definedName name="Z_D97BC9A1_860C_45CB_8FAD_B69CEE39193C_.wvu.FilterData" localSheetId="0" hidden="1">'на 31.12.2019'!$A$7:$H$158</definedName>
    <definedName name="Z_D97CD673_38FB_48B6_8FB8_0FF7F5746325_.wvu.FilterData" localSheetId="0" hidden="1">'на 31.12.2019'!$A$7:$J$415</definedName>
    <definedName name="Z_D981844C_3450_4227_997A_DB8016618FC0_.wvu.FilterData" localSheetId="0" hidden="1">'на 31.12.2019'!$A$7:$J$415</definedName>
    <definedName name="Z_D9AF22AD_2CFF_429C_97B7_A1AC24238F0C_.wvu.FilterData" localSheetId="0" hidden="1">'на 31.12.2019'!$A$7:$J$415</definedName>
    <definedName name="Z_D9CDE186_872E_4C54_B635_3E59E4427F7B_.wvu.FilterData" localSheetId="0" hidden="1">'на 31.12.2019'!$A$7:$J$415</definedName>
    <definedName name="Z_D9E7CF58_1888_4559_99D1_C71D21E76828_.wvu.FilterData" localSheetId="0" hidden="1">'на 31.12.2019'!$A$7:$J$415</definedName>
    <definedName name="Z_DA244080_1388_426A_A939_BCE866427DCE_.wvu.FilterData" localSheetId="0" hidden="1">'на 31.12.2019'!$A$7:$J$415</definedName>
    <definedName name="Z_DA3033F1_502F_4BCA_B468_CBA3E20E7254_.wvu.FilterData" localSheetId="0" hidden="1">'на 31.12.2019'!$A$7:$J$415</definedName>
    <definedName name="Z_DA5DFA2D_C1AA_42F5_8828_D1905F1C9BD0_.wvu.FilterData" localSheetId="0" hidden="1">'на 31.12.2019'!$A$7:$J$415</definedName>
    <definedName name="Z_DAB9487C_F291_4A20_8CE8_A04CF6419B39_.wvu.FilterData" localSheetId="0" hidden="1">'на 31.12.2019'!$A$7:$J$415</definedName>
    <definedName name="Z_DAC9AAEB_9A63_4C22_9074_CCD144369BE1_.wvu.FilterData" localSheetId="0" hidden="1">'на 31.12.2019'!$A$7:$J$415</definedName>
    <definedName name="Z_DB4CD970_DAC7_4460_9807_E3F3942A23F7_.wvu.FilterData" localSheetId="0" hidden="1">'на 31.12.2019'!$A$7:$J$415</definedName>
    <definedName name="Z_DB55315D_56C8_4F2C_9317_AA25AA5EAC9E_.wvu.FilterData" localSheetId="0" hidden="1">'на 31.12.2019'!$A$7:$J$415</definedName>
    <definedName name="Z_DBB88EE7_5C30_443C_A427_07BA2C7C58DA_.wvu.FilterData" localSheetId="0" hidden="1">'на 31.12.2019'!$A$7:$J$415</definedName>
    <definedName name="Z_DBF40914_927D_466F_8B6B_F333D1AFC9B0_.wvu.FilterData" localSheetId="0" hidden="1">'на 31.12.2019'!$A$7:$J$415</definedName>
    <definedName name="Z_DC263B7F_7E05_4E66_AE9F_05D6DDE635B1_.wvu.FilterData" localSheetId="0" hidden="1">'на 31.12.2019'!$A$7:$H$158</definedName>
    <definedName name="Z_DC796824_ECED_4590_A3E8_8D5A3534C637_.wvu.FilterData" localSheetId="0" hidden="1">'на 31.12.2019'!$A$7:$H$158</definedName>
    <definedName name="Z_DCC1B134_1BA2_418E_B1D0_0938D8743370_.wvu.FilterData" localSheetId="0" hidden="1">'на 31.12.2019'!$A$7:$H$158</definedName>
    <definedName name="Z_DCC98630_5CE8_4EB8_B53F_29063CBFDB7B_.wvu.FilterData" localSheetId="0" hidden="1">'на 31.12.2019'!$A$7:$J$415</definedName>
    <definedName name="Z_DCD43F69_17CB_4C08_94B1_4237BF1E81A1_.wvu.FilterData" localSheetId="0" hidden="1">'на 31.12.2019'!$A$7:$J$415</definedName>
    <definedName name="Z_DCF0AAEF_DCCD_45D0_96BB_43A3455DEADB_.wvu.FilterData" localSheetId="0" hidden="1">'на 31.12.2019'!$A$7:$J$415</definedName>
    <definedName name="Z_DD479BCC_48E3_497E_81BC_9A58CD7AC8EF_.wvu.FilterData" localSheetId="0" hidden="1">'на 31.12.2019'!$A$7:$J$415</definedName>
    <definedName name="Z_DDA68DE5_EF86_4A52_97CD_589088C5FE7A_.wvu.FilterData" localSheetId="0" hidden="1">'на 31.12.2019'!$A$7:$H$158</definedName>
    <definedName name="Z_DE210091_3D77_4964_B6B2_443A728CBE9E_.wvu.FilterData" localSheetId="0" hidden="1">'на 31.12.2019'!$A$7:$J$415</definedName>
    <definedName name="Z_DE2C3999_6F3E_4D24_86CF_8803BF5FAA48_.wvu.FilterData" localSheetId="0" hidden="1">'на 31.12.2019'!$A$7:$J$60</definedName>
    <definedName name="Z_DE2E2642_EA3C_4580_B74F_14EA76039C78_.wvu.FilterData" localSheetId="0" hidden="1">'на 31.12.2019'!$A$7:$J$415</definedName>
    <definedName name="Z_DEA6EDB2_F27D_4C8F_B061_FD80BEC5543F_.wvu.FilterData" localSheetId="0" hidden="1">'на 31.12.2019'!$A$7:$H$158</definedName>
    <definedName name="Z_DEC0916C_F395_445D_ABBE_41FCE4F7A20B_.wvu.FilterData" localSheetId="0" hidden="1">'на 31.12.2019'!$A$7:$J$415</definedName>
    <definedName name="Z_DECE3245_1BE4_4A3F_B644_E8DE80612C1E_.wvu.FilterData" localSheetId="0" hidden="1">'на 31.12.2019'!$A$7:$J$415</definedName>
    <definedName name="Z_DF05D3F1_839D_4ABD_B109_8DDDEA6E4554_.wvu.FilterData" localSheetId="0" hidden="1">'на 31.12.2019'!$A$7:$J$415</definedName>
    <definedName name="Z_DF6B7D46_D8DB_447A_83A4_53EE18358CF2_.wvu.FilterData" localSheetId="0" hidden="1">'на 31.12.2019'!$A$7:$J$415</definedName>
    <definedName name="Z_DFB08918_D5A4_4224_AEA5_63620C0D53DD_.wvu.FilterData" localSheetId="0" hidden="1">'на 31.12.2019'!$A$7:$J$415</definedName>
    <definedName name="Z_DFFC57A9_AC13_44A1_9304_B04C6A69A49C_.wvu.FilterData" localSheetId="0" hidden="1">'на 31.12.2019'!$A$7:$J$415</definedName>
    <definedName name="Z_E0178566_B0D6_4A04_941F_723DE4642B4A_.wvu.FilterData" localSheetId="0" hidden="1">'на 31.12.2019'!$A$7:$J$415</definedName>
    <definedName name="Z_E0415026_A3A4_4408_93D6_8180A1256A98_.wvu.FilterData" localSheetId="0" hidden="1">'на 31.12.2019'!$A$7:$J$415</definedName>
    <definedName name="Z_E06FEE19_D4C1_4288_ADA7_5CB65BBBB4B6_.wvu.FilterData" localSheetId="0" hidden="1">'на 31.12.2019'!$A$7:$J$415</definedName>
    <definedName name="Z_E08AFE05_9FC9_4440_8CA6_890648C8FE48_.wvu.FilterData" localSheetId="0" hidden="1">'на 31.12.2019'!$A$7:$J$415</definedName>
    <definedName name="Z_E0B34E03_0754_4713_9A98_5ACEE69C9E71_.wvu.FilterData" localSheetId="0" hidden="1">'на 31.12.2019'!$A$7:$H$158</definedName>
    <definedName name="Z_E1E7843B_3EC3_4FFF_9B1C_53E7DE6A4004_.wvu.FilterData" localSheetId="0" hidden="1">'на 31.12.2019'!$A$7:$H$158</definedName>
    <definedName name="Z_E25FE844_1AD8_4E16_B2DB_9033A702F13A_.wvu.FilterData" localSheetId="0" hidden="1">'на 31.12.2019'!$A$7:$H$158</definedName>
    <definedName name="Z_E2861A4E_263A_4BE6_9223_2DA352B0AD2D_.wvu.FilterData" localSheetId="0" hidden="1">'на 31.12.2019'!$A$7:$H$158</definedName>
    <definedName name="Z_E2FB76DF_1C94_4620_8087_FEE12FDAA3D2_.wvu.FilterData" localSheetId="0" hidden="1">'на 31.12.2019'!$A$7:$H$158</definedName>
    <definedName name="Z_E32A8700_E851_4315_A889_932E30063272_.wvu.FilterData" localSheetId="0" hidden="1">'на 31.12.2019'!$A$7:$J$415</definedName>
    <definedName name="Z_E3C6ECC1_0F12_435D_9B36_B23F6133337F_.wvu.FilterData" localSheetId="0" hidden="1">'на 31.12.2019'!$A$7:$H$158</definedName>
    <definedName name="Z_E3FB0B12_0C6E_4BBD_B35C_2F8B1D76B1EB_.wvu.FilterData" localSheetId="0" hidden="1">'на 31.12.2019'!$A$7:$J$415</definedName>
    <definedName name="Z_E41459EA_F056_44F0_B971_CA485B38C4A7_.wvu.FilterData" localSheetId="0" hidden="1">'на 31.12.2019'!$A$7:$J$415</definedName>
    <definedName name="Z_E437F2F2_3B79_49F0_9901_D31498A163D7_.wvu.FilterData" localSheetId="0" hidden="1">'на 31.12.2019'!$A$7:$J$415</definedName>
    <definedName name="Z_E43D4848_1A7E_4044_9203_B68E2E9AAE7C_.wvu.FilterData" localSheetId="0" hidden="1">'на 31.12.2019'!$A$7:$J$415</definedName>
    <definedName name="Z_E531BAEE_E556_4AEF_B35B_C675BD99939C_.wvu.FilterData" localSheetId="0" hidden="1">'на 31.12.2019'!$A$7:$J$415</definedName>
    <definedName name="Z_E563A17B_3B3B_4B28_89D6_A5FC82DB33C2_.wvu.FilterData" localSheetId="0" hidden="1">'на 31.12.2019'!$A$7:$J$415</definedName>
    <definedName name="Z_E5DA1B9B_62F2_4CE6_9A2F_0A446D4275B1_.wvu.FilterData" localSheetId="0" hidden="1">'на 31.12.2019'!$A$7:$J$415</definedName>
    <definedName name="Z_E5EC7523_F88D_4AD4_9A8D_84C16AB7BFC1_.wvu.FilterData" localSheetId="0" hidden="1">'на 31.12.2019'!$A$7:$J$415</definedName>
    <definedName name="Z_E62E0FFE_7555_4927_BA87_96C72751599B_.wvu.FilterData" localSheetId="0" hidden="1">'на 31.12.2019'!$A$7:$J$415</definedName>
    <definedName name="Z_E64668E0_9086_4748_A397_C9C52293A8D6_.wvu.FilterData" localSheetId="0" hidden="1">'на 31.12.2019'!$A$7:$J$415</definedName>
    <definedName name="Z_E6B0F607_AC37_4539_B427_EA5DBDA71490_.wvu.FilterData" localSheetId="0" hidden="1">'на 31.12.2019'!$A$7:$J$415</definedName>
    <definedName name="Z_E6BEB68E_1813_43FA_83CB_AD563380E01C_.wvu.FilterData" localSheetId="0" hidden="1">'на 31.12.2019'!$A$7:$J$415</definedName>
    <definedName name="Z_E6F2229B_648C_45EB_AFDD_48E1933E9057_.wvu.FilterData" localSheetId="0" hidden="1">'на 31.12.2019'!$A$7:$J$415</definedName>
    <definedName name="Z_E7901072_44B2_4803_8DC7_3679CCBA4C9B_.wvu.FilterData" localSheetId="0" hidden="1">'на 31.12.2019'!$A$7:$J$415</definedName>
    <definedName name="Z_E79ABD49_719F_4887_A43D_3DE66BF8AD95_.wvu.FilterData" localSheetId="0" hidden="1">'на 31.12.2019'!$A$7:$J$415</definedName>
    <definedName name="Z_E7E34260_E3FF_494E_BB4E_1D372EA1276B_.wvu.FilterData" localSheetId="0" hidden="1">'на 31.12.2019'!$A$7:$J$415</definedName>
    <definedName name="Z_E818C85D_F563_4BCC_9747_0856B0207D9A_.wvu.FilterData" localSheetId="0" hidden="1">'на 31.12.2019'!$A$7:$J$415</definedName>
    <definedName name="Z_E85A9955_A3DD_46D7_A4A3_9B67A0E2B00C_.wvu.FilterData" localSheetId="0" hidden="1">'на 31.12.2019'!$A$7:$J$415</definedName>
    <definedName name="Z_E85CF805_B7EC_4B8E_BF6B_2D35F453C813_.wvu.FilterData" localSheetId="0" hidden="1">'на 31.12.2019'!$A$7:$J$415</definedName>
    <definedName name="Z_E8619C4F_9D0C_40CF_8636_CF30BDB53D78_.wvu.FilterData" localSheetId="0" hidden="1">'на 31.12.2019'!$A$7:$J$415</definedName>
    <definedName name="Z_E86B59AB_8419_4B63_BADC_4C4DB9795CAA_.wvu.FilterData" localSheetId="0" hidden="1">'на 31.12.2019'!$A$7:$J$415</definedName>
    <definedName name="Z_E88E1D11_18C0_4724_9D4F_2C85DDF57564_.wvu.FilterData" localSheetId="0" hidden="1">'на 31.12.2019'!$A$7:$H$158</definedName>
    <definedName name="Z_E8E447B7_386A_4449_A267_EA8A8ED2E9DF_.wvu.FilterData" localSheetId="0" hidden="1">'на 31.12.2019'!$A$7:$J$415</definedName>
    <definedName name="Z_E952215A_EF2B_4724_A091_1F77A330F7A6_.wvu.FilterData" localSheetId="0" hidden="1">'на 31.12.2019'!$A$7:$J$415</definedName>
    <definedName name="Z_E9A4F66F_BB40_4C19_8750_6E61AF1D74A1_.wvu.FilterData" localSheetId="0" hidden="1">'на 31.12.2019'!$A$7:$J$415</definedName>
    <definedName name="Z_EA16B1A6_A575_4BB9_B51E_98E088646246_.wvu.FilterData" localSheetId="0" hidden="1">'на 31.12.2019'!$A$7:$J$415</definedName>
    <definedName name="Z_EA234825_5817_4C50_AC45_83D70F061045_.wvu.FilterData" localSheetId="0" hidden="1">'на 31.12.2019'!$A$7:$J$415</definedName>
    <definedName name="Z_EA26BD39_D295_43F0_9554_645E38E73803_.wvu.FilterData" localSheetId="0" hidden="1">'на 31.12.2019'!$A$7:$J$415</definedName>
    <definedName name="Z_EA769D6D_3269_481D_9974_BC10C6C55FF6_.wvu.FilterData" localSheetId="0" hidden="1">'на 31.12.2019'!$A$7:$H$158</definedName>
    <definedName name="Z_EA7BB06C_40E6_4375_9BE4_353C118D0D8A_.wvu.FilterData" localSheetId="0" hidden="1">'на 31.12.2019'!$A$7:$J$415</definedName>
    <definedName name="Z_EAEC0497_D454_492F_A78A_948CBC8B7349_.wvu.FilterData" localSheetId="0" hidden="1">'на 31.12.2019'!$A$7:$J$415</definedName>
    <definedName name="Z_EB2D8BE6_72BC_4D23_BEC7_DBF109493B0C_.wvu.FilterData" localSheetId="0" hidden="1">'на 31.12.2019'!$A$7:$J$415</definedName>
    <definedName name="Z_EBCDBD63_50FE_4D52_B280_2A723FA77236_.wvu.FilterData" localSheetId="0" hidden="1">'на 31.12.2019'!$A$7:$H$158</definedName>
    <definedName name="Z_EBE6EB5A_28BA_42FD_8E13_84A84E5CEFFA_.wvu.FilterData" localSheetId="0" hidden="1">'на 31.12.2019'!$A$7:$J$415</definedName>
    <definedName name="Z_EC6B58CC_C695_4EAF_B026_DA7CE6279D7A_.wvu.FilterData" localSheetId="0" hidden="1">'на 31.12.2019'!$A$7:$J$415</definedName>
    <definedName name="Z_EC741CE0_C720_481D_9CFE_596247B0CF36_.wvu.FilterData" localSheetId="0" hidden="1">'на 31.12.2019'!$A$7:$J$415</definedName>
    <definedName name="Z_EC7DFC56_670B_4634_9C36_1A0E9779A8AB_.wvu.FilterData" localSheetId="0" hidden="1">'на 31.12.2019'!$A$7:$J$415</definedName>
    <definedName name="Z_EC7EDFF4_8717_443E_A482_A625A9C4247F_.wvu.FilterData" localSheetId="0" hidden="1">'на 31.12.2019'!$A$7:$J$415</definedName>
    <definedName name="Z_EC900011_F272_4D76_BA18_A39600700B39_.wvu.FilterData" localSheetId="0" hidden="1">'на 31.12.2019'!$A$7:$J$415</definedName>
    <definedName name="Z_ECDB9DF1_6EBE_4872_A4EA_C132DB4F17D1_.wvu.FilterData" localSheetId="0" hidden="1">'на 31.12.2019'!$A$7:$J$415</definedName>
    <definedName name="Z_ED3CA1AD_27FA_49EB_91E7_60AB4F0D9C59_.wvu.FilterData" localSheetId="0" hidden="1">'на 31.12.2019'!$A$7:$J$415</definedName>
    <definedName name="Z_ED5F05CF_0821_469C_A3FE_35B2692E3A2E_.wvu.FilterData" localSheetId="0" hidden="1">'на 31.12.2019'!$A$7:$J$415</definedName>
    <definedName name="Z_ED74FBD3_DF35_4798_8C2A_7ADA46D140AA_.wvu.FilterData" localSheetId="0" hidden="1">'на 31.12.2019'!$A$7:$H$158</definedName>
    <definedName name="Z_EF1610FE_843B_4864_9DAD_05F697DD47DC_.wvu.FilterData" localSheetId="0" hidden="1">'на 31.12.2019'!$A$7:$J$415</definedName>
    <definedName name="Z_EFFADE78_6F23_4B5D_AE74_3E82BA29B398_.wvu.FilterData" localSheetId="0" hidden="1">'на 31.12.2019'!$A$7:$H$158</definedName>
    <definedName name="Z_F05EFB87_3BE7_41AF_8465_1EA73F5E8818_.wvu.FilterData" localSheetId="0" hidden="1">'на 31.12.2019'!$A$7:$J$415</definedName>
    <definedName name="Z_F0EB967D_F079_4FD4_AD5F_5BA84E405B49_.wvu.FilterData" localSheetId="0" hidden="1">'на 31.12.2019'!$A$7:$J$415</definedName>
    <definedName name="Z_F140A98E_30AA_4FD0_8B93_08F8951EDE5E_.wvu.FilterData" localSheetId="0" hidden="1">'на 31.12.2019'!$A$7:$H$158</definedName>
    <definedName name="Z_F1D58EA3_233E_4B2C_907F_20FB7B32BCEB_.wvu.FilterData" localSheetId="0" hidden="1">'на 31.12.2019'!$A$7:$J$415</definedName>
    <definedName name="Z_F2110B0B_AAE7_42F0_B553_C360E9249AD4_.wvu.Cols" localSheetId="0" hidden="1">'на 31.12.2019'!#REF!,'на 31.12.2019'!#REF!,'на 31.12.2019'!$K:$BN</definedName>
    <definedName name="Z_F2110B0B_AAE7_42F0_B553_C360E9249AD4_.wvu.FilterData" localSheetId="0" hidden="1">'на 31.12.2019'!$A$7:$J$415</definedName>
    <definedName name="Z_F2110B0B_AAE7_42F0_B553_C360E9249AD4_.wvu.PrintArea" localSheetId="0" hidden="1">'на 31.12.2019'!$A$1:$BN$194</definedName>
    <definedName name="Z_F2110B0B_AAE7_42F0_B553_C360E9249AD4_.wvu.PrintTitles" localSheetId="0" hidden="1">'на 31.12.2019'!$5:$7</definedName>
    <definedName name="Z_F24FF7CE_BEE9_4D69_9CC9_1D573409219A_.wvu.FilterData" localSheetId="0" hidden="1">'на 31.12.2019'!$A$7:$J$415</definedName>
    <definedName name="Z_F2B210B3_A608_46A5_94E1_E525F8F6A2C4_.wvu.FilterData" localSheetId="0" hidden="1">'на 31.12.2019'!$A$7:$J$415</definedName>
    <definedName name="Z_F30FADD4_07E9_4B4F_B53A_86E542EF0570_.wvu.FilterData" localSheetId="0" hidden="1">'на 31.12.2019'!$A$7:$J$415</definedName>
    <definedName name="Z_F31E06D7_BB46_4306_AC80_7D867336978C_.wvu.FilterData" localSheetId="0" hidden="1">'на 31.12.2019'!$A$7:$J$415</definedName>
    <definedName name="Z_F338BCFF_FE37_4512_82DE_8C10862CD583_.wvu.FilterData" localSheetId="0" hidden="1">'на 31.12.2019'!$A$7:$J$415</definedName>
    <definedName name="Z_F34EC6B1_390D_4B75_852C_F8775ACC3B29_.wvu.FilterData" localSheetId="0" hidden="1">'на 31.12.2019'!$A$7:$J$415</definedName>
    <definedName name="Z_F3E148B1_ED1B_4330_84E7_EFC4722C807A_.wvu.FilterData" localSheetId="0" hidden="1">'на 31.12.2019'!$A$7:$J$415</definedName>
    <definedName name="Z_F3EB4276_07ED_4C3D_8305_EFD9881E26ED_.wvu.FilterData" localSheetId="0" hidden="1">'на 31.12.2019'!$A$7:$J$415</definedName>
    <definedName name="Z_F3F1BB49_52AF_48BB_95BC_060170851629_.wvu.FilterData" localSheetId="0" hidden="1">'на 31.12.2019'!$A$7:$J$415</definedName>
    <definedName name="Z_F413BB5D_EA53_42FB_84EF_A630DFA6E3CE_.wvu.FilterData" localSheetId="0" hidden="1">'на 31.12.2019'!$A$7:$J$415</definedName>
    <definedName name="Z_F424C8EB_1FD1_4B7C_BB16_C87F07FB1A66_.wvu.FilterData" localSheetId="0" hidden="1">'на 31.12.2019'!$A$7:$J$415</definedName>
    <definedName name="Z_F48552A9_1F3B_415E_B25A_3A35D2E6EB46_.wvu.FilterData" localSheetId="0" hidden="1">'на 31.12.2019'!$A$7:$J$415</definedName>
    <definedName name="Z_F4D51502_0CCD_4E1C_8387_D94D30666E39_.wvu.FilterData" localSheetId="0" hidden="1">'на 31.12.2019'!$A$7:$J$415</definedName>
    <definedName name="Z_F52002B9_A233_461F_9C02_2195A969869E_.wvu.FilterData" localSheetId="0" hidden="1">'на 31.12.2019'!$A$7:$J$415</definedName>
    <definedName name="Z_F5904F57_BE1E_4C1A_B9F2_3334C6090028_.wvu.FilterData" localSheetId="0" hidden="1">'на 31.12.2019'!$A$7:$J$415</definedName>
    <definedName name="Z_F5A92536_7ADF_4574_9094_4E9E2907828D_.wvu.FilterData" localSheetId="0" hidden="1">'на 31.12.2019'!$A$7:$J$415</definedName>
    <definedName name="Z_F5F50589_1DF0_4A91_A5AE_A081904AF6B0_.wvu.FilterData" localSheetId="0" hidden="1">'на 31.12.2019'!$A$7:$J$415</definedName>
    <definedName name="Z_F66AFAC6_2D91_47B3_B144_43AE4E90F02F_.wvu.FilterData" localSheetId="0" hidden="1">'на 31.12.2019'!$A$7:$J$415</definedName>
    <definedName name="Z_F675BEC0_5D51_42CD_8359_31DF2F226166_.wvu.FilterData" localSheetId="0" hidden="1">'на 31.12.2019'!$A$7:$J$415</definedName>
    <definedName name="Z_F6F4D1CA_4991_462D_A51D_FD0D91822706_.wvu.FilterData" localSheetId="0" hidden="1">'на 31.12.2019'!$A$7:$J$415</definedName>
    <definedName name="Z_F7FC106B_79FE_40D3_AA43_206A7284AC4B_.wvu.FilterData" localSheetId="0" hidden="1">'на 31.12.2019'!$A$7:$J$415</definedName>
    <definedName name="Z_F800C951_7E3C_42D6_B362_3CDF78E7F025_.wvu.FilterData" localSheetId="0" hidden="1">'на 31.12.2019'!$A$7:$J$415</definedName>
    <definedName name="Z_F8CD48ED_A67F_492E_A417_09D352E93E12_.wvu.FilterData" localSheetId="0" hidden="1">'на 31.12.2019'!$A$7:$H$158</definedName>
    <definedName name="Z_F8E4304E_2CC4_4F73_A08A_BA6FE8EB77EF_.wvu.FilterData" localSheetId="0" hidden="1">'на 31.12.2019'!$A$7:$J$415</definedName>
    <definedName name="Z_F9AF50D2_05C8_4D13_9F15_43FAA7F1CB7A_.wvu.FilterData" localSheetId="0" hidden="1">'на 31.12.2019'!$A$7:$J$415</definedName>
    <definedName name="Z_F9F96D65_7E5D_4EDB_B47B_CD800EE8793F_.wvu.FilterData" localSheetId="0" hidden="1">'на 31.12.2019'!$A$7:$H$158</definedName>
    <definedName name="Z_FA263ADC_F7F9_4F21_8D0A_B162CFE58321_.wvu.FilterData" localSheetId="0" hidden="1">'на 31.12.2019'!$A$7:$J$415</definedName>
    <definedName name="Z_FA270880_5E39_4EAA_BE02_BDB906770A67_.wvu.FilterData" localSheetId="0" hidden="1">'на 31.12.2019'!$A$7:$J$415</definedName>
    <definedName name="Z_FA47CA05_CCF1_4EDC_AAF6_26967695B1D8_.wvu.FilterData" localSheetId="0" hidden="1">'на 31.12.2019'!$A$7:$J$415</definedName>
    <definedName name="Z_FA687933_7694_4C0F_8982_34C11239740C_.wvu.FilterData" localSheetId="0" hidden="1">'на 31.12.2019'!$A$7:$J$415</definedName>
    <definedName name="Z_FA9FECB8_BA16_47CC_97A5_FF0276B7BA2A_.wvu.FilterData" localSheetId="0" hidden="1">'на 31.12.2019'!$A$7:$J$415</definedName>
    <definedName name="Z_FADBBBF4_A5FD_47EA_87AF_F3DC2DF00CA8_.wvu.FilterData" localSheetId="0" hidden="1">'на 31.12.2019'!$A$7:$J$415</definedName>
    <definedName name="Z_FAEA1540_FB92_4A7F_8E18_381E2C6FAF74_.wvu.FilterData" localSheetId="0" hidden="1">'на 31.12.2019'!$A$7:$H$158</definedName>
    <definedName name="Z_FB2B2898_07E8_4F64_9660_A5CFE0C3B2A1_.wvu.FilterData" localSheetId="0" hidden="1">'на 31.12.2019'!$A$7:$J$415</definedName>
    <definedName name="Z_FB35B37B_2F7F_4D23_B40F_380D683C704C_.wvu.FilterData" localSheetId="0" hidden="1">'на 31.12.2019'!$A$7:$J$415</definedName>
    <definedName name="Z_FBEEEF36_B47B_4551_8D8A_904E9E1222D4_.wvu.FilterData" localSheetId="0" hidden="1">'на 31.12.2019'!$A$7:$H$158</definedName>
    <definedName name="Z_FBFEC7B7_C5D0_44F3_87E7_66C52A67E842_.wvu.FilterData" localSheetId="0" hidden="1">'на 31.12.2019'!$A$7:$J$415</definedName>
    <definedName name="Z_FC5D3D29_E6B6_4724_B01C_EFC5C58D36F7_.wvu.FilterData" localSheetId="0" hidden="1">'на 31.12.2019'!$A$7:$J$415</definedName>
    <definedName name="Z_FC921717_EFFF_4C5F_AE15_5DB48A6B2DDC_.wvu.FilterData" localSheetId="0" hidden="1">'на 31.12.2019'!$A$7:$J$415</definedName>
    <definedName name="Z_FCC3AE73_E537_4FEF_8316_D2033D529D47_.wvu.FilterData" localSheetId="0" hidden="1">'на 31.12.2019'!$A$7:$J$415</definedName>
    <definedName name="Z_FCFEE462_86B3_4D22_A291_C53135F468F2_.wvu.FilterData" localSheetId="0" hidden="1">'на 31.12.2019'!$A$7:$J$415</definedName>
    <definedName name="Z_FD01F790_1BBF_4238_916B_FA56833C331E_.wvu.FilterData" localSheetId="0" hidden="1">'на 31.12.2019'!$A$7:$J$415</definedName>
    <definedName name="Z_FD0E1B66_1ED2_4768_AEAA_4813773FCD1B_.wvu.FilterData" localSheetId="0" hidden="1">'на 31.12.2019'!$A$7:$H$158</definedName>
    <definedName name="Z_FD3BE8C9_37F8_4B3C_B2C7_E77CF8E04BFB_.wvu.FilterData" localSheetId="0" hidden="1">'на 31.12.2019'!$A$7:$J$415</definedName>
    <definedName name="Z_FD5CEF9A_4499_4018_A32D_B5C5AF11D935_.wvu.FilterData" localSheetId="0" hidden="1">'на 31.12.2019'!$A$7:$J$415</definedName>
    <definedName name="Z_FD5EDEE5_A3CE_4C43_835A_373611C65308_.wvu.FilterData" localSheetId="0" hidden="1">'на 31.12.2019'!$A$7:$J$415</definedName>
    <definedName name="Z_FD66CF31_1A62_4649_ABF8_67009C9EEFA8_.wvu.FilterData" localSheetId="0" hidden="1">'на 31.12.2019'!$A$7:$J$415</definedName>
    <definedName name="Z_FDDB310B_7AE0_49CB_BE16_F49E6EF78E5F_.wvu.FilterData" localSheetId="0" hidden="1">'на 31.12.2019'!$A$7:$J$415</definedName>
    <definedName name="Z_FDE37E7A_0D62_48F6_B80B_D6356ECC791B_.wvu.FilterData" localSheetId="0" hidden="1">'на 31.12.2019'!$A$7:$J$415</definedName>
    <definedName name="Z_FE9D531A_F987_4486_AC6F_37568587E0CC_.wvu.FilterData" localSheetId="0" hidden="1">'на 31.12.2019'!$A$7:$J$415</definedName>
    <definedName name="Z_FEE18FC2_E5D2_4C59_B7D0_FDF82F2008D4_.wvu.FilterData" localSheetId="0" hidden="1">'на 31.12.2019'!$A$7:$J$415</definedName>
    <definedName name="Z_FEF0FD9C_0AF1_4157_A391_071CD507BEBA_.wvu.FilterData" localSheetId="0" hidden="1">'на 31.12.2019'!$A$7:$J$415</definedName>
    <definedName name="Z_FEFFCD5F_F237_4316_B50A_6C71D0FF3363_.wvu.FilterData" localSheetId="0" hidden="1">'на 31.12.2019'!$A$7:$J$415</definedName>
    <definedName name="Z_FF7CC20D_CA9E_46D2_A113_9EB09E8A7DF6_.wvu.FilterData" localSheetId="0" hidden="1">'на 31.12.2019'!$A$7:$H$158</definedName>
    <definedName name="Z_FF7F531F_28CE_4C28_BA81_DE242DB82E03_.wvu.FilterData" localSheetId="0" hidden="1">'на 31.12.2019'!$A$7:$J$415</definedName>
    <definedName name="Z_FF9EFDBE_F5FD_432E_96BA_C22D4E9B91D4_.wvu.FilterData" localSheetId="0" hidden="1">'на 31.12.2019'!$A$7:$J$415</definedName>
    <definedName name="Z_FFBF84C0_8EC1_41E5_A130_1EB26E22D86E_.wvu.FilterData" localSheetId="0" hidden="1">'на 31.12.2019'!$A$7:$J$415</definedName>
    <definedName name="Z_FFE6C3F9_C13E_4E13_8F64_B3AD0BCC69D2_.wvu.FilterData" localSheetId="0" hidden="1">'на 31.12.2019'!$A$7:$J$415</definedName>
    <definedName name="_xlnm.Print_Titles" localSheetId="0">'на 31.12.2019'!$5:$8</definedName>
    <definedName name="_xlnm.Print_Area" localSheetId="0">'на 31.12.2019'!$A$1:$J$214</definedName>
  </definedNames>
  <calcPr calcId="145621" fullPrecision="0"/>
  <customWorkbookViews>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Шулепова Ольга Анатольевна - Личное представление" guid="{67ADFAE6-A9AF-44D7-8539-93CD0F6B7849}" mergeInterval="0" personalView="1" maximized="1" xWindow="-8" yWindow="-8" windowWidth="1936" windowHeight="1056" tabRatio="518" activeSheetId="1"/>
    <customWorkbookView name="Фесик Светлана Викторовна - Личное представление" guid="{6068C3FF-17AA-48A5-A88B-2523CBAC39AE}" mergeInterval="0" personalView="1" maximized="1" xWindow="-8" yWindow="-8" windowWidth="1296" windowHeight="1000" tabRatio="518" activeSheetId="1"/>
    <customWorkbookView name="Козлова Анастасия Сергеевна - Личное представление" guid="{0CCCFAED-79CE-4449-BC23-D60C794B65C2}" mergeInterval="0" personalView="1" maximized="1" windowWidth="1276" windowHeight="779" tabRatio="518" activeSheetId="1"/>
    <customWorkbookView name="Минакова Оксана Сергеевна - Личное представление" guid="{45DE1976-7F07-4EB4-8A9C-FB72D060BEFA}" mergeInterval="0" personalView="1" maximized="1" xWindow="-8" yWindow="-8" windowWidth="1936" windowHeight="1056" tabRatio="518" activeSheetId="1"/>
    <customWorkbookView name="Вершинина Мария Игоревна - Личное представление" guid="{A0A3CD9B-2436-40D7-91DB-589A95FBBF00}" mergeInterval="0" personalView="1" maximized="1" windowWidth="1276" windowHeight="799" tabRatio="522" activeSheetId="1"/>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Залецкая Ольга Геннадьевна - Личное представление" guid="{D95852A1-B0FC-4AC5-B62B-5CCBE05B0D15}" mergeInterval="0" personalView="1" maximized="1" windowWidth="1916" windowHeight="855"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kou - Личное представление" guid="{998B8119-4FF3-4A16-838D-539C6AE34D55}" mergeInterval="0" personalView="1" maximized="1" windowWidth="1148" windowHeight="645" tabRatio="518" activeSheetId="1"/>
    <customWorkbookView name="pav - Личное представление" guid="{539CB3DF-9B66-4BE7-9074-8CE0405EB8A6}" mergeInterval="0" personalView="1" maximized="1" xWindow="1" yWindow="1" windowWidth="1276" windowHeight="794" tabRatio="518" activeSheetId="1"/>
    <customWorkbookView name="User - Личное представление" guid="{D20DFCFE-63F9-4265-B37B-4F36C46DF159}" mergeInterval="0" personalView="1" maximized="1" xWindow="-8" yWindow="-8" windowWidth="1296" windowHeight="1000" tabRatio="518" activeSheetId="1"/>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Анастасия Вячеславовна - Личное представление" guid="{F2110B0B-AAE7-42F0-B553-C360E9249AD4}" mergeInterval="0" personalView="1" maximized="1" windowWidth="1276" windowHeight="779" tabRatio="501"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Admin - Личное представление" guid="{2DF88C31-E5A0-4DFE-877D-5A31D3992603}" mergeInterval="0" personalView="1" maximized="1" windowWidth="1276" windowHeight="719" tabRatio="772" activeSheetId="1"/>
    <customWorkbookView name="Елена - Личное представление" guid="{24E5C1BC-322C-4FEF-B964-F0DCC04482C1}" mergeInterval="0" personalView="1" maximized="1" xWindow="1" yWindow="1" windowWidth="1024" windowHeight="547" tabRatio="896" activeSheetId="1"/>
    <customWorkbookView name="BLACKGIRL - Личное представление" guid="{37F8CE32-8CE8-4D95-9C0E-63112E6EFFE9}" mergeInterval="0" personalView="1" maximized="1" windowWidth="1020" windowHeight="576" tabRatio="441" activeSheetId="4"/>
    <customWorkbookView name="1 - Личное представление" guid="{CBF9D894-3FD2-4B68-BAC8-643DB23851C0}" mergeInterval="0" personalView="1" maximized="1" xWindow="1" yWindow="1" windowWidth="1733" windowHeight="798" tabRatio="772" activeSheetId="1"/>
    <customWorkbookView name="Пользователь - Личное представление" guid="{C8C7D91A-0101-429D-A7C4-25C2A366909A}" mergeInterval="0" personalView="1" maximized="1" windowWidth="1264" windowHeight="759" tabRatio="51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Коптеева Елена Анатольевна - Личное представление" guid="{2F7AC811-CA37-46E3-866E-6E10DF43054A}" mergeInterval="0" personalView="1" maximized="1" windowWidth="1276" windowHeight="799" tabRatio="698" activeSheetId="1"/>
    <customWorkbookView name="kaa - Личное представление" guid="{7B245AB0-C2AF-4822-BFC4-2399F85856C1}" mergeInterval="0" personalView="1" maximized="1" xWindow="1" yWindow="1" windowWidth="1280" windowHeight="803" tabRatio="518" activeSheetId="1"/>
    <customWorkbookView name="Перевощикова Анна Васильевна - Личное представление" guid="{CCF533A2-322B-40E2-88B2-065E6D1D35B4}" mergeInterval="0" personalView="1" maximized="1" xWindow="-8" yWindow="-8" windowWidth="1936" windowHeight="1056" tabRatio="522" activeSheetId="1"/>
    <customWorkbookView name="Маганёва Екатерина Николаевна - Личное представление" guid="{CA384592-0CFD-4322-A4EB-34EC04693944}" mergeInterval="0" personalView="1" maximized="1" xWindow="-8" yWindow="-8" windowWidth="1296" windowHeight="1000" tabRatio="522" activeSheetId="1"/>
    <customWorkbookView name="Залецкая Ольга Генадьевна - Личное представление" guid="{6E4A7295-8CE0-4D28-ABEF-D38EBAE7C204}" mergeInterval="0" personalView="1" maximized="1" xWindow="-8" yWindow="-8" windowWidth="1936" windowHeight="1056" tabRatio="440" activeSheetId="1"/>
    <customWorkbookView name="Астахова Анна Владимировна - Личное представление" guid="{13BE7114-35DF-4699-8779-61985C68F6C3}" mergeInterval="0" personalView="1" maximized="1" xWindow="-8" yWindow="-8" windowWidth="1296" windowHeight="1000" tabRatio="440" activeSheetId="1" showComments="commIndAndComment"/>
    <customWorkbookView name="Рогожина Ольга Сергеевна - Личное представление" guid="{BEA0FDBA-BB07-4C19-8BBD-5E57EE395C09}" mergeInterval="0" personalView="1" maximized="1" windowWidth="1276" windowHeight="655" tabRatio="518" activeSheetId="1"/>
  </customWorkbookViews>
  <fileRecoveryPr autoRecover="0"/>
</workbook>
</file>

<file path=xl/calcChain.xml><?xml version="1.0" encoding="utf-8"?>
<calcChain xmlns="http://schemas.openxmlformats.org/spreadsheetml/2006/main">
  <c r="I143" i="1" l="1"/>
  <c r="I141" i="1" s="1"/>
  <c r="I212" i="1"/>
  <c r="I211" i="1"/>
  <c r="I38" i="1"/>
  <c r="I45" i="1"/>
  <c r="I46" i="1"/>
  <c r="I44" i="1"/>
  <c r="I39" i="1"/>
  <c r="I40" i="1"/>
  <c r="I41" i="1"/>
  <c r="I42" i="1"/>
  <c r="I37" i="1" l="1"/>
  <c r="G187" i="1" l="1"/>
  <c r="E187" i="1"/>
  <c r="D187" i="1"/>
  <c r="C187" i="1"/>
  <c r="I120" i="1"/>
  <c r="I119" i="1"/>
  <c r="F96" i="1"/>
  <c r="F95" i="1"/>
  <c r="E93" i="1"/>
  <c r="I96" i="1"/>
  <c r="I95" i="1"/>
  <c r="I94" i="1"/>
  <c r="I90" i="1"/>
  <c r="I89" i="1"/>
  <c r="I126" i="1"/>
  <c r="I125" i="1"/>
  <c r="E126" i="1"/>
  <c r="I102" i="1"/>
  <c r="I100" i="1"/>
  <c r="H102" i="1"/>
  <c r="H108" i="1"/>
  <c r="H107" i="1"/>
  <c r="I108" i="1"/>
  <c r="I107" i="1"/>
  <c r="G105" i="1"/>
  <c r="F108" i="1"/>
  <c r="F107" i="1"/>
  <c r="G182" i="1" l="1"/>
  <c r="E182" i="1"/>
  <c r="C182" i="1"/>
  <c r="I183" i="1"/>
  <c r="I169" i="1"/>
  <c r="I182" i="1" l="1"/>
  <c r="I51" i="1"/>
  <c r="I165" i="1" l="1"/>
  <c r="I161" i="1"/>
  <c r="I136" i="1"/>
  <c r="G162" i="1"/>
  <c r="E162" i="1"/>
  <c r="D162" i="1"/>
  <c r="C162" i="1"/>
  <c r="C159" i="1" s="1"/>
  <c r="G163" i="1"/>
  <c r="D163" i="1"/>
  <c r="C163" i="1"/>
  <c r="I57" i="1"/>
  <c r="I17" i="1"/>
  <c r="I162" i="1" l="1"/>
  <c r="I163" i="1"/>
  <c r="G148" i="1"/>
  <c r="E148" i="1"/>
  <c r="I26" i="1"/>
  <c r="I25" i="1"/>
  <c r="I24" i="1"/>
  <c r="I15" i="1" l="1"/>
  <c r="I188" i="1"/>
  <c r="I190" i="1"/>
  <c r="E190" i="1"/>
  <c r="I189" i="1"/>
  <c r="H189" i="1"/>
  <c r="F189" i="1"/>
  <c r="H188" i="1"/>
  <c r="H187" i="1" s="1"/>
  <c r="F188" i="1"/>
  <c r="F187" i="1" s="1"/>
  <c r="I205" i="1"/>
  <c r="I204" i="1"/>
  <c r="G206" i="1"/>
  <c r="I196" i="1"/>
  <c r="I195" i="1"/>
  <c r="I175" i="1"/>
  <c r="I149" i="1"/>
  <c r="C148" i="1"/>
  <c r="I137" i="1"/>
  <c r="I138" i="1"/>
  <c r="I32" i="1"/>
  <c r="I131" i="1" l="1"/>
  <c r="I206" i="1"/>
  <c r="I187" i="1"/>
  <c r="I135" i="1"/>
  <c r="H44" i="1" l="1"/>
  <c r="F44" i="1"/>
  <c r="E46" i="1"/>
  <c r="H38" i="1" l="1"/>
  <c r="H39" i="1"/>
  <c r="E40" i="1"/>
  <c r="G176" i="1" l="1"/>
  <c r="I176" i="1" l="1"/>
  <c r="D148" i="1"/>
  <c r="D84" i="1"/>
  <c r="C84" i="1"/>
  <c r="D83" i="1"/>
  <c r="C83" i="1"/>
  <c r="I84" i="1" l="1"/>
  <c r="I148" i="1"/>
  <c r="I130" i="1" s="1"/>
  <c r="I83" i="1"/>
  <c r="G114" i="1"/>
  <c r="G113" i="1"/>
  <c r="E114" i="1"/>
  <c r="E113" i="1"/>
  <c r="D113" i="1"/>
  <c r="I29" i="1" l="1"/>
  <c r="I114" i="1"/>
  <c r="I113" i="1"/>
  <c r="E26" i="1" l="1"/>
  <c r="D159" i="1" l="1"/>
  <c r="I76" i="1" l="1"/>
  <c r="D181" i="1" l="1"/>
  <c r="C181" i="1"/>
  <c r="I181" i="1" l="1"/>
  <c r="E77" i="1"/>
  <c r="E71" i="1" s="1"/>
  <c r="G77" i="1"/>
  <c r="D105" i="1"/>
  <c r="E105" i="1"/>
  <c r="C105" i="1"/>
  <c r="G78" i="1"/>
  <c r="E78" i="1"/>
  <c r="E72" i="1" s="1"/>
  <c r="C78" i="1"/>
  <c r="C101" i="1"/>
  <c r="F105" i="1" l="1"/>
  <c r="I105" i="1"/>
  <c r="H105" i="1"/>
  <c r="I78" i="1"/>
  <c r="I81" i="1"/>
  <c r="C77" i="1"/>
  <c r="C75" i="1" s="1"/>
  <c r="D78" i="1"/>
  <c r="G99" i="1" l="1"/>
  <c r="F99" i="1"/>
  <c r="E99" i="1"/>
  <c r="C99" i="1"/>
  <c r="D101" i="1" l="1"/>
  <c r="H101" i="1" l="1"/>
  <c r="I101" i="1"/>
  <c r="I77" i="1" s="1"/>
  <c r="I71" i="1" s="1"/>
  <c r="D99" i="1"/>
  <c r="D77" i="1"/>
  <c r="I99" i="1" l="1"/>
  <c r="H99" i="1"/>
  <c r="H26" i="1"/>
  <c r="H181" i="1" l="1"/>
  <c r="F181" i="1"/>
  <c r="C93" i="1" l="1"/>
  <c r="D93" i="1"/>
  <c r="C87" i="1"/>
  <c r="D87" i="1"/>
  <c r="F93" i="1" l="1"/>
  <c r="E141" i="1"/>
  <c r="D141" i="1"/>
  <c r="F138" i="1"/>
  <c r="F141" i="1" l="1"/>
  <c r="G130" i="1" l="1"/>
  <c r="C131" i="1" l="1"/>
  <c r="G29" i="1"/>
  <c r="H205" i="1" l="1"/>
  <c r="F205" i="1"/>
  <c r="F204" i="1" l="1"/>
  <c r="F24" i="1" l="1"/>
  <c r="H24" i="1"/>
  <c r="E131" i="1" l="1"/>
  <c r="I180" i="1" l="1"/>
  <c r="E183" i="1"/>
  <c r="E163" i="1"/>
  <c r="H149" i="1" l="1"/>
  <c r="F149" i="1"/>
  <c r="E159" i="1" l="1"/>
  <c r="H96" i="1" l="1"/>
  <c r="H95" i="1"/>
  <c r="G93" i="1"/>
  <c r="C113" i="1"/>
  <c r="C71" i="1" s="1"/>
  <c r="D114" i="1"/>
  <c r="C114" i="1"/>
  <c r="I93" i="1" l="1"/>
  <c r="I75" i="1"/>
  <c r="G75" i="1"/>
  <c r="E75" i="1"/>
  <c r="H93" i="1"/>
  <c r="I147" i="1" l="1"/>
  <c r="D147" i="1" l="1"/>
  <c r="I21" i="1" l="1"/>
  <c r="G14" i="1" l="1"/>
  <c r="G13" i="1"/>
  <c r="I134" i="1" l="1"/>
  <c r="I133" i="1"/>
  <c r="G134" i="1"/>
  <c r="G133" i="1"/>
  <c r="G132" i="1"/>
  <c r="G131" i="1"/>
  <c r="E130" i="1"/>
  <c r="E132" i="1"/>
  <c r="E133" i="1"/>
  <c r="E134" i="1"/>
  <c r="D131" i="1"/>
  <c r="D132" i="1"/>
  <c r="D133" i="1"/>
  <c r="D134" i="1"/>
  <c r="C132" i="1"/>
  <c r="C133" i="1"/>
  <c r="C134" i="1"/>
  <c r="G129" i="1" l="1"/>
  <c r="D130" i="1" l="1"/>
  <c r="C130" i="1"/>
  <c r="H126" i="1"/>
  <c r="F126" i="1"/>
  <c r="H125" i="1"/>
  <c r="F125" i="1"/>
  <c r="G123" i="1"/>
  <c r="E123" i="1"/>
  <c r="D123" i="1"/>
  <c r="C123" i="1"/>
  <c r="I123" i="1" l="1"/>
  <c r="F123" i="1"/>
  <c r="H123" i="1"/>
  <c r="I197" i="1"/>
  <c r="I177" i="1"/>
  <c r="I213" i="1"/>
  <c r="H212" i="1"/>
  <c r="H211" i="1"/>
  <c r="F211" i="1"/>
  <c r="G209" i="1"/>
  <c r="D209" i="1"/>
  <c r="C209" i="1"/>
  <c r="I207" i="1"/>
  <c r="I201" i="1" l="1"/>
  <c r="I173" i="1"/>
  <c r="F212" i="1"/>
  <c r="E209" i="1"/>
  <c r="I209" i="1"/>
  <c r="H209" i="1"/>
  <c r="F209" i="1" l="1"/>
  <c r="H182" i="1" l="1"/>
  <c r="I132" i="1" l="1"/>
  <c r="G159" i="1"/>
  <c r="G180" i="1"/>
  <c r="F182" i="1"/>
  <c r="C180" i="1"/>
  <c r="G55" i="1"/>
  <c r="D55" i="1"/>
  <c r="C55" i="1"/>
  <c r="I55" i="1"/>
  <c r="D180" i="1" l="1"/>
  <c r="H183" i="1"/>
  <c r="H55" i="1"/>
  <c r="H159" i="1"/>
  <c r="F183" i="1"/>
  <c r="E180" i="1"/>
  <c r="H180" i="1" l="1"/>
  <c r="F180" i="1"/>
  <c r="C29" i="1"/>
  <c r="I47" i="1" l="1"/>
  <c r="H78" i="1" l="1"/>
  <c r="H77" i="1"/>
  <c r="F78" i="1"/>
  <c r="F77" i="1"/>
  <c r="F119" i="1"/>
  <c r="I129" i="1" l="1"/>
  <c r="H89" i="1"/>
  <c r="H90" i="1"/>
  <c r="F90" i="1"/>
  <c r="E43" i="1" l="1"/>
  <c r="F26" i="1" l="1"/>
  <c r="E177" i="1"/>
  <c r="E207" i="1" l="1"/>
  <c r="G141" i="1" l="1"/>
  <c r="H163" i="1" l="1"/>
  <c r="G21" i="1" l="1"/>
  <c r="F143" i="1" l="1"/>
  <c r="D72" i="1" l="1"/>
  <c r="D66" i="1" l="1"/>
  <c r="H169" i="1"/>
  <c r="D12" i="1" l="1"/>
  <c r="C49" i="1"/>
  <c r="E197" i="1"/>
  <c r="H84" i="1" l="1"/>
  <c r="F84" i="1"/>
  <c r="H83" i="1"/>
  <c r="F83" i="1"/>
  <c r="G81" i="1"/>
  <c r="E81" i="1"/>
  <c r="D81" i="1"/>
  <c r="C81" i="1"/>
  <c r="F81" i="1" l="1"/>
  <c r="H81" i="1"/>
  <c r="F89" i="1" l="1"/>
  <c r="G87" i="1"/>
  <c r="E87" i="1"/>
  <c r="I87" i="1" l="1"/>
  <c r="H87" i="1"/>
  <c r="F87" i="1"/>
  <c r="H176" i="1" l="1"/>
  <c r="H204" i="1" l="1"/>
  <c r="E194" i="1" l="1"/>
  <c r="D71" i="1" l="1"/>
  <c r="C194" i="1" l="1"/>
  <c r="D194" i="1" l="1"/>
  <c r="H32" i="1" l="1"/>
  <c r="F40" i="1" l="1"/>
  <c r="C21" i="1" l="1"/>
  <c r="I70" i="1" l="1"/>
  <c r="I64" i="1" s="1"/>
  <c r="I10" i="1" s="1"/>
  <c r="H70" i="1"/>
  <c r="G70" i="1"/>
  <c r="G64" i="1" s="1"/>
  <c r="G10" i="1" s="1"/>
  <c r="F70" i="1"/>
  <c r="I74" i="1"/>
  <c r="H74" i="1"/>
  <c r="G74" i="1"/>
  <c r="F74" i="1"/>
  <c r="H40" i="1"/>
  <c r="G37" i="1" l="1"/>
  <c r="F38" i="1" l="1"/>
  <c r="E37" i="1"/>
  <c r="D75" i="1" l="1"/>
  <c r="F75" i="1" l="1"/>
  <c r="H75" i="1"/>
  <c r="F161" i="1" l="1"/>
  <c r="E33" i="1" l="1"/>
  <c r="F137" i="1" l="1"/>
  <c r="F136" i="1"/>
  <c r="H137" i="1"/>
  <c r="H136" i="1"/>
  <c r="F169" i="1" l="1"/>
  <c r="H161" i="1" l="1"/>
  <c r="H162" i="1"/>
  <c r="C37" i="1" l="1"/>
  <c r="F163" i="1" l="1"/>
  <c r="D37" i="1"/>
  <c r="F159" i="1" l="1"/>
  <c r="I159" i="1"/>
  <c r="C43" i="1"/>
  <c r="H196" i="1" l="1"/>
  <c r="H195" i="1"/>
  <c r="F195" i="1"/>
  <c r="F45" i="1" l="1"/>
  <c r="I65" i="1" l="1"/>
  <c r="I11" i="1" s="1"/>
  <c r="D173" i="1" l="1"/>
  <c r="I153" i="1" l="1"/>
  <c r="I194" i="1" l="1"/>
  <c r="G194" i="1"/>
  <c r="F196" i="1"/>
  <c r="H194" i="1" l="1"/>
  <c r="F194" i="1"/>
  <c r="H138" i="1" l="1"/>
  <c r="H45" i="1" l="1"/>
  <c r="H46" i="1"/>
  <c r="E34" i="1" l="1"/>
  <c r="E29" i="1" s="1"/>
  <c r="D167" i="1"/>
  <c r="E167" i="1"/>
  <c r="G167" i="1"/>
  <c r="I167" i="1"/>
  <c r="C167" i="1"/>
  <c r="H167" i="1" l="1"/>
  <c r="F167" i="1"/>
  <c r="D43" i="1" l="1"/>
  <c r="G147" i="1"/>
  <c r="C147" i="1"/>
  <c r="H120" i="1" l="1"/>
  <c r="F120" i="1"/>
  <c r="H119" i="1"/>
  <c r="G117" i="1"/>
  <c r="E117" i="1"/>
  <c r="D117" i="1"/>
  <c r="C117" i="1"/>
  <c r="E116" i="1"/>
  <c r="D116" i="1"/>
  <c r="C116" i="1"/>
  <c r="C74" i="1" s="1"/>
  <c r="I115" i="1"/>
  <c r="G115" i="1"/>
  <c r="E115" i="1"/>
  <c r="D115" i="1"/>
  <c r="C115" i="1"/>
  <c r="I72" i="1"/>
  <c r="G72" i="1"/>
  <c r="C72" i="1"/>
  <c r="E65" i="1"/>
  <c r="E11" i="1" s="1"/>
  <c r="E112" i="1"/>
  <c r="D112" i="1"/>
  <c r="C112" i="1"/>
  <c r="C70" i="1" s="1"/>
  <c r="I68" i="1"/>
  <c r="I14" i="1" s="1"/>
  <c r="I117" i="1" l="1"/>
  <c r="I69" i="1"/>
  <c r="E74" i="1"/>
  <c r="E70" i="1"/>
  <c r="C65" i="1"/>
  <c r="C11" i="1" s="1"/>
  <c r="D70" i="1"/>
  <c r="D74" i="1"/>
  <c r="I111" i="1"/>
  <c r="D111" i="1"/>
  <c r="E111" i="1"/>
  <c r="C111" i="1"/>
  <c r="F113" i="1"/>
  <c r="F71" i="1" s="1"/>
  <c r="F114" i="1"/>
  <c r="F72" i="1" s="1"/>
  <c r="H114" i="1"/>
  <c r="H72" i="1" s="1"/>
  <c r="G71" i="1"/>
  <c r="F117" i="1"/>
  <c r="H117" i="1"/>
  <c r="G65" i="1" l="1"/>
  <c r="G11" i="1" s="1"/>
  <c r="E69" i="1"/>
  <c r="C64" i="1"/>
  <c r="C10" i="1" s="1"/>
  <c r="C69" i="1"/>
  <c r="E66" i="1"/>
  <c r="I67" i="1"/>
  <c r="I13" i="1" s="1"/>
  <c r="D69" i="1"/>
  <c r="F111" i="1"/>
  <c r="H113" i="1"/>
  <c r="H71" i="1" s="1"/>
  <c r="G111" i="1"/>
  <c r="H111" i="1" s="1"/>
  <c r="F69" i="1" l="1"/>
  <c r="G69" i="1"/>
  <c r="H69" i="1" s="1"/>
  <c r="F32" i="1" l="1"/>
  <c r="G135" i="1" l="1"/>
  <c r="I43" i="1" l="1"/>
  <c r="D21" i="1" l="1"/>
  <c r="H175" i="1"/>
  <c r="F175" i="1"/>
  <c r="H21" i="1" l="1"/>
  <c r="F176" i="1" l="1"/>
  <c r="C201" i="1" l="1"/>
  <c r="G43" i="1" l="1"/>
  <c r="F46" i="1"/>
  <c r="E58" i="1" l="1"/>
  <c r="E12" i="1" s="1"/>
  <c r="F12" i="1" s="1"/>
  <c r="E55" i="1" l="1"/>
  <c r="E21" i="1"/>
  <c r="F21" i="1" l="1"/>
  <c r="F55" i="1"/>
  <c r="I49" i="1"/>
  <c r="G173" i="1" l="1"/>
  <c r="I66" i="1" l="1"/>
  <c r="I12" i="1" s="1"/>
  <c r="I9" i="1" s="1"/>
  <c r="I62" i="1" l="1"/>
  <c r="F39" i="1" l="1"/>
  <c r="H51" i="1"/>
  <c r="G49" i="1"/>
  <c r="D49" i="1"/>
  <c r="F51" i="1"/>
  <c r="E49" i="1" l="1"/>
  <c r="F37" i="1"/>
  <c r="H37" i="1"/>
  <c r="H49" i="1"/>
  <c r="F49" i="1" l="1"/>
  <c r="F43" i="1"/>
  <c r="H43" i="1"/>
  <c r="H25" i="1"/>
  <c r="H165" i="1"/>
  <c r="F165" i="1"/>
  <c r="F206" i="1"/>
  <c r="H206" i="1"/>
  <c r="G201" i="1"/>
  <c r="E201" i="1"/>
  <c r="D201" i="1"/>
  <c r="F25" i="1"/>
  <c r="H201" i="1" l="1"/>
  <c r="F201" i="1"/>
  <c r="D29" i="1"/>
  <c r="F29" i="1" l="1"/>
  <c r="H29" i="1"/>
  <c r="E173" i="1" l="1"/>
  <c r="C173" i="1"/>
  <c r="H173" i="1" l="1"/>
  <c r="F173" i="1"/>
  <c r="F162" i="1" l="1"/>
  <c r="G153" i="1"/>
  <c r="E153" i="1"/>
  <c r="D153" i="1"/>
  <c r="C153" i="1"/>
  <c r="H148" i="1"/>
  <c r="F148" i="1"/>
  <c r="E147" i="1"/>
  <c r="H143" i="1"/>
  <c r="C141" i="1"/>
  <c r="E135" i="1"/>
  <c r="D135" i="1"/>
  <c r="C135" i="1"/>
  <c r="C68" i="1"/>
  <c r="C14" i="1" s="1"/>
  <c r="C67" i="1"/>
  <c r="C13" i="1" s="1"/>
  <c r="G66" i="1"/>
  <c r="C66" i="1"/>
  <c r="C12" i="1" s="1"/>
  <c r="G12" i="1" l="1"/>
  <c r="C9" i="1"/>
  <c r="D65" i="1"/>
  <c r="D64" i="1"/>
  <c r="E68" i="1"/>
  <c r="E67" i="1"/>
  <c r="F130" i="1"/>
  <c r="D68" i="1"/>
  <c r="D67" i="1"/>
  <c r="C62" i="1"/>
  <c r="C129" i="1"/>
  <c r="F135" i="1"/>
  <c r="F147" i="1"/>
  <c r="H132" i="1"/>
  <c r="D129" i="1"/>
  <c r="H131" i="1"/>
  <c r="F132" i="1"/>
  <c r="H135" i="1"/>
  <c r="H130" i="1"/>
  <c r="H141" i="1"/>
  <c r="H147" i="1"/>
  <c r="H12" i="1" l="1"/>
  <c r="D10" i="1"/>
  <c r="D11" i="1"/>
  <c r="E14" i="1"/>
  <c r="E13" i="1"/>
  <c r="D14" i="1"/>
  <c r="D13" i="1"/>
  <c r="D62" i="1"/>
  <c r="E129" i="1"/>
  <c r="E64" i="1"/>
  <c r="E10" i="1" s="1"/>
  <c r="F10" i="1" s="1"/>
  <c r="F131" i="1"/>
  <c r="H129" i="1"/>
  <c r="H10" i="1" l="1"/>
  <c r="F11" i="1"/>
  <c r="H11" i="1"/>
  <c r="F129" i="1"/>
  <c r="H14" i="1"/>
  <c r="F14" i="1"/>
  <c r="D9" i="1"/>
  <c r="E62" i="1"/>
  <c r="F65" i="1"/>
  <c r="F64" i="1"/>
  <c r="H64" i="1"/>
  <c r="G62" i="1"/>
  <c r="H62" i="1" s="1"/>
  <c r="H65" i="1"/>
  <c r="G9" i="1"/>
  <c r="H66" i="1"/>
  <c r="F66" i="1"/>
  <c r="F62" i="1" l="1"/>
  <c r="H9" i="1"/>
  <c r="E9" i="1"/>
  <c r="F9" i="1" s="1"/>
  <c r="H57" i="1" l="1"/>
  <c r="F57" i="1"/>
  <c r="H17" i="1"/>
  <c r="G15" i="1"/>
  <c r="D15" i="1"/>
  <c r="E15" i="1"/>
  <c r="C15" i="1"/>
  <c r="F17" i="1"/>
  <c r="H15" i="1" l="1"/>
  <c r="F15" i="1"/>
</calcChain>
</file>

<file path=xl/sharedStrings.xml><?xml version="1.0" encoding="utf-8"?>
<sst xmlns="http://schemas.openxmlformats.org/spreadsheetml/2006/main" count="292" uniqueCount="136">
  <si>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</si>
  <si>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</si>
  <si>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</si>
  <si>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</si>
  <si>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</si>
  <si>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</si>
  <si>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</si>
  <si>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</si>
  <si>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</si>
  <si>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</si>
  <si>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</si>
  <si>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</si>
  <si>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</si>
  <si>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</si>
  <si>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</si>
  <si>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</si>
  <si>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</si>
  <si>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</si>
  <si>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10.</t>
  </si>
  <si>
    <t>11.</t>
  </si>
  <si>
    <t>12.</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</si>
  <si>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</si>
  <si>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</si>
  <si>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</si>
  <si>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</si>
  <si>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</si>
  <si>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</si>
  <si>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</si>
  <si>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</si>
  <si>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</si>
  <si>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</si>
  <si>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</si>
  <si>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</si>
  <si>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</si>
  <si>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</si>
  <si>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Реализация мероприятий не запланирована</t>
  </si>
  <si>
    <t>бюджет ХМАО - Югры</t>
  </si>
  <si>
    <t>бюджет МО</t>
  </si>
  <si>
    <t>11.1.</t>
  </si>
  <si>
    <t>11.1.1.</t>
  </si>
  <si>
    <t>11.2.</t>
  </si>
  <si>
    <t>11.2.1.</t>
  </si>
  <si>
    <t>11.2.2.</t>
  </si>
  <si>
    <t>11.2.3.</t>
  </si>
  <si>
    <t>11.2.4.</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</si>
  <si>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</si>
  <si>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</si>
  <si>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</si>
  <si>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</si>
  <si>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</si>
  <si>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Улица Киртбая от  ул. 1 "З" до ул. 3 "З"(ДАиГ)</t>
  </si>
  <si>
    <t>26.</t>
  </si>
  <si>
    <t>11.1.2.</t>
  </si>
  <si>
    <t>11.1.2.1.</t>
  </si>
  <si>
    <t>27.</t>
  </si>
  <si>
    <t>28.</t>
  </si>
  <si>
    <t>11.1.1.1</t>
  </si>
  <si>
    <t>11.1.1.2</t>
  </si>
  <si>
    <t xml:space="preserve"> </t>
  </si>
  <si>
    <t xml:space="preserve">Утвержденный план 
на 2019 год </t>
  </si>
  <si>
    <t xml:space="preserve">Уточненный план 
на 2019 год </t>
  </si>
  <si>
    <t>29.</t>
  </si>
  <si>
    <t>11.1.2.2.</t>
  </si>
  <si>
    <t>Улица Маяковского на участке от  ул. 30 лет Победы до ул. Университетской (ДАиГ)</t>
  </si>
  <si>
    <t>Субвенции на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(ХЭУ)</t>
  </si>
  <si>
    <t>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 ДАиГ)</t>
  </si>
  <si>
    <t>Обеспечение жильем граждан, уволенных с военной службы, и приравненных к ним лиц (УУиРЖ)</t>
  </si>
  <si>
    <t>Предоставление субсидий из бюджета автономного округа бюджетам муниципальных образований автономного округа для реализации полномочий на переселение граждан из непригодного для проживания жилищного фонда и создание наемных домов социального использования (ДАиГ)</t>
  </si>
  <si>
    <t xml:space="preserve">В связи с отсутствием на 01.01.2019 участников подпрограммы, средства федерального бюджета до муниципального образования не доводились. </t>
  </si>
  <si>
    <t xml:space="preserve">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(ДАиГ)
</t>
  </si>
  <si>
    <t xml:space="preserve">Подпрограмма  4 "Обеспечение мерами государственной поддержки по улучшению жилищных условий отдельных категорий граждан"
</t>
  </si>
  <si>
    <t>Подпрограмма 2 "Содействие развитию жилищного строительства"</t>
  </si>
  <si>
    <t>"Обеспечение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(УУиРЖ)</t>
  </si>
  <si>
    <t xml:space="preserve">Государственная программа «Доступная среда» </t>
  </si>
  <si>
    <t>Государственная программа "Устойчивое развитие коренных малочисленных народов Севера"</t>
  </si>
  <si>
    <t>Государственная программа "Безопасность жизнедеятельности"</t>
  </si>
  <si>
    <t>Государственная программа "Цифровое развитие Ханты-Мансийского автономного округа – Югры"</t>
  </si>
  <si>
    <t xml:space="preserve">Государственная программа «Управление государственными финансами» </t>
  </si>
  <si>
    <t>Государственная программа "Развитие гражданского общества"</t>
  </si>
  <si>
    <t>Государственная программа "Управление государственным имуществом"</t>
  </si>
  <si>
    <t>Государственная программа "Воспроизводство и использование природных ресурсов"</t>
  </si>
  <si>
    <t>Государственная программа "Развитие промышленности и туризма"</t>
  </si>
  <si>
    <t>30.</t>
  </si>
  <si>
    <t>Выполнение работ по определению границ зон затопления, подтопления на территории муниципального образования (ДАиГ)</t>
  </si>
  <si>
    <t>11.1.1.3</t>
  </si>
  <si>
    <t>Проект планировки и проект межевания территории ЗПЛ2 (Северный жилой район), предусматривающей индивидуальное жилое строительство в городе Сургуте (ДАиГ)</t>
  </si>
  <si>
    <t>11.1.1.4</t>
  </si>
  <si>
    <t>11.1.1.5</t>
  </si>
  <si>
    <t>Возмещение части затрат застройщика (инвестора) по строительству объектов инженерной инфраструктуры на основании итогов отбора</t>
  </si>
  <si>
    <t xml:space="preserve">АГ(ДК): В рамках реализации государственной программы заключено соглашение от 04.03.2019 №44 о предоставлении субсидии местному бюджету из бюджета ХМАО-Югры. В рамках подпрограммы  "Гармонизация межнациональных и межконфессиональных отношений" бюджетные ассигнования запланированы на организацию и проведение фестиваля национальных культур "Соцветие" (МБУ ИКЦ "Старый Сургут"). Бюджетные ассигнования исполнены в полном объеме.                                                                                                                                                                                       </t>
  </si>
  <si>
    <t>Приобретение жилых помещений в целях их предоставления гражданам, переселяемым из аварийных многоквартирных домов</t>
  </si>
  <si>
    <t>Приобретение жилых помещений в целях обеспечения жильем граждан (ДАиГ)</t>
  </si>
  <si>
    <t xml:space="preserve">В 2019 году из средств окружного бюджета приобретены конверты и бумага. </t>
  </si>
  <si>
    <t>на 31.12.2019</t>
  </si>
  <si>
    <t>Остаток неиспользованных ассигнований на 31.12.2019</t>
  </si>
  <si>
    <r>
      <t>Государственная программа "Социальное и демографическое развитие"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t>
    </r>
  </si>
  <si>
    <r>
      <t>Государственная программа "Развитие экономического потенциала"
(</t>
    </r>
    <r>
      <rPr>
        <sz val="16"/>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Субсидии на поддержку малого и среднего предпринимательства;
3. Субсидии на развитие многофункциональных центров предоставления государственных и муниципальных услуг).</t>
    </r>
  </si>
  <si>
    <r>
      <t xml:space="preserve">Государственная программа "Развитие государственной гражданской и муниципальной службы"
</t>
    </r>
    <r>
      <rPr>
        <sz val="16"/>
        <rFont val="Times New Roman"/>
        <family val="2"/>
        <charset val="204"/>
      </rPr>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</si>
  <si>
    <r>
      <t xml:space="preserve">Государственная программа Ханты-Мансийского автономного округа – Югры "Профилактика правонарушений и обеспечение отдельных прав граждан"
</t>
    </r>
    <r>
      <rPr>
        <sz val="16"/>
        <rFont val="Times New Roman"/>
        <family val="2"/>
        <charset val="204"/>
      </rPr>
      <t xml:space="preserve">(1.Субвенции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6.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t>
    </r>
  </si>
  <si>
    <r>
      <t xml:space="preserve">Государственная программа "Создание условий для эффективного управления муниципальными финансами"
</t>
    </r>
    <r>
      <rPr>
        <sz val="16"/>
        <rFont val="Times New Roman"/>
        <family val="1"/>
        <charset val="204"/>
      </rPr>
      <t>(Иные межбюджетные трасферты на поощрение муниципальных управленческих команд за счет средств иных межбюджетных трансфертов из федерального бюджета)</t>
    </r>
  </si>
  <si>
    <r>
      <t xml:space="preserve">Государственная программа "Современное здравоохранение"
</t>
    </r>
    <r>
      <rPr>
        <sz val="16"/>
        <rFont val="Times New Roman"/>
        <family val="2"/>
        <charset val="204"/>
      </rPr>
      <t>(1. Субвенции на организацию осуществления мероприятий по проведению дезинсекции и дератизации в Ханты-Мансийском автономном округе - Югре.)</t>
    </r>
  </si>
  <si>
    <r>
      <t xml:space="preserve">Государственная программа "Развитие образования"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</si>
  <si>
    <r>
      <t>Государственная программа "Развитие агропромышленного комплекса"
(</t>
    </r>
    <r>
      <rPr>
        <sz val="16"/>
        <rFont val="Times New Roman"/>
        <family val="2"/>
        <charset val="204"/>
      </rPr>
      <t xml:space="preserve">1. Субвенции на повышение эффективности использования и развитие ресурсного потенциала рыбохозяйственного комплекса;
2.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3. Субвенции на поддержку животноводства, переработку и реализацию продукции животноводства;
4. Субвенции на поддержку малых форм хозяйствования) </t>
    </r>
  </si>
  <si>
    <r>
      <rPr>
        <b/>
        <sz val="16"/>
        <rFont val="Times New Roman"/>
        <family val="2"/>
        <charset val="204"/>
      </rPr>
      <t>Государственная программа "Культурное пространство"</t>
    </r>
    <r>
      <rPr>
        <sz val="16"/>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Ханты-Мансийского автономного округа - Югры;
3. Субсидии на государственную поддержку отрасли культуры;
4. Субсидии на поддержку творческой деятельности и техническое оснащение детских и кукольных театров.
</t>
    </r>
  </si>
  <si>
    <r>
      <t xml:space="preserve">Государственная программа «Жилищно-коммунальный комплекс и городская среда» 
</t>
    </r>
    <r>
      <rPr>
        <sz val="16"/>
        <rFont val="Times New Roman"/>
        <family val="2"/>
        <charset val="204"/>
      </rPr>
      <t xml:space="preserve">(1.Субвенции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2.Субсидии на реализацию программ формирования современной городской среды;
3.Субсидии на реализацию полномочий в сфере жилищно-коммунального комплекса;
4.Субсидии на благоустройство территорий муниципальных образований)
</t>
    </r>
  </si>
  <si>
    <r>
      <t xml:space="preserve">Государственная программа "Развитие физической культуры и спорта"
</t>
    </r>
    <r>
      <rPr>
        <sz val="16"/>
        <rFont val="Times New Roman"/>
        <family val="1"/>
        <charset val="204"/>
      </rPr>
      <t>1</t>
    </r>
    <r>
      <rPr>
        <b/>
        <sz val="16"/>
        <rFont val="Times New Roman"/>
        <family val="1"/>
        <charset val="204"/>
      </rPr>
      <t xml:space="preserve">. </t>
    </r>
    <r>
      <rPr>
        <sz val="16"/>
        <rFont val="Times New Roman"/>
        <family val="1"/>
        <charset val="204"/>
      </rPr>
      <t xml:space="preserve">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t>
    </r>
    <r>
      <rPr>
        <sz val="16"/>
        <rFont val="Times New Roman"/>
        <family val="2"/>
        <charset val="204"/>
      </rPr>
      <t xml:space="preserve">                                                                                                                                                                                               2. Субсидии на государственную поддержку спортивных организаций, осуществляющих подготовку спортивного резерва для сборных команд Российской Федерации.
</t>
    </r>
  </si>
  <si>
    <r>
      <t xml:space="preserve">Государственная программа "Реализация государственной национальной политики и профилактика экстремизма"
</t>
    </r>
    <r>
      <rPr>
        <sz val="16"/>
        <rFont val="Times New Roman"/>
        <family val="2"/>
        <charset val="204"/>
      </rPr>
      <t xml:space="preserve">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t>
    </r>
    <r>
      <rPr>
        <sz val="16"/>
        <color rgb="FFFF0000"/>
        <rFont val="Times New Roman"/>
        <family val="1"/>
        <charset val="204"/>
      </rPr>
      <t/>
    </r>
  </si>
  <si>
    <r>
      <rPr>
        <b/>
        <sz val="16"/>
        <rFont val="Times New Roman"/>
        <family val="1"/>
        <charset val="204"/>
      </rPr>
      <t xml:space="preserve">Государственная программа "Поддержка занятости населения"
</t>
    </r>
    <r>
      <rPr>
        <sz val="16"/>
        <rFont val="Times New Roman"/>
        <family val="1"/>
        <charset val="204"/>
      </rPr>
      <t>1.</t>
    </r>
    <r>
      <rPr>
        <b/>
        <sz val="16"/>
        <rFont val="Times New Roman"/>
        <family val="1"/>
        <charset val="204"/>
      </rPr>
      <t xml:space="preserve"> </t>
    </r>
    <r>
      <rPr>
        <sz val="16"/>
        <rFont val="Times New Roman"/>
        <family val="1"/>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t>
    </r>
    <r>
      <rPr>
        <sz val="16"/>
        <color rgb="FFFF0000"/>
        <rFont val="Times New Roman"/>
        <family val="2"/>
        <charset val="204"/>
      </rPr>
      <t xml:space="preserve">
</t>
    </r>
    <r>
      <rPr>
        <sz val="16"/>
        <rFont val="Times New Roman"/>
        <family val="1"/>
        <charset val="204"/>
      </rPr>
      <t xml:space="preserve">2. Иные межбюджетные трансферты на реализацию  мероприятий по содействию трудоустройству граждан.                   </t>
    </r>
    <r>
      <rPr>
        <sz val="16"/>
        <color rgb="FFFF0000"/>
        <rFont val="Times New Roman"/>
        <family val="2"/>
        <charset val="204"/>
      </rPr>
      <t xml:space="preserve">                                                                                                                  </t>
    </r>
  </si>
  <si>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выполнен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Остаток бюджетных ассигнований в объеме 3 994,26 тыс.руб. (20,83 тыс.руб. - средства окружного бюджета; 3 973,43 тыс.руб. - средства местного бюджета) - сложился по итогам проведения торгов - 1 905,13 тыс.руб., экономия по факту выполненных работ - 25,95 тыс.руб., отсутствие потребности в запланированных расходах - 2 063,18 тыс.руб.
2."Обеспечение равных прав потребителей на получение энергетических ресурсов": 
1) ДГХ:  предоставлена субсидия АО "Сжиженный газ Север в сумме 4 489,9 тыс.руб. на возмещение недополученных доходов при реализации населению сжиженного газа по социально ориентированным розничным ценам.  
2) УБУиО: оплачены расходы на оплату труда для осуществления переданного государственного полномочия в объеме 2,6 тыс.рублей.
Остаток в объеме 29,25 тыс.рублей - перечисление субсидии за декабрь в январе 2020 года.
3. Подпрограмма "Повышение энергоэффективности в отраслях экономики":
Выполнены работы/услуги:
- по капитальному ремонту автоматизированных узлов управления тепловой энергии на 3 объектах (МБОУ СОШ № 30 (ул.Ленина, 68/1), МБОУ НШ "Перспектива" (30 лет Победы, 39/1), МБОУ НШ "Перспектива" (30 лет Победы,54/2);
- по замене оконных блоков в здании МБОУ СОШ № 8 имени Сибирцева А.Н.;
- электромонтажные работы по замене светильников на 4 объектах (МБОУ СОШ № 20, 25, 32, МБОУ Сургутский естественно-научный лицей);
- по установке 106 шт. индивидуальных узлов учета ГХВС в муниципальных квартирах.
Остаток бюджетных ассигнований в объеме 468,53 тыс.руб. (средства местного бюджета) - экономия по итогам выполнения сметных расчетов, экономия по факту выполненных работ.
2) МКУ "ХЭУ": замена узлов учета потребления энергетических ресурсов в 1 учреждении. 
Остаток бюджетных ассигнований в объеме 22,57 тыс.руб. (средства местного бюджета) -  экономия по итогам выполнения сметных расчетов, экономия по факту выполненных работ.
4. "Формирование комфортной городской среды" реализовано:
1) УЛПХиЭБ: "Благоустройство в районе СурГУ в г. Сургуте". Выполнены следующие виды работ: устройство наружных сетей электроснабжения, устройство системы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2) ДГХ: Выполнено благоустройство придомовых территорий по 5 адресам (ул. Гагарина, 10, ул. Мира, 5, 7, ул. Островского, 9,19).
Неисполнение 6 145,6 тыс.руб. ( 4 916,46 тыс.руб. - средства окружного бюджета, 1 229,12 тыс.руб. - средства местного бюджета) - экономия в связи с уточнением объемов работ.
3) ДАиГ: выполнены работы по благоустройству следующих объектов:
1.  "Главная площадь города Сургута"; 
2.  "Исторический парк "Россия - моя история";
3. "Реконструкция (реновация) рекреационных территорий общественных пространств в западном жилом районе города Сургута".
Остаток бюджетных ассигнований в объеме 4 812,44 тыс.руб. (0,08 тыс.руб. - средства окружного бюджета, 4 812,36 тыс.руб. - средства местного бюджета)  сложился по итогам заключения контрактов (356,3 тыс.рублей), в связи с отставанием от графика производства работ (4 456,1 тыс.рублей).
5. Кроме того, за счет средств предприятий выполнены работы по реконструкции уличных водопроводных сетей протяженностью 0,604 км, техперевооружению магистральных тепловых сетей протяженностью 1 323 пог.м, по техперевооружению сетей освещения в количестве 3 ед., замене светильников  на объектах предприятий в количестве  43 ед.
Неисполнение 1 158,6 тыс.руб. (средства местного бюджета) -  экономия по итогам выполнения сметных расчетов, экономия по факту выполненных работ.</t>
  </si>
  <si>
    <t xml:space="preserve">Информация о реализации государственных программ Ханты-Мансийского автономного округа - Югры
на территории городского округа город Сургут на 31.12.2019 </t>
  </si>
  <si>
    <r>
      <t xml:space="preserve">Финансовые затраты на реализацию программы в </t>
    </r>
    <r>
      <rPr>
        <u/>
        <sz val="18"/>
        <rFont val="Times New Roman"/>
        <family val="2"/>
        <charset val="204"/>
      </rPr>
      <t>2019</t>
    </r>
    <r>
      <rPr>
        <sz val="18"/>
        <rFont val="Times New Roman"/>
        <family val="2"/>
        <charset val="204"/>
      </rPr>
      <t xml:space="preserve"> году  </t>
    </r>
  </si>
  <si>
    <r>
      <t xml:space="preserve">Государственная программа "Экологическая безопасность"
</t>
    </r>
    <r>
      <rPr>
        <sz val="16"/>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</si>
  <si>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r>
      <t xml:space="preserve">
</t>
    </r>
    <r>
      <rPr>
        <u/>
        <sz val="16"/>
        <rFont val="Times New Roman"/>
        <family val="1"/>
        <charset val="204"/>
      </rPr>
      <t>АГ(ДК):</t>
    </r>
    <r>
      <rPr>
        <sz val="16"/>
        <rFont val="Times New Roman"/>
        <family val="1"/>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 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библиотек и комплектование книжных фондов муниципальных общедоступных библиотек (МБУК "ЦБС").</t>
    </r>
    <r>
      <rPr>
        <sz val="16"/>
        <color rgb="FFFF0000"/>
        <rFont val="Times New Roman"/>
        <family val="2"/>
        <charset val="204"/>
      </rPr>
      <t xml:space="preserve"> </t>
    </r>
    <r>
      <rPr>
        <sz val="16"/>
        <rFont val="Times New Roman"/>
        <family val="1"/>
        <charset val="204"/>
      </rPr>
      <t xml:space="preserve">Бюджетные ассигнования исполнены в полном объеме.     </t>
    </r>
    <r>
      <rPr>
        <sz val="16"/>
        <color rgb="FFFF0000"/>
        <rFont val="Times New Roman"/>
        <family val="2"/>
        <charset val="204"/>
      </rPr>
      <t xml:space="preserve">                                                                                                                                                                                  
</t>
    </r>
    <r>
      <rPr>
        <sz val="16"/>
        <rFont val="Times New Roman"/>
        <family val="1"/>
        <charset val="204"/>
      </rPr>
      <t xml:space="preserve"> 2) В рамках реализации подпрограммы "Поддержка творческих инициатив, способствующих самореализации населения"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Бюджетные ассигнования запланированы на техническое оснащение детских и кукольных театров, (МАУ "ТАиК "Петрушка"). Бюджетные ассигнования исполнены в полном объеме.                  </t>
    </r>
    <r>
      <rPr>
        <sz val="16"/>
        <color rgb="FFFF0000"/>
        <rFont val="Times New Roman"/>
        <family val="2"/>
        <charset val="204"/>
      </rPr>
      <t xml:space="preserve">                                                                                                                                                                                                                                                                                                                                                                                                                                                                                                                                                                                                                                                                                                                                                                                                                                 </t>
    </r>
    <r>
      <rPr>
        <sz val="16"/>
        <rFont val="Times New Roman"/>
        <family val="1"/>
        <charset val="204"/>
      </rPr>
      <t xml:space="preserve">3) В рамках реализации подпрограммы  "Модернизация и развитие учреждений культуры"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Бюджетные ассигнования запланированы на оснащение детских школ искусств музыкальными инструментами, оборудованием и учебными материалами. Бюджетные ассигнования исполнены в полном объеме.           </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 xml:space="preserve">АГ: </t>
    </r>
    <r>
      <rPr>
        <sz val="16"/>
        <rFont val="Times New Roman"/>
        <family val="1"/>
        <charset val="204"/>
      </rPr>
      <t xml:space="preserve"> В рамках реализации мероприятия «Материально-техническое обеспечение деятельности по осуществлению отдельных государственных полномочий в области архивного дела» бюджетные ассигнования использованы в полном объеме. </t>
    </r>
  </si>
  <si>
    <r>
      <rPr>
        <u/>
        <sz val="16"/>
        <rFont val="Times New Roman"/>
        <family val="1"/>
        <charset val="204"/>
      </rPr>
      <t>КУИ</t>
    </r>
    <r>
      <rPr>
        <sz val="16"/>
        <rFont val="Times New Roman"/>
        <family val="1"/>
        <charset val="204"/>
      </rPr>
      <t xml:space="preserve">: В рамках реализации программы  были предоставлены субсидии:
-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(3 получателя) на сумму 6 284,2 тыс.рублей;
- на поддержку животноводства, переработку и реализацию продукции животноводства (1 получатель) на сумму 21,4 тыс.рублей;;
- на поддержку малых форм хозяйствования (1 получатель) на сумму 500,0 тыс.рублей.
</t>
    </r>
    <r>
      <rPr>
        <u/>
        <sz val="16"/>
        <rFont val="Times New Roman"/>
        <family val="1"/>
        <charset val="204"/>
      </rPr>
      <t>ДГХ</t>
    </r>
    <r>
      <rPr>
        <sz val="16"/>
        <rFont val="Times New Roman"/>
        <family val="1"/>
        <charset val="204"/>
      </rPr>
      <t xml:space="preserve">: В рамках реализации мероприятий программы был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Отловлено всего по контракту 203 собаки, в том числе 125 голов за счет средств окружного бюджета.
Средства окружного бюджета исполнены в полном объеме.
</t>
    </r>
    <r>
      <rPr>
        <u/>
        <sz val="16"/>
        <rFont val="Times New Roman"/>
        <family val="1"/>
        <charset val="204"/>
      </rPr>
      <t>УБУиО</t>
    </r>
    <r>
      <rPr>
        <sz val="16"/>
        <rFont val="Times New Roman"/>
        <family val="1"/>
        <charset val="204"/>
      </rPr>
      <t xml:space="preserve">: Оплачены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в объеме 69,1 тыс.рублей. 
</t>
    </r>
  </si>
  <si>
    <r>
      <t>Государственная программа "Развитие жилищной сферы"
(</t>
    </r>
    <r>
      <rPr>
        <sz val="16"/>
        <rFont val="Times New Roman"/>
        <family val="2"/>
        <charset val="204"/>
      </rPr>
      <t xml:space="preserve">1.Субвенции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2.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 Субсидии на строительство объектов инженерной инфраструктуры на территориях, предназначенных для жилищного строительства
4.Субсидии на реализацию мероприятий по обеспечению жильем молодых семей
5. Субсидии для реализации полномочий в области жилищных отношений
6. Субсидии для реализации полномочий в области жилищного строительства
7.Осуществление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8.Осуществление полномочий по обеспечению жильем отдельных категорий граждан, установленных Федеральным законом от 12 января 1995 года № 5-ФЗ "О ветеранах"
9. Субсидии на обеспечение устойчивого сокращения непригодного для проживания жилищного фонда за счет средств бюджета автономного округа
10. Субсидии на обеспечение устойчивого сокращения непригодного для проживания жилищного фонда за счет средств, поступивших от Фонда содействия реформированию жилищно-коммунального хозяйства </t>
    </r>
  </si>
  <si>
    <t>Закупки на приобретение жилых помещений для участников программы размещены  (185 кв.) 05.12.2019. Аукционы не состоялись т.к. по окончании срока подачи заявок на участие в аукционах не подано ни одной заявки.</t>
  </si>
  <si>
    <t>Приобретено 422 жилых помещений на общую сумму 1 237 382,91 тыс.руб. 
 - 16 159,83 тыс.руб.- экономия в результате проведенных торгов по приобретению жилых помещений. 
 - 160 134,69 тыс.руб. не освоены в связи с тем, что аукционы на приобретение жилых помещений для предоставления переселяемым из аварийных жилых домов были признаны несостоявшимися.</t>
  </si>
  <si>
    <t>Проектно-изыскательские работы по определению границ зон затопления, подтопления на территории муниципального образования выполнены и оплачены в полном объеме (МК №26/2018 от 29.10.2018г с АО "Сибземпроект". Сумма по контракту 43100,0 тыс.руб.)</t>
  </si>
  <si>
    <r>
      <t xml:space="preserve">Государственная программа "Современная транспортная система"
</t>
    </r>
    <r>
      <rPr>
        <sz val="16"/>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
2.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обработку и рассылку постановлений органов государственного контроля (надзора);
3. 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r>
  </si>
  <si>
    <t xml:space="preserve">   На 31.12.2019 участниками мероприятия числилось 48 молодых семей. Между Департаментом строительства ХМАО - Югры и Администрацией города заключено соглашение о предоставлении в 2019 году субсидии из бюджета Ханты-Мансийского автономного округа - Югры бюджету муниципального образования ХМАО-Югры город Сургут на софинансирование расходных обязательств муниципального образования ХМАО-Югры город Сургут на предоставление социальных выплат молодым семьям. 
    По состоянию на 31.12.2019, с учетом доведенных лимитов федерального бюджета и бюджета Ханты-Мансийского автономного округа – Югры, а также средств местного бюджета, предусмотренных в бюджете города,  социальные выплаты на приобретение жилья в 2019 году предоставлены 4 молодым семьям - участникам мероприятия. 
    Остаток средств  в размере 89,92 тыс.руб. сложился в результате разницы между расчетным размером субсидии и суммой остатка основного долга по кредитному договору молодой семьи.</t>
  </si>
  <si>
    <r>
      <rPr>
        <u/>
        <sz val="16"/>
        <rFont val="Times New Roman"/>
        <family val="1"/>
        <charset val="204"/>
      </rPr>
      <t>ДАиГ:</t>
    </r>
    <r>
      <rPr>
        <sz val="16"/>
        <rFont val="Times New Roman"/>
        <family val="1"/>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07.05.2019. Экономия по итогам проведения конкурсных процедур составила 0,12 тыс.рублей.
</t>
    </r>
    <r>
      <rPr>
        <u/>
        <sz val="16"/>
        <rFont val="Times New Roman"/>
        <family val="1"/>
        <charset val="204"/>
      </rPr>
      <t xml:space="preserve">АГ: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числилось 402 человека.
     По состоянию на 31.12.2019 на основании приказа Департамента строительства ХМАО-Югры от 18.01.2019 № 5-п, от 24.07.2019 № 160-п в список получателей субсидии включено 28 льготополучателей. 
     По состоянию на 31.12.2019: 
- 14 гражданам перечислена субсидия;       
- 4 гражданам отказано в предоставлении субсидии в связи с утратой права на обеспечение жильем за счет средств федерального бюджета;
- 2 граждан не предоставили документы для принятия решения о выдаче гарантийного письма;   
- 8 граждан отказались от получения субсидий на основании личного заявления.                                                                                                                             
       Остаток средств  в размере 0,06 тыс.руб. сложился по фактическим расходам.
       </t>
    </r>
  </si>
  <si>
    <r>
      <rPr>
        <u/>
        <sz val="16"/>
        <rFont val="Times New Roman"/>
        <family val="2"/>
        <charset val="204"/>
      </rPr>
      <t>УППЭК:</t>
    </r>
    <r>
      <rPr>
        <sz val="16"/>
        <rFont val="Times New Roman"/>
        <family val="2"/>
        <charset val="204"/>
      </rPr>
      <t xml:space="preserve"> в рамках реализации государственной программы оказаны услуги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договоры:
1. С ООО "СПЕЦБИОТЕХ" :
- на оказание услуг по  акарицидной (трехкратной)  обработке  территорий г. Сургута ХМАО-Югры  на сумму 711,9 тыс. руб. Площадь, подлежащая обработке 414,5 га., фактически обработано 414,5га.
- на оказание услуг по ларвицидной (двукратной) обработке открытых водоемов г. Сургута ХМАО-Югры  на сумму 237,2 тыс. руб. 
Площадь, подлежащая обработке 326,17 га., фактически обработано 326,17 га.
- на оказание услуг по дератизации (двукратной) селитебной зоны территорий г. Сургута ХМАО-Югры  на сумму 152,1 тыс. руб.
Площадь, подлежащая обработке 232,30 га, фактически  обработано 232,30 га.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Услуги оказаны в полном объеме.
Площадь подлежащая контролю эффективности:
- акарицидные обработки – 41,63 га;
- ларвицидные обработки – 32,62 га;
- дератизация – 23,23 га.
Исполнение 100% 
0,04 тыс.руб. - экономия, сложившаяся в результате фактического исполнения контракта.
</t>
    </r>
    <r>
      <rPr>
        <u/>
        <sz val="16"/>
        <rFont val="Times New Roman"/>
        <family val="2"/>
        <charset val="204"/>
      </rPr>
      <t>АГ:</t>
    </r>
    <r>
      <rPr>
        <sz val="16"/>
        <rFont val="Times New Roman"/>
        <family val="2"/>
        <charset val="204"/>
      </rPr>
      <t xml:space="preserve"> в рамках реализации государственной программы произведена выплата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</si>
  <si>
    <t>Проектно-изыскательские работы по разработке проекта  планировки и проекта межевания территории 3ПЛ2, предусматривающий индивидуальное жилое строительство в городе Сургуте выполнены и оплачены (ООО "Архивариус", сумма контракта 2214,3 тыс.руб.)
0,07 тыс. рублей - экономия по результатам проведения конкурсных процедур.</t>
  </si>
  <si>
    <t>Произведена оплата субсидии на возмещение части затрат застройщикам (инвесторам) по строительству объектов инженерной инфраструктуры по результатам отбора участников. 
1 170,57 тыс. рублей - экономия, сложившаяся по результатам проведенного отбора получателей субсидии.</t>
  </si>
  <si>
    <t xml:space="preserve">Объект введен в эксплуатацию. Разрешение на ввод № 86-ru-86310000-51 от 13.09.2019.  
8,4 тыс. руб. - экономия по факту выполнения работ. </t>
  </si>
  <si>
    <t>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Выполнены работы по устройству земляного полотна, дорожной одежды, светофорного регулирования, сетям уличного освещения, наружным сетям связи, сетям теплоснабжения, сетям хозбытовой канализации. Готовность объекта  - 70 %.  
16 115,91 тыс. рублей  - неисполнение обусловлено отставанием Подрядчика от графика производства работ.  Ввод объекта в эксплуатацию планируется в 2020 году.</t>
  </si>
  <si>
    <r>
      <rPr>
        <sz val="16"/>
        <rFont val="Times New Roman"/>
        <family val="1"/>
        <charset val="204"/>
      </rPr>
      <t xml:space="preserve">АГ(ДК): 1) В рамках реализации подпрограммы "Развитие спорта высших достижений и системы подготовки спортивного резерва" государственной программы заключено соглашение от 01.04.2019 №05-СШ/2019 о предоставлении субсидии местному бюджету из бюджета ХМАО-Югры.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Бюджетные ассигнования исполнены в полном объеме.                                                                                                                                                                                       </t>
    </r>
    <r>
      <rPr>
        <sz val="16"/>
        <color rgb="FFFF0000"/>
        <rFont val="Times New Roman"/>
        <family val="2"/>
        <charset val="204"/>
      </rPr>
      <t xml:space="preserve">
                                                                                                                                                                                                                                                                                                                                                                                                                                                                                                                                           </t>
    </r>
    <r>
      <rPr>
        <sz val="16"/>
        <rFont val="Times New Roman"/>
        <family val="1"/>
        <charset val="204"/>
      </rPr>
      <t xml:space="preserve">2) В рамках реализации Федерального проекта "Спорт-норма жизни" заключено соглашение от 11.07.2019 №71876000-1-2019-013 о предоставлении субсидии из бюджета ХМАО-Югры местному бюджету.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Бюджетные ассигнования исполнены в полном объеме.               </t>
    </r>
    <r>
      <rPr>
        <sz val="16"/>
        <color rgb="FFFF0000"/>
        <rFont val="Times New Roman"/>
        <family val="2"/>
        <charset val="204"/>
      </rPr>
      <t xml:space="preserve">                                                                                                                                                                                                                                                                                                                                                                    </t>
    </r>
  </si>
  <si>
    <r>
      <rPr>
        <u/>
        <sz val="16"/>
        <rFont val="Times New Roman"/>
        <family val="2"/>
        <charset val="204"/>
      </rPr>
      <t xml:space="preserve">АГ: </t>
    </r>
    <r>
      <rPr>
        <sz val="16"/>
        <rFont val="Times New Roman"/>
        <family val="2"/>
        <charset val="204"/>
      </rPr>
      <t xml:space="preserve">В рамках реализации  переданного государственного полномочия осуществлялась деятельность  в сфере обращения с твердыми коммунальными отходами. Произведены расходы по выплате заработной платы и начислений на выплаты по оплате труда, а также по поставке бумаги и конвертов. 
</t>
    </r>
  </si>
  <si>
    <r>
      <rPr>
        <u/>
        <sz val="16"/>
        <rFont val="Times New Roman"/>
        <family val="1"/>
        <charset val="204"/>
      </rPr>
      <t>АГ:</t>
    </r>
    <r>
      <rPr>
        <sz val="16"/>
        <rFont val="Times New Roman"/>
        <family val="1"/>
        <charset val="204"/>
      </rPr>
      <t xml:space="preserve"> В рамках переданных государственных полномочий осуществлялись функции по обеспечению организации  деятельности  комиссий по делам несовершеннолетних и защите их прав, по опеке и попечительству, предоставлению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произведены за период с января по декабрь 2019 года.
      В процессе исполнения расходов сложилась экономия 3 766,45 тыс.руб.:
- по фонду оплаты труда и начислениям на выплаты по оплате труда. Фактические расходы сложились меньше запланированных;
- по предоставлению социальных пособий и компенсаций персоналу. Расходы носят заявительный характер;
- по командировочным расходам в связи с отменой командировок;
- по факту предоставленных услуг связи, транспортных услуг, коммунальных, услуг по содержанию имущества.
- в связи с неисполнением (ненадлежащим исполнением) поставщиками условий заключенных государственных контрактов.
- по расходам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Расходы носят заявительный характер. На 31.12.2019 за счет вышеуказанной субвенции из бюджета автономного округа предоставлены  субсидии некоммерческим организациям в сумме 2 009,4 тыс. рублей (70% исполнения от плана).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Выполнен ремонт 6 квартир детям-сиротам по следующим адресам:
ул. Университетская, 31, кв. 435 (44,9 м2), ул. Чехова, 7, кв. 170 (39,1 м2), ул. Московская, 34, кв. 32 (28,3 м2),  ул. А.Усольцева, 26, кв. 274 (43,2 м2), ул. Ф. Показаньева, 10/1, кв. 56 (9,9 м2), пр. Набережный, 72, кв. 44 (43,8 м2).</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2019 приобретено 29 жилых помещений детям-сиротам и детям, оставшимся без попечения родителей, лицам из их числа на общую сумму 50 874,12 тыс.руб. 
Неисполнение в размере 68 416,92 тыс. руб. обусловлено тем, что неоднократно размещенные в течении года закупки не состоялись  т.к. по окончании срока подачи заявок на участие в аукционах не подано ни одной заявки.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(выполнено в полном объеме).</t>
    </r>
    <r>
      <rPr>
        <sz val="16"/>
        <color rgb="FFFF0000"/>
        <rFont val="Times New Roman"/>
        <family val="2"/>
        <charset val="204"/>
      </rPr>
      <t xml:space="preserve">
</t>
    </r>
    <r>
      <rPr>
        <sz val="16"/>
        <rFont val="Times New Roman"/>
        <family val="1"/>
        <charset val="204"/>
      </rPr>
      <t>В рамках реализации мероприятий программы в 2019 году по состоянию на 31.12.2019 приобретено 200 путевок для детей-сирот и детей, оставшихся без попечения родителей  в возрасте от 6 до 17 лет (включительно) (100% от плана).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</si>
  <si>
    <r>
      <rPr>
        <u/>
        <sz val="16"/>
        <rFont val="Times New Roman"/>
        <family val="1"/>
        <charset val="204"/>
      </rPr>
      <t>АГ:</t>
    </r>
    <r>
      <rPr>
        <sz val="16"/>
        <rFont val="Times New Roman"/>
        <family val="1"/>
        <charset val="204"/>
      </rPr>
      <t xml:space="preserve"> В рамках переданных полномочий осуществлялась деятельность в сфере трудовых отношений государственного управления охраной труда.
   В процессе исполнения расходов сложилась экономия 656,11 тыс.руб.:
- по фонду оплаты труда и начислениям на выплаты по оплате труда. Фактические расходы сложились меньше запланированных;
- по предоставлению компенсации стоимости проезда к месту отдыха и обратно. Расходы носят заявительный характер.
- в связи с неисполнением (ненадлежащим исполнением) поставщиками условий заключенных государственных контрактов.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6 образовательных учреждений, подведомственных департаменту образования.</t>
    </r>
    <r>
      <rPr>
        <sz val="16"/>
        <color rgb="FFFF0000"/>
        <rFont val="Times New Roman"/>
        <family val="2"/>
        <charset val="204"/>
      </rPr>
      <t xml:space="preserve">
</t>
    </r>
    <r>
      <rPr>
        <sz val="16"/>
        <rFont val="Times New Roman"/>
        <family val="1"/>
        <charset val="204"/>
      </rPr>
      <t>Между</t>
    </r>
    <r>
      <rPr>
        <sz val="16"/>
        <color rgb="FFFF0000"/>
        <rFont val="Times New Roman"/>
        <family val="2"/>
        <charset val="204"/>
      </rPr>
      <t xml:space="preserve"> </t>
    </r>
    <r>
      <rPr>
        <sz val="16"/>
        <rFont val="Times New Roman"/>
        <family val="1"/>
        <charset val="204"/>
      </rPr>
      <t>КУ ХМАО-Югры «Сургутский центр занятости населения» и образовательными учреждениями заключены договоры, в соответствии с которыми  временно трудоустроены 14 человек., в том числе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 
- 110,29 тыс. руб.- экономия, сложившаяся по итогам заключенных договоров  КУ ХМАО-Югры «Сургутский центр занятости населения» и образовательными учреждениями по причине отсутствия кандидатов для трудоустройства.</t>
    </r>
    <r>
      <rPr>
        <sz val="16"/>
        <color rgb="FFFF0000"/>
        <rFont val="Times New Roman"/>
        <family val="2"/>
        <charset val="204"/>
      </rPr>
      <t xml:space="preserve">
</t>
    </r>
    <r>
      <rPr>
        <u/>
        <sz val="16"/>
        <rFont val="Times New Roman"/>
        <family val="1"/>
        <charset val="204"/>
      </rPr>
      <t>АГ (ДК)</t>
    </r>
    <r>
      <rPr>
        <sz val="16"/>
        <rFont val="Times New Roman"/>
        <family val="1"/>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1 спортивное учреждение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провели работу по поиску кандидата на организацию проведения стажировки для выпускника МБУ СП СШОР "Кедр" и по поиску кандидатов для организации временного трудоустройства в МАУ ПРСМ "Наше время". </t>
    </r>
    <r>
      <rPr>
        <sz val="16"/>
        <color rgb="FFFF0000"/>
        <rFont val="Times New Roman"/>
        <family val="2"/>
        <charset val="204"/>
      </rPr>
      <t xml:space="preserve">                                                                                                                                                                                                                                                                                                                                                          </t>
    </r>
    <r>
      <rPr>
        <sz val="16"/>
        <rFont val="Times New Roman"/>
        <family val="1"/>
        <charset val="204"/>
      </rPr>
      <t xml:space="preserve">                                                                                                - 8,69 тыс. руб. - экономия, сложившаяся по итогам заключенного договора  КУ ХМАО-Югры «Сургутский центр занятости населения» и МБУ СП СШОР "Кедр" в связи с фактически отработанным временем стажера;                                                                                                                                                                                                                                - 129,63 тыс. руб. - экономия, сложившаяся по итогам заключенных договоров  КУ ХМАО-Югры «Сургутский центр занятости населения» и МАУ ПРСМ "Наше время" по причине отсутствия кандидатов для трудоустройства.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программы возмещены фактически понесенные затраты на создание постоянного рабочего места для инвалида, принятого на работу в МКУ "ДЭАЗиИС". </t>
    </r>
    <r>
      <rPr>
        <sz val="16"/>
        <color rgb="FFFF0000"/>
        <rFont val="Times New Roman"/>
        <family val="2"/>
        <charset val="204"/>
      </rPr>
      <t xml:space="preserve">
</t>
    </r>
    <r>
      <rPr>
        <u/>
        <sz val="16"/>
        <color rgb="FFFF0000"/>
        <rFont val="Times New Roman"/>
        <family val="2"/>
        <charset val="204"/>
      </rPr>
      <t/>
    </r>
  </si>
  <si>
    <t xml:space="preserve">В рамках реализации государственной программы, в соответствии с Постановлением Правительства ХМАО-Югры от 19.12.2019 №516 произведены выплаты на поощрение муниципальных управленческих команд. </t>
  </si>
  <si>
    <r>
      <t xml:space="preserve">АГ: </t>
    </r>
    <r>
      <rPr>
        <sz val="16"/>
        <rFont val="Times New Roman"/>
        <family val="2"/>
        <charset val="204"/>
      </rPr>
      <t>В рамках переданных государственных полномочий осуществлялась деятельность  по государственной регистрации актов гражданского состояния.
       Произведена выплата заработной платы за период январь-декабрь 2019 года, оплата услуг по содержанию имущества и поставке материальных запасов.       
       Остаток средств сложился в связи с оплатой по факту оказания услуг связи и поставки горюче-смазочных материалов.</t>
    </r>
  </si>
  <si>
    <r>
      <rPr>
        <u/>
        <sz val="16"/>
        <rFont val="Times New Roman"/>
        <family val="2"/>
        <charset val="204"/>
      </rPr>
      <t>АГ:</t>
    </r>
    <r>
      <rPr>
        <sz val="16"/>
        <rFont val="Times New Roman"/>
        <family val="2"/>
        <charset val="204"/>
      </rPr>
      <t xml:space="preserve">  1. В рамках реализации мероприятий программы осуществлялась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произведены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В процессе исполнения расходов сложилась экономия 734,48 тыс.руб.:
- по фонду оплаты труда и начислениям на выплаты по оплате труда. Фактические расходы сложились меньше запланированных;
</t>
    </r>
    <r>
      <rPr>
        <sz val="16"/>
        <rFont val="Times New Roman"/>
        <family val="1"/>
        <charset val="204"/>
      </rPr>
      <t xml:space="preserve">- по факту предоставленных транспортных услуг и услуг связи;
- по поставке основных средств и </t>
    </r>
    <r>
      <rPr>
        <sz val="16"/>
        <rFont val="Times New Roman"/>
        <family val="2"/>
        <charset val="204"/>
      </rPr>
      <t xml:space="preserve">материалов по результатм проведения конкурсных процедур.  
       </t>
    </r>
    <r>
      <rPr>
        <sz val="16"/>
        <rFont val="Times New Roman"/>
        <family val="1"/>
        <charset val="204"/>
      </rPr>
      <t xml:space="preserve"> 2. В рамках реализации мероприятий программы осуществлялась деятельность на развитие многофункциональных центров предоставления государственных и муниципальных услуг.  Приобретенено оборудование и программное обеспечение. 
       В процессе исполнения расходов сложилась экономия 0,76 тыс.руб. по факту поставки основных средств в соответствии с условиями заключенных контрактов, договоров;</t>
    </r>
    <r>
      <rPr>
        <sz val="16"/>
        <rFont val="Times New Roman"/>
        <family val="2"/>
        <charset val="204"/>
      </rPr>
      <t xml:space="preserve">
      </t>
    </r>
    <r>
      <rPr>
        <sz val="16"/>
        <rFont val="Times New Roman"/>
        <family val="1"/>
        <charset val="204"/>
      </rPr>
      <t xml:space="preserve">  3. В рамках реализации мероприятий программы  заключено соглашение о предоставлении субсидии из бюджета ХМАО-Югры на поддержку малого и среднего предпринимательства.  </t>
    </r>
    <r>
      <rPr>
        <sz val="16"/>
        <rFont val="Times New Roman"/>
        <family val="2"/>
        <charset val="204"/>
      </rPr>
      <t xml:space="preserve">
    </t>
    </r>
    <r>
      <rPr>
        <sz val="16"/>
        <rFont val="Times New Roman"/>
        <family val="1"/>
        <charset val="204"/>
      </rPr>
      <t xml:space="preserve">    На 31.12.2019 проведены мероприятия: ежегодный городской конкурс "Предприниматель года",   курс "Основы ведения предпринимательской деятельности", оказана финансовая поддержка 64 субъектам предпринимательства.
</t>
    </r>
    <r>
      <rPr>
        <sz val="16"/>
        <rFont val="Times New Roman"/>
        <family val="2"/>
        <charset val="204"/>
      </rPr>
      <t xml:space="preserve">
</t>
    </r>
  </si>
  <si>
    <r>
      <rPr>
        <u/>
        <sz val="16"/>
        <rFont val="Times New Roman"/>
        <family val="1"/>
        <charset val="204"/>
      </rPr>
      <t>ДГХ</t>
    </r>
    <r>
      <rPr>
        <sz val="16"/>
        <rFont val="Times New Roman"/>
        <family val="1"/>
        <charset val="204"/>
      </rPr>
      <t>:  
Отремонтировано автомобильных дорог площадью 269,08 тыс.кв.м. 
Остаток бюджетных ассигнований в объеме 13 198,55 тыс. рублей сложился в результате замещения расходов местного бюджета средствами, поступившими из федерального бюджета (12 253,2 тыс.рублей), по итогам проведения конкурсных процедур (210,0 тыс.рублей), от уточнения начальной максимальной цены контракта (735,35 тыс. рублей).</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:В рамках государственной программы осуществлялось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937389,7 тыс.руб. Срок выполнения работ - 31.08.2021 года. Готовность объекта - 22 %.   Неосвоение средств окружного бюджета в сумме 13914,2 тыс.руб., обуловлено замещением средств окружного бюджета средствами федерального бюджета 
2. "Улица Маяковского от ул.30 лет Победы до ул.Университетская" Заключен муниципальный контракт на выполнение работ по строительству объекта с ООО "ЮВиС" №9/2019 от 31.05.2019. Сумма по контракту 3779877,5 тыс.руб. (сети - 87276,0 тыс.руб., дорога - 290711,5 тыс.руб.) Срок выполнения работ -  31.10.2020г   Готовность объекта -70 %.
Неисполнение средств 2019 года в сумме 34828,04 тыс.руб. обусловлено отставанием Подрядчика от графика производства работ.
 3. "Улица Киртбая от  ул. 1 "З" до ул. 3 "З" Объект введен в эксплуатацию. Разрешение на ввод от 23.09.2019 № 86-ru-86310000-51 от 13.09.2019.
</t>
    </r>
    <r>
      <rPr>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обработку и рассылку постановлений органов государственного контроля (надзора). На 31.12.2019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1 380,90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результатм проведения конкурсных процедур.  
- 1 335,90 тыс. руб. на обработку и рассылку постановлений органов государственного контроля (надзора) по факту сложившихся расходов. В связи с реорганизацией ЦАФАП ОГИБДД УМВД России по г. Сургуту  с 6 декабря 2019 года обработку и рассылку постановлений осуществляет КУ ХМАО-Югры "Управление автомобильных дорог".
</t>
    </r>
    <r>
      <rPr>
        <sz val="16"/>
        <color rgb="FFFF0000"/>
        <rFont val="Times New Roman"/>
        <family val="2"/>
        <charset val="204"/>
      </rPr>
      <t xml:space="preserve">
</t>
    </r>
    <r>
      <rPr>
        <u/>
        <sz val="16"/>
        <color rgb="FFFF0000"/>
        <rFont val="Times New Roman"/>
        <family val="2"/>
        <charset val="204"/>
      </rPr>
      <t/>
    </r>
  </si>
  <si>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осуществлялась деятельность административных комиссий.  За счет окружного бюджета  произведена выплата заработной платы за период январь-декабрь 2019 года,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заключаемых договоров, муниципальных контрактов.       
     Остаток средств в размере 12,25 тыс. руб. сложился по факту предоставленных услуг.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произведены расходы на услуги почтовой связи, поставку конвертов и услуги СМИ по печати. 
      Остаток средств в размере 1,82 тыс. руб. сложился по факту предоставленных услуг СМИ по печати.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форменной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зачислялись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осуществлялись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дополнительное соглашение №56/1 по факту исполненных средств. Неисполнение составило 2,10 тыс.рублей по результатм проведения конкурсных процедур.   
       4. За счет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проведены обучающие занятия для актива территориальных общественных самоуправлений и иных жителей, принимающих участие в развитии форм непосредственного осуществления населением местного самоуправления.
Остаток средств в размере 0,02 тыс. руб. сложился по факту проведения обучающих услуг. 
</t>
    </r>
    <r>
      <rPr>
        <u/>
        <sz val="16"/>
        <color rgb="FFFF0000"/>
        <rFont val="Times New Roman"/>
        <family val="2"/>
        <charset val="204"/>
      </rPr>
      <t/>
    </r>
  </si>
  <si>
    <r>
      <rPr>
        <u/>
        <sz val="16"/>
        <rFont val="Times New Roman"/>
        <family val="1"/>
        <charset val="204"/>
      </rPr>
      <t>ДО</t>
    </r>
    <r>
      <rPr>
        <sz val="16"/>
        <rFont val="Times New Roman"/>
        <family val="1"/>
        <charset val="204"/>
      </rPr>
      <t>:  . Реализация программы осуществляется в плановом режиме.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- 30 720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- 1 389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
Численность учащихся частных общеобразовательных организаций - 436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-7 726 человеко-услуг (100 % от плана).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
Количество приобретенных путевок для детей в возрасте от 6 до 17 лет в организации, обеспечивающие отдых и оздоровление детей - 3 193 шт. (89% от плана).</t>
    </r>
    <r>
      <rPr>
        <sz val="16"/>
        <color rgb="FFFF0000"/>
        <rFont val="Times New Roman"/>
        <family val="2"/>
        <charset val="204"/>
      </rPr>
      <t xml:space="preserve">
</t>
    </r>
    <r>
      <rPr>
        <sz val="16"/>
        <rFont val="Times New Roman"/>
        <family val="1"/>
        <charset val="204"/>
      </rPr>
      <t xml:space="preserve">379,67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4 487,10 тыс.руб. - экономия, сложившаяся по расходам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за счет бюджета автономного округа в связи с уменьшением фактического количества дней посещения детьми общеобразовательных учреждений по причине болезни, актированных дней, приостановлением учебного процесса в общеобразовательных организациях с целью предупреждения эпидемического распространения гриппа и ОРВИ. </t>
    </r>
    <r>
      <rPr>
        <sz val="16"/>
        <rFont val="Times New Roman"/>
        <family val="1"/>
        <charset val="204"/>
      </rPr>
      <t xml:space="preserve">
3 349,06 тыс.руб.- экономия по расходам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сложившаяся по результатам проведенных аукционов на приобретение оборудования; 
1 963,98 тыс.руб. - экономия по расходам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среднегодовой численности учащихся частных общеобразовательных организаций. </t>
    </r>
    <r>
      <rPr>
        <sz val="16"/>
        <rFont val="Times New Roman"/>
        <family val="1"/>
        <charset val="204"/>
      </rPr>
      <t xml:space="preserve">
138,85 тыс.руб. -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1 147,65 тыс.руб.- снижение фактических затрат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уменьшением количества сертификатов, представленных частными организациями для перечисления субсидии и времени нахождения воспитанников в списочном составе частной организации;
5 609,94 тыс.руб.- экономия по расходам на организацию и обеспечение отдыха и оздоровления детей, в том числе в этнической среде сложившаяся по причине нарушения условий заключенных муниципальных контрактов со стороны поставщика услуг по организации отдыха и оздоровления детей в организациях, расположенных на территории Тюменской области, в период летних школьных каникул 2020 года, повлекшие расторжение муниципальных контрактов (не предоставление документов в установленные техническим заданием сроки). </t>
    </r>
    <r>
      <rPr>
        <sz val="16"/>
        <rFont val="Times New Roman"/>
        <family val="1"/>
        <charset val="204"/>
      </rPr>
      <t xml:space="preserve">
</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30%.                                                               
Неисполнение в размере 146 263,4 тыс. рублей обусловлено отставанием подрядчика от графика выполнения работ.</t>
    </r>
    <r>
      <rPr>
        <sz val="16"/>
        <color rgb="FFFF0000"/>
        <rFont val="Times New Roman"/>
        <family val="2"/>
        <charset val="204"/>
      </rPr>
      <t xml:space="preserve">
</t>
    </r>
    <r>
      <rPr>
        <sz val="16"/>
        <rFont val="Times New Roman"/>
        <family val="1"/>
        <charset val="204"/>
      </rPr>
      <t>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- 17.12.2020 г. 
 Общая строительная готовность - 9,7%. 
Неисполнение в размере 58 384,5 тыс. рублей обусловлено отставанием подрядчика от графика выполнения работ.</t>
    </r>
    <r>
      <rPr>
        <sz val="16"/>
        <color rgb="FFFF0000"/>
        <rFont val="Times New Roman"/>
        <family val="2"/>
        <charset val="204"/>
      </rPr>
      <t xml:space="preserve">
</t>
    </r>
    <r>
      <rPr>
        <sz val="16"/>
        <rFont val="Times New Roman"/>
        <family val="1"/>
        <charset val="204"/>
      </rPr>
      <t xml:space="preserve"> </t>
    </r>
    <r>
      <rPr>
        <sz val="16"/>
        <color rgb="FFFF0000"/>
        <rFont val="Times New Roman"/>
        <family val="2"/>
        <charset val="204"/>
      </rPr>
      <t xml:space="preserve">
</t>
    </r>
    <r>
      <rPr>
        <sz val="16"/>
        <rFont val="Times New Roman"/>
        <family val="1"/>
        <charset val="204"/>
      </rPr>
      <t xml:space="preserve">АГ(ДК):  Достигнутый результат "Численность детей, посетивших лагерь дневного пребывания" - 738 чел (100 %  от плана). Неисполнение средств в сумме 0,22 тыс.руб. обусловлено  экономией, сложившейся по причине карантина в период проведения летнего лагеря в июне 2019 года по средствам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</si>
</sst>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
    <numFmt numFmtId="166" formatCode="&quot;$&quot;#,##0_);\(&quot;$&quot;#,##0\)"/>
    <numFmt numFmtId="167" formatCode="&quot;р.&quot;#,##0_);\(&quot;р.&quot;#,##0\)"/>
  </numFmts>
  <fonts count="46"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b/>
      <sz val="20"/>
      <color rgb="FFFF0000"/>
      <name val="Times New Roman"/>
      <family val="2"/>
      <charset val="204"/>
    </font>
    <font>
      <sz val="20"/>
      <color rgb="FFFF0000"/>
      <name val="Times New Roman"/>
      <family val="2"/>
      <charset val="204"/>
    </font>
    <font>
      <sz val="24"/>
      <color rgb="FFFF0000"/>
      <name val="Times New Roman"/>
      <family val="2"/>
      <charset val="204"/>
    </font>
    <font>
      <b/>
      <i/>
      <sz val="20"/>
      <color rgb="FFFF0000"/>
      <name val="Times New Roman"/>
      <family val="2"/>
      <charset val="204"/>
    </font>
    <font>
      <sz val="16"/>
      <color rgb="FFFF0000"/>
      <name val="Times New Roman"/>
      <family val="2"/>
      <charset val="204"/>
    </font>
    <font>
      <u/>
      <sz val="16"/>
      <color rgb="FFFF0000"/>
      <name val="Times New Roman"/>
      <family val="2"/>
      <charset val="204"/>
    </font>
    <font>
      <i/>
      <sz val="20"/>
      <color rgb="FFFF0000"/>
      <name val="Times New Roman"/>
      <family val="2"/>
      <charset val="204"/>
    </font>
    <font>
      <b/>
      <sz val="16"/>
      <color rgb="FFFF0000"/>
      <name val="Times New Roman"/>
      <family val="2"/>
      <charset val="204"/>
    </font>
    <font>
      <b/>
      <i/>
      <sz val="16"/>
      <color rgb="FFFF0000"/>
      <name val="Times New Roman"/>
      <family val="2"/>
      <charset val="204"/>
    </font>
    <font>
      <i/>
      <sz val="18"/>
      <color rgb="FFFF0000"/>
      <name val="Times New Roman"/>
      <family val="2"/>
      <charset val="204"/>
    </font>
    <font>
      <sz val="18"/>
      <color rgb="FFFF0000"/>
      <name val="Times New Roman"/>
      <family val="2"/>
      <charset val="204"/>
    </font>
    <font>
      <b/>
      <i/>
      <sz val="18"/>
      <color rgb="FFFF0000"/>
      <name val="Times New Roman"/>
      <family val="2"/>
      <charset val="204"/>
    </font>
    <font>
      <b/>
      <sz val="18"/>
      <color rgb="FFFF0000"/>
      <name val="Times New Roman"/>
      <family val="2"/>
      <charset val="204"/>
    </font>
    <font>
      <sz val="16"/>
      <color rgb="FFFF0000"/>
      <name val="Times New Roman"/>
      <family val="1"/>
      <charset val="204"/>
    </font>
    <font>
      <b/>
      <sz val="20"/>
      <name val="Times New Roman"/>
      <family val="2"/>
      <charset val="204"/>
    </font>
    <font>
      <b/>
      <sz val="16"/>
      <name val="Times New Roman"/>
      <family val="2"/>
      <charset val="204"/>
    </font>
    <font>
      <sz val="16"/>
      <name val="Times New Roman"/>
      <family val="2"/>
      <charset val="204"/>
    </font>
    <font>
      <sz val="20"/>
      <name val="Times New Roman"/>
      <family val="2"/>
      <charset val="204"/>
    </font>
    <font>
      <i/>
      <sz val="20"/>
      <name val="Times New Roman"/>
      <family val="2"/>
      <charset val="204"/>
    </font>
    <font>
      <i/>
      <sz val="16"/>
      <name val="Times New Roman"/>
      <family val="2"/>
      <charset val="204"/>
    </font>
    <font>
      <b/>
      <i/>
      <sz val="20"/>
      <name val="Times New Roman"/>
      <family val="2"/>
      <charset val="204"/>
    </font>
    <font>
      <b/>
      <i/>
      <sz val="16"/>
      <name val="Times New Roman"/>
      <family val="2"/>
      <charset val="204"/>
    </font>
    <font>
      <sz val="20"/>
      <color theme="0"/>
      <name val="Times New Roman"/>
      <family val="2"/>
      <charset val="204"/>
    </font>
    <font>
      <sz val="16"/>
      <name val="Times New Roman"/>
      <family val="1"/>
      <charset val="204"/>
    </font>
    <font>
      <u/>
      <sz val="16"/>
      <name val="Times New Roman"/>
      <family val="1"/>
      <charset val="204"/>
    </font>
    <font>
      <u/>
      <sz val="16"/>
      <name val="Times New Roman"/>
      <family val="2"/>
      <charset val="204"/>
    </font>
    <font>
      <b/>
      <sz val="16"/>
      <name val="Times New Roman"/>
      <family val="1"/>
      <charset val="204"/>
    </font>
    <font>
      <sz val="12"/>
      <name val="Times New Roman"/>
      <family val="2"/>
      <charset val="204"/>
    </font>
    <font>
      <b/>
      <sz val="16"/>
      <color rgb="FFFF0000"/>
      <name val="Times New Roman"/>
      <family val="1"/>
      <charset val="204"/>
    </font>
    <font>
      <sz val="24"/>
      <name val="Times New Roman"/>
      <family val="2"/>
      <charset val="204"/>
    </font>
    <font>
      <sz val="18"/>
      <name val="Times New Roman"/>
      <family val="2"/>
      <charset val="204"/>
    </font>
    <font>
      <u/>
      <sz val="18"/>
      <name val="Times New Roman"/>
      <family val="2"/>
      <charset val="204"/>
    </font>
    <font>
      <i/>
      <sz val="18"/>
      <name val="Times New Roman"/>
      <family val="2"/>
      <charset val="204"/>
    </font>
    <font>
      <b/>
      <i/>
      <sz val="18"/>
      <name val="Times New Roman"/>
      <family val="2"/>
      <charset val="204"/>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8">
    <xf numFmtId="0" fontId="0" fillId="0" borderId="0" xfId="0"/>
    <xf numFmtId="4" fontId="12" fillId="0" borderId="0" xfId="0" applyNumberFormat="1" applyFont="1" applyFill="1" applyAlignment="1">
      <alignment horizontal="left" vertical="top" wrapText="1"/>
    </xf>
    <xf numFmtId="0" fontId="12" fillId="0" borderId="0" xfId="0" applyFont="1" applyFill="1" applyAlignment="1">
      <alignment horizontal="left" vertical="top" wrapText="1"/>
    </xf>
    <xf numFmtId="0" fontId="13" fillId="0" borderId="0" xfId="0" applyFont="1" applyFill="1" applyAlignment="1">
      <alignment horizontal="left" vertical="top" wrapText="1"/>
    </xf>
    <xf numFmtId="0" fontId="13" fillId="2" borderId="0" xfId="0" applyFont="1" applyFill="1" applyAlignment="1">
      <alignment horizontal="left" vertical="top" wrapText="1"/>
    </xf>
    <xf numFmtId="0" fontId="12" fillId="0" borderId="1" xfId="0" applyFont="1" applyFill="1" applyBorder="1" applyAlignment="1" applyProtection="1">
      <alignment horizontal="justify" vertical="top" wrapText="1"/>
      <protection locked="0"/>
    </xf>
    <xf numFmtId="0" fontId="22" fillId="0" borderId="0" xfId="0" applyFont="1" applyFill="1" applyAlignment="1">
      <alignment horizontal="left" vertical="top" wrapText="1"/>
    </xf>
    <xf numFmtId="0" fontId="22" fillId="2" borderId="0" xfId="0" applyFont="1" applyFill="1" applyAlignment="1">
      <alignment horizontal="left"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justify" vertical="top" wrapText="1"/>
    </xf>
    <xf numFmtId="4" fontId="13" fillId="0" borderId="0" xfId="0" applyNumberFormat="1" applyFont="1" applyFill="1" applyBorder="1" applyAlignment="1">
      <alignment vertical="top" wrapText="1"/>
    </xf>
    <xf numFmtId="2" fontId="13" fillId="0" borderId="0" xfId="0" applyNumberFormat="1" applyFont="1" applyFill="1" applyBorder="1" applyAlignment="1">
      <alignment vertical="top" wrapText="1"/>
    </xf>
    <xf numFmtId="9" fontId="13" fillId="0" borderId="0" xfId="0" applyNumberFormat="1" applyFont="1" applyFill="1" applyBorder="1" applyAlignment="1">
      <alignment vertical="top" wrapText="1"/>
    </xf>
    <xf numFmtId="4" fontId="13" fillId="2" borderId="0" xfId="0" applyNumberFormat="1" applyFont="1" applyFill="1" applyBorder="1" applyAlignment="1">
      <alignment vertical="top" wrapText="1"/>
    </xf>
    <xf numFmtId="0" fontId="14" fillId="0" borderId="0" xfId="0" applyFont="1" applyFill="1" applyAlignment="1">
      <alignment horizontal="justify" vertical="top" wrapText="1"/>
    </xf>
    <xf numFmtId="0" fontId="13" fillId="0" borderId="0" xfId="0" applyFont="1" applyFill="1" applyAlignment="1">
      <alignment vertical="top" wrapText="1"/>
    </xf>
    <xf numFmtId="4" fontId="13" fillId="2" borderId="1" xfId="0" applyNumberFormat="1" applyFont="1" applyFill="1" applyBorder="1" applyAlignment="1" applyProtection="1">
      <alignment horizontal="center" vertical="top" wrapText="1"/>
      <protection locked="0"/>
    </xf>
    <xf numFmtId="10" fontId="13" fillId="2" borderId="1" xfId="0" applyNumberFormat="1" applyFont="1" applyFill="1" applyBorder="1" applyAlignment="1" applyProtection="1">
      <alignment horizontal="center" vertical="top" wrapText="1"/>
      <protection locked="0"/>
    </xf>
    <xf numFmtId="4" fontId="12" fillId="2" borderId="1" xfId="0" applyNumberFormat="1" applyFont="1" applyFill="1" applyBorder="1" applyAlignment="1" applyProtection="1">
      <alignment horizontal="center" vertical="top" wrapText="1"/>
      <protection locked="0"/>
    </xf>
    <xf numFmtId="0" fontId="13" fillId="2" borderId="0" xfId="0" applyFont="1" applyFill="1" applyAlignment="1">
      <alignment vertical="top" wrapText="1"/>
    </xf>
    <xf numFmtId="4" fontId="13" fillId="0" borderId="1" xfId="0" applyNumberFormat="1" applyFont="1" applyFill="1" applyBorder="1" applyAlignment="1" applyProtection="1">
      <alignment horizontal="center" vertical="top" wrapText="1"/>
      <protection locked="0"/>
    </xf>
    <xf numFmtId="10" fontId="13" fillId="0" borderId="1" xfId="0" applyNumberFormat="1" applyFont="1" applyFill="1" applyBorder="1" applyAlignment="1" applyProtection="1">
      <alignment horizontal="center" vertical="top" wrapText="1"/>
      <protection locked="0"/>
    </xf>
    <xf numFmtId="4" fontId="18" fillId="2" borderId="1" xfId="0" applyNumberFormat="1" applyFont="1" applyFill="1" applyBorder="1" applyAlignment="1" applyProtection="1">
      <alignment horizontal="center" vertical="top" wrapText="1"/>
      <protection locked="0"/>
    </xf>
    <xf numFmtId="10" fontId="12" fillId="2" borderId="1" xfId="0" applyNumberFormat="1" applyFont="1" applyFill="1" applyBorder="1" applyAlignment="1" applyProtection="1">
      <alignment horizontal="center" vertical="top" wrapText="1"/>
      <protection locked="0"/>
    </xf>
    <xf numFmtId="0" fontId="18" fillId="0" borderId="0" xfId="0" applyFont="1" applyFill="1" applyAlignment="1">
      <alignment horizontal="left" vertical="top" wrapText="1"/>
    </xf>
    <xf numFmtId="0" fontId="21" fillId="0" borderId="0" xfId="0" applyFont="1" applyFill="1" applyAlignment="1">
      <alignment horizontal="left" vertical="top" wrapText="1"/>
    </xf>
    <xf numFmtId="0" fontId="21" fillId="3" borderId="0" xfId="0" applyFont="1" applyFill="1" applyAlignment="1">
      <alignment horizontal="left" vertical="top" wrapText="1"/>
    </xf>
    <xf numFmtId="0" fontId="24" fillId="3" borderId="0" xfId="0" applyFont="1" applyFill="1" applyAlignment="1">
      <alignment horizontal="left" vertical="top" wrapText="1"/>
    </xf>
    <xf numFmtId="0" fontId="15" fillId="0" borderId="0" xfId="0" applyFont="1" applyFill="1" applyAlignment="1">
      <alignment horizontal="left" vertical="top" wrapText="1"/>
    </xf>
    <xf numFmtId="0" fontId="18" fillId="3" borderId="0" xfId="0" applyFont="1" applyFill="1" applyAlignment="1">
      <alignment horizontal="left" vertical="top" wrapText="1"/>
    </xf>
    <xf numFmtId="0" fontId="18" fillId="4" borderId="0" xfId="0" applyFont="1" applyFill="1" applyAlignment="1">
      <alignment horizontal="left" vertical="top" wrapText="1"/>
    </xf>
    <xf numFmtId="4" fontId="13" fillId="0" borderId="1" xfId="0" applyNumberFormat="1" applyFont="1" applyFill="1" applyBorder="1" applyAlignment="1" applyProtection="1">
      <alignment horizontal="left" vertical="top" wrapText="1"/>
      <protection locked="0"/>
    </xf>
    <xf numFmtId="10" fontId="13" fillId="0" borderId="1" xfId="0" applyNumberFormat="1" applyFont="1" applyFill="1" applyBorder="1" applyAlignment="1" applyProtection="1">
      <alignment horizontal="left" vertical="top" wrapText="1"/>
      <protection locked="0"/>
    </xf>
    <xf numFmtId="4" fontId="13" fillId="2" borderId="1" xfId="0" applyNumberFormat="1" applyFont="1" applyFill="1" applyBorder="1" applyAlignment="1" applyProtection="1">
      <alignment horizontal="left" vertical="top" wrapText="1"/>
      <protection locked="0"/>
    </xf>
    <xf numFmtId="0" fontId="13" fillId="0" borderId="0" xfId="0" applyFont="1" applyFill="1" applyAlignment="1">
      <alignment horizontal="center" vertical="top" wrapText="1"/>
    </xf>
    <xf numFmtId="0" fontId="13" fillId="0" borderId="0" xfId="0" applyFont="1" applyFill="1" applyAlignment="1">
      <alignment horizontal="justify" vertical="top" wrapText="1"/>
    </xf>
    <xf numFmtId="4" fontId="13" fillId="0" borderId="0" xfId="0" applyNumberFormat="1" applyFont="1" applyFill="1" applyAlignment="1">
      <alignment vertical="top" wrapText="1"/>
    </xf>
    <xf numFmtId="2" fontId="13" fillId="0" borderId="0" xfId="0" applyNumberFormat="1" applyFont="1" applyFill="1" applyAlignment="1">
      <alignment vertical="top" wrapText="1"/>
    </xf>
    <xf numFmtId="9" fontId="13" fillId="0" borderId="0" xfId="0" applyNumberFormat="1" applyFont="1" applyFill="1" applyAlignment="1">
      <alignment vertical="top" wrapText="1"/>
    </xf>
    <xf numFmtId="4" fontId="13" fillId="2" borderId="0" xfId="0" applyNumberFormat="1" applyFont="1" applyFill="1" applyAlignment="1">
      <alignment vertical="top" wrapText="1"/>
    </xf>
    <xf numFmtId="4" fontId="18" fillId="2" borderId="1" xfId="0" applyNumberFormat="1" applyFont="1" applyFill="1" applyBorder="1" applyAlignment="1" applyProtection="1">
      <alignment horizontal="left" vertical="top" wrapText="1"/>
      <protection locked="0"/>
    </xf>
    <xf numFmtId="0" fontId="23" fillId="0" borderId="0" xfId="0" applyFont="1" applyFill="1" applyAlignment="1">
      <alignment horizontal="left" vertical="top" wrapText="1"/>
    </xf>
    <xf numFmtId="0" fontId="12" fillId="0" borderId="3" xfId="0" applyFont="1" applyFill="1" applyBorder="1" applyAlignment="1" applyProtection="1">
      <alignment horizontal="justify" vertical="top" wrapText="1"/>
      <protection locked="0"/>
    </xf>
    <xf numFmtId="0" fontId="12" fillId="0" borderId="1" xfId="0" quotePrefix="1" applyFont="1" applyFill="1" applyBorder="1" applyAlignment="1" applyProtection="1">
      <alignment horizontal="justify" vertical="top" wrapText="1"/>
      <protection locked="0"/>
    </xf>
    <xf numFmtId="0" fontId="13" fillId="0" borderId="1" xfId="0" applyFont="1" applyFill="1" applyBorder="1" applyAlignment="1" applyProtection="1">
      <alignment horizontal="justify" vertical="top" wrapText="1"/>
      <protection locked="0"/>
    </xf>
    <xf numFmtId="0" fontId="16" fillId="0" borderId="1" xfId="0" applyFont="1" applyFill="1" applyBorder="1" applyAlignment="1" applyProtection="1">
      <alignment horizontal="justify" vertical="top" wrapText="1"/>
      <protection locked="0"/>
    </xf>
    <xf numFmtId="0" fontId="13" fillId="0" borderId="0" xfId="0" applyFont="1" applyFill="1" applyBorder="1" applyAlignment="1" applyProtection="1">
      <alignment horizontal="center" vertical="top" wrapText="1"/>
      <protection locked="0"/>
    </xf>
    <xf numFmtId="4" fontId="13" fillId="0" borderId="0" xfId="0" applyNumberFormat="1" applyFont="1" applyFill="1" applyBorder="1" applyAlignment="1" applyProtection="1">
      <alignment horizontal="justify" vertical="top" wrapText="1"/>
      <protection locked="0"/>
    </xf>
    <xf numFmtId="4" fontId="13" fillId="0" borderId="0" xfId="0" applyNumberFormat="1" applyFont="1" applyFill="1" applyBorder="1" applyAlignment="1" applyProtection="1">
      <alignment horizontal="center" vertical="top" wrapText="1"/>
      <protection locked="0"/>
    </xf>
    <xf numFmtId="4" fontId="13" fillId="2" borderId="0" xfId="0" applyNumberFormat="1" applyFont="1" applyFill="1" applyBorder="1" applyAlignment="1" applyProtection="1">
      <alignment horizontal="center" vertical="top" wrapText="1"/>
      <protection locked="0"/>
    </xf>
    <xf numFmtId="9" fontId="13" fillId="0" borderId="0" xfId="0" applyNumberFormat="1" applyFont="1" applyFill="1" applyBorder="1" applyAlignment="1" applyProtection="1">
      <alignment horizontal="right" vertical="top" wrapText="1"/>
      <protection locked="0"/>
    </xf>
    <xf numFmtId="1" fontId="13" fillId="0" borderId="0" xfId="0" applyNumberFormat="1" applyFont="1" applyFill="1" applyBorder="1" applyAlignment="1" applyProtection="1">
      <alignment horizontal="right" vertical="top" wrapText="1"/>
      <protection locked="0"/>
    </xf>
    <xf numFmtId="0" fontId="13" fillId="0" borderId="0" xfId="0" applyFont="1" applyFill="1" applyBorder="1" applyAlignment="1">
      <alignment horizontal="left" vertical="top" wrapText="1"/>
    </xf>
    <xf numFmtId="0" fontId="13" fillId="0" borderId="0" xfId="0" applyFont="1" applyFill="1" applyBorder="1" applyAlignment="1">
      <alignment vertical="top" wrapText="1"/>
    </xf>
    <xf numFmtId="0" fontId="12" fillId="2" borderId="1" xfId="0" applyFont="1" applyFill="1" applyBorder="1" applyAlignment="1" applyProtection="1">
      <alignment horizontal="justify" vertical="top" wrapText="1"/>
      <protection locked="0"/>
    </xf>
    <xf numFmtId="0" fontId="18" fillId="2" borderId="0" xfId="0" applyFont="1" applyFill="1" applyAlignment="1">
      <alignment horizontal="left" vertical="top" wrapText="1"/>
    </xf>
    <xf numFmtId="0" fontId="26" fillId="0" borderId="1" xfId="0" applyFont="1" applyFill="1" applyBorder="1" applyAlignment="1" applyProtection="1">
      <alignment horizontal="justify" vertical="top" wrapText="1"/>
      <protection locked="0"/>
    </xf>
    <xf numFmtId="0" fontId="28" fillId="0" borderId="1" xfId="0" applyFont="1" applyFill="1" applyBorder="1" applyAlignment="1" applyProtection="1">
      <alignment horizontal="justify" vertical="top" wrapText="1"/>
      <protection locked="0"/>
    </xf>
    <xf numFmtId="4" fontId="29" fillId="0" borderId="1" xfId="0" applyNumberFormat="1" applyFont="1" applyFill="1" applyBorder="1" applyAlignment="1" applyProtection="1">
      <alignment horizontal="center" vertical="top" wrapText="1"/>
      <protection locked="0"/>
    </xf>
    <xf numFmtId="10" fontId="29" fillId="0" borderId="1" xfId="0" applyNumberFormat="1" applyFont="1" applyFill="1" applyBorder="1" applyAlignment="1" applyProtection="1">
      <alignment horizontal="center" vertical="top" wrapText="1"/>
      <protection locked="0"/>
    </xf>
    <xf numFmtId="4" fontId="29" fillId="2" borderId="1" xfId="0" applyNumberFormat="1" applyFont="1" applyFill="1" applyBorder="1" applyAlignment="1" applyProtection="1">
      <alignment horizontal="center" vertical="top" wrapText="1"/>
      <protection locked="0"/>
    </xf>
    <xf numFmtId="10" fontId="30" fillId="0" borderId="1" xfId="0" applyNumberFormat="1" applyFont="1" applyFill="1" applyBorder="1" applyAlignment="1" applyProtection="1">
      <alignment horizontal="center" vertical="top" wrapText="1"/>
      <protection locked="0"/>
    </xf>
    <xf numFmtId="49" fontId="30" fillId="0" borderId="1" xfId="0" applyNumberFormat="1" applyFont="1" applyFill="1" applyBorder="1" applyAlignment="1" applyProtection="1">
      <alignment horizontal="justify" vertical="top" wrapText="1"/>
      <protection locked="0"/>
    </xf>
    <xf numFmtId="0" fontId="31" fillId="0" borderId="1" xfId="0" applyFont="1" applyFill="1" applyBorder="1" applyAlignment="1" applyProtection="1">
      <alignment horizontal="justify" vertical="top" wrapText="1"/>
      <protection locked="0"/>
    </xf>
    <xf numFmtId="4" fontId="30" fillId="0" borderId="1" xfId="0" applyNumberFormat="1" applyFont="1" applyFill="1" applyBorder="1" applyAlignment="1" applyProtection="1">
      <alignment horizontal="center" vertical="top" wrapText="1"/>
      <protection locked="0"/>
    </xf>
    <xf numFmtId="4" fontId="26" fillId="0" borderId="1" xfId="0" applyNumberFormat="1" applyFont="1" applyFill="1" applyBorder="1" applyAlignment="1" applyProtection="1">
      <alignment horizontal="center" vertical="top" wrapText="1"/>
      <protection locked="0"/>
    </xf>
    <xf numFmtId="9" fontId="29" fillId="0" borderId="1" xfId="0" applyNumberFormat="1" applyFont="1" applyFill="1" applyBorder="1" applyAlignment="1" applyProtection="1">
      <alignment horizontal="center" vertical="top" wrapText="1"/>
      <protection locked="0"/>
    </xf>
    <xf numFmtId="2" fontId="29" fillId="0" borderId="5" xfId="0" applyNumberFormat="1" applyFont="1" applyFill="1" applyBorder="1" applyAlignment="1" applyProtection="1">
      <alignment horizontal="center" vertical="top" wrapText="1"/>
      <protection locked="0"/>
    </xf>
    <xf numFmtId="9" fontId="29" fillId="0" borderId="5" xfId="0" applyNumberFormat="1" applyFont="1" applyFill="1" applyBorder="1" applyAlignment="1" applyProtection="1">
      <alignment horizontal="center" vertical="top" wrapText="1"/>
      <protection locked="0"/>
    </xf>
    <xf numFmtId="49" fontId="32" fillId="0" borderId="1" xfId="0" applyNumberFormat="1"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4" fontId="32" fillId="0" borderId="1" xfId="0" applyNumberFormat="1" applyFont="1" applyFill="1" applyBorder="1" applyAlignment="1" applyProtection="1">
      <alignment horizontal="center" vertical="top" wrapText="1"/>
      <protection locked="0"/>
    </xf>
    <xf numFmtId="10" fontId="32" fillId="0" borderId="1" xfId="0" applyNumberFormat="1" applyFont="1" applyFill="1" applyBorder="1" applyAlignment="1" applyProtection="1">
      <alignment horizontal="center" vertical="top" wrapText="1"/>
      <protection locked="0"/>
    </xf>
    <xf numFmtId="49" fontId="26" fillId="0" borderId="1" xfId="0" applyNumberFormat="1" applyFont="1" applyFill="1" applyBorder="1" applyAlignment="1" applyProtection="1">
      <alignment horizontal="justify" vertical="top" wrapText="1"/>
      <protection locked="0"/>
    </xf>
    <xf numFmtId="0" fontId="27" fillId="2" borderId="1" xfId="0" applyFont="1" applyFill="1" applyBorder="1" applyAlignment="1" applyProtection="1">
      <alignment horizontal="justify" vertical="top" wrapText="1"/>
      <protection locked="0"/>
    </xf>
    <xf numFmtId="10" fontId="26" fillId="0" borderId="1" xfId="0" applyNumberFormat="1" applyFont="1" applyFill="1" applyBorder="1" applyAlignment="1" applyProtection="1">
      <alignment horizontal="center" vertical="top" wrapText="1"/>
      <protection locked="0"/>
    </xf>
    <xf numFmtId="4" fontId="26" fillId="2" borderId="1" xfId="0" applyNumberFormat="1" applyFont="1" applyFill="1" applyBorder="1" applyAlignment="1" applyProtection="1">
      <alignment horizontal="center" vertical="top" wrapText="1"/>
      <protection locked="0"/>
    </xf>
    <xf numFmtId="0" fontId="27" fillId="0" borderId="1" xfId="0" applyFont="1" applyFill="1" applyBorder="1" applyAlignment="1" applyProtection="1">
      <alignment horizontal="justify" vertical="top" wrapText="1"/>
      <protection locked="0"/>
    </xf>
    <xf numFmtId="0" fontId="27" fillId="0" borderId="1" xfId="0" applyFont="1" applyBorder="1" applyAlignment="1">
      <alignment vertical="top" wrapText="1"/>
    </xf>
    <xf numFmtId="2" fontId="26" fillId="2" borderId="1" xfId="0" applyNumberFormat="1" applyFont="1" applyFill="1" applyBorder="1" applyAlignment="1" applyProtection="1">
      <alignment horizontal="center" vertical="top" wrapText="1"/>
      <protection locked="0"/>
    </xf>
    <xf numFmtId="10" fontId="26" fillId="2" borderId="1" xfId="0" applyNumberFormat="1" applyFont="1" applyFill="1" applyBorder="1" applyAlignment="1" applyProtection="1">
      <alignment horizontal="center" vertical="top" wrapText="1"/>
      <protection locked="0"/>
    </xf>
    <xf numFmtId="9" fontId="26" fillId="2" borderId="1" xfId="0" applyNumberFormat="1" applyFont="1" applyFill="1" applyBorder="1" applyAlignment="1" applyProtection="1">
      <alignment horizontal="center" vertical="top" wrapText="1"/>
      <protection locked="0"/>
    </xf>
    <xf numFmtId="4" fontId="30" fillId="0" borderId="0" xfId="0" applyNumberFormat="1" applyFont="1" applyFill="1" applyAlignment="1">
      <alignment horizontal="left" vertical="top" wrapText="1"/>
    </xf>
    <xf numFmtId="4" fontId="26" fillId="0" borderId="0" xfId="0" applyNumberFormat="1" applyFont="1" applyFill="1" applyAlignment="1">
      <alignment horizontal="left" vertical="top" wrapText="1"/>
    </xf>
    <xf numFmtId="0" fontId="29" fillId="0" borderId="0" xfId="0" applyFont="1" applyFill="1" applyAlignment="1">
      <alignment vertical="top" wrapText="1"/>
    </xf>
    <xf numFmtId="2" fontId="26" fillId="0" borderId="1" xfId="0" applyNumberFormat="1" applyFont="1" applyFill="1" applyBorder="1" applyAlignment="1" applyProtection="1">
      <alignment horizontal="center" vertical="top" wrapText="1"/>
      <protection locked="0"/>
    </xf>
    <xf numFmtId="9" fontId="26" fillId="0" borderId="1" xfId="0" applyNumberFormat="1" applyFont="1" applyFill="1" applyBorder="1" applyAlignment="1" applyProtection="1">
      <alignment horizontal="center" vertical="top" wrapText="1"/>
      <protection locked="0"/>
    </xf>
    <xf numFmtId="0" fontId="32" fillId="0" borderId="0" xfId="0" applyFont="1" applyFill="1" applyAlignment="1">
      <alignment horizontal="left" vertical="top" wrapText="1"/>
    </xf>
    <xf numFmtId="0" fontId="26" fillId="0" borderId="1" xfId="0" applyFont="1" applyFill="1" applyBorder="1" applyAlignment="1" applyProtection="1">
      <alignment horizontal="left" vertical="top" wrapText="1"/>
      <protection locked="0"/>
    </xf>
    <xf numFmtId="0" fontId="27" fillId="0" borderId="1" xfId="0" applyFont="1" applyBorder="1" applyAlignment="1">
      <alignment horizontal="left" vertical="top"/>
    </xf>
    <xf numFmtId="4" fontId="26" fillId="2" borderId="1" xfId="0" applyNumberFormat="1" applyFont="1" applyFill="1" applyBorder="1" applyAlignment="1" applyProtection="1">
      <alignment horizontal="left" vertical="top" wrapText="1"/>
      <protection locked="0"/>
    </xf>
    <xf numFmtId="10" fontId="26" fillId="2" borderId="1" xfId="0" applyNumberFormat="1" applyFont="1" applyFill="1" applyBorder="1" applyAlignment="1" applyProtection="1">
      <alignment horizontal="left" vertical="top" wrapText="1"/>
      <protection locked="0"/>
    </xf>
    <xf numFmtId="9" fontId="26" fillId="2" borderId="1" xfId="0" applyNumberFormat="1" applyFont="1" applyFill="1" applyBorder="1" applyAlignment="1" applyProtection="1">
      <alignment horizontal="left" vertical="top" wrapText="1"/>
      <protection locked="0"/>
    </xf>
    <xf numFmtId="0" fontId="28" fillId="0" borderId="1" xfId="0" applyFont="1" applyFill="1" applyBorder="1" applyAlignment="1" applyProtection="1">
      <alignment horizontal="left" vertical="top" wrapText="1"/>
      <protection locked="0"/>
    </xf>
    <xf numFmtId="0" fontId="26" fillId="0" borderId="0" xfId="0" applyFont="1" applyFill="1" applyAlignment="1">
      <alignment horizontal="left" vertical="top" wrapText="1"/>
    </xf>
    <xf numFmtId="0" fontId="27" fillId="0" borderId="1" xfId="0" applyFont="1" applyBorder="1" applyAlignment="1">
      <alignment horizontal="left" vertical="top" wrapText="1"/>
    </xf>
    <xf numFmtId="4" fontId="29" fillId="2" borderId="1" xfId="0" applyNumberFormat="1" applyFont="1" applyFill="1" applyBorder="1" applyAlignment="1" applyProtection="1">
      <alignment horizontal="left" vertical="top" wrapText="1"/>
      <protection locked="0"/>
    </xf>
    <xf numFmtId="2" fontId="29" fillId="2" borderId="1" xfId="0" applyNumberFormat="1" applyFont="1" applyFill="1" applyBorder="1" applyAlignment="1" applyProtection="1">
      <alignment horizontal="left" vertical="top" wrapText="1"/>
      <protection locked="0"/>
    </xf>
    <xf numFmtId="10" fontId="29" fillId="2" borderId="1" xfId="0" applyNumberFormat="1" applyFont="1" applyFill="1" applyBorder="1" applyAlignment="1" applyProtection="1">
      <alignment horizontal="left" vertical="top" wrapText="1"/>
      <protection locked="0"/>
    </xf>
    <xf numFmtId="9" fontId="29" fillId="2" borderId="1" xfId="0" applyNumberFormat="1" applyFont="1" applyFill="1" applyBorder="1" applyAlignment="1" applyProtection="1">
      <alignment horizontal="left" vertical="top" wrapText="1"/>
      <protection locked="0"/>
    </xf>
    <xf numFmtId="0" fontId="30" fillId="0" borderId="0" xfId="0" applyFont="1" applyFill="1" applyAlignment="1">
      <alignment horizontal="left" vertical="top" wrapText="1"/>
    </xf>
    <xf numFmtId="0" fontId="27" fillId="0" borderId="0" xfId="0" applyFont="1" applyAlignment="1">
      <alignment horizontal="left" vertical="top" wrapText="1"/>
    </xf>
    <xf numFmtId="10" fontId="34" fillId="0" borderId="1" xfId="0" applyNumberFormat="1" applyFont="1" applyFill="1" applyBorder="1" applyAlignment="1" applyProtection="1">
      <alignment horizontal="center" vertical="top" wrapText="1"/>
      <protection locked="0"/>
    </xf>
    <xf numFmtId="4" fontId="34" fillId="2" borderId="1" xfId="0" applyNumberFormat="1" applyFont="1" applyFill="1" applyBorder="1" applyAlignment="1" applyProtection="1">
      <alignment horizontal="center" vertical="top" wrapText="1"/>
      <protection locked="0"/>
    </xf>
    <xf numFmtId="4" fontId="26" fillId="2" borderId="4" xfId="0" applyNumberFormat="1" applyFont="1" applyFill="1" applyBorder="1" applyAlignment="1" applyProtection="1">
      <alignment horizontal="center" vertical="top" wrapText="1"/>
      <protection locked="0"/>
    </xf>
    <xf numFmtId="0" fontId="26" fillId="0" borderId="4" xfId="0" applyFont="1" applyFill="1" applyBorder="1" applyAlignment="1" applyProtection="1">
      <alignment horizontal="justify" vertical="top" wrapText="1"/>
      <protection locked="0"/>
    </xf>
    <xf numFmtId="0" fontId="27" fillId="0" borderId="4" xfId="0" applyFont="1" applyFill="1" applyBorder="1" applyAlignment="1" applyProtection="1">
      <alignment horizontal="justify" vertical="top" wrapText="1"/>
      <protection locked="0"/>
    </xf>
    <xf numFmtId="4" fontId="26" fillId="0" borderId="4" xfId="0" applyNumberFormat="1" applyFont="1" applyFill="1" applyBorder="1" applyAlignment="1" applyProtection="1">
      <alignment horizontal="center" vertical="top" wrapText="1"/>
      <protection locked="0"/>
    </xf>
    <xf numFmtId="2" fontId="26" fillId="0" borderId="4" xfId="0" applyNumberFormat="1" applyFont="1" applyFill="1" applyBorder="1" applyAlignment="1" applyProtection="1">
      <alignment horizontal="center" vertical="top" wrapText="1"/>
      <protection locked="0"/>
    </xf>
    <xf numFmtId="10" fontId="26" fillId="0" borderId="4" xfId="0" applyNumberFormat="1" applyFont="1" applyFill="1" applyBorder="1" applyAlignment="1" applyProtection="1">
      <alignment horizontal="center" vertical="top" wrapText="1"/>
      <protection locked="0"/>
    </xf>
    <xf numFmtId="9" fontId="26" fillId="0" borderId="4" xfId="0" applyNumberFormat="1" applyFont="1" applyFill="1" applyBorder="1" applyAlignment="1" applyProtection="1">
      <alignment horizontal="center" vertical="top" wrapText="1"/>
      <protection locked="0"/>
    </xf>
    <xf numFmtId="0" fontId="26" fillId="2" borderId="1" xfId="0" applyFont="1" applyFill="1" applyBorder="1" applyAlignment="1" applyProtection="1">
      <alignment horizontal="justify" vertical="top" wrapText="1"/>
      <protection locked="0"/>
    </xf>
    <xf numFmtId="10" fontId="29" fillId="2" borderId="1" xfId="0" applyNumberFormat="1" applyFont="1" applyFill="1" applyBorder="1" applyAlignment="1" applyProtection="1">
      <alignment horizontal="center" vertical="top" wrapText="1"/>
      <protection locked="0"/>
    </xf>
    <xf numFmtId="0" fontId="28" fillId="0" borderId="1" xfId="0" applyFont="1" applyFill="1" applyBorder="1" applyAlignment="1" applyProtection="1">
      <alignment horizontal="justify" vertical="top" wrapText="1"/>
      <protection locked="0"/>
    </xf>
    <xf numFmtId="4" fontId="26" fillId="2" borderId="1" xfId="0" applyNumberFormat="1" applyFont="1" applyFill="1" applyBorder="1" applyAlignment="1" applyProtection="1">
      <alignment horizontal="center" vertical="top" wrapText="1"/>
      <protection locked="0"/>
    </xf>
    <xf numFmtId="10" fontId="26" fillId="2" borderId="1" xfId="0" applyNumberFormat="1" applyFont="1" applyFill="1" applyBorder="1" applyAlignment="1" applyProtection="1">
      <alignment horizontal="center" vertical="top" wrapText="1"/>
      <protection locked="0"/>
    </xf>
    <xf numFmtId="4" fontId="26" fillId="2" borderId="1" xfId="0" applyNumberFormat="1" applyFont="1" applyFill="1" applyBorder="1" applyAlignment="1" applyProtection="1">
      <alignment horizontal="center" vertical="top" wrapText="1"/>
      <protection locked="0"/>
    </xf>
    <xf numFmtId="0" fontId="28" fillId="0" borderId="1" xfId="0" applyFont="1" applyFill="1" applyBorder="1" applyAlignment="1" applyProtection="1">
      <alignment horizontal="justify" vertical="top" wrapText="1"/>
      <protection locked="0"/>
    </xf>
    <xf numFmtId="4" fontId="26" fillId="0" borderId="1" xfId="0" applyNumberFormat="1" applyFont="1" applyFill="1" applyBorder="1" applyAlignment="1" applyProtection="1">
      <alignment horizontal="center" vertical="top" wrapText="1"/>
      <protection locked="0"/>
    </xf>
    <xf numFmtId="10" fontId="26" fillId="2" borderId="1" xfId="0" applyNumberFormat="1" applyFont="1" applyFill="1" applyBorder="1" applyAlignment="1" applyProtection="1">
      <alignment horizontal="center" vertical="top" wrapText="1"/>
      <protection locked="0"/>
    </xf>
    <xf numFmtId="10" fontId="26" fillId="0" borderId="1" xfId="0" applyNumberFormat="1" applyFont="1" applyFill="1" applyBorder="1" applyAlignment="1" applyProtection="1">
      <alignment horizontal="center" vertical="top" wrapText="1"/>
      <protection locked="0"/>
    </xf>
    <xf numFmtId="0" fontId="26" fillId="0" borderId="4" xfId="0" applyFont="1" applyFill="1" applyBorder="1" applyAlignment="1" applyProtection="1">
      <alignment horizontal="justify" vertical="top" wrapText="1"/>
      <protection locked="0"/>
    </xf>
    <xf numFmtId="0" fontId="28" fillId="2" borderId="1" xfId="0" applyFont="1" applyFill="1" applyBorder="1" applyAlignment="1" applyProtection="1">
      <alignment horizontal="justify" vertical="top" wrapText="1"/>
      <protection locked="0"/>
    </xf>
    <xf numFmtId="0" fontId="29" fillId="0" borderId="4" xfId="0" applyFont="1" applyFill="1" applyBorder="1" applyAlignment="1" applyProtection="1">
      <alignment horizontal="justify" vertical="top" wrapText="1"/>
      <protection locked="0"/>
    </xf>
    <xf numFmtId="0" fontId="27" fillId="0" borderId="1" xfId="0" applyFont="1" applyFill="1" applyBorder="1" applyAlignment="1" applyProtection="1">
      <alignment vertical="top" wrapText="1"/>
      <protection locked="0"/>
    </xf>
    <xf numFmtId="0" fontId="27" fillId="0" borderId="1" xfId="0" applyFont="1" applyFill="1" applyBorder="1" applyAlignment="1" applyProtection="1">
      <alignment horizontal="left" vertical="top" wrapText="1"/>
      <protection locked="0"/>
    </xf>
    <xf numFmtId="4" fontId="29" fillId="0" borderId="1" xfId="0" applyNumberFormat="1" applyFont="1" applyFill="1" applyBorder="1" applyAlignment="1" applyProtection="1">
      <alignment horizontal="left" vertical="top" wrapText="1"/>
      <protection locked="0"/>
    </xf>
    <xf numFmtId="0" fontId="40" fillId="0" borderId="1" xfId="0" applyFont="1" applyFill="1" applyBorder="1" applyAlignment="1" applyProtection="1">
      <alignment horizontal="left" vertical="top" wrapText="1"/>
      <protection locked="0"/>
    </xf>
    <xf numFmtId="4" fontId="26" fillId="2" borderId="1" xfId="0" applyNumberFormat="1" applyFont="1" applyFill="1" applyBorder="1" applyAlignment="1" applyProtection="1">
      <alignment horizontal="center" vertical="top" wrapText="1"/>
      <protection locked="0"/>
    </xf>
    <xf numFmtId="0" fontId="28" fillId="0" borderId="1" xfId="0" applyFont="1" applyFill="1" applyBorder="1" applyAlignment="1" applyProtection="1">
      <alignment horizontal="justify" vertical="top" wrapText="1"/>
      <protection locked="0"/>
    </xf>
    <xf numFmtId="10" fontId="26" fillId="0" borderId="1" xfId="0" applyNumberFormat="1" applyFont="1" applyFill="1" applyBorder="1" applyAlignment="1" applyProtection="1">
      <alignment horizontal="center" vertical="top" wrapText="1"/>
      <protection locked="0"/>
    </xf>
    <xf numFmtId="0" fontId="29" fillId="2" borderId="1" xfId="0" applyFont="1" applyFill="1" applyBorder="1" applyAlignment="1">
      <alignment horizontal="left" vertical="top" wrapText="1"/>
    </xf>
    <xf numFmtId="0" fontId="29" fillId="0" borderId="0" xfId="0" applyFont="1" applyFill="1" applyAlignment="1">
      <alignment horizontal="left" vertical="top" wrapText="1"/>
    </xf>
    <xf numFmtId="2" fontId="42" fillId="0" borderId="1" xfId="0" applyNumberFormat="1" applyFont="1" applyFill="1" applyBorder="1" applyAlignment="1" applyProtection="1">
      <alignment horizontal="center" vertical="top" wrapText="1"/>
      <protection locked="0"/>
    </xf>
    <xf numFmtId="9" fontId="42" fillId="0" borderId="1" xfId="0" applyNumberFormat="1" applyFont="1" applyFill="1" applyBorder="1" applyAlignment="1" applyProtection="1">
      <alignment horizontal="center" vertical="top" wrapText="1"/>
      <protection locked="0"/>
    </xf>
    <xf numFmtId="4" fontId="42" fillId="2" borderId="1" xfId="0" applyNumberFormat="1" applyFont="1" applyFill="1" applyBorder="1" applyAlignment="1" applyProtection="1">
      <alignment horizontal="center" vertical="top" wrapText="1"/>
      <protection locked="0"/>
    </xf>
    <xf numFmtId="4" fontId="29" fillId="0" borderId="0" xfId="0" applyNumberFormat="1" applyFont="1" applyFill="1" applyBorder="1" applyAlignment="1" applyProtection="1">
      <alignment horizontal="right" vertical="top" wrapText="1"/>
      <protection locked="0"/>
    </xf>
    <xf numFmtId="4" fontId="26" fillId="2" borderId="1" xfId="0" applyNumberFormat="1" applyFont="1" applyFill="1" applyBorder="1" applyAlignment="1" applyProtection="1">
      <alignment horizontal="center" vertical="top" wrapText="1"/>
      <protection locked="0"/>
    </xf>
    <xf numFmtId="0" fontId="28" fillId="0" borderId="1" xfId="0" applyFont="1" applyFill="1" applyBorder="1" applyAlignment="1" applyProtection="1">
      <alignment horizontal="justify" vertical="top" wrapText="1"/>
      <protection locked="0"/>
    </xf>
    <xf numFmtId="4" fontId="26" fillId="0" borderId="1" xfId="0" applyNumberFormat="1" applyFont="1" applyFill="1" applyBorder="1" applyAlignment="1" applyProtection="1">
      <alignment horizontal="center" vertical="top" wrapText="1"/>
      <protection locked="0"/>
    </xf>
    <xf numFmtId="10" fontId="26" fillId="2" borderId="1" xfId="0" applyNumberFormat="1" applyFont="1" applyFill="1" applyBorder="1" applyAlignment="1" applyProtection="1">
      <alignment horizontal="center" vertical="top" wrapText="1"/>
      <protection locked="0"/>
    </xf>
    <xf numFmtId="10" fontId="26" fillId="0" borderId="1" xfId="0" applyNumberFormat="1" applyFont="1" applyFill="1" applyBorder="1" applyAlignment="1" applyProtection="1">
      <alignment horizontal="center" vertical="top" wrapText="1"/>
      <protection locked="0"/>
    </xf>
    <xf numFmtId="0" fontId="27" fillId="0" borderId="1" xfId="0" applyFont="1" applyFill="1" applyBorder="1" applyAlignment="1" applyProtection="1">
      <alignment horizontal="justify" vertical="top" wrapText="1"/>
      <protection locked="0"/>
    </xf>
    <xf numFmtId="0" fontId="26" fillId="0" borderId="1" xfId="0" applyFont="1" applyFill="1" applyBorder="1" applyAlignment="1" applyProtection="1">
      <alignment horizontal="justify" vertical="top" wrapText="1"/>
      <protection locked="0"/>
    </xf>
    <xf numFmtId="49" fontId="44" fillId="0" borderId="1" xfId="0" applyNumberFormat="1" applyFont="1" applyFill="1" applyBorder="1" applyAlignment="1" applyProtection="1">
      <alignment horizontal="justify" vertical="top" wrapText="1"/>
      <protection locked="0"/>
    </xf>
    <xf numFmtId="49" fontId="31" fillId="0" borderId="1" xfId="0" applyNumberFormat="1" applyFont="1" applyFill="1" applyBorder="1" applyAlignment="1" applyProtection="1">
      <alignment horizontal="justify" vertical="top" wrapText="1"/>
      <protection locked="0"/>
    </xf>
    <xf numFmtId="0" fontId="42" fillId="2" borderId="0" xfId="0" applyFont="1" applyFill="1" applyAlignment="1">
      <alignment horizontal="left" vertical="top" wrapText="1"/>
    </xf>
    <xf numFmtId="0" fontId="44" fillId="2" borderId="0" xfId="0" applyFont="1" applyFill="1" applyAlignment="1">
      <alignment horizontal="left" vertical="top" wrapText="1"/>
    </xf>
    <xf numFmtId="49" fontId="33" fillId="0" borderId="1" xfId="0" applyNumberFormat="1" applyFont="1" applyFill="1" applyBorder="1" applyAlignment="1" applyProtection="1">
      <alignment horizontal="justify" vertical="top" wrapText="1"/>
      <protection locked="0"/>
    </xf>
    <xf numFmtId="0" fontId="31" fillId="2" borderId="1" xfId="0" applyFont="1" applyFill="1" applyBorder="1" applyAlignment="1">
      <alignment horizontal="justify" vertical="top" wrapText="1"/>
    </xf>
    <xf numFmtId="9" fontId="33" fillId="2" borderId="1" xfId="0" applyNumberFormat="1" applyFont="1" applyFill="1" applyBorder="1" applyAlignment="1" applyProtection="1">
      <alignment horizontal="justify" vertical="top" wrapText="1"/>
      <protection locked="0"/>
    </xf>
    <xf numFmtId="0" fontId="45" fillId="2" borderId="0" xfId="0" applyFont="1" applyFill="1" applyAlignment="1">
      <alignment horizontal="left" vertical="top" wrapText="1"/>
    </xf>
    <xf numFmtId="0" fontId="30" fillId="0" borderId="1" xfId="0" applyFont="1" applyFill="1" applyBorder="1" applyAlignment="1" applyProtection="1">
      <alignment horizontal="center" vertical="top" wrapText="1"/>
      <protection locked="0"/>
    </xf>
    <xf numFmtId="0" fontId="31" fillId="0" borderId="1" xfId="0" applyFont="1" applyFill="1" applyBorder="1" applyAlignment="1" applyProtection="1">
      <alignment horizontal="center" vertical="top" wrapText="1"/>
      <protection locked="0"/>
    </xf>
    <xf numFmtId="3" fontId="30" fillId="0" borderId="1" xfId="0" applyNumberFormat="1" applyFont="1" applyFill="1" applyBorder="1" applyAlignment="1" applyProtection="1">
      <alignment horizontal="center" vertical="top" wrapText="1"/>
      <protection locked="0"/>
    </xf>
    <xf numFmtId="1" fontId="30" fillId="0" borderId="1" xfId="0" applyNumberFormat="1" applyFont="1" applyFill="1" applyBorder="1" applyAlignment="1" applyProtection="1">
      <alignment horizontal="center" vertical="top" wrapText="1"/>
      <protection locked="0"/>
    </xf>
    <xf numFmtId="3" fontId="30" fillId="2" borderId="1" xfId="0" applyNumberFormat="1" applyFont="1" applyFill="1" applyBorder="1" applyAlignment="1" applyProtection="1">
      <alignment horizontal="center" vertical="top" wrapText="1"/>
      <protection locked="0"/>
    </xf>
    <xf numFmtId="0" fontId="26" fillId="0" borderId="1" xfId="0" applyNumberFormat="1" applyFont="1" applyFill="1" applyBorder="1" applyAlignment="1" applyProtection="1">
      <alignment horizontal="center" vertical="top" wrapText="1"/>
      <protection locked="0"/>
    </xf>
    <xf numFmtId="0" fontId="29" fillId="0" borderId="1" xfId="0" applyNumberFormat="1" applyFont="1" applyFill="1" applyBorder="1" applyAlignment="1" applyProtection="1">
      <alignment horizontal="center" vertical="top" wrapText="1"/>
      <protection locked="0"/>
    </xf>
    <xf numFmtId="0" fontId="26" fillId="0" borderId="4" xfId="0" applyFont="1" applyFill="1" applyBorder="1" applyAlignment="1" applyProtection="1">
      <alignment horizontal="left" vertical="top" wrapText="1"/>
      <protection locked="0"/>
    </xf>
    <xf numFmtId="0" fontId="26" fillId="0" borderId="3" xfId="0" applyFont="1" applyFill="1" applyBorder="1" applyAlignment="1" applyProtection="1">
      <alignment horizontal="left" vertical="top" wrapText="1"/>
      <protection locked="0"/>
    </xf>
    <xf numFmtId="4" fontId="26" fillId="0" borderId="4" xfId="0" applyNumberFormat="1" applyFont="1" applyFill="1" applyBorder="1" applyAlignment="1" applyProtection="1">
      <alignment horizontal="center" vertical="top" wrapText="1"/>
      <protection locked="0"/>
    </xf>
    <xf numFmtId="4" fontId="26" fillId="0" borderId="3" xfId="0" applyNumberFormat="1" applyFont="1" applyFill="1" applyBorder="1" applyAlignment="1" applyProtection="1">
      <alignment horizontal="center" vertical="top" wrapText="1"/>
      <protection locked="0"/>
    </xf>
    <xf numFmtId="10" fontId="26" fillId="0" borderId="4" xfId="0" applyNumberFormat="1" applyFont="1" applyFill="1" applyBorder="1" applyAlignment="1" applyProtection="1">
      <alignment horizontal="center" vertical="top" wrapText="1"/>
      <protection locked="0"/>
    </xf>
    <xf numFmtId="10" fontId="26" fillId="0" borderId="3" xfId="0" applyNumberFormat="1" applyFont="1" applyFill="1" applyBorder="1" applyAlignment="1" applyProtection="1">
      <alignment horizontal="center" vertical="top" wrapText="1"/>
      <protection locked="0"/>
    </xf>
    <xf numFmtId="4" fontId="26" fillId="2" borderId="4" xfId="0" applyNumberFormat="1" applyFont="1" applyFill="1" applyBorder="1" applyAlignment="1" applyProtection="1">
      <alignment horizontal="center" vertical="top" wrapText="1"/>
      <protection locked="0"/>
    </xf>
    <xf numFmtId="4" fontId="26" fillId="2" borderId="3" xfId="0" applyNumberFormat="1" applyFont="1" applyFill="1" applyBorder="1" applyAlignment="1" applyProtection="1">
      <alignment horizontal="center" vertical="top" wrapText="1"/>
      <protection locked="0"/>
    </xf>
    <xf numFmtId="9" fontId="28" fillId="0" borderId="4" xfId="0" applyNumberFormat="1" applyFont="1" applyFill="1" applyBorder="1" applyAlignment="1" applyProtection="1">
      <alignment horizontal="justify" vertical="top" wrapText="1"/>
      <protection locked="0"/>
    </xf>
    <xf numFmtId="9" fontId="28" fillId="0" borderId="2" xfId="0" applyNumberFormat="1" applyFont="1" applyFill="1" applyBorder="1" applyAlignment="1" applyProtection="1">
      <alignment horizontal="justify" vertical="top" wrapText="1"/>
      <protection locked="0"/>
    </xf>
    <xf numFmtId="9" fontId="28" fillId="0" borderId="3" xfId="0" applyNumberFormat="1" applyFont="1" applyFill="1" applyBorder="1" applyAlignment="1" applyProtection="1">
      <alignment horizontal="justify" vertical="top" wrapText="1"/>
      <protection locked="0"/>
    </xf>
    <xf numFmtId="0" fontId="28" fillId="0" borderId="4" xfId="0" applyFont="1" applyFill="1" applyBorder="1" applyAlignment="1" applyProtection="1">
      <alignment horizontal="left" vertical="top" wrapText="1"/>
      <protection locked="0"/>
    </xf>
    <xf numFmtId="0" fontId="28" fillId="0" borderId="2" xfId="0" applyFont="1" applyFill="1" applyBorder="1" applyAlignment="1" applyProtection="1">
      <alignment horizontal="left" vertical="top" wrapText="1"/>
      <protection locked="0"/>
    </xf>
    <xf numFmtId="0" fontId="28" fillId="0" borderId="3" xfId="0" applyFont="1" applyFill="1" applyBorder="1" applyAlignment="1" applyProtection="1">
      <alignment horizontal="left" vertical="top" wrapText="1"/>
      <protection locked="0"/>
    </xf>
    <xf numFmtId="9" fontId="28" fillId="0" borderId="4" xfId="0" applyNumberFormat="1" applyFont="1" applyFill="1" applyBorder="1" applyAlignment="1" applyProtection="1">
      <alignment horizontal="left" vertical="top" wrapText="1"/>
      <protection locked="0"/>
    </xf>
    <xf numFmtId="9" fontId="28" fillId="0" borderId="2" xfId="0" applyNumberFormat="1" applyFont="1" applyFill="1" applyBorder="1" applyAlignment="1" applyProtection="1">
      <alignment horizontal="left" vertical="top" wrapText="1"/>
      <protection locked="0"/>
    </xf>
    <xf numFmtId="9" fontId="28" fillId="0" borderId="3" xfId="0" applyNumberFormat="1" applyFont="1" applyFill="1" applyBorder="1" applyAlignment="1" applyProtection="1">
      <alignment horizontal="left" vertical="top" wrapText="1"/>
      <protection locked="0"/>
    </xf>
    <xf numFmtId="0" fontId="27" fillId="0" borderId="1" xfId="0" applyFont="1" applyFill="1" applyBorder="1" applyAlignment="1" applyProtection="1">
      <alignment horizontal="justify" vertical="top" wrapText="1"/>
      <protection locked="0"/>
    </xf>
    <xf numFmtId="4" fontId="26" fillId="0" borderId="2" xfId="0" applyNumberFormat="1" applyFont="1" applyFill="1" applyBorder="1" applyAlignment="1" applyProtection="1">
      <alignment horizontal="center" vertical="top" wrapText="1"/>
      <protection locked="0"/>
    </xf>
    <xf numFmtId="4" fontId="26" fillId="2" borderId="1" xfId="0" applyNumberFormat="1" applyFont="1" applyFill="1" applyBorder="1" applyAlignment="1" applyProtection="1">
      <alignment horizontal="center" vertical="top" wrapText="1"/>
      <protection locked="0"/>
    </xf>
    <xf numFmtId="0" fontId="27" fillId="0" borderId="1" xfId="0" applyFont="1" applyFill="1" applyBorder="1" applyAlignment="1" applyProtection="1">
      <alignment horizontal="left" vertical="top" wrapText="1"/>
      <protection locked="0"/>
    </xf>
    <xf numFmtId="4" fontId="26" fillId="0" borderId="1" xfId="0" applyNumberFormat="1" applyFont="1" applyFill="1" applyBorder="1" applyAlignment="1" applyProtection="1">
      <alignment horizontal="center" vertical="top" wrapText="1"/>
      <protection locked="0"/>
    </xf>
    <xf numFmtId="10" fontId="26" fillId="0" borderId="1" xfId="0" applyNumberFormat="1" applyFont="1" applyFill="1" applyBorder="1" applyAlignment="1" applyProtection="1">
      <alignment horizontal="center" vertical="top" wrapText="1"/>
      <protection locked="0"/>
    </xf>
    <xf numFmtId="10" fontId="26" fillId="2" borderId="1" xfId="0" applyNumberFormat="1" applyFont="1" applyFill="1" applyBorder="1" applyAlignment="1" applyProtection="1">
      <alignment horizontal="center" vertical="top" wrapText="1"/>
      <protection locked="0"/>
    </xf>
    <xf numFmtId="0" fontId="35" fillId="0" borderId="1" xfId="0" applyFont="1" applyFill="1" applyBorder="1" applyAlignment="1" applyProtection="1">
      <alignment horizontal="justify" vertical="top" wrapText="1"/>
      <protection locked="0"/>
    </xf>
    <xf numFmtId="0" fontId="25" fillId="0" borderId="1" xfId="0" applyFont="1" applyFill="1" applyBorder="1" applyAlignment="1" applyProtection="1">
      <alignment horizontal="justify" vertical="top" wrapText="1"/>
      <protection locked="0"/>
    </xf>
    <xf numFmtId="0" fontId="16" fillId="0" borderId="1" xfId="0" applyFont="1" applyFill="1" applyBorder="1" applyAlignment="1" applyProtection="1">
      <alignment horizontal="justify" vertical="top" wrapText="1"/>
      <protection locked="0"/>
    </xf>
    <xf numFmtId="0" fontId="28" fillId="0" borderId="4" xfId="0" applyFont="1" applyFill="1" applyBorder="1" applyAlignment="1" applyProtection="1">
      <alignment horizontal="justify" vertical="top" wrapText="1"/>
      <protection locked="0"/>
    </xf>
    <xf numFmtId="0" fontId="28" fillId="0" borderId="2" xfId="0" applyFont="1" applyFill="1" applyBorder="1" applyAlignment="1" applyProtection="1">
      <alignment horizontal="justify" vertical="top" wrapText="1"/>
      <protection locked="0"/>
    </xf>
    <xf numFmtId="0" fontId="28" fillId="0" borderId="3" xfId="0" applyFont="1" applyFill="1" applyBorder="1" applyAlignment="1" applyProtection="1">
      <alignment horizontal="justify" vertical="top" wrapText="1"/>
      <protection locked="0"/>
    </xf>
    <xf numFmtId="0" fontId="28" fillId="0" borderId="1" xfId="0" applyFont="1" applyFill="1" applyBorder="1" applyAlignment="1" applyProtection="1">
      <alignment horizontal="left" vertical="top" wrapText="1"/>
      <protection locked="0"/>
    </xf>
    <xf numFmtId="0" fontId="28" fillId="0" borderId="1" xfId="0" applyFont="1" applyFill="1" applyBorder="1" applyAlignment="1" applyProtection="1">
      <alignment horizontal="justify" vertical="top" wrapText="1"/>
      <protection locked="0"/>
    </xf>
    <xf numFmtId="0" fontId="25" fillId="0" borderId="4" xfId="0" applyFont="1" applyFill="1" applyBorder="1" applyAlignment="1" applyProtection="1">
      <alignment horizontal="left" vertical="top" wrapText="1"/>
      <protection locked="0"/>
    </xf>
    <xf numFmtId="0" fontId="16" fillId="0" borderId="2" xfId="0" applyFont="1" applyFill="1" applyBorder="1" applyAlignment="1" applyProtection="1">
      <alignment horizontal="left" vertical="top" wrapText="1"/>
      <protection locked="0"/>
    </xf>
    <xf numFmtId="0" fontId="16" fillId="0" borderId="3" xfId="0" applyFont="1" applyFill="1" applyBorder="1" applyAlignment="1" applyProtection="1">
      <alignment horizontal="left" vertical="top" wrapText="1"/>
      <protection locked="0"/>
    </xf>
    <xf numFmtId="0" fontId="27" fillId="0" borderId="4" xfId="0" applyFont="1" applyFill="1" applyBorder="1" applyAlignment="1" applyProtection="1">
      <alignment horizontal="justify" vertical="top" wrapText="1"/>
      <protection locked="0"/>
    </xf>
    <xf numFmtId="0" fontId="27" fillId="0" borderId="2" xfId="0" applyFont="1" applyFill="1" applyBorder="1" applyAlignment="1" applyProtection="1">
      <alignment horizontal="justify" vertical="top" wrapText="1"/>
      <protection locked="0"/>
    </xf>
    <xf numFmtId="0" fontId="27" fillId="0" borderId="3" xfId="0" applyFont="1" applyFill="1" applyBorder="1" applyAlignment="1" applyProtection="1">
      <alignment horizontal="justify" vertical="top" wrapText="1"/>
      <protection locked="0"/>
    </xf>
    <xf numFmtId="0" fontId="26" fillId="0" borderId="1" xfId="0" applyFont="1" applyFill="1" applyBorder="1" applyAlignment="1" applyProtection="1">
      <alignment horizontal="justify" vertical="top" wrapText="1"/>
      <protection locked="0"/>
    </xf>
    <xf numFmtId="0" fontId="26" fillId="0" borderId="4" xfId="0" applyFont="1" applyFill="1" applyBorder="1" applyAlignment="1" applyProtection="1">
      <alignment horizontal="justify" vertical="top" wrapText="1"/>
      <protection locked="0"/>
    </xf>
    <xf numFmtId="0" fontId="26" fillId="0" borderId="2" xfId="0" applyFont="1" applyFill="1" applyBorder="1" applyAlignment="1" applyProtection="1">
      <alignment horizontal="justify" vertical="top" wrapText="1"/>
      <protection locked="0"/>
    </xf>
    <xf numFmtId="0" fontId="26" fillId="0" borderId="3" xfId="0" applyFont="1" applyFill="1" applyBorder="1" applyAlignment="1" applyProtection="1">
      <alignment horizontal="justify" vertical="top" wrapText="1"/>
      <protection locked="0"/>
    </xf>
    <xf numFmtId="0" fontId="41" fillId="0" borderId="0" xfId="0" quotePrefix="1" applyFont="1" applyFill="1" applyBorder="1" applyAlignment="1" applyProtection="1">
      <alignment horizontal="center" vertical="top" wrapText="1"/>
      <protection locked="0"/>
    </xf>
    <xf numFmtId="165" fontId="42" fillId="0" borderId="1" xfId="0" applyNumberFormat="1" applyFont="1" applyFill="1" applyBorder="1" applyAlignment="1" applyProtection="1">
      <alignment horizontal="center" vertical="top" wrapText="1"/>
      <protection locked="0"/>
    </xf>
    <xf numFmtId="0" fontId="29" fillId="0" borderId="1" xfId="0" applyFont="1" applyFill="1" applyBorder="1" applyAlignment="1" applyProtection="1">
      <alignment horizontal="justify" vertical="top" wrapText="1"/>
      <protection locked="0"/>
    </xf>
    <xf numFmtId="0" fontId="29" fillId="0" borderId="1" xfId="0" applyFont="1" applyFill="1" applyBorder="1" applyAlignment="1" applyProtection="1">
      <alignment horizontal="center" vertical="top" wrapText="1"/>
      <protection locked="0"/>
    </xf>
    <xf numFmtId="4" fontId="42" fillId="0" borderId="1" xfId="0" applyNumberFormat="1" applyFont="1" applyFill="1" applyBorder="1" applyAlignment="1" applyProtection="1">
      <alignment horizontal="center" vertical="top" wrapText="1"/>
      <protection locked="0"/>
    </xf>
    <xf numFmtId="4" fontId="42" fillId="0" borderId="1" xfId="0" quotePrefix="1" applyNumberFormat="1" applyFont="1" applyFill="1" applyBorder="1" applyAlignment="1" applyProtection="1">
      <alignment horizontal="center" vertical="top" wrapText="1"/>
      <protection locked="0"/>
    </xf>
    <xf numFmtId="0" fontId="42" fillId="0" borderId="1" xfId="0" applyFont="1" applyFill="1" applyBorder="1" applyAlignment="1" applyProtection="1">
      <alignment horizontal="center" vertical="top" wrapText="1"/>
      <protection locked="0"/>
    </xf>
    <xf numFmtId="2" fontId="42" fillId="0" borderId="1" xfId="0" applyNumberFormat="1" applyFont="1" applyFill="1" applyBorder="1" applyAlignment="1" applyProtection="1">
      <alignment horizontal="center" vertical="top" wrapText="1"/>
      <protection locked="0"/>
    </xf>
    <xf numFmtId="165" fontId="42" fillId="0" borderId="1" xfId="0" quotePrefix="1" applyNumberFormat="1" applyFont="1" applyFill="1" applyBorder="1" applyAlignment="1" applyProtection="1">
      <alignment horizontal="center" vertical="top" wrapText="1"/>
      <protection locked="0"/>
    </xf>
    <xf numFmtId="4" fontId="27" fillId="0" borderId="1" xfId="0" applyNumberFormat="1" applyFont="1" applyFill="1" applyBorder="1" applyAlignment="1" applyProtection="1">
      <alignment horizontal="justify" vertical="top" wrapText="1"/>
      <protection locked="0"/>
    </xf>
    <xf numFmtId="10" fontId="26" fillId="0" borderId="2" xfId="0" applyNumberFormat="1" applyFont="1" applyFill="1" applyBorder="1" applyAlignment="1" applyProtection="1">
      <alignment horizontal="center" vertical="top" wrapText="1"/>
      <protection locked="0"/>
    </xf>
    <xf numFmtId="49" fontId="16" fillId="0" borderId="1" xfId="0" applyNumberFormat="1" applyFont="1" applyFill="1" applyBorder="1" applyAlignment="1" applyProtection="1">
      <alignment horizontal="left" vertical="top" wrapText="1"/>
      <protection locked="0"/>
    </xf>
    <xf numFmtId="0" fontId="37" fillId="0" borderId="1" xfId="0" applyFont="1" applyFill="1" applyBorder="1" applyAlignment="1" applyProtection="1">
      <alignment horizontal="justify" vertical="top" wrapText="1"/>
      <protection locked="0"/>
    </xf>
    <xf numFmtId="0" fontId="39" fillId="0" borderId="2" xfId="0" applyFont="1" applyBorder="1" applyAlignment="1">
      <alignment horizontal="left" vertical="top" wrapText="1"/>
    </xf>
    <xf numFmtId="0" fontId="39" fillId="0" borderId="3" xfId="0" applyFont="1" applyBorder="1" applyAlignment="1">
      <alignment horizontal="left" vertical="top" wrapText="1"/>
    </xf>
    <xf numFmtId="9" fontId="28" fillId="0" borderId="1" xfId="0" applyNumberFormat="1" applyFont="1" applyFill="1" applyBorder="1" applyAlignment="1" applyProtection="1">
      <alignment horizontal="justify" vertical="top" wrapText="1"/>
      <protection locked="0"/>
    </xf>
    <xf numFmtId="9" fontId="20" fillId="0" borderId="1" xfId="0" applyNumberFormat="1" applyFont="1" applyFill="1" applyBorder="1" applyAlignment="1" applyProtection="1">
      <alignment horizontal="justify" vertical="top" wrapText="1"/>
      <protection locked="0"/>
    </xf>
    <xf numFmtId="0" fontId="25" fillId="0" borderId="1" xfId="0" applyFont="1" applyFill="1" applyBorder="1" applyAlignment="1" applyProtection="1">
      <alignment vertical="top" wrapText="1"/>
      <protection locked="0"/>
    </xf>
    <xf numFmtId="0" fontId="16" fillId="0" borderId="1" xfId="0" applyFont="1" applyFill="1" applyBorder="1" applyAlignment="1" applyProtection="1">
      <alignment vertical="top" wrapText="1"/>
      <protection locked="0"/>
    </xf>
    <xf numFmtId="2" fontId="16" fillId="0" borderId="1" xfId="0" applyNumberFormat="1" applyFont="1" applyFill="1" applyBorder="1" applyAlignment="1" applyProtection="1">
      <alignment vertical="top" wrapText="1"/>
      <protection locked="0"/>
    </xf>
    <xf numFmtId="4" fontId="19" fillId="0" borderId="1" xfId="0" applyNumberFormat="1" applyFont="1" applyFill="1" applyBorder="1" applyAlignment="1" applyProtection="1">
      <alignment horizontal="justify" vertical="top" wrapText="1"/>
      <protection locked="0"/>
    </xf>
    <xf numFmtId="0" fontId="35" fillId="0" borderId="3" xfId="0" applyFont="1" applyFill="1" applyBorder="1" applyAlignment="1" applyProtection="1">
      <alignment horizontal="justify" vertical="top" wrapText="1"/>
      <protection locked="0"/>
    </xf>
    <xf numFmtId="9" fontId="28" fillId="2" borderId="1" xfId="0" applyNumberFormat="1" applyFont="1" applyFill="1" applyBorder="1" applyAlignment="1" applyProtection="1">
      <alignment horizontal="justify" vertical="top" wrapText="1"/>
      <protection locked="0"/>
    </xf>
    <xf numFmtId="9" fontId="33" fillId="2" borderId="1" xfId="0" applyNumberFormat="1" applyFont="1" applyFill="1" applyBorder="1" applyAlignment="1" applyProtection="1">
      <alignment horizontal="justify" vertical="top" wrapText="1"/>
      <protection locked="0"/>
    </xf>
    <xf numFmtId="9" fontId="28" fillId="2" borderId="4" xfId="0" applyNumberFormat="1" applyFont="1" applyFill="1" applyBorder="1" applyAlignment="1" applyProtection="1">
      <alignment horizontal="justify" vertical="top" wrapText="1"/>
      <protection locked="0"/>
    </xf>
    <xf numFmtId="9" fontId="28" fillId="2" borderId="2" xfId="0" applyNumberFormat="1" applyFont="1" applyFill="1" applyBorder="1" applyAlignment="1" applyProtection="1">
      <alignment horizontal="justify" vertical="top" wrapText="1"/>
      <protection locked="0"/>
    </xf>
    <xf numFmtId="9" fontId="28" fillId="2" borderId="3" xfId="0" applyNumberFormat="1" applyFont="1" applyFill="1" applyBorder="1" applyAlignment="1" applyProtection="1">
      <alignment horizontal="justify" vertical="top"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M430"/>
  <sheetViews>
    <sheetView showZeros="0" tabSelected="1" showOutlineSymbols="0" view="pageBreakPreview" topLeftCell="A4" zoomScale="40" zoomScaleNormal="60" zoomScaleSheetLayoutView="40" zoomScalePageLayoutView="75" workbookViewId="0">
      <pane xSplit="4" ySplit="7" topLeftCell="E231" activePane="bottomRight" state="frozen"/>
      <selection activeCell="A4" sqref="A4"/>
      <selection pane="topRight" activeCell="E4" sqref="E4"/>
      <selection pane="bottomLeft" activeCell="A11" sqref="A11"/>
      <selection pane="bottomRight" activeCell="K4" sqref="K1:K1048576"/>
    </sheetView>
  </sheetViews>
  <sheetFormatPr defaultRowHeight="26.25" outlineLevelRow="1" outlineLevelCol="2" x14ac:dyDescent="0.25"/>
  <cols>
    <col min="1" max="1" width="9.25" style="34" customWidth="1"/>
    <col min="2" max="2" width="68.875" style="35" customWidth="1"/>
    <col min="3" max="4" width="23.875" style="36" customWidth="1"/>
    <col min="5" max="5" width="25.5" style="37" customWidth="1" outlineLevel="2"/>
    <col min="6" max="6" width="18.625" style="38" customWidth="1" outlineLevel="2"/>
    <col min="7" max="7" width="23.5" style="39" customWidth="1" outlineLevel="2"/>
    <col min="8" max="8" width="19.375" style="38" customWidth="1" outlineLevel="2"/>
    <col min="9" max="9" width="22.875" style="38" customWidth="1" outlineLevel="2"/>
    <col min="10" max="10" width="80.875" style="35" customWidth="1"/>
    <col min="11" max="12" width="21.5" style="3" customWidth="1"/>
    <col min="13" max="13" width="22.75" style="15" customWidth="1"/>
    <col min="14" max="66" width="9" style="15" customWidth="1"/>
    <col min="67" max="16384" width="9" style="15"/>
  </cols>
  <sheetData>
    <row r="1" spans="1:13" ht="30.75" x14ac:dyDescent="0.25">
      <c r="A1" s="8"/>
      <c r="B1" s="9"/>
      <c r="C1" s="10"/>
      <c r="D1" s="10"/>
      <c r="E1" s="11"/>
      <c r="F1" s="12"/>
      <c r="G1" s="13"/>
      <c r="H1" s="12"/>
      <c r="I1" s="12"/>
      <c r="J1" s="14"/>
    </row>
    <row r="2" spans="1:13" ht="2.25" customHeight="1" x14ac:dyDescent="0.25">
      <c r="A2" s="8"/>
      <c r="B2" s="9"/>
      <c r="C2" s="10"/>
      <c r="D2" s="10"/>
      <c r="E2" s="11"/>
      <c r="F2" s="12"/>
      <c r="G2" s="13"/>
      <c r="H2" s="12"/>
      <c r="I2" s="12"/>
      <c r="J2" s="14"/>
    </row>
    <row r="3" spans="1:13" ht="63.75" customHeight="1" x14ac:dyDescent="0.25">
      <c r="A3" s="201" t="s">
        <v>109</v>
      </c>
      <c r="B3" s="201"/>
      <c r="C3" s="201"/>
      <c r="D3" s="201"/>
      <c r="E3" s="201"/>
      <c r="F3" s="201"/>
      <c r="G3" s="201"/>
      <c r="H3" s="201"/>
      <c r="I3" s="201"/>
      <c r="J3" s="201"/>
    </row>
    <row r="4" spans="1:13" s="53" customFormat="1" x14ac:dyDescent="0.25">
      <c r="A4" s="46"/>
      <c r="B4" s="47"/>
      <c r="C4" s="48"/>
      <c r="D4" s="48"/>
      <c r="E4" s="48"/>
      <c r="F4" s="48"/>
      <c r="G4" s="49"/>
      <c r="H4" s="50"/>
      <c r="I4" s="51"/>
      <c r="J4" s="136" t="s">
        <v>31</v>
      </c>
      <c r="K4" s="52"/>
      <c r="L4" s="52"/>
    </row>
    <row r="5" spans="1:13" s="132" customFormat="1" ht="75" customHeight="1" x14ac:dyDescent="0.25">
      <c r="A5" s="204" t="s">
        <v>3</v>
      </c>
      <c r="B5" s="207" t="s">
        <v>8</v>
      </c>
      <c r="C5" s="205" t="s">
        <v>110</v>
      </c>
      <c r="D5" s="205"/>
      <c r="E5" s="209" t="s">
        <v>93</v>
      </c>
      <c r="F5" s="209"/>
      <c r="G5" s="209"/>
      <c r="H5" s="209"/>
      <c r="I5" s="208" t="s">
        <v>94</v>
      </c>
      <c r="J5" s="207" t="s">
        <v>45</v>
      </c>
    </row>
    <row r="6" spans="1:13" s="132" customFormat="1" ht="52.5" customHeight="1" x14ac:dyDescent="0.25">
      <c r="A6" s="204"/>
      <c r="B6" s="207"/>
      <c r="C6" s="206" t="s">
        <v>59</v>
      </c>
      <c r="D6" s="205" t="s">
        <v>60</v>
      </c>
      <c r="E6" s="202" t="s">
        <v>7</v>
      </c>
      <c r="F6" s="202"/>
      <c r="G6" s="202" t="s">
        <v>6</v>
      </c>
      <c r="H6" s="202"/>
      <c r="I6" s="208"/>
      <c r="J6" s="207"/>
    </row>
    <row r="7" spans="1:13" s="132" customFormat="1" ht="74.25" customHeight="1" x14ac:dyDescent="0.25">
      <c r="A7" s="204"/>
      <c r="B7" s="207"/>
      <c r="C7" s="206"/>
      <c r="D7" s="205"/>
      <c r="E7" s="133" t="s">
        <v>0</v>
      </c>
      <c r="F7" s="134" t="s">
        <v>12</v>
      </c>
      <c r="G7" s="135" t="s">
        <v>9</v>
      </c>
      <c r="H7" s="134" t="s">
        <v>2</v>
      </c>
      <c r="I7" s="208"/>
      <c r="J7" s="207"/>
    </row>
    <row r="8" spans="1:13" s="100" customFormat="1" ht="36" customHeight="1" x14ac:dyDescent="0.25">
      <c r="A8" s="152">
        <v>1</v>
      </c>
      <c r="B8" s="153">
        <v>2</v>
      </c>
      <c r="C8" s="154">
        <v>3</v>
      </c>
      <c r="D8" s="154">
        <v>4</v>
      </c>
      <c r="E8" s="155">
        <v>5</v>
      </c>
      <c r="F8" s="154">
        <v>6</v>
      </c>
      <c r="G8" s="156">
        <v>7</v>
      </c>
      <c r="H8" s="156">
        <v>8</v>
      </c>
      <c r="I8" s="156">
        <v>9</v>
      </c>
      <c r="J8" s="154">
        <v>10</v>
      </c>
      <c r="K8" s="82"/>
      <c r="L8" s="82"/>
    </row>
    <row r="9" spans="1:13" s="94" customFormat="1" ht="40.5" x14ac:dyDescent="0.25">
      <c r="A9" s="203"/>
      <c r="B9" s="142" t="s">
        <v>30</v>
      </c>
      <c r="C9" s="139">
        <f>SUM(C10:C14)</f>
        <v>16515803.99</v>
      </c>
      <c r="D9" s="139">
        <f>SUM(D10:D14)</f>
        <v>16470490.25</v>
      </c>
      <c r="E9" s="139">
        <f>SUM(E10:E14)</f>
        <v>15550619.710000001</v>
      </c>
      <c r="F9" s="141">
        <f>E9/D9</f>
        <v>0.94420000000000004</v>
      </c>
      <c r="G9" s="139">
        <f t="shared" ref="G9" si="0">SUM(G10:G14)</f>
        <v>15466982.720000001</v>
      </c>
      <c r="H9" s="141">
        <f>G9/D9</f>
        <v>0.93910000000000005</v>
      </c>
      <c r="I9" s="139">
        <f>SUM(I10:I14)</f>
        <v>1003507.53</v>
      </c>
      <c r="J9" s="210"/>
      <c r="K9" s="82"/>
      <c r="L9" s="83"/>
      <c r="M9" s="83"/>
    </row>
    <row r="10" spans="1:13" s="132" customFormat="1" x14ac:dyDescent="0.25">
      <c r="A10" s="203"/>
      <c r="B10" s="138" t="s">
        <v>4</v>
      </c>
      <c r="C10" s="139">
        <f>C16+C24+C31+C38+C44+C50+C56+C64+C161+C168+C174+C181+C195+C204+C210+C187</f>
        <v>777755.5</v>
      </c>
      <c r="D10" s="139">
        <f>D16+D24+D31+D38+D44+D50+D56+D64+D161+D168+D174+D181+D195+D204+D210+D188</f>
        <v>773344</v>
      </c>
      <c r="E10" s="139">
        <f t="shared" ref="E10:E12" si="1">E16+E24+E31+E38+E44+E50+E56+E64+E161+E168+E174+E181+E195+E204+E210+E188</f>
        <v>745481.79</v>
      </c>
      <c r="F10" s="141">
        <f t="shared" ref="F10:F12" si="2">E10/D10</f>
        <v>0.96399999999999997</v>
      </c>
      <c r="G10" s="139">
        <f t="shared" ref="G10:G12" si="3">G16+G24+G31+G38+G44+G50+G56+G64+G161+G168+G174+G181+G195+G204+G210+G188</f>
        <v>745481.79</v>
      </c>
      <c r="H10" s="141">
        <f t="shared" ref="H10:H12" si="4">G10/D10</f>
        <v>0.96399999999999997</v>
      </c>
      <c r="I10" s="139">
        <f>I16+I24+I31+I38+I44+I50+I56+I64+I161+I168+I174+I181+I195+I204+I210+I188</f>
        <v>27862.21</v>
      </c>
      <c r="J10" s="210"/>
      <c r="K10" s="82"/>
      <c r="L10" s="83"/>
      <c r="M10" s="83"/>
    </row>
    <row r="11" spans="1:13" s="132" customFormat="1" x14ac:dyDescent="0.25">
      <c r="A11" s="203"/>
      <c r="B11" s="138" t="s">
        <v>16</v>
      </c>
      <c r="C11" s="139">
        <f t="shared" ref="C11" si="5">C17+C25+C32+C39+C45+C51+C57+C65+C162+C169+C175+C182+C196+C205+C211+C188</f>
        <v>15074456.949999999</v>
      </c>
      <c r="D11" s="139">
        <f t="shared" ref="D11" si="6">D17+D25+D32+D39+D45+D51+D57+D65+D162+D169+D175+D182+D196+D205+D211+D189</f>
        <v>15117634.949999999</v>
      </c>
      <c r="E11" s="139">
        <f t="shared" si="1"/>
        <v>14345488.800000001</v>
      </c>
      <c r="F11" s="141">
        <f t="shared" si="2"/>
        <v>0.94889999999999997</v>
      </c>
      <c r="G11" s="139">
        <f t="shared" si="3"/>
        <v>14261851.810000001</v>
      </c>
      <c r="H11" s="141">
        <f t="shared" si="4"/>
        <v>0.94340000000000002</v>
      </c>
      <c r="I11" s="139">
        <f t="shared" ref="I11:I12" si="7">I17+I25+I32+I39+I45+I51+I57+I65+I162+I169+I175+I182+I196+I205+I211+I189</f>
        <v>855783.14</v>
      </c>
      <c r="J11" s="210"/>
      <c r="K11" s="82"/>
      <c r="L11" s="83"/>
      <c r="M11" s="83"/>
    </row>
    <row r="12" spans="1:13" s="132" customFormat="1" x14ac:dyDescent="0.25">
      <c r="A12" s="203"/>
      <c r="B12" s="138" t="s">
        <v>11</v>
      </c>
      <c r="C12" s="139">
        <f t="shared" ref="C12" si="8">C18+C26+C33+C40+C46+C52+C58+C66+C163+C170+C176+C183+C197+C206+C212+C189</f>
        <v>504397.14</v>
      </c>
      <c r="D12" s="139">
        <f t="shared" ref="D12" si="9">D18+D26+D33+D40+D46+D52+D58+D66+D163+D170+D176+D183+D197+D206+D212+D190</f>
        <v>473925.66</v>
      </c>
      <c r="E12" s="139">
        <f t="shared" si="1"/>
        <v>355222.08</v>
      </c>
      <c r="F12" s="141">
        <f t="shared" si="2"/>
        <v>0.74950000000000006</v>
      </c>
      <c r="G12" s="139">
        <f t="shared" si="3"/>
        <v>355222.08</v>
      </c>
      <c r="H12" s="141">
        <f t="shared" si="4"/>
        <v>0.74950000000000006</v>
      </c>
      <c r="I12" s="139">
        <f t="shared" si="7"/>
        <v>118703.58</v>
      </c>
      <c r="J12" s="210"/>
      <c r="K12" s="82"/>
      <c r="L12" s="83"/>
      <c r="M12" s="83"/>
    </row>
    <row r="13" spans="1:13" s="132" customFormat="1" x14ac:dyDescent="0.25">
      <c r="A13" s="203"/>
      <c r="B13" s="138" t="s">
        <v>13</v>
      </c>
      <c r="C13" s="139">
        <f t="shared" ref="C13:E14" si="10">C19+C27+C34+C41+C47+C53+C59+C67+C164+C171+C177+C184+C198+C207+C213</f>
        <v>0</v>
      </c>
      <c r="D13" s="139">
        <f t="shared" si="10"/>
        <v>0</v>
      </c>
      <c r="E13" s="139">
        <f t="shared" si="10"/>
        <v>0</v>
      </c>
      <c r="F13" s="141"/>
      <c r="G13" s="139">
        <f>G19+G27+G34+G41+G47+G53+G59+G67+G164+G171+G177+G184+G198+G207+G213</f>
        <v>0</v>
      </c>
      <c r="H13" s="141"/>
      <c r="I13" s="139">
        <f>I19+I27+I34+I41+I47+I53+I59+I67+I164+I171+I177+I184+I198+I207+I213</f>
        <v>0</v>
      </c>
      <c r="J13" s="210"/>
      <c r="K13" s="82"/>
      <c r="L13" s="83"/>
      <c r="M13" s="83"/>
    </row>
    <row r="14" spans="1:13" s="132" customFormat="1" x14ac:dyDescent="0.25">
      <c r="A14" s="203"/>
      <c r="B14" s="138" t="s">
        <v>5</v>
      </c>
      <c r="C14" s="139">
        <f t="shared" si="10"/>
        <v>159194.4</v>
      </c>
      <c r="D14" s="139">
        <f t="shared" si="10"/>
        <v>105585.64</v>
      </c>
      <c r="E14" s="139">
        <f t="shared" si="10"/>
        <v>104427.04</v>
      </c>
      <c r="F14" s="141">
        <f t="shared" ref="F14" si="11">E14/D14</f>
        <v>0.98899999999999999</v>
      </c>
      <c r="G14" s="139">
        <f>G20+G28+G35+G42+G48+G54+G60+G68+G165+G172+G178+G185+G199+G208+G214</f>
        <v>104427.04</v>
      </c>
      <c r="H14" s="141">
        <f t="shared" ref="H14:H15" si="12">G14/D14</f>
        <v>0.98899999999999999</v>
      </c>
      <c r="I14" s="139">
        <f>I20+I28+I35+I42+I48+I54+I60+I68+I165+I172+I178+I185+I199+I208+I214</f>
        <v>1158.5999999999999</v>
      </c>
      <c r="J14" s="210"/>
      <c r="K14" s="82"/>
      <c r="L14" s="83"/>
      <c r="M14" s="83"/>
    </row>
    <row r="15" spans="1:13" s="94" customFormat="1" ht="111" customHeight="1" x14ac:dyDescent="0.25">
      <c r="A15" s="198" t="s">
        <v>32</v>
      </c>
      <c r="B15" s="77" t="s">
        <v>100</v>
      </c>
      <c r="C15" s="65">
        <f>C16+C17+C18+C19+C20</f>
        <v>1568.6</v>
      </c>
      <c r="D15" s="65">
        <f t="shared" ref="D15:G15" si="13">D16+D17+D18+D19+D20</f>
        <v>1568.6</v>
      </c>
      <c r="E15" s="65">
        <f t="shared" si="13"/>
        <v>1568.56</v>
      </c>
      <c r="F15" s="75">
        <f>E15/D15</f>
        <v>1</v>
      </c>
      <c r="G15" s="65">
        <f t="shared" si="13"/>
        <v>1568.56</v>
      </c>
      <c r="H15" s="75">
        <f t="shared" si="12"/>
        <v>1</v>
      </c>
      <c r="I15" s="76">
        <f>I16+I17+I18+I19+I20</f>
        <v>0.04</v>
      </c>
      <c r="J15" s="190" t="s">
        <v>121</v>
      </c>
      <c r="K15" s="82"/>
      <c r="L15" s="83"/>
      <c r="M15" s="83"/>
    </row>
    <row r="16" spans="1:13" s="94" customFormat="1" ht="79.5" customHeight="1" x14ac:dyDescent="0.25">
      <c r="A16" s="199"/>
      <c r="B16" s="57" t="s">
        <v>4</v>
      </c>
      <c r="C16" s="60"/>
      <c r="D16" s="60"/>
      <c r="E16" s="60"/>
      <c r="F16" s="112"/>
      <c r="G16" s="60"/>
      <c r="H16" s="112"/>
      <c r="I16" s="60"/>
      <c r="J16" s="190"/>
      <c r="K16" s="82"/>
      <c r="L16" s="83"/>
      <c r="M16" s="83"/>
    </row>
    <row r="17" spans="1:13" s="94" customFormat="1" ht="79.5" customHeight="1" x14ac:dyDescent="0.25">
      <c r="A17" s="199"/>
      <c r="B17" s="57" t="s">
        <v>16</v>
      </c>
      <c r="C17" s="60">
        <v>1568.6</v>
      </c>
      <c r="D17" s="60">
        <v>1568.6</v>
      </c>
      <c r="E17" s="60">
        <v>1568.56</v>
      </c>
      <c r="F17" s="112">
        <f>E17/D17</f>
        <v>1</v>
      </c>
      <c r="G17" s="60">
        <v>1568.56</v>
      </c>
      <c r="H17" s="112">
        <f>G17/D17</f>
        <v>1</v>
      </c>
      <c r="I17" s="58">
        <f>D17-G17</f>
        <v>0.04</v>
      </c>
      <c r="J17" s="190"/>
      <c r="K17" s="82"/>
      <c r="L17" s="83"/>
      <c r="M17" s="83"/>
    </row>
    <row r="18" spans="1:13" s="94" customFormat="1" ht="199.5" customHeight="1" x14ac:dyDescent="0.25">
      <c r="A18" s="199"/>
      <c r="B18" s="57" t="s">
        <v>11</v>
      </c>
      <c r="C18" s="60"/>
      <c r="D18" s="60"/>
      <c r="E18" s="60"/>
      <c r="F18" s="112"/>
      <c r="G18" s="60"/>
      <c r="H18" s="112"/>
      <c r="I18" s="60"/>
      <c r="J18" s="190"/>
      <c r="K18" s="82"/>
      <c r="L18" s="83"/>
      <c r="M18" s="83"/>
    </row>
    <row r="19" spans="1:13" s="94" customFormat="1" ht="216.75" customHeight="1" x14ac:dyDescent="0.25">
      <c r="A19" s="199"/>
      <c r="B19" s="57" t="s">
        <v>13</v>
      </c>
      <c r="C19" s="60">
        <v>0</v>
      </c>
      <c r="D19" s="60">
        <v>0</v>
      </c>
      <c r="E19" s="60">
        <v>0</v>
      </c>
      <c r="F19" s="112"/>
      <c r="G19" s="60">
        <v>0</v>
      </c>
      <c r="H19" s="112"/>
      <c r="I19" s="60">
        <v>0</v>
      </c>
      <c r="J19" s="190"/>
      <c r="K19" s="82"/>
      <c r="L19" s="83"/>
      <c r="M19" s="83"/>
    </row>
    <row r="20" spans="1:13" s="3" customFormat="1" ht="149.25" customHeight="1" x14ac:dyDescent="0.25">
      <c r="A20" s="200"/>
      <c r="B20" s="57" t="s">
        <v>5</v>
      </c>
      <c r="C20" s="60"/>
      <c r="D20" s="60"/>
      <c r="E20" s="60"/>
      <c r="F20" s="112"/>
      <c r="G20" s="60"/>
      <c r="H20" s="112"/>
      <c r="I20" s="60"/>
      <c r="J20" s="190"/>
      <c r="K20" s="82"/>
      <c r="L20" s="1"/>
      <c r="M20" s="1"/>
    </row>
    <row r="21" spans="1:13" ht="262.5" customHeight="1" x14ac:dyDescent="0.25">
      <c r="A21" s="198" t="s">
        <v>14</v>
      </c>
      <c r="B21" s="194" t="s">
        <v>101</v>
      </c>
      <c r="C21" s="178">
        <f>C24+C25+C26+C27</f>
        <v>12165586.779999999</v>
      </c>
      <c r="D21" s="178">
        <f>D24+D25+D26+D27</f>
        <v>12165586.800000001</v>
      </c>
      <c r="E21" s="180">
        <f>E24+E25+E26+E27</f>
        <v>11954519.68</v>
      </c>
      <c r="F21" s="182">
        <f>(E21/D21)</f>
        <v>0.98270000000000002</v>
      </c>
      <c r="G21" s="178">
        <f>G24+G25+G26+G27</f>
        <v>11943862.43</v>
      </c>
      <c r="H21" s="182">
        <f>G21/D21</f>
        <v>0.98180000000000001</v>
      </c>
      <c r="I21" s="178">
        <f>SUM(I24:I28)</f>
        <v>221724.37</v>
      </c>
      <c r="J21" s="191" t="s">
        <v>135</v>
      </c>
      <c r="K21" s="82"/>
      <c r="L21" s="1"/>
      <c r="M21" s="1"/>
    </row>
    <row r="22" spans="1:13" ht="409.5" customHeight="1" x14ac:dyDescent="0.25">
      <c r="A22" s="199"/>
      <c r="B22" s="195"/>
      <c r="C22" s="178"/>
      <c r="D22" s="178"/>
      <c r="E22" s="180"/>
      <c r="F22" s="182"/>
      <c r="G22" s="178"/>
      <c r="H22" s="182"/>
      <c r="I22" s="178"/>
      <c r="J22" s="192"/>
      <c r="K22" s="82"/>
      <c r="L22" s="1"/>
      <c r="M22" s="1"/>
    </row>
    <row r="23" spans="1:13" ht="300" customHeight="1" x14ac:dyDescent="0.25">
      <c r="A23" s="42"/>
      <c r="B23" s="196"/>
      <c r="C23" s="178"/>
      <c r="D23" s="178"/>
      <c r="E23" s="180"/>
      <c r="F23" s="182"/>
      <c r="G23" s="178"/>
      <c r="H23" s="182"/>
      <c r="I23" s="178"/>
      <c r="J23" s="192"/>
      <c r="K23" s="82"/>
      <c r="L23" s="1"/>
      <c r="M23" s="1"/>
    </row>
    <row r="24" spans="1:13" ht="189" customHeight="1" x14ac:dyDescent="0.25">
      <c r="A24" s="44"/>
      <c r="B24" s="57" t="s">
        <v>4</v>
      </c>
      <c r="C24" s="60">
        <v>81232.600000000006</v>
      </c>
      <c r="D24" s="60">
        <v>81232.600000000006</v>
      </c>
      <c r="E24" s="60">
        <v>53376.49</v>
      </c>
      <c r="F24" s="112">
        <f>E24/D24</f>
        <v>0.65710000000000002</v>
      </c>
      <c r="G24" s="60">
        <v>53376.49</v>
      </c>
      <c r="H24" s="112">
        <f>G24/D24</f>
        <v>0.65710000000000002</v>
      </c>
      <c r="I24" s="60">
        <f>D24-G24</f>
        <v>27856.11</v>
      </c>
      <c r="J24" s="192"/>
      <c r="K24" s="82"/>
      <c r="L24" s="1"/>
      <c r="M24" s="1"/>
    </row>
    <row r="25" spans="1:13" ht="74.25" customHeight="1" x14ac:dyDescent="0.25">
      <c r="A25" s="44"/>
      <c r="B25" s="57" t="s">
        <v>16</v>
      </c>
      <c r="C25" s="60">
        <v>12012358.699999999</v>
      </c>
      <c r="D25" s="60">
        <v>12012358.699999999</v>
      </c>
      <c r="E25" s="60">
        <v>11850265.550000001</v>
      </c>
      <c r="F25" s="112">
        <f>E25/D25</f>
        <v>0.98650000000000004</v>
      </c>
      <c r="G25" s="60">
        <v>11839608.300000001</v>
      </c>
      <c r="H25" s="112">
        <f>G25/D25</f>
        <v>0.98560000000000003</v>
      </c>
      <c r="I25" s="60">
        <f>D25-G25</f>
        <v>172750.4</v>
      </c>
      <c r="J25" s="192"/>
      <c r="K25" s="82"/>
      <c r="L25" s="1"/>
      <c r="M25" s="1"/>
    </row>
    <row r="26" spans="1:13" s="19" customFormat="1" ht="307.5" customHeight="1" x14ac:dyDescent="0.25">
      <c r="A26" s="44" t="s">
        <v>46</v>
      </c>
      <c r="B26" s="57" t="s">
        <v>11</v>
      </c>
      <c r="C26" s="60">
        <v>71995.48</v>
      </c>
      <c r="D26" s="60">
        <v>71995.5</v>
      </c>
      <c r="E26" s="60">
        <f>G26</f>
        <v>50877.64</v>
      </c>
      <c r="F26" s="112">
        <f>E26/D26</f>
        <v>0.70669999999999999</v>
      </c>
      <c r="G26" s="60">
        <v>50877.64</v>
      </c>
      <c r="H26" s="112">
        <f>G26/D26</f>
        <v>0.70669999999999999</v>
      </c>
      <c r="I26" s="60">
        <f>D26-G26</f>
        <v>21117.86</v>
      </c>
      <c r="J26" s="192"/>
      <c r="K26" s="82"/>
      <c r="L26" s="1"/>
      <c r="M26" s="1"/>
    </row>
    <row r="27" spans="1:13" ht="357.75" customHeight="1" x14ac:dyDescent="0.25">
      <c r="A27" s="44"/>
      <c r="B27" s="57" t="s">
        <v>13</v>
      </c>
      <c r="C27" s="16"/>
      <c r="D27" s="16"/>
      <c r="E27" s="16"/>
      <c r="F27" s="17"/>
      <c r="G27" s="16"/>
      <c r="H27" s="17"/>
      <c r="I27" s="20"/>
      <c r="J27" s="192"/>
      <c r="K27" s="82"/>
      <c r="L27" s="1"/>
      <c r="M27" s="1"/>
    </row>
    <row r="28" spans="1:13" ht="409.6" customHeight="1" x14ac:dyDescent="0.25">
      <c r="A28" s="44"/>
      <c r="B28" s="57" t="s">
        <v>5</v>
      </c>
      <c r="C28" s="16"/>
      <c r="D28" s="16"/>
      <c r="E28" s="16"/>
      <c r="F28" s="17"/>
      <c r="G28" s="16"/>
      <c r="H28" s="17"/>
      <c r="I28" s="20"/>
      <c r="J28" s="193"/>
      <c r="K28" s="82"/>
      <c r="L28" s="1"/>
      <c r="M28" s="1"/>
    </row>
    <row r="29" spans="1:13" ht="60" customHeight="1" x14ac:dyDescent="0.25">
      <c r="A29" s="198" t="s">
        <v>15</v>
      </c>
      <c r="B29" s="194" t="s">
        <v>95</v>
      </c>
      <c r="C29" s="180">
        <f>C31+C32+C33+C34+C35</f>
        <v>358388.84</v>
      </c>
      <c r="D29" s="180">
        <f t="shared" ref="D29" si="14">D31+D32+D33+D34+D35</f>
        <v>358388.84</v>
      </c>
      <c r="E29" s="180">
        <f>E31+E32+E33+E34+E35</f>
        <v>358388.84</v>
      </c>
      <c r="F29" s="181">
        <f>E29/D29</f>
        <v>1</v>
      </c>
      <c r="G29" s="161">
        <f>G31+G32+G33+G34+G35</f>
        <v>286129.42</v>
      </c>
      <c r="H29" s="181">
        <f>G29/D29</f>
        <v>0.7984</v>
      </c>
      <c r="I29" s="180">
        <f>I32</f>
        <v>72259.42</v>
      </c>
      <c r="J29" s="184" t="s">
        <v>128</v>
      </c>
      <c r="K29" s="82"/>
      <c r="L29" s="1"/>
      <c r="M29" s="1"/>
    </row>
    <row r="30" spans="1:13" ht="409.6" customHeight="1" x14ac:dyDescent="0.25">
      <c r="A30" s="200"/>
      <c r="B30" s="196"/>
      <c r="C30" s="180"/>
      <c r="D30" s="180"/>
      <c r="E30" s="180"/>
      <c r="F30" s="181"/>
      <c r="G30" s="162"/>
      <c r="H30" s="181"/>
      <c r="I30" s="180"/>
      <c r="J30" s="185"/>
      <c r="K30" s="82"/>
      <c r="L30" s="1"/>
      <c r="M30" s="1"/>
    </row>
    <row r="31" spans="1:13" ht="69" customHeight="1" x14ac:dyDescent="0.25">
      <c r="A31" s="56"/>
      <c r="B31" s="57" t="s">
        <v>4</v>
      </c>
      <c r="C31" s="58"/>
      <c r="D31" s="58"/>
      <c r="E31" s="58"/>
      <c r="F31" s="59"/>
      <c r="G31" s="60"/>
      <c r="H31" s="59"/>
      <c r="I31" s="58"/>
      <c r="J31" s="185"/>
      <c r="K31" s="82"/>
      <c r="L31" s="1"/>
      <c r="M31" s="1"/>
    </row>
    <row r="32" spans="1:13" ht="69" customHeight="1" x14ac:dyDescent="0.25">
      <c r="A32" s="56"/>
      <c r="B32" s="57" t="s">
        <v>48</v>
      </c>
      <c r="C32" s="58">
        <v>358388.84</v>
      </c>
      <c r="D32" s="58">
        <v>358388.84</v>
      </c>
      <c r="E32" s="58">
        <v>358388.84</v>
      </c>
      <c r="F32" s="59">
        <f t="shared" ref="F32" si="15">E32/D32</f>
        <v>1</v>
      </c>
      <c r="G32" s="58">
        <v>286129.42</v>
      </c>
      <c r="H32" s="59">
        <f>G32/D32</f>
        <v>0.7984</v>
      </c>
      <c r="I32" s="58">
        <f>D32-G32</f>
        <v>72259.42</v>
      </c>
      <c r="J32" s="185"/>
      <c r="K32" s="82"/>
      <c r="L32" s="1"/>
      <c r="M32" s="1"/>
    </row>
    <row r="33" spans="1:13" ht="69" customHeight="1" x14ac:dyDescent="0.25">
      <c r="A33" s="56"/>
      <c r="B33" s="57" t="s">
        <v>11</v>
      </c>
      <c r="C33" s="58"/>
      <c r="D33" s="58"/>
      <c r="E33" s="58">
        <f>G33</f>
        <v>0</v>
      </c>
      <c r="F33" s="59"/>
      <c r="G33" s="60"/>
      <c r="H33" s="59"/>
      <c r="I33" s="58"/>
      <c r="J33" s="185"/>
      <c r="K33" s="82"/>
      <c r="L33" s="1"/>
      <c r="M33" s="1"/>
    </row>
    <row r="34" spans="1:13" ht="69" customHeight="1" x14ac:dyDescent="0.25">
      <c r="A34" s="56"/>
      <c r="B34" s="57" t="s">
        <v>13</v>
      </c>
      <c r="C34" s="58"/>
      <c r="D34" s="58"/>
      <c r="E34" s="58">
        <f>G34</f>
        <v>0</v>
      </c>
      <c r="F34" s="59"/>
      <c r="G34" s="60"/>
      <c r="H34" s="59"/>
      <c r="I34" s="58"/>
      <c r="J34" s="185"/>
      <c r="K34" s="82"/>
      <c r="L34" s="1"/>
      <c r="M34" s="1"/>
    </row>
    <row r="35" spans="1:13" ht="45.75" customHeight="1" x14ac:dyDescent="0.25">
      <c r="A35" s="56"/>
      <c r="B35" s="57" t="s">
        <v>5</v>
      </c>
      <c r="C35" s="58"/>
      <c r="D35" s="58"/>
      <c r="E35" s="58"/>
      <c r="F35" s="59"/>
      <c r="G35" s="60"/>
      <c r="H35" s="59"/>
      <c r="I35" s="58"/>
      <c r="J35" s="185"/>
      <c r="K35" s="82"/>
      <c r="L35" s="1"/>
      <c r="M35" s="1"/>
    </row>
    <row r="36" spans="1:13" s="94" customFormat="1" ht="22.5" customHeight="1" x14ac:dyDescent="0.25">
      <c r="A36" s="56" t="s">
        <v>33</v>
      </c>
      <c r="B36" s="77" t="s">
        <v>73</v>
      </c>
      <c r="C36" s="65"/>
      <c r="D36" s="65"/>
      <c r="E36" s="85"/>
      <c r="F36" s="75"/>
      <c r="G36" s="76"/>
      <c r="H36" s="75"/>
      <c r="I36" s="86"/>
      <c r="J36" s="57" t="s">
        <v>35</v>
      </c>
      <c r="K36" s="82"/>
      <c r="L36" s="83"/>
      <c r="M36" s="83"/>
    </row>
    <row r="37" spans="1:13" ht="292.5" customHeight="1" x14ac:dyDescent="0.25">
      <c r="A37" s="121" t="s">
        <v>1</v>
      </c>
      <c r="B37" s="117" t="s">
        <v>103</v>
      </c>
      <c r="C37" s="116">
        <f>C39+C40+C38</f>
        <v>15123.26</v>
      </c>
      <c r="D37" s="118">
        <f>D39+D40+D38</f>
        <v>15123.25</v>
      </c>
      <c r="E37" s="118">
        <f>E39+E40+E38</f>
        <v>15123.25</v>
      </c>
      <c r="F37" s="120">
        <f t="shared" ref="F37" si="16">E37/D37</f>
        <v>1</v>
      </c>
      <c r="G37" s="116">
        <f>G39+G40+G38</f>
        <v>15123.25</v>
      </c>
      <c r="H37" s="120">
        <f t="shared" ref="H37" si="17">G37/D37</f>
        <v>1</v>
      </c>
      <c r="I37" s="118">
        <f>I39+I40+I38</f>
        <v>0</v>
      </c>
      <c r="J37" s="212" t="s">
        <v>112</v>
      </c>
      <c r="K37" s="82"/>
      <c r="L37" s="1"/>
      <c r="M37" s="1"/>
    </row>
    <row r="38" spans="1:13" ht="58.5" customHeight="1" x14ac:dyDescent="0.25">
      <c r="A38" s="123"/>
      <c r="B38" s="117" t="s">
        <v>4</v>
      </c>
      <c r="C38" s="58">
        <v>5004.8900000000003</v>
      </c>
      <c r="D38" s="58">
        <v>5004.8900000000003</v>
      </c>
      <c r="E38" s="58">
        <v>5004.8900000000003</v>
      </c>
      <c r="F38" s="59">
        <f>E38/D38</f>
        <v>1</v>
      </c>
      <c r="G38" s="60">
        <v>5004.8900000000003</v>
      </c>
      <c r="H38" s="59">
        <f>G38/D38</f>
        <v>1</v>
      </c>
      <c r="I38" s="58">
        <f>D38-G38</f>
        <v>0</v>
      </c>
      <c r="J38" s="212"/>
      <c r="K38" s="82"/>
      <c r="L38" s="1"/>
      <c r="M38" s="1"/>
    </row>
    <row r="39" spans="1:13" ht="85.5" customHeight="1" x14ac:dyDescent="0.25">
      <c r="A39" s="56"/>
      <c r="B39" s="117" t="s">
        <v>48</v>
      </c>
      <c r="C39" s="58">
        <v>9157.09</v>
      </c>
      <c r="D39" s="58">
        <v>9157.09</v>
      </c>
      <c r="E39" s="58">
        <v>9157.09</v>
      </c>
      <c r="F39" s="59">
        <f t="shared" ref="F39" si="18">E39/D39</f>
        <v>1</v>
      </c>
      <c r="G39" s="58">
        <v>9157.09</v>
      </c>
      <c r="H39" s="59">
        <f>G39/D39</f>
        <v>1</v>
      </c>
      <c r="I39" s="58">
        <f t="shared" ref="I39:I42" si="19">D39-G39</f>
        <v>0</v>
      </c>
      <c r="J39" s="212"/>
      <c r="K39" s="82"/>
      <c r="L39" s="1"/>
      <c r="M39" s="1"/>
    </row>
    <row r="40" spans="1:13" ht="85.5" customHeight="1" x14ac:dyDescent="0.25">
      <c r="A40" s="56"/>
      <c r="B40" s="117" t="s">
        <v>11</v>
      </c>
      <c r="C40" s="58">
        <v>961.28</v>
      </c>
      <c r="D40" s="58">
        <v>961.27</v>
      </c>
      <c r="E40" s="58">
        <f>G40</f>
        <v>961.27</v>
      </c>
      <c r="F40" s="59">
        <f>E40/D40</f>
        <v>1</v>
      </c>
      <c r="G40" s="60">
        <v>961.27</v>
      </c>
      <c r="H40" s="59">
        <f>G40/D40</f>
        <v>1</v>
      </c>
      <c r="I40" s="58">
        <f t="shared" si="19"/>
        <v>0</v>
      </c>
      <c r="J40" s="212"/>
      <c r="K40" s="82"/>
      <c r="L40" s="1"/>
      <c r="M40" s="1"/>
    </row>
    <row r="41" spans="1:13" ht="85.5" customHeight="1" x14ac:dyDescent="0.25">
      <c r="A41" s="56"/>
      <c r="B41" s="117" t="s">
        <v>13</v>
      </c>
      <c r="C41" s="20"/>
      <c r="D41" s="20"/>
      <c r="E41" s="20"/>
      <c r="F41" s="21"/>
      <c r="G41" s="16"/>
      <c r="H41" s="21"/>
      <c r="I41" s="58">
        <f t="shared" si="19"/>
        <v>0</v>
      </c>
      <c r="J41" s="212"/>
      <c r="K41" s="82"/>
      <c r="L41" s="1"/>
      <c r="M41" s="1"/>
    </row>
    <row r="42" spans="1:13" ht="168" customHeight="1" x14ac:dyDescent="0.25">
      <c r="A42" s="56"/>
      <c r="B42" s="117" t="s">
        <v>5</v>
      </c>
      <c r="C42" s="20"/>
      <c r="D42" s="20"/>
      <c r="E42" s="20"/>
      <c r="F42" s="21"/>
      <c r="G42" s="16"/>
      <c r="H42" s="21"/>
      <c r="I42" s="58">
        <f t="shared" si="19"/>
        <v>0</v>
      </c>
      <c r="J42" s="212"/>
      <c r="K42" s="82"/>
      <c r="L42" s="1"/>
      <c r="M42" s="1"/>
    </row>
    <row r="43" spans="1:13" s="2" customFormat="1" ht="301.5" customHeight="1" x14ac:dyDescent="0.25">
      <c r="A43" s="56" t="s">
        <v>10</v>
      </c>
      <c r="B43" s="124" t="s">
        <v>105</v>
      </c>
      <c r="C43" s="118">
        <f>C44+C45+C46+C47</f>
        <v>18553.73</v>
      </c>
      <c r="D43" s="118">
        <f>D44+D45+D46+D47</f>
        <v>18389.05</v>
      </c>
      <c r="E43" s="118">
        <f>E44+E45+E46+E47+E48</f>
        <v>18389.05</v>
      </c>
      <c r="F43" s="120">
        <f>E43/D43</f>
        <v>1</v>
      </c>
      <c r="G43" s="116">
        <f>SUM(G44:G48)</f>
        <v>18389.05</v>
      </c>
      <c r="H43" s="120">
        <f>G43/D43</f>
        <v>1</v>
      </c>
      <c r="I43" s="116">
        <f>I44+I45+I46+I47</f>
        <v>0</v>
      </c>
      <c r="J43" s="220" t="s">
        <v>126</v>
      </c>
      <c r="K43" s="82"/>
      <c r="L43" s="1"/>
      <c r="M43" s="1"/>
    </row>
    <row r="44" spans="1:13" s="3" customFormat="1" ht="45" customHeight="1" x14ac:dyDescent="0.25">
      <c r="A44" s="43"/>
      <c r="B44" s="117" t="s">
        <v>4</v>
      </c>
      <c r="C44" s="58">
        <v>3201.28</v>
      </c>
      <c r="D44" s="58">
        <v>3201.28</v>
      </c>
      <c r="E44" s="58">
        <v>3201.28</v>
      </c>
      <c r="F44" s="59">
        <f>E44/D44</f>
        <v>1</v>
      </c>
      <c r="G44" s="60">
        <v>3201.28</v>
      </c>
      <c r="H44" s="59">
        <f t="shared" ref="H44:H46" si="20">G44/D44</f>
        <v>1</v>
      </c>
      <c r="I44" s="60">
        <f>D44-G44</f>
        <v>0</v>
      </c>
      <c r="J44" s="220"/>
      <c r="K44" s="82"/>
      <c r="L44" s="1"/>
      <c r="M44" s="1"/>
    </row>
    <row r="45" spans="1:13" s="3" customFormat="1" ht="45" customHeight="1" x14ac:dyDescent="0.25">
      <c r="A45" s="43"/>
      <c r="B45" s="117" t="s">
        <v>48</v>
      </c>
      <c r="C45" s="58">
        <v>14268.32</v>
      </c>
      <c r="D45" s="58">
        <v>14268.32</v>
      </c>
      <c r="E45" s="58">
        <v>14268.32</v>
      </c>
      <c r="F45" s="59">
        <f>E45/D45</f>
        <v>1</v>
      </c>
      <c r="G45" s="60">
        <v>14268.32</v>
      </c>
      <c r="H45" s="59">
        <f t="shared" si="20"/>
        <v>1</v>
      </c>
      <c r="I45" s="60">
        <f t="shared" ref="I45:I46" si="21">D45-G45</f>
        <v>0</v>
      </c>
      <c r="J45" s="220"/>
      <c r="K45" s="82"/>
      <c r="L45" s="1"/>
      <c r="M45" s="1"/>
    </row>
    <row r="46" spans="1:13" s="3" customFormat="1" ht="45" customHeight="1" x14ac:dyDescent="0.25">
      <c r="A46" s="43"/>
      <c r="B46" s="117" t="s">
        <v>11</v>
      </c>
      <c r="C46" s="58">
        <v>1084.1300000000001</v>
      </c>
      <c r="D46" s="58">
        <v>919.45</v>
      </c>
      <c r="E46" s="58">
        <f>G46</f>
        <v>919.45</v>
      </c>
      <c r="F46" s="59">
        <f>E46/D46</f>
        <v>1</v>
      </c>
      <c r="G46" s="60">
        <v>919.45</v>
      </c>
      <c r="H46" s="59">
        <f t="shared" si="20"/>
        <v>1</v>
      </c>
      <c r="I46" s="60">
        <f t="shared" si="21"/>
        <v>0</v>
      </c>
      <c r="J46" s="220"/>
      <c r="K46" s="82"/>
      <c r="L46" s="1"/>
      <c r="M46" s="1"/>
    </row>
    <row r="47" spans="1:13" s="3" customFormat="1" x14ac:dyDescent="0.25">
      <c r="A47" s="43"/>
      <c r="B47" s="117" t="s">
        <v>13</v>
      </c>
      <c r="C47" s="20">
        <v>0</v>
      </c>
      <c r="D47" s="20">
        <v>0</v>
      </c>
      <c r="E47" s="20"/>
      <c r="F47" s="21">
        <v>0</v>
      </c>
      <c r="G47" s="22"/>
      <c r="H47" s="21"/>
      <c r="I47" s="20">
        <f>D47-G47</f>
        <v>0</v>
      </c>
      <c r="J47" s="220"/>
      <c r="K47" s="82"/>
      <c r="L47" s="1"/>
      <c r="M47" s="1"/>
    </row>
    <row r="48" spans="1:13" s="3" customFormat="1" ht="36" hidden="1" customHeight="1" x14ac:dyDescent="0.25">
      <c r="A48" s="43"/>
      <c r="B48" s="117" t="s">
        <v>5</v>
      </c>
      <c r="C48" s="20"/>
      <c r="D48" s="20"/>
      <c r="E48" s="20"/>
      <c r="F48" s="21"/>
      <c r="G48" s="16"/>
      <c r="H48" s="21"/>
      <c r="I48" s="20"/>
      <c r="J48" s="220"/>
      <c r="K48" s="82"/>
      <c r="L48" s="1"/>
      <c r="M48" s="1"/>
    </row>
    <row r="49" spans="1:13" s="3" customFormat="1" ht="169.5" customHeight="1" x14ac:dyDescent="0.25">
      <c r="A49" s="56" t="s">
        <v>34</v>
      </c>
      <c r="B49" s="127" t="s">
        <v>107</v>
      </c>
      <c r="C49" s="116">
        <f>C50+C51+C52+C53</f>
        <v>14872.4</v>
      </c>
      <c r="D49" s="116">
        <f t="shared" ref="D49:E49" si="22">D50+D51+D52+D53</f>
        <v>14872.4</v>
      </c>
      <c r="E49" s="116">
        <f t="shared" si="22"/>
        <v>14623.79</v>
      </c>
      <c r="F49" s="119">
        <f t="shared" ref="F49:F51" si="23">E49/D49</f>
        <v>0.98329999999999995</v>
      </c>
      <c r="G49" s="116">
        <f>G50+G51+G52+G53</f>
        <v>13967.68</v>
      </c>
      <c r="H49" s="119">
        <f t="shared" ref="H49:H51" si="24">G49/D49</f>
        <v>0.93920000000000003</v>
      </c>
      <c r="I49" s="116">
        <f>I50+I51+I52+I53</f>
        <v>904.72</v>
      </c>
      <c r="J49" s="218" t="s">
        <v>129</v>
      </c>
      <c r="K49" s="82"/>
      <c r="L49" s="1"/>
      <c r="M49" s="1"/>
    </row>
    <row r="50" spans="1:13" s="3" customFormat="1" ht="150" customHeight="1" x14ac:dyDescent="0.25">
      <c r="A50" s="5"/>
      <c r="B50" s="117" t="s">
        <v>4</v>
      </c>
      <c r="C50" s="16"/>
      <c r="D50" s="16">
        <v>0</v>
      </c>
      <c r="E50" s="18"/>
      <c r="F50" s="23"/>
      <c r="G50" s="18"/>
      <c r="H50" s="23"/>
      <c r="I50" s="16">
        <v>0</v>
      </c>
      <c r="J50" s="219"/>
      <c r="K50" s="82"/>
      <c r="L50" s="1"/>
      <c r="M50" s="1"/>
    </row>
    <row r="51" spans="1:13" s="3" customFormat="1" ht="150" customHeight="1" x14ac:dyDescent="0.25">
      <c r="A51" s="5"/>
      <c r="B51" s="117" t="s">
        <v>16</v>
      </c>
      <c r="C51" s="60">
        <v>14872.4</v>
      </c>
      <c r="D51" s="60">
        <v>14872.4</v>
      </c>
      <c r="E51" s="60">
        <v>14623.79</v>
      </c>
      <c r="F51" s="112">
        <f t="shared" si="23"/>
        <v>0.98329999999999995</v>
      </c>
      <c r="G51" s="60">
        <v>13967.68</v>
      </c>
      <c r="H51" s="112">
        <f t="shared" si="24"/>
        <v>0.93920000000000003</v>
      </c>
      <c r="I51" s="60">
        <f>D51-G51</f>
        <v>904.72</v>
      </c>
      <c r="J51" s="219"/>
      <c r="K51" s="82"/>
      <c r="L51" s="1"/>
      <c r="M51" s="1"/>
    </row>
    <row r="52" spans="1:13" s="3" customFormat="1" ht="150" customHeight="1" x14ac:dyDescent="0.25">
      <c r="A52" s="5"/>
      <c r="B52" s="117" t="s">
        <v>11</v>
      </c>
      <c r="C52" s="18"/>
      <c r="D52" s="18"/>
      <c r="E52" s="18"/>
      <c r="F52" s="23"/>
      <c r="G52" s="18"/>
      <c r="H52" s="23"/>
      <c r="I52" s="18"/>
      <c r="J52" s="219"/>
      <c r="K52" s="82"/>
      <c r="L52" s="1"/>
      <c r="M52" s="1"/>
    </row>
    <row r="53" spans="1:13" s="3" customFormat="1" ht="222.75" customHeight="1" x14ac:dyDescent="0.25">
      <c r="A53" s="5"/>
      <c r="B53" s="117" t="s">
        <v>13</v>
      </c>
      <c r="C53" s="18"/>
      <c r="D53" s="18"/>
      <c r="E53" s="18"/>
      <c r="F53" s="23"/>
      <c r="G53" s="18"/>
      <c r="H53" s="23"/>
      <c r="I53" s="18"/>
      <c r="J53" s="219"/>
      <c r="K53" s="82"/>
      <c r="L53" s="1"/>
      <c r="M53" s="1"/>
    </row>
    <row r="54" spans="1:13" s="3" customFormat="1" ht="211.5" customHeight="1" x14ac:dyDescent="0.25">
      <c r="A54" s="5"/>
      <c r="B54" s="117" t="s">
        <v>5</v>
      </c>
      <c r="C54" s="16"/>
      <c r="D54" s="16"/>
      <c r="E54" s="16"/>
      <c r="F54" s="17"/>
      <c r="G54" s="16"/>
      <c r="H54" s="17"/>
      <c r="I54" s="16"/>
      <c r="J54" s="219"/>
      <c r="K54" s="82"/>
      <c r="L54" s="1"/>
      <c r="M54" s="1"/>
    </row>
    <row r="55" spans="1:13" s="24" customFormat="1" ht="262.5" customHeight="1" x14ac:dyDescent="0.25">
      <c r="A55" s="56" t="s">
        <v>17</v>
      </c>
      <c r="B55" s="74" t="s">
        <v>102</v>
      </c>
      <c r="C55" s="114">
        <f>C56+C57+C58+C59+C60</f>
        <v>8966.2000000000007</v>
      </c>
      <c r="D55" s="114">
        <f>D56+D57+D58+D59+D60</f>
        <v>7978.2</v>
      </c>
      <c r="E55" s="114">
        <f>E56+E57+E58+E59+E60</f>
        <v>7978.2</v>
      </c>
      <c r="F55" s="115">
        <f>E55/D55</f>
        <v>1</v>
      </c>
      <c r="G55" s="114">
        <f>G56+G57+G58+G59+G60</f>
        <v>7978.2</v>
      </c>
      <c r="H55" s="115">
        <f>G55/D55</f>
        <v>1</v>
      </c>
      <c r="I55" s="114">
        <f>I56+I57+I58+I59+I60</f>
        <v>0</v>
      </c>
      <c r="J55" s="183" t="s">
        <v>113</v>
      </c>
      <c r="K55" s="82"/>
      <c r="L55" s="1"/>
      <c r="M55" s="1"/>
    </row>
    <row r="56" spans="1:13" s="3" customFormat="1" ht="101.25" customHeight="1" x14ac:dyDescent="0.25">
      <c r="A56" s="56"/>
      <c r="B56" s="122" t="s">
        <v>4</v>
      </c>
      <c r="C56" s="60">
        <v>0</v>
      </c>
      <c r="D56" s="60">
        <v>0</v>
      </c>
      <c r="E56" s="60">
        <v>0</v>
      </c>
      <c r="F56" s="112"/>
      <c r="G56" s="60">
        <v>0</v>
      </c>
      <c r="H56" s="112"/>
      <c r="I56" s="60">
        <v>0</v>
      </c>
      <c r="J56" s="183"/>
      <c r="K56" s="82"/>
      <c r="L56" s="1"/>
      <c r="M56" s="1"/>
    </row>
    <row r="57" spans="1:13" s="3" customFormat="1" ht="101.25" customHeight="1" x14ac:dyDescent="0.25">
      <c r="A57" s="56"/>
      <c r="B57" s="122" t="s">
        <v>48</v>
      </c>
      <c r="C57" s="60">
        <v>8966.2000000000007</v>
      </c>
      <c r="D57" s="60">
        <v>7978.2</v>
      </c>
      <c r="E57" s="60">
        <v>7978.2</v>
      </c>
      <c r="F57" s="112">
        <f t="shared" ref="F57" si="25">E57/D57</f>
        <v>1</v>
      </c>
      <c r="G57" s="60">
        <v>7978.2</v>
      </c>
      <c r="H57" s="112">
        <f t="shared" ref="H57" si="26">G57/D57</f>
        <v>1</v>
      </c>
      <c r="I57" s="60">
        <f>D57-G57</f>
        <v>0</v>
      </c>
      <c r="J57" s="183"/>
      <c r="K57" s="82"/>
      <c r="L57" s="1"/>
      <c r="M57" s="1"/>
    </row>
    <row r="58" spans="1:13" s="3" customFormat="1" ht="101.25" customHeight="1" x14ac:dyDescent="0.25">
      <c r="A58" s="56"/>
      <c r="B58" s="122" t="s">
        <v>11</v>
      </c>
      <c r="C58" s="60">
        <v>0</v>
      </c>
      <c r="D58" s="60">
        <v>0</v>
      </c>
      <c r="E58" s="60">
        <f>G58</f>
        <v>0</v>
      </c>
      <c r="F58" s="112"/>
      <c r="G58" s="60">
        <v>0</v>
      </c>
      <c r="H58" s="112"/>
      <c r="I58" s="60">
        <v>0</v>
      </c>
      <c r="J58" s="183"/>
      <c r="K58" s="82"/>
      <c r="L58" s="1"/>
      <c r="M58" s="1"/>
    </row>
    <row r="59" spans="1:13" s="3" customFormat="1" ht="123.75" customHeight="1" x14ac:dyDescent="0.25">
      <c r="A59" s="56"/>
      <c r="B59" s="122" t="s">
        <v>13</v>
      </c>
      <c r="C59" s="60"/>
      <c r="D59" s="60"/>
      <c r="E59" s="60"/>
      <c r="F59" s="112"/>
      <c r="G59" s="60"/>
      <c r="H59" s="112"/>
      <c r="I59" s="60"/>
      <c r="J59" s="183"/>
      <c r="K59" s="82"/>
      <c r="L59" s="1"/>
      <c r="M59" s="1"/>
    </row>
    <row r="60" spans="1:13" s="3" customFormat="1" ht="41.25" hidden="1" customHeight="1" x14ac:dyDescent="0.25">
      <c r="A60" s="56"/>
      <c r="B60" s="113" t="s">
        <v>5</v>
      </c>
      <c r="C60" s="60"/>
      <c r="D60" s="60"/>
      <c r="E60" s="60"/>
      <c r="F60" s="112"/>
      <c r="G60" s="60"/>
      <c r="H60" s="112"/>
      <c r="I60" s="60"/>
      <c r="J60" s="183"/>
      <c r="K60" s="82"/>
      <c r="L60" s="1"/>
      <c r="M60" s="1"/>
    </row>
    <row r="61" spans="1:13" s="87" customFormat="1" ht="51" customHeight="1" x14ac:dyDescent="0.25">
      <c r="A61" s="56" t="s">
        <v>18</v>
      </c>
      <c r="B61" s="101" t="s">
        <v>74</v>
      </c>
      <c r="C61" s="76"/>
      <c r="D61" s="76"/>
      <c r="E61" s="79"/>
      <c r="F61" s="80"/>
      <c r="G61" s="76"/>
      <c r="H61" s="80"/>
      <c r="I61" s="81"/>
      <c r="J61" s="57" t="s">
        <v>35</v>
      </c>
      <c r="K61" s="82"/>
      <c r="L61" s="83"/>
      <c r="M61" s="83"/>
    </row>
    <row r="62" spans="1:13" s="25" customFormat="1" ht="409.5" customHeight="1" x14ac:dyDescent="0.25">
      <c r="A62" s="159" t="s">
        <v>19</v>
      </c>
      <c r="B62" s="179" t="s">
        <v>114</v>
      </c>
      <c r="C62" s="178">
        <f>SUM(C64:C67)</f>
        <v>1992610.35</v>
      </c>
      <c r="D62" s="180">
        <f>SUM(D64:D67)</f>
        <v>2054974.79</v>
      </c>
      <c r="E62" s="161">
        <f>SUM(E64:E67)</f>
        <v>1427082.41</v>
      </c>
      <c r="F62" s="163">
        <f>E62/D62</f>
        <v>0.69450000000000001</v>
      </c>
      <c r="G62" s="180">
        <f t="shared" ref="G62" si="27">SUM(G64:G68)</f>
        <v>1427082.29</v>
      </c>
      <c r="H62" s="181">
        <f>G62/D62</f>
        <v>0.69450000000000001</v>
      </c>
      <c r="I62" s="178">
        <f>SUM(I64:I67)</f>
        <v>627892.5</v>
      </c>
      <c r="J62" s="221"/>
      <c r="K62" s="82"/>
      <c r="L62" s="1"/>
      <c r="M62" s="1"/>
    </row>
    <row r="63" spans="1:13" s="25" customFormat="1" ht="409.6" customHeight="1" x14ac:dyDescent="0.25">
      <c r="A63" s="160"/>
      <c r="B63" s="179"/>
      <c r="C63" s="178"/>
      <c r="D63" s="180"/>
      <c r="E63" s="162"/>
      <c r="F63" s="164"/>
      <c r="G63" s="180"/>
      <c r="H63" s="181"/>
      <c r="I63" s="178"/>
      <c r="J63" s="221"/>
      <c r="K63" s="82"/>
      <c r="L63" s="1"/>
      <c r="M63" s="1"/>
    </row>
    <row r="64" spans="1:13" s="6" customFormat="1" x14ac:dyDescent="0.25">
      <c r="A64" s="143"/>
      <c r="B64" s="138" t="s">
        <v>4</v>
      </c>
      <c r="C64" s="60">
        <f t="shared" ref="C64:E68" si="28">C70+C130</f>
        <v>12807.33</v>
      </c>
      <c r="D64" s="58">
        <f t="shared" si="28"/>
        <v>12807.33</v>
      </c>
      <c r="E64" s="58">
        <f t="shared" si="28"/>
        <v>12803.04</v>
      </c>
      <c r="F64" s="59">
        <f t="shared" ref="F64:F66" si="29">E64/D64</f>
        <v>0.99970000000000003</v>
      </c>
      <c r="G64" s="58">
        <f>G70+G130</f>
        <v>12803.04</v>
      </c>
      <c r="H64" s="59">
        <f t="shared" ref="H64:H66" si="30">G64/D64</f>
        <v>0.99970000000000003</v>
      </c>
      <c r="I64" s="58">
        <f>I70+I130</f>
        <v>4.29</v>
      </c>
      <c r="J64" s="221"/>
      <c r="K64" s="82"/>
      <c r="L64" s="1"/>
      <c r="M64" s="1"/>
    </row>
    <row r="65" spans="1:13" s="6" customFormat="1" x14ac:dyDescent="0.25">
      <c r="A65" s="143"/>
      <c r="B65" s="138" t="s">
        <v>36</v>
      </c>
      <c r="C65" s="60">
        <f t="shared" si="28"/>
        <v>1753797.1</v>
      </c>
      <c r="D65" s="58">
        <f t="shared" si="28"/>
        <v>1809297.1</v>
      </c>
      <c r="E65" s="58">
        <f t="shared" si="28"/>
        <v>1252729.73</v>
      </c>
      <c r="F65" s="59">
        <f t="shared" si="29"/>
        <v>0.69240000000000002</v>
      </c>
      <c r="G65" s="58">
        <f>G71+G131</f>
        <v>1252729.6100000001</v>
      </c>
      <c r="H65" s="59">
        <f t="shared" si="30"/>
        <v>0.69240000000000002</v>
      </c>
      <c r="I65" s="58">
        <f>I71+I131</f>
        <v>556567.49</v>
      </c>
      <c r="J65" s="221"/>
      <c r="K65" s="82"/>
      <c r="L65" s="1"/>
      <c r="M65" s="1"/>
    </row>
    <row r="66" spans="1:13" s="6" customFormat="1" x14ac:dyDescent="0.25">
      <c r="A66" s="143"/>
      <c r="B66" s="138" t="s">
        <v>11</v>
      </c>
      <c r="C66" s="60">
        <f t="shared" si="28"/>
        <v>226005.92</v>
      </c>
      <c r="D66" s="58">
        <f t="shared" si="28"/>
        <v>232870.36</v>
      </c>
      <c r="E66" s="58">
        <f t="shared" si="28"/>
        <v>161549.64000000001</v>
      </c>
      <c r="F66" s="59">
        <f t="shared" si="29"/>
        <v>0.69369999999999998</v>
      </c>
      <c r="G66" s="58">
        <f>G72+G132</f>
        <v>161549.64000000001</v>
      </c>
      <c r="H66" s="59">
        <f t="shared" si="30"/>
        <v>0.69369999999999998</v>
      </c>
      <c r="I66" s="58">
        <f>I72+I132</f>
        <v>71320.72</v>
      </c>
      <c r="J66" s="221"/>
      <c r="K66" s="82"/>
      <c r="L66" s="1"/>
      <c r="M66" s="1"/>
    </row>
    <row r="67" spans="1:13" s="6" customFormat="1" x14ac:dyDescent="0.25">
      <c r="A67" s="5"/>
      <c r="B67" s="138" t="s">
        <v>13</v>
      </c>
      <c r="C67" s="16">
        <f t="shared" si="28"/>
        <v>0</v>
      </c>
      <c r="D67" s="20">
        <f t="shared" si="28"/>
        <v>0</v>
      </c>
      <c r="E67" s="20">
        <f t="shared" si="28"/>
        <v>0</v>
      </c>
      <c r="F67" s="21">
        <v>0</v>
      </c>
      <c r="G67" s="20"/>
      <c r="H67" s="21">
        <v>0</v>
      </c>
      <c r="I67" s="20">
        <f>I73+I133</f>
        <v>0</v>
      </c>
      <c r="J67" s="221"/>
      <c r="K67" s="82"/>
      <c r="L67" s="1"/>
      <c r="M67" s="1"/>
    </row>
    <row r="68" spans="1:13" s="6" customFormat="1" collapsed="1" x14ac:dyDescent="0.25">
      <c r="A68" s="5"/>
      <c r="B68" s="138" t="s">
        <v>5</v>
      </c>
      <c r="C68" s="16">
        <f t="shared" si="28"/>
        <v>0</v>
      </c>
      <c r="D68" s="20">
        <f t="shared" si="28"/>
        <v>0</v>
      </c>
      <c r="E68" s="20">
        <f t="shared" si="28"/>
        <v>0</v>
      </c>
      <c r="F68" s="21"/>
      <c r="G68" s="20"/>
      <c r="H68" s="21"/>
      <c r="I68" s="20">
        <f>I74+I134</f>
        <v>0</v>
      </c>
      <c r="J68" s="221"/>
      <c r="K68" s="82"/>
      <c r="L68" s="1"/>
      <c r="M68" s="1"/>
    </row>
    <row r="69" spans="1:13" s="147" customFormat="1" ht="52.5" customHeight="1" x14ac:dyDescent="0.25">
      <c r="A69" s="148" t="s">
        <v>38</v>
      </c>
      <c r="B69" s="70" t="s">
        <v>71</v>
      </c>
      <c r="C69" s="71">
        <f>SUM(C70:C74)</f>
        <v>1972441.34</v>
      </c>
      <c r="D69" s="71">
        <f>SUM(D70:D74)</f>
        <v>2034801.34</v>
      </c>
      <c r="E69" s="71">
        <f>SUM(E70:E74)</f>
        <v>1406998.94</v>
      </c>
      <c r="F69" s="72">
        <f>E69/D69</f>
        <v>0.6915</v>
      </c>
      <c r="G69" s="71">
        <f>SUM(G70:G74)</f>
        <v>1406998.94</v>
      </c>
      <c r="H69" s="72">
        <f>G69/D69</f>
        <v>0.6915</v>
      </c>
      <c r="I69" s="71">
        <f>SUM(I70:I74)</f>
        <v>627802.4</v>
      </c>
      <c r="J69" s="224"/>
      <c r="K69" s="82"/>
      <c r="L69" s="83"/>
      <c r="M69" s="83"/>
    </row>
    <row r="70" spans="1:13" s="146" customFormat="1" x14ac:dyDescent="0.25">
      <c r="A70" s="73"/>
      <c r="B70" s="138" t="s">
        <v>4</v>
      </c>
      <c r="C70" s="58">
        <f t="shared" ref="C70:I72" si="31">C112+C76</f>
        <v>0</v>
      </c>
      <c r="D70" s="58">
        <f t="shared" si="31"/>
        <v>0</v>
      </c>
      <c r="E70" s="58">
        <f t="shared" si="31"/>
        <v>0</v>
      </c>
      <c r="F70" s="59">
        <f t="shared" si="31"/>
        <v>0</v>
      </c>
      <c r="G70" s="58">
        <f t="shared" si="31"/>
        <v>0</v>
      </c>
      <c r="H70" s="59">
        <f t="shared" si="31"/>
        <v>0</v>
      </c>
      <c r="I70" s="58">
        <f t="shared" si="31"/>
        <v>0</v>
      </c>
      <c r="J70" s="224"/>
      <c r="K70" s="82"/>
      <c r="L70" s="83"/>
      <c r="M70" s="83"/>
    </row>
    <row r="71" spans="1:13" s="146" customFormat="1" x14ac:dyDescent="0.25">
      <c r="A71" s="73"/>
      <c r="B71" s="138" t="s">
        <v>47</v>
      </c>
      <c r="C71" s="58">
        <f>C113+C77</f>
        <v>1746695.21</v>
      </c>
      <c r="D71" s="58">
        <f t="shared" si="31"/>
        <v>1802195.21</v>
      </c>
      <c r="E71" s="58">
        <f t="shared" si="31"/>
        <v>1245709.04</v>
      </c>
      <c r="F71" s="59">
        <f t="shared" si="31"/>
        <v>1.4326000000000001</v>
      </c>
      <c r="G71" s="58">
        <f t="shared" si="31"/>
        <v>1245709.04</v>
      </c>
      <c r="H71" s="59">
        <f t="shared" si="31"/>
        <v>1.4326000000000001</v>
      </c>
      <c r="I71" s="58">
        <f t="shared" si="31"/>
        <v>556486.17000000004</v>
      </c>
      <c r="J71" s="224"/>
      <c r="K71" s="82"/>
      <c r="L71" s="83"/>
      <c r="M71" s="83"/>
    </row>
    <row r="72" spans="1:13" s="146" customFormat="1" x14ac:dyDescent="0.25">
      <c r="A72" s="73"/>
      <c r="B72" s="138" t="s">
        <v>11</v>
      </c>
      <c r="C72" s="58">
        <f t="shared" si="31"/>
        <v>225746.13</v>
      </c>
      <c r="D72" s="58">
        <f t="shared" si="31"/>
        <v>232606.13</v>
      </c>
      <c r="E72" s="58">
        <f t="shared" si="31"/>
        <v>161289.9</v>
      </c>
      <c r="F72" s="59">
        <f t="shared" si="31"/>
        <v>1.4326000000000001</v>
      </c>
      <c r="G72" s="58">
        <f t="shared" si="31"/>
        <v>161289.9</v>
      </c>
      <c r="H72" s="59">
        <f t="shared" si="31"/>
        <v>1.4326000000000001</v>
      </c>
      <c r="I72" s="58">
        <f t="shared" si="31"/>
        <v>71316.23</v>
      </c>
      <c r="J72" s="224"/>
      <c r="K72" s="82"/>
      <c r="L72" s="83"/>
      <c r="M72" s="83"/>
    </row>
    <row r="73" spans="1:13" s="146" customFormat="1" hidden="1" x14ac:dyDescent="0.25">
      <c r="A73" s="73"/>
      <c r="B73" s="138" t="s">
        <v>13</v>
      </c>
      <c r="C73" s="58"/>
      <c r="D73" s="58"/>
      <c r="E73" s="58"/>
      <c r="F73" s="59">
        <v>0</v>
      </c>
      <c r="G73" s="58"/>
      <c r="H73" s="59">
        <v>0</v>
      </c>
      <c r="I73" s="58"/>
      <c r="J73" s="224"/>
      <c r="K73" s="82"/>
      <c r="L73" s="83"/>
      <c r="M73" s="83"/>
    </row>
    <row r="74" spans="1:13" s="146" customFormat="1" hidden="1" x14ac:dyDescent="0.25">
      <c r="A74" s="73"/>
      <c r="B74" s="138" t="s">
        <v>5</v>
      </c>
      <c r="C74" s="58">
        <f t="shared" ref="C74:I74" si="32">C80+C116</f>
        <v>0</v>
      </c>
      <c r="D74" s="58">
        <f t="shared" si="32"/>
        <v>0</v>
      </c>
      <c r="E74" s="58">
        <f t="shared" si="32"/>
        <v>0</v>
      </c>
      <c r="F74" s="59">
        <f t="shared" si="32"/>
        <v>0</v>
      </c>
      <c r="G74" s="58">
        <f t="shared" si="32"/>
        <v>0</v>
      </c>
      <c r="H74" s="59">
        <f t="shared" si="32"/>
        <v>0</v>
      </c>
      <c r="I74" s="58">
        <f t="shared" si="32"/>
        <v>0</v>
      </c>
      <c r="J74" s="224"/>
      <c r="K74" s="82"/>
      <c r="L74" s="83"/>
      <c r="M74" s="83"/>
    </row>
    <row r="75" spans="1:13" s="147" customFormat="1" ht="127.5" customHeight="1" x14ac:dyDescent="0.25">
      <c r="A75" s="148" t="s">
        <v>39</v>
      </c>
      <c r="B75" s="70" t="s">
        <v>67</v>
      </c>
      <c r="C75" s="71">
        <f>SUM(C76:C80)</f>
        <v>1909745.47</v>
      </c>
      <c r="D75" s="71">
        <f>SUM(D76:D80)</f>
        <v>1972105.47</v>
      </c>
      <c r="E75" s="71">
        <f>SUM(E76:E80)</f>
        <v>1360427.38</v>
      </c>
      <c r="F75" s="72">
        <f>E75/D75</f>
        <v>0.68979999999999997</v>
      </c>
      <c r="G75" s="71">
        <f>SUM(G76:G80)</f>
        <v>1360427.38</v>
      </c>
      <c r="H75" s="72">
        <f>G75/D75</f>
        <v>0.68979999999999997</v>
      </c>
      <c r="I75" s="71">
        <f>SUM(I76:I80)</f>
        <v>611678.09</v>
      </c>
      <c r="J75" s="149"/>
      <c r="K75" s="82"/>
      <c r="L75" s="83"/>
      <c r="M75" s="83"/>
    </row>
    <row r="76" spans="1:13" s="146" customFormat="1" x14ac:dyDescent="0.25">
      <c r="A76" s="62"/>
      <c r="B76" s="138" t="s">
        <v>4</v>
      </c>
      <c r="C76" s="58"/>
      <c r="D76" s="139"/>
      <c r="E76" s="58"/>
      <c r="F76" s="72"/>
      <c r="G76" s="58"/>
      <c r="H76" s="72"/>
      <c r="I76" s="58">
        <f t="shared" ref="I76" si="33">I88+I82+I94+I100+I104</f>
        <v>0</v>
      </c>
      <c r="J76" s="150"/>
      <c r="K76" s="82"/>
      <c r="L76" s="83"/>
      <c r="M76" s="83"/>
    </row>
    <row r="77" spans="1:13" s="146" customFormat="1" x14ac:dyDescent="0.25">
      <c r="A77" s="62"/>
      <c r="B77" s="138" t="s">
        <v>47</v>
      </c>
      <c r="C77" s="58">
        <f>C89+C83+C95+C101+C107</f>
        <v>1699673.31</v>
      </c>
      <c r="D77" s="58">
        <f>D89+D83+D95+D101+D107</f>
        <v>1755173.31</v>
      </c>
      <c r="E77" s="58">
        <f t="shared" ref="C77:E78" si="34">E89+E83+E95+E101+E107</f>
        <v>1210780.3700000001</v>
      </c>
      <c r="F77" s="72">
        <f t="shared" ref="F77:F78" si="35">E77/D77</f>
        <v>0.68979999999999997</v>
      </c>
      <c r="G77" s="58">
        <f>G89+G83+G95+G101+G107</f>
        <v>1210780.3700000001</v>
      </c>
      <c r="H77" s="72">
        <f t="shared" ref="H77:H78" si="36">G77/D77</f>
        <v>0.68979999999999997</v>
      </c>
      <c r="I77" s="58">
        <f>I89+I83+I95+I101+I107</f>
        <v>544392.93999999994</v>
      </c>
      <c r="J77" s="150"/>
      <c r="K77" s="82"/>
      <c r="L77" s="83"/>
      <c r="M77" s="83"/>
    </row>
    <row r="78" spans="1:13" s="146" customFormat="1" x14ac:dyDescent="0.25">
      <c r="A78" s="62"/>
      <c r="B78" s="138" t="s">
        <v>37</v>
      </c>
      <c r="C78" s="58">
        <f t="shared" si="34"/>
        <v>210072.16</v>
      </c>
      <c r="D78" s="58">
        <f t="shared" si="34"/>
        <v>216932.16</v>
      </c>
      <c r="E78" s="58">
        <f t="shared" si="34"/>
        <v>149647.01</v>
      </c>
      <c r="F78" s="72">
        <f t="shared" si="35"/>
        <v>0.68979999999999997</v>
      </c>
      <c r="G78" s="58">
        <f>G90+G84+G96+G102+G108</f>
        <v>149647.01</v>
      </c>
      <c r="H78" s="72">
        <f t="shared" si="36"/>
        <v>0.68979999999999997</v>
      </c>
      <c r="I78" s="58">
        <f>I90+I84+I96+I102+I108</f>
        <v>67285.149999999994</v>
      </c>
      <c r="J78" s="150"/>
      <c r="K78" s="82"/>
      <c r="L78" s="83"/>
      <c r="M78" s="83"/>
    </row>
    <row r="79" spans="1:13" s="146" customFormat="1" x14ac:dyDescent="0.25">
      <c r="A79" s="62"/>
      <c r="B79" s="138" t="s">
        <v>13</v>
      </c>
      <c r="C79" s="58"/>
      <c r="D79" s="58"/>
      <c r="E79" s="58"/>
      <c r="F79" s="59"/>
      <c r="G79" s="58"/>
      <c r="H79" s="59"/>
      <c r="I79" s="58"/>
      <c r="J79" s="150"/>
      <c r="K79" s="82"/>
      <c r="L79" s="83"/>
      <c r="M79" s="83"/>
    </row>
    <row r="80" spans="1:13" s="146" customFormat="1" x14ac:dyDescent="0.25">
      <c r="A80" s="62"/>
      <c r="B80" s="138" t="s">
        <v>5</v>
      </c>
      <c r="C80" s="58"/>
      <c r="D80" s="139"/>
      <c r="E80" s="58"/>
      <c r="F80" s="59"/>
      <c r="G80" s="58"/>
      <c r="H80" s="59"/>
      <c r="I80" s="58"/>
      <c r="J80" s="150"/>
      <c r="K80" s="82"/>
      <c r="L80" s="83"/>
      <c r="M80" s="83"/>
    </row>
    <row r="81" spans="1:13" s="147" customFormat="1" ht="50.25" customHeight="1" x14ac:dyDescent="0.25">
      <c r="A81" s="144" t="s">
        <v>56</v>
      </c>
      <c r="B81" s="63" t="s">
        <v>91</v>
      </c>
      <c r="C81" s="64">
        <f>SUM(C82:C86)</f>
        <v>1413677.44</v>
      </c>
      <c r="D81" s="64">
        <f>SUM(D82:D86)</f>
        <v>1413677.44</v>
      </c>
      <c r="E81" s="64">
        <f>SUM(E82:E86)</f>
        <v>1237382.9099999999</v>
      </c>
      <c r="F81" s="61">
        <f>E81/D81</f>
        <v>0.87529999999999997</v>
      </c>
      <c r="G81" s="64">
        <f>SUM(G82:G86)</f>
        <v>1237382.9099999999</v>
      </c>
      <c r="H81" s="61">
        <f>G81/D81</f>
        <v>0.87529999999999997</v>
      </c>
      <c r="I81" s="64">
        <f>SUM(I82:I86)</f>
        <v>176294.53</v>
      </c>
      <c r="J81" s="225" t="s">
        <v>116</v>
      </c>
      <c r="K81" s="82"/>
      <c r="L81" s="83"/>
      <c r="M81" s="83"/>
    </row>
    <row r="82" spans="1:13" s="146" customFormat="1" x14ac:dyDescent="0.25">
      <c r="A82" s="145"/>
      <c r="B82" s="138" t="s">
        <v>4</v>
      </c>
      <c r="C82" s="58"/>
      <c r="D82" s="139"/>
      <c r="E82" s="58"/>
      <c r="F82" s="59"/>
      <c r="G82" s="58"/>
      <c r="H82" s="59"/>
      <c r="I82" s="139"/>
      <c r="J82" s="226"/>
      <c r="K82" s="82"/>
      <c r="L82" s="83"/>
      <c r="M82" s="83"/>
    </row>
    <row r="83" spans="1:13" s="146" customFormat="1" x14ac:dyDescent="0.25">
      <c r="A83" s="145"/>
      <c r="B83" s="138" t="s">
        <v>47</v>
      </c>
      <c r="C83" s="58">
        <f>415870.3+842302.5</f>
        <v>1258172.8</v>
      </c>
      <c r="D83" s="58">
        <f>415870.3+842302.5</f>
        <v>1258172.8</v>
      </c>
      <c r="E83" s="58">
        <v>1101270.79</v>
      </c>
      <c r="F83" s="59">
        <f>E83/D83</f>
        <v>0.87529999999999997</v>
      </c>
      <c r="G83" s="58">
        <v>1101270.79</v>
      </c>
      <c r="H83" s="59">
        <f>G83/D83</f>
        <v>0.87529999999999997</v>
      </c>
      <c r="I83" s="58">
        <f>D83-G83</f>
        <v>156902.01</v>
      </c>
      <c r="J83" s="226"/>
      <c r="K83" s="82"/>
      <c r="L83" s="83"/>
      <c r="M83" s="83"/>
    </row>
    <row r="84" spans="1:13" s="146" customFormat="1" x14ac:dyDescent="0.25">
      <c r="A84" s="145"/>
      <c r="B84" s="138" t="s">
        <v>37</v>
      </c>
      <c r="C84" s="58">
        <f>51399.84+104104.8</f>
        <v>155504.64000000001</v>
      </c>
      <c r="D84" s="58">
        <f>51399.84+104104.8</f>
        <v>155504.64000000001</v>
      </c>
      <c r="E84" s="58">
        <v>136112.12</v>
      </c>
      <c r="F84" s="59">
        <f>E84/D84</f>
        <v>0.87529999999999997</v>
      </c>
      <c r="G84" s="58">
        <v>136112.12</v>
      </c>
      <c r="H84" s="59">
        <f>G84/D84</f>
        <v>0.87529999999999997</v>
      </c>
      <c r="I84" s="58">
        <f>D84-G84</f>
        <v>19392.52</v>
      </c>
      <c r="J84" s="226"/>
      <c r="K84" s="82"/>
      <c r="L84" s="83"/>
      <c r="M84" s="83"/>
    </row>
    <row r="85" spans="1:13" s="146" customFormat="1" x14ac:dyDescent="0.25">
      <c r="A85" s="145"/>
      <c r="B85" s="138" t="s">
        <v>13</v>
      </c>
      <c r="C85" s="58"/>
      <c r="D85" s="58"/>
      <c r="E85" s="58"/>
      <c r="F85" s="59"/>
      <c r="G85" s="58"/>
      <c r="H85" s="59"/>
      <c r="I85" s="58"/>
      <c r="J85" s="226"/>
      <c r="K85" s="82"/>
      <c r="L85" s="83"/>
      <c r="M85" s="83"/>
    </row>
    <row r="86" spans="1:13" s="146" customFormat="1" x14ac:dyDescent="0.25">
      <c r="A86" s="145"/>
      <c r="B86" s="138" t="s">
        <v>5</v>
      </c>
      <c r="C86" s="58"/>
      <c r="D86" s="139"/>
      <c r="E86" s="58"/>
      <c r="F86" s="59"/>
      <c r="G86" s="58"/>
      <c r="H86" s="59"/>
      <c r="I86" s="58"/>
      <c r="J86" s="227"/>
      <c r="K86" s="82"/>
      <c r="L86" s="83"/>
      <c r="M86" s="83"/>
    </row>
    <row r="87" spans="1:13" s="147" customFormat="1" ht="66.75" customHeight="1" x14ac:dyDescent="0.25">
      <c r="A87" s="144" t="s">
        <v>57</v>
      </c>
      <c r="B87" s="63" t="s">
        <v>83</v>
      </c>
      <c r="C87" s="64">
        <f>SUM(C88:C92)</f>
        <v>30960.91</v>
      </c>
      <c r="D87" s="64">
        <f>SUM(D88:D92)</f>
        <v>30960.91</v>
      </c>
      <c r="E87" s="64">
        <f>SUM(E88:E92)</f>
        <v>30960.91</v>
      </c>
      <c r="F87" s="61">
        <f>E87/D87</f>
        <v>1</v>
      </c>
      <c r="G87" s="64">
        <f>SUM(G88:G92)</f>
        <v>30960.91</v>
      </c>
      <c r="H87" s="59">
        <f t="shared" ref="H87:H90" si="37">G87/D87</f>
        <v>1</v>
      </c>
      <c r="I87" s="64">
        <f>D87-G87</f>
        <v>0</v>
      </c>
      <c r="J87" s="167" t="s">
        <v>117</v>
      </c>
      <c r="K87" s="82"/>
      <c r="L87" s="83"/>
      <c r="M87" s="83"/>
    </row>
    <row r="88" spans="1:13" s="146" customFormat="1" x14ac:dyDescent="0.25">
      <c r="A88" s="145"/>
      <c r="B88" s="138" t="s">
        <v>4</v>
      </c>
      <c r="C88" s="58"/>
      <c r="D88" s="139"/>
      <c r="E88" s="58"/>
      <c r="F88" s="59"/>
      <c r="G88" s="58"/>
      <c r="H88" s="59"/>
      <c r="I88" s="58"/>
      <c r="J88" s="168"/>
      <c r="K88" s="82"/>
      <c r="L88" s="83"/>
      <c r="M88" s="83"/>
    </row>
    <row r="89" spans="1:13" s="146" customFormat="1" x14ac:dyDescent="0.25">
      <c r="A89" s="145"/>
      <c r="B89" s="138" t="s">
        <v>47</v>
      </c>
      <c r="C89" s="58">
        <v>27555.21</v>
      </c>
      <c r="D89" s="58">
        <v>27555.21</v>
      </c>
      <c r="E89" s="58">
        <v>27555.21</v>
      </c>
      <c r="F89" s="59">
        <f>E89/D89</f>
        <v>1</v>
      </c>
      <c r="G89" s="58">
        <v>27555.21</v>
      </c>
      <c r="H89" s="59">
        <f>G89/D89</f>
        <v>1</v>
      </c>
      <c r="I89" s="64">
        <f t="shared" ref="I89:I90" si="38">D89-G89</f>
        <v>0</v>
      </c>
      <c r="J89" s="168"/>
      <c r="K89" s="82"/>
      <c r="L89" s="83"/>
      <c r="M89" s="83"/>
    </row>
    <row r="90" spans="1:13" s="146" customFormat="1" x14ac:dyDescent="0.25">
      <c r="A90" s="145"/>
      <c r="B90" s="138" t="s">
        <v>37</v>
      </c>
      <c r="C90" s="58">
        <v>3405.7</v>
      </c>
      <c r="D90" s="58">
        <v>3405.7</v>
      </c>
      <c r="E90" s="58">
        <v>3405.7</v>
      </c>
      <c r="F90" s="59">
        <f>E90/D90</f>
        <v>1</v>
      </c>
      <c r="G90" s="58">
        <v>3405.7</v>
      </c>
      <c r="H90" s="59">
        <f t="shared" si="37"/>
        <v>1</v>
      </c>
      <c r="I90" s="64">
        <f t="shared" si="38"/>
        <v>0</v>
      </c>
      <c r="J90" s="168"/>
      <c r="K90" s="82"/>
      <c r="L90" s="83"/>
      <c r="M90" s="83"/>
    </row>
    <row r="91" spans="1:13" s="146" customFormat="1" x14ac:dyDescent="0.25">
      <c r="A91" s="145"/>
      <c r="B91" s="138" t="s">
        <v>13</v>
      </c>
      <c r="C91" s="58"/>
      <c r="D91" s="58"/>
      <c r="E91" s="58"/>
      <c r="F91" s="59"/>
      <c r="G91" s="58"/>
      <c r="H91" s="59"/>
      <c r="I91" s="58">
        <v>0</v>
      </c>
      <c r="J91" s="168"/>
      <c r="K91" s="82"/>
      <c r="L91" s="83"/>
      <c r="M91" s="83"/>
    </row>
    <row r="92" spans="1:13" s="146" customFormat="1" ht="26.25" customHeight="1" x14ac:dyDescent="0.25">
      <c r="A92" s="145"/>
      <c r="B92" s="138" t="s">
        <v>5</v>
      </c>
      <c r="C92" s="58"/>
      <c r="D92" s="139"/>
      <c r="E92" s="58"/>
      <c r="F92" s="59"/>
      <c r="G92" s="58"/>
      <c r="H92" s="59"/>
      <c r="I92" s="58"/>
      <c r="J92" s="169"/>
      <c r="K92" s="82"/>
      <c r="L92" s="83"/>
      <c r="M92" s="83"/>
    </row>
    <row r="93" spans="1:13" s="146" customFormat="1" ht="81" customHeight="1" x14ac:dyDescent="0.25">
      <c r="A93" s="144" t="s">
        <v>84</v>
      </c>
      <c r="B93" s="63" t="s">
        <v>85</v>
      </c>
      <c r="C93" s="64">
        <f>SUM(C94:C98)</f>
        <v>2214.37</v>
      </c>
      <c r="D93" s="64">
        <f>SUM(D94:D98)</f>
        <v>2214.37</v>
      </c>
      <c r="E93" s="64">
        <f>SUM(E94:E98)</f>
        <v>2214.3000000000002</v>
      </c>
      <c r="F93" s="59">
        <f t="shared" ref="F93:F96" si="39">E93/D93</f>
        <v>1</v>
      </c>
      <c r="G93" s="64">
        <f>SUM(G94:G98)</f>
        <v>2214.3000000000002</v>
      </c>
      <c r="H93" s="59">
        <f t="shared" ref="H93" si="40">G93/D93</f>
        <v>1</v>
      </c>
      <c r="I93" s="64">
        <f>D93-G93</f>
        <v>7.0000000000000007E-2</v>
      </c>
      <c r="J93" s="167" t="s">
        <v>122</v>
      </c>
      <c r="K93" s="82"/>
      <c r="L93" s="83"/>
      <c r="M93" s="83"/>
    </row>
    <row r="94" spans="1:13" s="146" customFormat="1" x14ac:dyDescent="0.25">
      <c r="A94" s="145"/>
      <c r="B94" s="138" t="s">
        <v>4</v>
      </c>
      <c r="C94" s="58"/>
      <c r="D94" s="139"/>
      <c r="E94" s="58"/>
      <c r="F94" s="59"/>
      <c r="G94" s="58"/>
      <c r="H94" s="59"/>
      <c r="I94" s="64">
        <f t="shared" ref="I94:I96" si="41">D94-G94</f>
        <v>0</v>
      </c>
      <c r="J94" s="168"/>
      <c r="K94" s="82"/>
      <c r="L94" s="83"/>
      <c r="M94" s="83"/>
    </row>
    <row r="95" spans="1:13" s="146" customFormat="1" x14ac:dyDescent="0.25">
      <c r="A95" s="145"/>
      <c r="B95" s="138" t="s">
        <v>47</v>
      </c>
      <c r="C95" s="58">
        <v>1970.8</v>
      </c>
      <c r="D95" s="58">
        <v>1970.8</v>
      </c>
      <c r="E95" s="58">
        <v>1970.73</v>
      </c>
      <c r="F95" s="59">
        <f t="shared" si="39"/>
        <v>1</v>
      </c>
      <c r="G95" s="58">
        <v>1970.73</v>
      </c>
      <c r="H95" s="59">
        <f>G95/D95</f>
        <v>1</v>
      </c>
      <c r="I95" s="64">
        <f t="shared" si="41"/>
        <v>7.0000000000000007E-2</v>
      </c>
      <c r="J95" s="168"/>
      <c r="K95" s="82"/>
      <c r="L95" s="83"/>
      <c r="M95" s="83"/>
    </row>
    <row r="96" spans="1:13" s="146" customFormat="1" x14ac:dyDescent="0.25">
      <c r="A96" s="145"/>
      <c r="B96" s="138" t="s">
        <v>37</v>
      </c>
      <c r="C96" s="58">
        <v>243.57</v>
      </c>
      <c r="D96" s="58">
        <v>243.57</v>
      </c>
      <c r="E96" s="58">
        <v>243.57</v>
      </c>
      <c r="F96" s="59">
        <f t="shared" si="39"/>
        <v>1</v>
      </c>
      <c r="G96" s="58">
        <v>243.57</v>
      </c>
      <c r="H96" s="59">
        <f t="shared" ref="H96" si="42">G96/D96</f>
        <v>1</v>
      </c>
      <c r="I96" s="64">
        <f t="shared" si="41"/>
        <v>0</v>
      </c>
      <c r="J96" s="168"/>
      <c r="K96" s="82"/>
      <c r="L96" s="83"/>
      <c r="M96" s="83"/>
    </row>
    <row r="97" spans="1:13" s="146" customFormat="1" x14ac:dyDescent="0.25">
      <c r="A97" s="145"/>
      <c r="B97" s="138" t="s">
        <v>13</v>
      </c>
      <c r="C97" s="58"/>
      <c r="D97" s="58"/>
      <c r="E97" s="58"/>
      <c r="F97" s="59"/>
      <c r="G97" s="58"/>
      <c r="H97" s="59"/>
      <c r="I97" s="58">
        <v>0</v>
      </c>
      <c r="J97" s="168"/>
      <c r="K97" s="82"/>
      <c r="L97" s="83"/>
      <c r="M97" s="83"/>
    </row>
    <row r="98" spans="1:13" s="146" customFormat="1" x14ac:dyDescent="0.25">
      <c r="A98" s="145"/>
      <c r="B98" s="138" t="s">
        <v>5</v>
      </c>
      <c r="C98" s="58"/>
      <c r="D98" s="139"/>
      <c r="E98" s="58"/>
      <c r="F98" s="59"/>
      <c r="G98" s="58"/>
      <c r="H98" s="59"/>
      <c r="I98" s="58"/>
      <c r="J98" s="169"/>
      <c r="K98" s="82"/>
      <c r="L98" s="83"/>
      <c r="M98" s="83"/>
    </row>
    <row r="99" spans="1:13" s="146" customFormat="1" ht="72" customHeight="1" x14ac:dyDescent="0.25">
      <c r="A99" s="144" t="s">
        <v>86</v>
      </c>
      <c r="B99" s="63" t="s">
        <v>90</v>
      </c>
      <c r="C99" s="58">
        <f t="shared" ref="C99:G99" si="43">C100+C101+C102+C103+C104</f>
        <v>434212.92</v>
      </c>
      <c r="D99" s="58">
        <f t="shared" si="43"/>
        <v>434212.92</v>
      </c>
      <c r="E99" s="58">
        <f t="shared" si="43"/>
        <v>0</v>
      </c>
      <c r="F99" s="58">
        <f t="shared" si="43"/>
        <v>0</v>
      </c>
      <c r="G99" s="58">
        <f t="shared" si="43"/>
        <v>0</v>
      </c>
      <c r="H99" s="58">
        <f>G99/D99</f>
        <v>0</v>
      </c>
      <c r="I99" s="64">
        <f t="shared" ref="I99:I102" si="44">D99-G99</f>
        <v>434212.92</v>
      </c>
      <c r="J99" s="173" t="s">
        <v>115</v>
      </c>
      <c r="K99" s="82"/>
      <c r="L99" s="83"/>
      <c r="M99" s="83"/>
    </row>
    <row r="100" spans="1:13" s="146" customFormat="1" x14ac:dyDescent="0.25">
      <c r="A100" s="145"/>
      <c r="B100" s="138" t="s">
        <v>4</v>
      </c>
      <c r="C100" s="58"/>
      <c r="D100" s="139"/>
      <c r="E100" s="58"/>
      <c r="F100" s="59"/>
      <c r="G100" s="58"/>
      <c r="H100" s="59"/>
      <c r="I100" s="58">
        <f t="shared" si="44"/>
        <v>0</v>
      </c>
      <c r="J100" s="174"/>
      <c r="K100" s="82"/>
      <c r="L100" s="83"/>
      <c r="M100" s="83"/>
    </row>
    <row r="101" spans="1:13" s="146" customFormat="1" x14ac:dyDescent="0.25">
      <c r="A101" s="145"/>
      <c r="B101" s="138" t="s">
        <v>47</v>
      </c>
      <c r="C101" s="58">
        <f>150715.3+235734.2</f>
        <v>386449.5</v>
      </c>
      <c r="D101" s="58">
        <f>150715.3+235734.2</f>
        <v>386449.5</v>
      </c>
      <c r="E101" s="58"/>
      <c r="F101" s="59"/>
      <c r="G101" s="58"/>
      <c r="H101" s="59">
        <f>G101/D101</f>
        <v>0</v>
      </c>
      <c r="I101" s="58">
        <f t="shared" si="44"/>
        <v>386449.5</v>
      </c>
      <c r="J101" s="174"/>
      <c r="K101" s="82"/>
      <c r="L101" s="83"/>
      <c r="M101" s="83"/>
    </row>
    <row r="102" spans="1:13" s="146" customFormat="1" x14ac:dyDescent="0.25">
      <c r="A102" s="145"/>
      <c r="B102" s="138" t="s">
        <v>37</v>
      </c>
      <c r="C102" s="58">
        <v>47763.42</v>
      </c>
      <c r="D102" s="58">
        <v>47763.42</v>
      </c>
      <c r="E102" s="58"/>
      <c r="F102" s="59"/>
      <c r="G102" s="58"/>
      <c r="H102" s="59">
        <f>G102/D102</f>
        <v>0</v>
      </c>
      <c r="I102" s="58">
        <f t="shared" si="44"/>
        <v>47763.42</v>
      </c>
      <c r="J102" s="174"/>
      <c r="K102" s="82"/>
      <c r="L102" s="83"/>
      <c r="M102" s="83"/>
    </row>
    <row r="103" spans="1:13" s="146" customFormat="1" x14ac:dyDescent="0.25">
      <c r="A103" s="145"/>
      <c r="B103" s="138" t="s">
        <v>13</v>
      </c>
      <c r="C103" s="58"/>
      <c r="D103" s="139"/>
      <c r="E103" s="58"/>
      <c r="F103" s="59"/>
      <c r="G103" s="58"/>
      <c r="H103" s="59"/>
      <c r="I103" s="58"/>
      <c r="J103" s="174"/>
      <c r="K103" s="82"/>
      <c r="L103" s="83"/>
      <c r="M103" s="83"/>
    </row>
    <row r="104" spans="1:13" s="146" customFormat="1" x14ac:dyDescent="0.25">
      <c r="A104" s="145"/>
      <c r="B104" s="138" t="s">
        <v>5</v>
      </c>
      <c r="C104" s="58"/>
      <c r="D104" s="139"/>
      <c r="E104" s="58"/>
      <c r="F104" s="59"/>
      <c r="G104" s="58"/>
      <c r="H104" s="59"/>
      <c r="I104" s="58"/>
      <c r="J104" s="175"/>
      <c r="K104" s="82"/>
      <c r="L104" s="83"/>
      <c r="M104" s="83"/>
    </row>
    <row r="105" spans="1:13" s="7" customFormat="1" ht="78" customHeight="1" x14ac:dyDescent="0.25">
      <c r="A105" s="144" t="s">
        <v>87</v>
      </c>
      <c r="B105" s="63" t="s">
        <v>88</v>
      </c>
      <c r="C105" s="58">
        <f>C106+C107+C108+C109+C110</f>
        <v>28679.83</v>
      </c>
      <c r="D105" s="58">
        <f t="shared" ref="D105:E105" si="45">D106+D107+D108+D109+D110</f>
        <v>91039.83</v>
      </c>
      <c r="E105" s="58">
        <f t="shared" si="45"/>
        <v>89869.26</v>
      </c>
      <c r="F105" s="59">
        <f>E105/D105</f>
        <v>0.98709999999999998</v>
      </c>
      <c r="G105" s="58">
        <f t="shared" ref="G105" si="46">G106+G107+G108+G109+G110</f>
        <v>89869.26</v>
      </c>
      <c r="H105" s="59">
        <f>G105/D105</f>
        <v>0.98709999999999998</v>
      </c>
      <c r="I105" s="58">
        <f>D105-G105</f>
        <v>1170.57</v>
      </c>
      <c r="J105" s="173" t="s">
        <v>123</v>
      </c>
      <c r="K105" s="82"/>
      <c r="L105" s="1"/>
      <c r="M105" s="1"/>
    </row>
    <row r="106" spans="1:13" s="7" customFormat="1" x14ac:dyDescent="0.25">
      <c r="A106" s="145"/>
      <c r="B106" s="138" t="s">
        <v>4</v>
      </c>
      <c r="C106" s="58"/>
      <c r="D106" s="139"/>
      <c r="E106" s="58"/>
      <c r="F106" s="59"/>
      <c r="G106" s="58"/>
      <c r="H106" s="59"/>
      <c r="I106" s="139"/>
      <c r="J106" s="174"/>
      <c r="K106" s="82"/>
      <c r="L106" s="1"/>
      <c r="M106" s="1"/>
    </row>
    <row r="107" spans="1:13" s="7" customFormat="1" x14ac:dyDescent="0.25">
      <c r="A107" s="145"/>
      <c r="B107" s="138" t="s">
        <v>47</v>
      </c>
      <c r="C107" s="58">
        <v>25525</v>
      </c>
      <c r="D107" s="58">
        <v>81025</v>
      </c>
      <c r="E107" s="58">
        <v>79983.64</v>
      </c>
      <c r="F107" s="59">
        <f>E107/D107</f>
        <v>0.98709999999999998</v>
      </c>
      <c r="G107" s="58">
        <v>79983.64</v>
      </c>
      <c r="H107" s="59">
        <f>G107/D107</f>
        <v>0.98709999999999998</v>
      </c>
      <c r="I107" s="58">
        <f t="shared" ref="I107:I108" si="47">D107-G107</f>
        <v>1041.3599999999999</v>
      </c>
      <c r="J107" s="174"/>
      <c r="K107" s="82"/>
      <c r="L107" s="1"/>
      <c r="M107" s="1"/>
    </row>
    <row r="108" spans="1:13" s="7" customFormat="1" x14ac:dyDescent="0.25">
      <c r="A108" s="145"/>
      <c r="B108" s="138" t="s">
        <v>37</v>
      </c>
      <c r="C108" s="58">
        <v>3154.83</v>
      </c>
      <c r="D108" s="58">
        <v>10014.83</v>
      </c>
      <c r="E108" s="58">
        <v>9885.6200000000008</v>
      </c>
      <c r="F108" s="59">
        <f>E108/D108</f>
        <v>0.98709999999999998</v>
      </c>
      <c r="G108" s="58">
        <v>9885.6200000000008</v>
      </c>
      <c r="H108" s="59">
        <f>G108/D108</f>
        <v>0.98709999999999998</v>
      </c>
      <c r="I108" s="58">
        <f t="shared" si="47"/>
        <v>129.21</v>
      </c>
      <c r="J108" s="174"/>
      <c r="K108" s="82"/>
      <c r="L108" s="1"/>
      <c r="M108" s="1"/>
    </row>
    <row r="109" spans="1:13" s="7" customFormat="1" x14ac:dyDescent="0.25">
      <c r="A109" s="145"/>
      <c r="B109" s="138" t="s">
        <v>13</v>
      </c>
      <c r="C109" s="58"/>
      <c r="D109" s="139"/>
      <c r="E109" s="58"/>
      <c r="F109" s="59"/>
      <c r="G109" s="58"/>
      <c r="H109" s="59"/>
      <c r="I109" s="58"/>
      <c r="J109" s="174"/>
      <c r="K109" s="82"/>
      <c r="L109" s="1"/>
      <c r="M109" s="1"/>
    </row>
    <row r="110" spans="1:13" s="7" customFormat="1" x14ac:dyDescent="0.25">
      <c r="A110" s="145"/>
      <c r="B110" s="138" t="s">
        <v>5</v>
      </c>
      <c r="C110" s="58"/>
      <c r="D110" s="139"/>
      <c r="E110" s="58"/>
      <c r="F110" s="59"/>
      <c r="G110" s="58"/>
      <c r="H110" s="59"/>
      <c r="I110" s="58"/>
      <c r="J110" s="175"/>
      <c r="K110" s="82"/>
      <c r="L110" s="1"/>
      <c r="M110" s="1"/>
    </row>
    <row r="111" spans="1:13" s="147" customFormat="1" ht="91.5" customHeight="1" x14ac:dyDescent="0.25">
      <c r="A111" s="148" t="s">
        <v>52</v>
      </c>
      <c r="B111" s="70" t="s">
        <v>69</v>
      </c>
      <c r="C111" s="71">
        <f>SUM(C112:C116)</f>
        <v>62695.87</v>
      </c>
      <c r="D111" s="71">
        <f>SUM(D112:D116)</f>
        <v>62695.87</v>
      </c>
      <c r="E111" s="71">
        <f>SUM(E112:E116)</f>
        <v>46571.56</v>
      </c>
      <c r="F111" s="72">
        <f>E111/D111</f>
        <v>0.74280000000000002</v>
      </c>
      <c r="G111" s="71">
        <f>SUM(G112:G116)</f>
        <v>46571.56</v>
      </c>
      <c r="H111" s="72">
        <f>G111/D111</f>
        <v>0.74280000000000002</v>
      </c>
      <c r="I111" s="71">
        <f>SUM(I112:I116)</f>
        <v>16124.31</v>
      </c>
      <c r="J111" s="223"/>
      <c r="K111" s="82"/>
      <c r="L111" s="83"/>
      <c r="M111" s="83"/>
    </row>
    <row r="112" spans="1:13" s="146" customFormat="1" x14ac:dyDescent="0.25">
      <c r="A112" s="145"/>
      <c r="B112" s="138" t="s">
        <v>4</v>
      </c>
      <c r="C112" s="58">
        <f>C118</f>
        <v>0</v>
      </c>
      <c r="D112" s="58">
        <f>D118</f>
        <v>0</v>
      </c>
      <c r="E112" s="58">
        <f>E118</f>
        <v>0</v>
      </c>
      <c r="F112" s="59"/>
      <c r="G112" s="58"/>
      <c r="H112" s="59"/>
      <c r="I112" s="58"/>
      <c r="J112" s="223"/>
      <c r="K112" s="82"/>
      <c r="L112" s="83"/>
      <c r="M112" s="83"/>
    </row>
    <row r="113" spans="1:13" s="146" customFormat="1" x14ac:dyDescent="0.25">
      <c r="A113" s="145"/>
      <c r="B113" s="138" t="s">
        <v>47</v>
      </c>
      <c r="C113" s="58">
        <f t="shared" ref="C113:E114" si="48">C119+C125</f>
        <v>47021.9</v>
      </c>
      <c r="D113" s="58">
        <f t="shared" si="48"/>
        <v>47021.9</v>
      </c>
      <c r="E113" s="58">
        <f t="shared" si="48"/>
        <v>34928.67</v>
      </c>
      <c r="F113" s="59">
        <f>E113/D113</f>
        <v>0.74280000000000002</v>
      </c>
      <c r="G113" s="58">
        <f>G119+G125</f>
        <v>34928.67</v>
      </c>
      <c r="H113" s="59">
        <f>G113/D113</f>
        <v>0.74280000000000002</v>
      </c>
      <c r="I113" s="58">
        <f>I119+I125</f>
        <v>12093.23</v>
      </c>
      <c r="J113" s="223"/>
      <c r="K113" s="82"/>
      <c r="L113" s="83"/>
      <c r="M113" s="83"/>
    </row>
    <row r="114" spans="1:13" s="146" customFormat="1" x14ac:dyDescent="0.25">
      <c r="A114" s="145"/>
      <c r="B114" s="138" t="s">
        <v>37</v>
      </c>
      <c r="C114" s="58">
        <f t="shared" si="48"/>
        <v>15673.97</v>
      </c>
      <c r="D114" s="58">
        <f t="shared" si="48"/>
        <v>15673.97</v>
      </c>
      <c r="E114" s="58">
        <f t="shared" si="48"/>
        <v>11642.89</v>
      </c>
      <c r="F114" s="59">
        <f>E114/D114</f>
        <v>0.74280000000000002</v>
      </c>
      <c r="G114" s="58">
        <f>G120+G126</f>
        <v>11642.89</v>
      </c>
      <c r="H114" s="59">
        <f>G114/D114</f>
        <v>0.74280000000000002</v>
      </c>
      <c r="I114" s="58">
        <f>I120+I126</f>
        <v>4031.08</v>
      </c>
      <c r="J114" s="223"/>
      <c r="K114" s="82"/>
      <c r="L114" s="83"/>
      <c r="M114" s="83"/>
    </row>
    <row r="115" spans="1:13" s="146" customFormat="1" x14ac:dyDescent="0.25">
      <c r="A115" s="145"/>
      <c r="B115" s="138" t="s">
        <v>13</v>
      </c>
      <c r="C115" s="58">
        <f t="shared" ref="C115:D116" si="49">C121</f>
        <v>0</v>
      </c>
      <c r="D115" s="58">
        <f t="shared" si="49"/>
        <v>0</v>
      </c>
      <c r="E115" s="58">
        <f>E121</f>
        <v>0</v>
      </c>
      <c r="F115" s="59"/>
      <c r="G115" s="58">
        <f>G121</f>
        <v>0</v>
      </c>
      <c r="H115" s="59"/>
      <c r="I115" s="58">
        <f t="shared" ref="I115" si="50">I121</f>
        <v>0</v>
      </c>
      <c r="J115" s="223"/>
      <c r="K115" s="82"/>
      <c r="L115" s="83"/>
      <c r="M115" s="83"/>
    </row>
    <row r="116" spans="1:13" s="146" customFormat="1" x14ac:dyDescent="0.25">
      <c r="A116" s="145"/>
      <c r="B116" s="138" t="s">
        <v>5</v>
      </c>
      <c r="C116" s="58">
        <f t="shared" si="49"/>
        <v>0</v>
      </c>
      <c r="D116" s="58">
        <f t="shared" si="49"/>
        <v>0</v>
      </c>
      <c r="E116" s="58">
        <f>E122</f>
        <v>0</v>
      </c>
      <c r="F116" s="59"/>
      <c r="G116" s="58"/>
      <c r="H116" s="59"/>
      <c r="I116" s="58"/>
      <c r="J116" s="223"/>
      <c r="K116" s="82"/>
      <c r="L116" s="83"/>
      <c r="M116" s="83"/>
    </row>
    <row r="117" spans="1:13" s="151" customFormat="1" ht="40.5" x14ac:dyDescent="0.25">
      <c r="A117" s="145" t="s">
        <v>53</v>
      </c>
      <c r="B117" s="63" t="s">
        <v>50</v>
      </c>
      <c r="C117" s="64">
        <f>SUM(C118:C122)</f>
        <v>8432.44</v>
      </c>
      <c r="D117" s="64">
        <f>SUM(D118:D122)</f>
        <v>8432.44</v>
      </c>
      <c r="E117" s="64">
        <f>SUM(E118:E122)</f>
        <v>8424.0400000000009</v>
      </c>
      <c r="F117" s="61">
        <f>E117/D117</f>
        <v>0.999</v>
      </c>
      <c r="G117" s="64">
        <f>SUM(G118:G122)</f>
        <v>8424.0400000000009</v>
      </c>
      <c r="H117" s="61">
        <f>G117/D117</f>
        <v>0.999</v>
      </c>
      <c r="I117" s="64">
        <f>D117-G117</f>
        <v>8.4</v>
      </c>
      <c r="J117" s="216" t="s">
        <v>124</v>
      </c>
      <c r="K117" s="82"/>
      <c r="L117" s="83"/>
      <c r="M117" s="83"/>
    </row>
    <row r="118" spans="1:13" s="146" customFormat="1" ht="25.5" customHeight="1" x14ac:dyDescent="0.25">
      <c r="A118" s="145"/>
      <c r="B118" s="138" t="s">
        <v>4</v>
      </c>
      <c r="C118" s="58"/>
      <c r="D118" s="139"/>
      <c r="E118" s="58"/>
      <c r="F118" s="59"/>
      <c r="G118" s="58"/>
      <c r="H118" s="59"/>
      <c r="I118" s="58"/>
      <c r="J118" s="216"/>
      <c r="K118" s="82"/>
      <c r="L118" s="83"/>
      <c r="M118" s="83"/>
    </row>
    <row r="119" spans="1:13" s="146" customFormat="1" x14ac:dyDescent="0.25">
      <c r="A119" s="145"/>
      <c r="B119" s="138" t="s">
        <v>47</v>
      </c>
      <c r="C119" s="58">
        <v>6324.33</v>
      </c>
      <c r="D119" s="58">
        <v>6324.33</v>
      </c>
      <c r="E119" s="58">
        <v>6318.03</v>
      </c>
      <c r="F119" s="59">
        <f>E119/D119</f>
        <v>0.999</v>
      </c>
      <c r="G119" s="58">
        <v>6318.03</v>
      </c>
      <c r="H119" s="59">
        <f>G119/D119</f>
        <v>0.999</v>
      </c>
      <c r="I119" s="64">
        <f t="shared" ref="I119:I120" si="51">D119-G119</f>
        <v>6.3</v>
      </c>
      <c r="J119" s="216"/>
      <c r="K119" s="82"/>
      <c r="L119" s="83"/>
      <c r="M119" s="83"/>
    </row>
    <row r="120" spans="1:13" s="146" customFormat="1" x14ac:dyDescent="0.25">
      <c r="A120" s="145"/>
      <c r="B120" s="138" t="s">
        <v>37</v>
      </c>
      <c r="C120" s="58">
        <v>2108.11</v>
      </c>
      <c r="D120" s="58">
        <v>2108.11</v>
      </c>
      <c r="E120" s="58">
        <v>2106.0100000000002</v>
      </c>
      <c r="F120" s="59">
        <f>E120/D120</f>
        <v>0.999</v>
      </c>
      <c r="G120" s="58">
        <v>2106.0100000000002</v>
      </c>
      <c r="H120" s="59">
        <f>G120/D120</f>
        <v>0.999</v>
      </c>
      <c r="I120" s="64">
        <f t="shared" si="51"/>
        <v>2.1</v>
      </c>
      <c r="J120" s="216"/>
      <c r="K120" s="82"/>
      <c r="L120" s="83"/>
      <c r="M120" s="83"/>
    </row>
    <row r="121" spans="1:13" s="146" customFormat="1" ht="28.5" hidden="1" customHeight="1" x14ac:dyDescent="0.25">
      <c r="A121" s="145"/>
      <c r="B121" s="138" t="s">
        <v>13</v>
      </c>
      <c r="C121" s="58">
        <v>0</v>
      </c>
      <c r="D121" s="58">
        <v>0</v>
      </c>
      <c r="E121" s="58"/>
      <c r="F121" s="59"/>
      <c r="G121" s="58"/>
      <c r="H121" s="59">
        <v>0</v>
      </c>
      <c r="I121" s="58"/>
      <c r="J121" s="216"/>
      <c r="K121" s="82"/>
      <c r="L121" s="83"/>
      <c r="M121" s="83"/>
    </row>
    <row r="122" spans="1:13" s="146" customFormat="1" ht="28.5" hidden="1" customHeight="1" x14ac:dyDescent="0.25">
      <c r="A122" s="62"/>
      <c r="B122" s="138" t="s">
        <v>5</v>
      </c>
      <c r="C122" s="58"/>
      <c r="D122" s="139"/>
      <c r="E122" s="58"/>
      <c r="F122" s="59"/>
      <c r="G122" s="58"/>
      <c r="H122" s="59"/>
      <c r="I122" s="66"/>
      <c r="J122" s="216"/>
      <c r="K122" s="82"/>
      <c r="L122" s="83"/>
      <c r="M122" s="83"/>
    </row>
    <row r="123" spans="1:13" s="146" customFormat="1" ht="54.75" customHeight="1" x14ac:dyDescent="0.25">
      <c r="A123" s="145" t="s">
        <v>62</v>
      </c>
      <c r="B123" s="63" t="s">
        <v>63</v>
      </c>
      <c r="C123" s="64">
        <f>SUM(C124:C128)</f>
        <v>54263.43</v>
      </c>
      <c r="D123" s="64">
        <f>SUM(D124:D128)</f>
        <v>54263.43</v>
      </c>
      <c r="E123" s="64">
        <f>SUM(E124:E128)</f>
        <v>38147.519999999997</v>
      </c>
      <c r="F123" s="61">
        <f>E123/D123</f>
        <v>0.70299999999999996</v>
      </c>
      <c r="G123" s="64">
        <f>SUM(G124:G128)</f>
        <v>38147.519999999997</v>
      </c>
      <c r="H123" s="61">
        <f>G123/D123</f>
        <v>0.70299999999999996</v>
      </c>
      <c r="I123" s="64">
        <f>D123-G123</f>
        <v>16115.91</v>
      </c>
      <c r="J123" s="167" t="s">
        <v>125</v>
      </c>
      <c r="K123" s="82"/>
      <c r="L123" s="83"/>
      <c r="M123" s="83"/>
    </row>
    <row r="124" spans="1:13" s="146" customFormat="1" ht="92.25" customHeight="1" x14ac:dyDescent="0.25">
      <c r="A124" s="145"/>
      <c r="B124" s="138" t="s">
        <v>4</v>
      </c>
      <c r="C124" s="58"/>
      <c r="D124" s="139"/>
      <c r="E124" s="58"/>
      <c r="F124" s="59"/>
      <c r="G124" s="58"/>
      <c r="H124" s="59"/>
      <c r="I124" s="58"/>
      <c r="J124" s="168"/>
      <c r="K124" s="82"/>
      <c r="L124" s="83"/>
      <c r="M124" s="83"/>
    </row>
    <row r="125" spans="1:13" s="146" customFormat="1" ht="92.25" customHeight="1" x14ac:dyDescent="0.25">
      <c r="A125" s="145"/>
      <c r="B125" s="138" t="s">
        <v>47</v>
      </c>
      <c r="C125" s="58">
        <v>40697.57</v>
      </c>
      <c r="D125" s="58">
        <v>40697.57</v>
      </c>
      <c r="E125" s="58">
        <v>28610.639999999999</v>
      </c>
      <c r="F125" s="59">
        <f>E125/D125</f>
        <v>0.70299999999999996</v>
      </c>
      <c r="G125" s="58">
        <v>28610.639999999999</v>
      </c>
      <c r="H125" s="59">
        <f>G125/D125</f>
        <v>0.70299999999999996</v>
      </c>
      <c r="I125" s="64">
        <f t="shared" ref="I125:I126" si="52">D125-G125</f>
        <v>12086.93</v>
      </c>
      <c r="J125" s="168"/>
      <c r="K125" s="82"/>
      <c r="L125" s="83"/>
      <c r="M125" s="83"/>
    </row>
    <row r="126" spans="1:13" s="146" customFormat="1" x14ac:dyDescent="0.25">
      <c r="A126" s="145"/>
      <c r="B126" s="138" t="s">
        <v>37</v>
      </c>
      <c r="C126" s="58">
        <v>13565.86</v>
      </c>
      <c r="D126" s="58">
        <v>13565.86</v>
      </c>
      <c r="E126" s="58">
        <f>G126</f>
        <v>9536.8799999999992</v>
      </c>
      <c r="F126" s="59">
        <f>E126/D126</f>
        <v>0.70299999999999996</v>
      </c>
      <c r="G126" s="58">
        <v>9536.8799999999992</v>
      </c>
      <c r="H126" s="59">
        <f>G126/D126</f>
        <v>0.70299999999999996</v>
      </c>
      <c r="I126" s="64">
        <f t="shared" si="52"/>
        <v>4028.98</v>
      </c>
      <c r="J126" s="168"/>
      <c r="K126" s="82"/>
      <c r="L126" s="83"/>
      <c r="M126" s="83"/>
    </row>
    <row r="127" spans="1:13" s="146" customFormat="1" hidden="1" x14ac:dyDescent="0.25">
      <c r="A127" s="145"/>
      <c r="B127" s="138" t="s">
        <v>13</v>
      </c>
      <c r="C127" s="58">
        <v>0</v>
      </c>
      <c r="D127" s="58">
        <v>0</v>
      </c>
      <c r="E127" s="58"/>
      <c r="F127" s="59"/>
      <c r="G127" s="58"/>
      <c r="H127" s="59">
        <v>0</v>
      </c>
      <c r="I127" s="58"/>
      <c r="J127" s="168"/>
      <c r="K127" s="82"/>
      <c r="L127" s="83"/>
      <c r="M127" s="83"/>
    </row>
    <row r="128" spans="1:13" s="146" customFormat="1" hidden="1" x14ac:dyDescent="0.25">
      <c r="A128" s="62"/>
      <c r="B128" s="138" t="s">
        <v>5</v>
      </c>
      <c r="C128" s="58"/>
      <c r="D128" s="139"/>
      <c r="E128" s="58"/>
      <c r="F128" s="59"/>
      <c r="G128" s="58"/>
      <c r="H128" s="59"/>
      <c r="I128" s="66"/>
      <c r="J128" s="169"/>
      <c r="K128" s="82"/>
      <c r="L128" s="83"/>
      <c r="M128" s="83"/>
    </row>
    <row r="129" spans="1:13" s="25" customFormat="1" ht="69.75" customHeight="1" x14ac:dyDescent="0.25">
      <c r="A129" s="69" t="s">
        <v>40</v>
      </c>
      <c r="B129" s="70" t="s">
        <v>70</v>
      </c>
      <c r="C129" s="71">
        <f>SUM(C130:C134)</f>
        <v>20169.009999999998</v>
      </c>
      <c r="D129" s="71">
        <f t="shared" ref="D129" si="53">SUM(D130:D134)</f>
        <v>20173.45</v>
      </c>
      <c r="E129" s="71">
        <f>SUM(E130:E134)</f>
        <v>20083.47</v>
      </c>
      <c r="F129" s="72">
        <f t="shared" ref="F129:F138" si="54">E129/D129</f>
        <v>0.99550000000000005</v>
      </c>
      <c r="G129" s="71">
        <f>SUM(G130:G134)</f>
        <v>20083.349999999999</v>
      </c>
      <c r="H129" s="72">
        <f t="shared" ref="H129:H138" si="55">G129/D129</f>
        <v>0.99550000000000005</v>
      </c>
      <c r="I129" s="71">
        <f>SUM(I130:I134)</f>
        <v>90.1</v>
      </c>
      <c r="J129" s="217"/>
      <c r="K129" s="82"/>
      <c r="L129" s="1"/>
      <c r="M129" s="1"/>
    </row>
    <row r="130" spans="1:13" s="6" customFormat="1" x14ac:dyDescent="0.25">
      <c r="A130" s="73"/>
      <c r="B130" s="57" t="s">
        <v>4</v>
      </c>
      <c r="C130" s="58">
        <f>C136+C142+C148+C154</f>
        <v>12807.33</v>
      </c>
      <c r="D130" s="58">
        <f>D136+D142+D148+D154</f>
        <v>12807.33</v>
      </c>
      <c r="E130" s="58">
        <f>E136+E142+E148+E154</f>
        <v>12803.04</v>
      </c>
      <c r="F130" s="59">
        <f t="shared" si="54"/>
        <v>0.99970000000000003</v>
      </c>
      <c r="G130" s="58">
        <f>G136+G142+G148+G154</f>
        <v>12803.04</v>
      </c>
      <c r="H130" s="59">
        <f t="shared" si="55"/>
        <v>0.99970000000000003</v>
      </c>
      <c r="I130" s="58">
        <f>I136+I142+I148+I154</f>
        <v>4.29</v>
      </c>
      <c r="J130" s="217"/>
      <c r="K130" s="82"/>
      <c r="L130" s="1"/>
      <c r="M130" s="1"/>
    </row>
    <row r="131" spans="1:13" s="6" customFormat="1" x14ac:dyDescent="0.25">
      <c r="A131" s="73"/>
      <c r="B131" s="57" t="s">
        <v>36</v>
      </c>
      <c r="C131" s="58">
        <f>C137+C143+C149+C155</f>
        <v>7101.89</v>
      </c>
      <c r="D131" s="58">
        <f t="shared" ref="C131:D134" si="56">D137+D143+D149+D155</f>
        <v>7101.89</v>
      </c>
      <c r="E131" s="58">
        <f>E137+E143+E149+E155</f>
        <v>7020.69</v>
      </c>
      <c r="F131" s="59">
        <f t="shared" si="54"/>
        <v>0.98860000000000003</v>
      </c>
      <c r="G131" s="58">
        <f t="shared" ref="G131" si="57">G137+G143+G149+G155</f>
        <v>7020.57</v>
      </c>
      <c r="H131" s="59">
        <f t="shared" si="55"/>
        <v>0.98850000000000005</v>
      </c>
      <c r="I131" s="58">
        <f>I137+I143+I149+I155</f>
        <v>81.319999999999993</v>
      </c>
      <c r="J131" s="217"/>
      <c r="K131" s="82"/>
      <c r="L131" s="1"/>
      <c r="M131" s="1"/>
    </row>
    <row r="132" spans="1:13" s="6" customFormat="1" x14ac:dyDescent="0.25">
      <c r="A132" s="73"/>
      <c r="B132" s="57" t="s">
        <v>37</v>
      </c>
      <c r="C132" s="58">
        <f t="shared" si="56"/>
        <v>259.79000000000002</v>
      </c>
      <c r="D132" s="58">
        <f t="shared" si="56"/>
        <v>264.23</v>
      </c>
      <c r="E132" s="58">
        <f t="shared" ref="E132:G132" si="58">E138+E144+E150+E156</f>
        <v>259.74</v>
      </c>
      <c r="F132" s="59">
        <f t="shared" si="54"/>
        <v>0.98299999999999998</v>
      </c>
      <c r="G132" s="58">
        <f t="shared" si="58"/>
        <v>259.74</v>
      </c>
      <c r="H132" s="59">
        <f t="shared" si="55"/>
        <v>0.98299999999999998</v>
      </c>
      <c r="I132" s="58">
        <f t="shared" ref="I132" si="59">I138+I144+I150+I156</f>
        <v>4.49</v>
      </c>
      <c r="J132" s="217"/>
      <c r="K132" s="82"/>
      <c r="L132" s="1"/>
      <c r="M132" s="1"/>
    </row>
    <row r="133" spans="1:13" s="6" customFormat="1" hidden="1" x14ac:dyDescent="0.25">
      <c r="A133" s="73"/>
      <c r="B133" s="57" t="s">
        <v>13</v>
      </c>
      <c r="C133" s="58">
        <f t="shared" si="56"/>
        <v>0</v>
      </c>
      <c r="D133" s="58">
        <f t="shared" si="56"/>
        <v>0</v>
      </c>
      <c r="E133" s="58">
        <f t="shared" ref="E133:G133" si="60">E139+E145+E151+E157</f>
        <v>0</v>
      </c>
      <c r="F133" s="59"/>
      <c r="G133" s="58">
        <f t="shared" si="60"/>
        <v>0</v>
      </c>
      <c r="H133" s="59"/>
      <c r="I133" s="58">
        <f t="shared" ref="I133" si="61">I139+I145+I151+I157</f>
        <v>0</v>
      </c>
      <c r="J133" s="217"/>
      <c r="K133" s="82"/>
      <c r="L133" s="1"/>
      <c r="M133" s="1"/>
    </row>
    <row r="134" spans="1:13" s="6" customFormat="1" hidden="1" collapsed="1" x14ac:dyDescent="0.25">
      <c r="A134" s="73"/>
      <c r="B134" s="57" t="s">
        <v>5</v>
      </c>
      <c r="C134" s="58">
        <f t="shared" si="56"/>
        <v>0</v>
      </c>
      <c r="D134" s="58">
        <f t="shared" si="56"/>
        <v>0</v>
      </c>
      <c r="E134" s="58">
        <f t="shared" ref="E134:G134" si="62">E140+E146+E152+E158</f>
        <v>0</v>
      </c>
      <c r="F134" s="59"/>
      <c r="G134" s="58">
        <f t="shared" si="62"/>
        <v>0</v>
      </c>
      <c r="H134" s="59"/>
      <c r="I134" s="58">
        <f t="shared" ref="I134" si="63">I140+I146+I152+I158</f>
        <v>0</v>
      </c>
      <c r="J134" s="217"/>
      <c r="K134" s="82"/>
      <c r="L134" s="1"/>
      <c r="M134" s="1"/>
    </row>
    <row r="135" spans="1:13" s="26" customFormat="1" ht="178.5" customHeight="1" x14ac:dyDescent="0.25">
      <c r="A135" s="62" t="s">
        <v>41</v>
      </c>
      <c r="B135" s="63" t="s">
        <v>72</v>
      </c>
      <c r="C135" s="64">
        <f t="shared" ref="C135:E135" si="64">SUM(C136:C140)</f>
        <v>5280.19</v>
      </c>
      <c r="D135" s="64">
        <f t="shared" si="64"/>
        <v>5284.63</v>
      </c>
      <c r="E135" s="64">
        <f t="shared" si="64"/>
        <v>5194.71</v>
      </c>
      <c r="F135" s="61">
        <f>E135/D135</f>
        <v>0.98299999999999998</v>
      </c>
      <c r="G135" s="64">
        <f>SUM(G136:G140)</f>
        <v>5194.71</v>
      </c>
      <c r="H135" s="61">
        <f t="shared" si="55"/>
        <v>0.98299999999999998</v>
      </c>
      <c r="I135" s="64">
        <f>I136+I137+I138</f>
        <v>89.92</v>
      </c>
      <c r="J135" s="190" t="s">
        <v>119</v>
      </c>
      <c r="K135" s="82"/>
      <c r="L135" s="1"/>
      <c r="M135" s="1"/>
    </row>
    <row r="136" spans="1:13" s="6" customFormat="1" ht="36.75" customHeight="1" x14ac:dyDescent="0.25">
      <c r="A136" s="62"/>
      <c r="B136" s="57" t="s">
        <v>49</v>
      </c>
      <c r="C136" s="58">
        <v>248.63</v>
      </c>
      <c r="D136" s="58">
        <v>248.63</v>
      </c>
      <c r="E136" s="58">
        <v>244.4</v>
      </c>
      <c r="F136" s="61">
        <f>E136/D136</f>
        <v>0.98299999999999998</v>
      </c>
      <c r="G136" s="58">
        <v>244.4</v>
      </c>
      <c r="H136" s="61">
        <f>G136/D136</f>
        <v>0.98299999999999998</v>
      </c>
      <c r="I136" s="58">
        <f>D136-G136</f>
        <v>4.2300000000000004</v>
      </c>
      <c r="J136" s="190"/>
      <c r="K136" s="82"/>
      <c r="L136" s="1"/>
      <c r="M136" s="1"/>
    </row>
    <row r="137" spans="1:13" s="6" customFormat="1" ht="36.75" customHeight="1" x14ac:dyDescent="0.25">
      <c r="A137" s="62"/>
      <c r="B137" s="57" t="s">
        <v>47</v>
      </c>
      <c r="C137" s="58">
        <v>4771.7700000000004</v>
      </c>
      <c r="D137" s="58">
        <v>4771.7700000000004</v>
      </c>
      <c r="E137" s="58">
        <v>4690.57</v>
      </c>
      <c r="F137" s="61">
        <f>E137/D137</f>
        <v>0.98299999999999998</v>
      </c>
      <c r="G137" s="58">
        <v>4690.57</v>
      </c>
      <c r="H137" s="61">
        <f>G137/D137</f>
        <v>0.98299999999999998</v>
      </c>
      <c r="I137" s="58">
        <f t="shared" ref="I137:I138" si="65">D137-G137</f>
        <v>81.2</v>
      </c>
      <c r="J137" s="190"/>
      <c r="K137" s="82"/>
      <c r="L137" s="1"/>
      <c r="M137" s="1"/>
    </row>
    <row r="138" spans="1:13" s="6" customFormat="1" x14ac:dyDescent="0.25">
      <c r="A138" s="62"/>
      <c r="B138" s="57" t="s">
        <v>37</v>
      </c>
      <c r="C138" s="58">
        <v>259.79000000000002</v>
      </c>
      <c r="D138" s="58">
        <v>264.23</v>
      </c>
      <c r="E138" s="58">
        <v>259.74</v>
      </c>
      <c r="F138" s="59">
        <f t="shared" si="54"/>
        <v>0.98299999999999998</v>
      </c>
      <c r="G138" s="58">
        <v>259.74</v>
      </c>
      <c r="H138" s="61">
        <f t="shared" si="55"/>
        <v>0.98299999999999998</v>
      </c>
      <c r="I138" s="58">
        <f t="shared" si="65"/>
        <v>4.49</v>
      </c>
      <c r="J138" s="190"/>
      <c r="K138" s="82"/>
      <c r="L138" s="1"/>
      <c r="M138" s="1"/>
    </row>
    <row r="139" spans="1:13" s="6" customFormat="1" ht="54.75" customHeight="1" x14ac:dyDescent="0.25">
      <c r="A139" s="62"/>
      <c r="B139" s="57" t="s">
        <v>13</v>
      </c>
      <c r="C139" s="58"/>
      <c r="D139" s="65"/>
      <c r="E139" s="58"/>
      <c r="F139" s="59"/>
      <c r="G139" s="58"/>
      <c r="H139" s="59"/>
      <c r="I139" s="66"/>
      <c r="J139" s="190"/>
      <c r="K139" s="82"/>
      <c r="L139" s="1"/>
      <c r="M139" s="1"/>
    </row>
    <row r="140" spans="1:13" s="6" customFormat="1" ht="61.5" customHeight="1" collapsed="1" x14ac:dyDescent="0.25">
      <c r="A140" s="62"/>
      <c r="B140" s="57" t="s">
        <v>5</v>
      </c>
      <c r="C140" s="58"/>
      <c r="D140" s="65"/>
      <c r="E140" s="58"/>
      <c r="F140" s="59"/>
      <c r="G140" s="58"/>
      <c r="H140" s="59"/>
      <c r="I140" s="66"/>
      <c r="J140" s="186"/>
      <c r="K140" s="82"/>
      <c r="L140" s="1"/>
      <c r="M140" s="1"/>
    </row>
    <row r="141" spans="1:13" s="26" customFormat="1" ht="194.25" customHeight="1" x14ac:dyDescent="0.25">
      <c r="A141" s="62" t="s">
        <v>42</v>
      </c>
      <c r="B141" s="63" t="s">
        <v>64</v>
      </c>
      <c r="C141" s="64">
        <f t="shared" ref="C141" si="66">SUM(C142:C146)</f>
        <v>11</v>
      </c>
      <c r="D141" s="64">
        <f>SUM(D142:D146)</f>
        <v>11</v>
      </c>
      <c r="E141" s="64">
        <f>SUM(E142:E146)</f>
        <v>11</v>
      </c>
      <c r="F141" s="59">
        <f>E141/D141</f>
        <v>1</v>
      </c>
      <c r="G141" s="64">
        <f>G142+G143+G144+G145+G146</f>
        <v>11</v>
      </c>
      <c r="H141" s="61">
        <f t="shared" ref="H141:H149" si="67">G141/D141</f>
        <v>1</v>
      </c>
      <c r="I141" s="67">
        <f>I143</f>
        <v>0</v>
      </c>
      <c r="J141" s="170" t="s">
        <v>92</v>
      </c>
      <c r="K141" s="82"/>
      <c r="L141" s="1"/>
      <c r="M141" s="1"/>
    </row>
    <row r="142" spans="1:13" s="6" customFormat="1" ht="20.25" customHeight="1" x14ac:dyDescent="0.25">
      <c r="A142" s="62"/>
      <c r="B142" s="57" t="s">
        <v>4</v>
      </c>
      <c r="C142" s="58"/>
      <c r="D142" s="58"/>
      <c r="E142" s="58"/>
      <c r="F142" s="59"/>
      <c r="G142" s="58"/>
      <c r="H142" s="59"/>
      <c r="I142" s="68"/>
      <c r="J142" s="171"/>
      <c r="K142" s="82"/>
      <c r="L142" s="1"/>
      <c r="M142" s="1"/>
    </row>
    <row r="143" spans="1:13" s="6" customFormat="1" x14ac:dyDescent="0.25">
      <c r="A143" s="62"/>
      <c r="B143" s="57" t="s">
        <v>36</v>
      </c>
      <c r="C143" s="58">
        <v>11</v>
      </c>
      <c r="D143" s="58">
        <v>11</v>
      </c>
      <c r="E143" s="58">
        <v>11</v>
      </c>
      <c r="F143" s="59">
        <f>E143/D143</f>
        <v>1</v>
      </c>
      <c r="G143" s="58">
        <v>11</v>
      </c>
      <c r="H143" s="59">
        <f t="shared" si="67"/>
        <v>1</v>
      </c>
      <c r="I143" s="67">
        <f>D143-G143</f>
        <v>0</v>
      </c>
      <c r="J143" s="171"/>
      <c r="K143" s="82"/>
      <c r="L143" s="1"/>
      <c r="M143" s="1"/>
    </row>
    <row r="144" spans="1:13" s="6" customFormat="1" ht="27.75" hidden="1" customHeight="1" x14ac:dyDescent="0.25">
      <c r="A144" s="62"/>
      <c r="B144" s="57" t="s">
        <v>37</v>
      </c>
      <c r="C144" s="58"/>
      <c r="D144" s="58"/>
      <c r="E144" s="58"/>
      <c r="F144" s="59"/>
      <c r="G144" s="58"/>
      <c r="H144" s="59"/>
      <c r="I144" s="68"/>
      <c r="J144" s="171"/>
      <c r="K144" s="82"/>
      <c r="L144" s="1"/>
      <c r="M144" s="1"/>
    </row>
    <row r="145" spans="1:13" s="6" customFormat="1" hidden="1" x14ac:dyDescent="0.25">
      <c r="A145" s="62"/>
      <c r="B145" s="57" t="s">
        <v>13</v>
      </c>
      <c r="C145" s="58"/>
      <c r="D145" s="58"/>
      <c r="E145" s="58"/>
      <c r="F145" s="59"/>
      <c r="G145" s="58"/>
      <c r="H145" s="59"/>
      <c r="I145" s="68"/>
      <c r="J145" s="171"/>
      <c r="K145" s="82"/>
      <c r="L145" s="1"/>
      <c r="M145" s="1"/>
    </row>
    <row r="146" spans="1:13" s="6" customFormat="1" hidden="1" collapsed="1" x14ac:dyDescent="0.25">
      <c r="A146" s="62"/>
      <c r="B146" s="57" t="s">
        <v>5</v>
      </c>
      <c r="C146" s="58"/>
      <c r="D146" s="58"/>
      <c r="E146" s="58"/>
      <c r="F146" s="59"/>
      <c r="G146" s="58"/>
      <c r="H146" s="59"/>
      <c r="I146" s="68"/>
      <c r="J146" s="172"/>
      <c r="K146" s="82"/>
      <c r="L146" s="1"/>
      <c r="M146" s="1"/>
    </row>
    <row r="147" spans="1:13" s="27" customFormat="1" ht="190.5" customHeight="1" outlineLevel="1" x14ac:dyDescent="0.25">
      <c r="A147" s="62" t="s">
        <v>43</v>
      </c>
      <c r="B147" s="63" t="s">
        <v>65</v>
      </c>
      <c r="C147" s="64">
        <f>SUM(C148:C152)</f>
        <v>14877.82</v>
      </c>
      <c r="D147" s="64">
        <f>SUM(D148:D152)</f>
        <v>14877.82</v>
      </c>
      <c r="E147" s="64">
        <f t="shared" ref="E147" si="68">SUM(E148:E152)</f>
        <v>14877.76</v>
      </c>
      <c r="F147" s="61">
        <f t="shared" ref="F147:F149" si="69">E147/D147</f>
        <v>1</v>
      </c>
      <c r="G147" s="64">
        <f>SUM(G148:G152)</f>
        <v>14877.64</v>
      </c>
      <c r="H147" s="61">
        <f t="shared" si="67"/>
        <v>1</v>
      </c>
      <c r="I147" s="58">
        <f>I148+I149</f>
        <v>0.18</v>
      </c>
      <c r="J147" s="222" t="s">
        <v>120</v>
      </c>
      <c r="K147" s="82"/>
      <c r="L147" s="1"/>
      <c r="M147" s="1"/>
    </row>
    <row r="148" spans="1:13" s="6" customFormat="1" ht="36" customHeight="1" outlineLevel="1" x14ac:dyDescent="0.25">
      <c r="A148" s="62"/>
      <c r="B148" s="57" t="s">
        <v>4</v>
      </c>
      <c r="C148" s="58">
        <f>1776.4+10782.3</f>
        <v>12558.7</v>
      </c>
      <c r="D148" s="58">
        <f>10782.3+1776.4</f>
        <v>12558.7</v>
      </c>
      <c r="E148" s="58">
        <f>10782.29+1776.35</f>
        <v>12558.64</v>
      </c>
      <c r="F148" s="59">
        <f t="shared" si="69"/>
        <v>1</v>
      </c>
      <c r="G148" s="58">
        <f>E148</f>
        <v>12558.64</v>
      </c>
      <c r="H148" s="59">
        <f t="shared" si="67"/>
        <v>1</v>
      </c>
      <c r="I148" s="58">
        <f>D148-G148</f>
        <v>0.06</v>
      </c>
      <c r="J148" s="183"/>
      <c r="K148" s="82"/>
      <c r="L148" s="1"/>
      <c r="M148" s="1"/>
    </row>
    <row r="149" spans="1:13" s="6" customFormat="1" ht="99" customHeight="1" outlineLevel="1" x14ac:dyDescent="0.25">
      <c r="A149" s="62"/>
      <c r="B149" s="57" t="s">
        <v>36</v>
      </c>
      <c r="C149" s="58">
        <v>2319.12</v>
      </c>
      <c r="D149" s="58">
        <v>2319.12</v>
      </c>
      <c r="E149" s="58">
        <v>2319.12</v>
      </c>
      <c r="F149" s="61">
        <f t="shared" si="69"/>
        <v>1</v>
      </c>
      <c r="G149" s="58">
        <v>2319</v>
      </c>
      <c r="H149" s="61">
        <f t="shared" si="67"/>
        <v>0.99990000000000001</v>
      </c>
      <c r="I149" s="58">
        <f>D149-G149</f>
        <v>0.12</v>
      </c>
      <c r="J149" s="183"/>
      <c r="K149" s="82"/>
      <c r="L149" s="1"/>
      <c r="M149" s="1"/>
    </row>
    <row r="150" spans="1:13" s="6" customFormat="1" ht="99" customHeight="1" outlineLevel="1" x14ac:dyDescent="0.25">
      <c r="A150" s="62"/>
      <c r="B150" s="57" t="s">
        <v>37</v>
      </c>
      <c r="C150" s="58"/>
      <c r="D150" s="58"/>
      <c r="E150" s="58"/>
      <c r="F150" s="59"/>
      <c r="G150" s="58"/>
      <c r="H150" s="59"/>
      <c r="I150" s="66"/>
      <c r="J150" s="183"/>
      <c r="K150" s="82"/>
      <c r="L150" s="1"/>
      <c r="M150" s="1"/>
    </row>
    <row r="151" spans="1:13" s="6" customFormat="1" ht="125.25" customHeight="1" outlineLevel="1" x14ac:dyDescent="0.25">
      <c r="A151" s="62"/>
      <c r="B151" s="57" t="s">
        <v>13</v>
      </c>
      <c r="C151" s="58"/>
      <c r="D151" s="65"/>
      <c r="E151" s="58"/>
      <c r="F151" s="59"/>
      <c r="G151" s="58"/>
      <c r="H151" s="59"/>
      <c r="I151" s="66"/>
      <c r="J151" s="183"/>
      <c r="K151" s="82"/>
      <c r="L151" s="1"/>
      <c r="M151" s="1"/>
    </row>
    <row r="152" spans="1:13" s="6" customFormat="1" ht="66" customHeight="1" outlineLevel="1" collapsed="1" x14ac:dyDescent="0.25">
      <c r="A152" s="62"/>
      <c r="B152" s="57" t="s">
        <v>5</v>
      </c>
      <c r="C152" s="58"/>
      <c r="D152" s="65"/>
      <c r="E152" s="58"/>
      <c r="F152" s="59"/>
      <c r="G152" s="58"/>
      <c r="H152" s="59"/>
      <c r="I152" s="66"/>
      <c r="J152" s="183"/>
      <c r="K152" s="82"/>
      <c r="L152" s="1"/>
      <c r="M152" s="1"/>
    </row>
    <row r="153" spans="1:13" s="41" customFormat="1" ht="48" hidden="1" customHeight="1" x14ac:dyDescent="0.25">
      <c r="A153" s="62" t="s">
        <v>44</v>
      </c>
      <c r="B153" s="63" t="s">
        <v>66</v>
      </c>
      <c r="C153" s="64">
        <f t="shared" ref="C153:E153" si="70">SUM(C154:C158)</f>
        <v>0</v>
      </c>
      <c r="D153" s="64">
        <f t="shared" si="70"/>
        <v>0</v>
      </c>
      <c r="E153" s="64">
        <f t="shared" si="70"/>
        <v>0</v>
      </c>
      <c r="F153" s="59"/>
      <c r="G153" s="64">
        <f>SUM(G154:G158)</f>
        <v>0</v>
      </c>
      <c r="H153" s="61"/>
      <c r="I153" s="58">
        <f>I154</f>
        <v>0</v>
      </c>
      <c r="J153" s="216" t="s">
        <v>68</v>
      </c>
      <c r="K153" s="82"/>
      <c r="L153" s="1"/>
      <c r="M153" s="1"/>
    </row>
    <row r="154" spans="1:13" s="6" customFormat="1" ht="27.75" hidden="1" customHeight="1" x14ac:dyDescent="0.25">
      <c r="A154" s="62"/>
      <c r="B154" s="57" t="s">
        <v>4</v>
      </c>
      <c r="C154" s="58"/>
      <c r="D154" s="58"/>
      <c r="E154" s="58"/>
      <c r="F154" s="59"/>
      <c r="G154" s="58"/>
      <c r="H154" s="59"/>
      <c r="I154" s="58"/>
      <c r="J154" s="216"/>
      <c r="K154" s="82"/>
      <c r="L154" s="1"/>
      <c r="M154" s="1"/>
    </row>
    <row r="155" spans="1:13" s="6" customFormat="1" ht="27.75" hidden="1" customHeight="1" x14ac:dyDescent="0.25">
      <c r="A155" s="62"/>
      <c r="B155" s="57" t="s">
        <v>36</v>
      </c>
      <c r="C155" s="58"/>
      <c r="D155" s="58"/>
      <c r="E155" s="58"/>
      <c r="F155" s="59"/>
      <c r="G155" s="58"/>
      <c r="H155" s="59"/>
      <c r="I155" s="66"/>
      <c r="J155" s="216"/>
      <c r="K155" s="82"/>
      <c r="L155" s="1"/>
      <c r="M155" s="1"/>
    </row>
    <row r="156" spans="1:13" s="6" customFormat="1" ht="29.25" hidden="1" customHeight="1" x14ac:dyDescent="0.25">
      <c r="A156" s="62"/>
      <c r="B156" s="57" t="s">
        <v>37</v>
      </c>
      <c r="C156" s="58"/>
      <c r="D156" s="58"/>
      <c r="E156" s="58"/>
      <c r="F156" s="59"/>
      <c r="G156" s="58"/>
      <c r="H156" s="59"/>
      <c r="I156" s="66"/>
      <c r="J156" s="216"/>
      <c r="K156" s="82"/>
      <c r="L156" s="1"/>
      <c r="M156" s="1"/>
    </row>
    <row r="157" spans="1:13" s="6" customFormat="1" ht="27.75" hidden="1" customHeight="1" x14ac:dyDescent="0.25">
      <c r="A157" s="62"/>
      <c r="B157" s="57" t="s">
        <v>13</v>
      </c>
      <c r="C157" s="58"/>
      <c r="D157" s="65"/>
      <c r="E157" s="58"/>
      <c r="F157" s="59"/>
      <c r="G157" s="58"/>
      <c r="H157" s="59"/>
      <c r="I157" s="66"/>
      <c r="J157" s="216"/>
      <c r="K157" s="82"/>
      <c r="L157" s="1"/>
      <c r="M157" s="1"/>
    </row>
    <row r="158" spans="1:13" s="6" customFormat="1" ht="27.75" hidden="1" customHeight="1" x14ac:dyDescent="0.25">
      <c r="A158" s="62"/>
      <c r="B158" s="57" t="s">
        <v>5</v>
      </c>
      <c r="C158" s="58"/>
      <c r="D158" s="65"/>
      <c r="E158" s="58"/>
      <c r="F158" s="59"/>
      <c r="G158" s="58"/>
      <c r="H158" s="59"/>
      <c r="I158" s="66"/>
      <c r="J158" s="216"/>
      <c r="K158" s="82"/>
      <c r="L158" s="1"/>
      <c r="M158" s="1"/>
    </row>
    <row r="159" spans="1:13" s="24" customFormat="1" ht="26.25" customHeight="1" x14ac:dyDescent="0.25">
      <c r="A159" s="197" t="s">
        <v>20</v>
      </c>
      <c r="B159" s="176" t="s">
        <v>104</v>
      </c>
      <c r="C159" s="178">
        <f>SUM(C161:C165)</f>
        <v>411955.1</v>
      </c>
      <c r="D159" s="178">
        <f>SUM(D161:D165)</f>
        <v>338735.64</v>
      </c>
      <c r="E159" s="165">
        <f>SUM(E161:E165)</f>
        <v>322134.14</v>
      </c>
      <c r="F159" s="182">
        <f>E159/D159</f>
        <v>0.95099999999999996</v>
      </c>
      <c r="G159" s="178">
        <f>SUM(G161:G165)</f>
        <v>322104.84000000003</v>
      </c>
      <c r="H159" s="182">
        <f>G159/D159</f>
        <v>0.95089999999999997</v>
      </c>
      <c r="I159" s="178">
        <f>I161+I162+I163+I164+I165</f>
        <v>16630.8</v>
      </c>
      <c r="J159" s="186" t="s">
        <v>108</v>
      </c>
      <c r="K159" s="82"/>
      <c r="L159" s="1"/>
      <c r="M159" s="1"/>
    </row>
    <row r="160" spans="1:13" s="24" customFormat="1" ht="409.6" customHeight="1" x14ac:dyDescent="0.25">
      <c r="A160" s="197"/>
      <c r="B160" s="176"/>
      <c r="C160" s="178"/>
      <c r="D160" s="178"/>
      <c r="E160" s="166"/>
      <c r="F160" s="182"/>
      <c r="G160" s="178"/>
      <c r="H160" s="182"/>
      <c r="I160" s="178"/>
      <c r="J160" s="187"/>
      <c r="K160" s="82"/>
      <c r="L160" s="1"/>
      <c r="M160" s="1"/>
    </row>
    <row r="161" spans="1:13" s="3" customFormat="1" ht="159" customHeight="1" x14ac:dyDescent="0.25">
      <c r="A161" s="197"/>
      <c r="B161" s="129" t="s">
        <v>4</v>
      </c>
      <c r="C161" s="60">
        <v>61194</v>
      </c>
      <c r="D161" s="58">
        <v>53686.7</v>
      </c>
      <c r="E161" s="58">
        <v>53686.7</v>
      </c>
      <c r="F161" s="112">
        <f>E161/D161</f>
        <v>1</v>
      </c>
      <c r="G161" s="60">
        <v>53686.7</v>
      </c>
      <c r="H161" s="112">
        <f>G161/D161</f>
        <v>1</v>
      </c>
      <c r="I161" s="58">
        <f>D161-G161</f>
        <v>0</v>
      </c>
      <c r="J161" s="187"/>
      <c r="K161" s="82"/>
      <c r="L161" s="1"/>
      <c r="M161" s="1"/>
    </row>
    <row r="162" spans="1:13" s="4" customFormat="1" ht="409.6" customHeight="1" x14ac:dyDescent="0.25">
      <c r="A162" s="197"/>
      <c r="B162" s="122" t="s">
        <v>16</v>
      </c>
      <c r="C162" s="60">
        <f>4521.8+95713.6+1987.5+21979.2</f>
        <v>124202.1</v>
      </c>
      <c r="D162" s="58">
        <f>4521.8+83971.6+1987.5+21979.2</f>
        <v>112460.1</v>
      </c>
      <c r="E162" s="58">
        <f>4521.8+83971.5+1966.7+17062.7</f>
        <v>107522.7</v>
      </c>
      <c r="F162" s="112">
        <f>E162/D162</f>
        <v>0.95609999999999995</v>
      </c>
      <c r="G162" s="60">
        <f>4492.5+83971.5+1966.7+17062.7</f>
        <v>107493.4</v>
      </c>
      <c r="H162" s="112">
        <f>G162/D162</f>
        <v>0.95579999999999998</v>
      </c>
      <c r="I162" s="58">
        <f t="shared" ref="I162:I165" si="71">D162-G162</f>
        <v>4966.7</v>
      </c>
      <c r="J162" s="187"/>
      <c r="K162" s="82"/>
      <c r="L162" s="1"/>
      <c r="M162" s="1"/>
    </row>
    <row r="163" spans="1:13" s="3" customFormat="1" ht="159" customHeight="1" x14ac:dyDescent="0.25">
      <c r="A163" s="197"/>
      <c r="B163" s="129" t="s">
        <v>11</v>
      </c>
      <c r="C163" s="58">
        <f>46979.5+20385.1</f>
        <v>67364.600000000006</v>
      </c>
      <c r="D163" s="58">
        <f>49654.8+17348.4</f>
        <v>67003.199999999997</v>
      </c>
      <c r="E163" s="58">
        <f>G163</f>
        <v>56497.7</v>
      </c>
      <c r="F163" s="59">
        <f>E163/D163</f>
        <v>0.84319999999999995</v>
      </c>
      <c r="G163" s="58">
        <f>39617.8+16879.9</f>
        <v>56497.7</v>
      </c>
      <c r="H163" s="59">
        <f>G163/D163</f>
        <v>0.84319999999999995</v>
      </c>
      <c r="I163" s="58">
        <f t="shared" si="71"/>
        <v>10505.5</v>
      </c>
      <c r="J163" s="187"/>
      <c r="K163" s="82"/>
      <c r="L163" s="1"/>
      <c r="M163" s="1"/>
    </row>
    <row r="164" spans="1:13" s="3" customFormat="1" ht="348" customHeight="1" x14ac:dyDescent="0.25">
      <c r="A164" s="197"/>
      <c r="B164" s="129" t="s">
        <v>13</v>
      </c>
      <c r="C164" s="60"/>
      <c r="D164" s="60"/>
      <c r="E164" s="131"/>
      <c r="F164" s="112"/>
      <c r="G164" s="131"/>
      <c r="H164" s="112"/>
      <c r="I164" s="60"/>
      <c r="J164" s="187"/>
      <c r="K164" s="82"/>
      <c r="L164" s="1"/>
      <c r="M164" s="1"/>
    </row>
    <row r="165" spans="1:13" s="3" customFormat="1" ht="346.5" customHeight="1" x14ac:dyDescent="0.25">
      <c r="A165" s="197"/>
      <c r="B165" s="129" t="s">
        <v>5</v>
      </c>
      <c r="C165" s="60">
        <v>159194.4</v>
      </c>
      <c r="D165" s="60">
        <v>105585.64</v>
      </c>
      <c r="E165" s="60">
        <v>104427.04</v>
      </c>
      <c r="F165" s="112">
        <f t="shared" ref="F165" si="72">E165/D165</f>
        <v>0.98899999999999999</v>
      </c>
      <c r="G165" s="60">
        <v>104427.04</v>
      </c>
      <c r="H165" s="112">
        <f t="shared" ref="H165" si="73">G165/D165</f>
        <v>0.98899999999999999</v>
      </c>
      <c r="I165" s="58">
        <f t="shared" si="71"/>
        <v>1158.5999999999999</v>
      </c>
      <c r="J165" s="188"/>
      <c r="K165" s="82"/>
      <c r="L165" s="1"/>
      <c r="M165" s="1"/>
    </row>
    <row r="166" spans="1:13" s="100" customFormat="1" ht="26.25" customHeight="1" x14ac:dyDescent="0.25">
      <c r="A166" s="88" t="s">
        <v>21</v>
      </c>
      <c r="B166" s="89" t="s">
        <v>75</v>
      </c>
      <c r="C166" s="96"/>
      <c r="D166" s="96"/>
      <c r="E166" s="97"/>
      <c r="F166" s="98"/>
      <c r="G166" s="96"/>
      <c r="H166" s="98"/>
      <c r="I166" s="99"/>
      <c r="J166" s="93" t="s">
        <v>35</v>
      </c>
      <c r="K166" s="82"/>
      <c r="L166" s="83"/>
      <c r="M166" s="83"/>
    </row>
    <row r="167" spans="1:13" s="28" customFormat="1" ht="137.25" customHeight="1" x14ac:dyDescent="0.25">
      <c r="A167" s="56" t="s">
        <v>22</v>
      </c>
      <c r="B167" s="74" t="s">
        <v>111</v>
      </c>
      <c r="C167" s="128">
        <f>SUM(C168:C172)</f>
        <v>271.7</v>
      </c>
      <c r="D167" s="128">
        <f t="shared" ref="D167:I167" si="74">SUM(D168:D172)</f>
        <v>271.7</v>
      </c>
      <c r="E167" s="128">
        <f t="shared" si="74"/>
        <v>271.7</v>
      </c>
      <c r="F167" s="59">
        <f>E167/D167</f>
        <v>1</v>
      </c>
      <c r="G167" s="128">
        <f t="shared" si="74"/>
        <v>271.7</v>
      </c>
      <c r="H167" s="130">
        <f t="shared" ref="H167" si="75">G167/D167</f>
        <v>1</v>
      </c>
      <c r="I167" s="128">
        <f t="shared" si="74"/>
        <v>0</v>
      </c>
      <c r="J167" s="190" t="s">
        <v>127</v>
      </c>
      <c r="K167" s="82"/>
      <c r="L167" s="1"/>
      <c r="M167" s="1"/>
    </row>
    <row r="168" spans="1:13" s="28" customFormat="1" x14ac:dyDescent="0.25">
      <c r="A168" s="56"/>
      <c r="B168" s="122" t="s">
        <v>4</v>
      </c>
      <c r="C168" s="60"/>
      <c r="D168" s="60"/>
      <c r="E168" s="60"/>
      <c r="F168" s="59"/>
      <c r="G168" s="60"/>
      <c r="H168" s="59"/>
      <c r="I168" s="60"/>
      <c r="J168" s="190"/>
      <c r="K168" s="82"/>
      <c r="L168" s="1"/>
      <c r="M168" s="1"/>
    </row>
    <row r="169" spans="1:13" s="28" customFormat="1" x14ac:dyDescent="0.25">
      <c r="A169" s="56"/>
      <c r="B169" s="122" t="s">
        <v>16</v>
      </c>
      <c r="C169" s="60">
        <v>271.7</v>
      </c>
      <c r="D169" s="60">
        <v>271.7</v>
      </c>
      <c r="E169" s="60">
        <v>271.7</v>
      </c>
      <c r="F169" s="59">
        <f>E169/D169</f>
        <v>1</v>
      </c>
      <c r="G169" s="60">
        <v>271.7</v>
      </c>
      <c r="H169" s="59">
        <f>G169/D169</f>
        <v>1</v>
      </c>
      <c r="I169" s="60">
        <f>E169-G169</f>
        <v>0</v>
      </c>
      <c r="J169" s="190"/>
      <c r="K169" s="82"/>
      <c r="L169" s="1"/>
      <c r="M169" s="1"/>
    </row>
    <row r="170" spans="1:13" s="28" customFormat="1" x14ac:dyDescent="0.25">
      <c r="A170" s="56"/>
      <c r="B170" s="122" t="s">
        <v>11</v>
      </c>
      <c r="C170" s="60"/>
      <c r="D170" s="60"/>
      <c r="E170" s="60"/>
      <c r="F170" s="112"/>
      <c r="G170" s="60"/>
      <c r="H170" s="59"/>
      <c r="I170" s="60"/>
      <c r="J170" s="190"/>
      <c r="K170" s="82"/>
      <c r="L170" s="1"/>
      <c r="M170" s="1"/>
    </row>
    <row r="171" spans="1:13" s="28" customFormat="1" x14ac:dyDescent="0.25">
      <c r="A171" s="56"/>
      <c r="B171" s="122" t="s">
        <v>13</v>
      </c>
      <c r="C171" s="60"/>
      <c r="D171" s="60"/>
      <c r="E171" s="60"/>
      <c r="F171" s="112"/>
      <c r="G171" s="60"/>
      <c r="H171" s="112"/>
      <c r="I171" s="60"/>
      <c r="J171" s="190"/>
      <c r="K171" s="82"/>
      <c r="L171" s="1"/>
      <c r="M171" s="1"/>
    </row>
    <row r="172" spans="1:13" s="28" customFormat="1" x14ac:dyDescent="0.25">
      <c r="A172" s="56"/>
      <c r="B172" s="122" t="s">
        <v>5</v>
      </c>
      <c r="C172" s="60"/>
      <c r="D172" s="60"/>
      <c r="E172" s="60"/>
      <c r="F172" s="112"/>
      <c r="G172" s="60"/>
      <c r="H172" s="112"/>
      <c r="I172" s="60"/>
      <c r="J172" s="190"/>
      <c r="K172" s="82"/>
      <c r="L172" s="1"/>
      <c r="M172" s="1"/>
    </row>
    <row r="173" spans="1:13" s="29" customFormat="1" ht="285.75" customHeight="1" x14ac:dyDescent="0.25">
      <c r="A173" s="56" t="s">
        <v>23</v>
      </c>
      <c r="B173" s="74" t="s">
        <v>96</v>
      </c>
      <c r="C173" s="65">
        <f>C175+C174+C176+C177+C178</f>
        <v>303267.09000000003</v>
      </c>
      <c r="D173" s="65">
        <f>D175+D174+D176+D177+D178</f>
        <v>299845.03000000003</v>
      </c>
      <c r="E173" s="65">
        <f t="shared" ref="E173" si="76">E175+E174+E176+E177+E178</f>
        <v>299109.78999999998</v>
      </c>
      <c r="F173" s="75">
        <f>E173/D173</f>
        <v>0.99750000000000005</v>
      </c>
      <c r="G173" s="76">
        <f>G175+G174+G176+G177+G178</f>
        <v>299109.78999999998</v>
      </c>
      <c r="H173" s="75">
        <f t="shared" ref="H173" si="77">G173/D173</f>
        <v>0.99750000000000005</v>
      </c>
      <c r="I173" s="65">
        <f>I175+I174+I176+I177+I178</f>
        <v>735.24</v>
      </c>
      <c r="J173" s="189" t="s">
        <v>132</v>
      </c>
      <c r="K173" s="82"/>
      <c r="L173" s="1"/>
      <c r="M173" s="1"/>
    </row>
    <row r="174" spans="1:13" s="3" customFormat="1" ht="126" customHeight="1" x14ac:dyDescent="0.25">
      <c r="A174" s="56"/>
      <c r="B174" s="57" t="s">
        <v>4</v>
      </c>
      <c r="C174" s="58"/>
      <c r="D174" s="58"/>
      <c r="E174" s="58"/>
      <c r="F174" s="59"/>
      <c r="G174" s="60"/>
      <c r="H174" s="59"/>
      <c r="I174" s="58"/>
      <c r="J174" s="189"/>
      <c r="K174" s="82"/>
      <c r="L174" s="1"/>
      <c r="M174" s="1"/>
    </row>
    <row r="175" spans="1:13" s="3" customFormat="1" ht="126" customHeight="1" x14ac:dyDescent="0.25">
      <c r="A175" s="56"/>
      <c r="B175" s="57" t="s">
        <v>16</v>
      </c>
      <c r="C175" s="58">
        <v>281055</v>
      </c>
      <c r="D175" s="58">
        <v>281055</v>
      </c>
      <c r="E175" s="58">
        <v>280319.96000000002</v>
      </c>
      <c r="F175" s="59">
        <f>E175/D175</f>
        <v>0.99739999999999995</v>
      </c>
      <c r="G175" s="60">
        <v>280319.96000000002</v>
      </c>
      <c r="H175" s="59">
        <f>G175/D175</f>
        <v>0.99739999999999995</v>
      </c>
      <c r="I175" s="58">
        <f>D175-G175</f>
        <v>735.04</v>
      </c>
      <c r="J175" s="189"/>
      <c r="K175" s="82"/>
      <c r="L175" s="1"/>
      <c r="M175" s="1"/>
    </row>
    <row r="176" spans="1:13" s="3" customFormat="1" ht="126" customHeight="1" x14ac:dyDescent="0.25">
      <c r="A176" s="56"/>
      <c r="B176" s="57" t="s">
        <v>11</v>
      </c>
      <c r="C176" s="58">
        <v>22212.09</v>
      </c>
      <c r="D176" s="58">
        <v>18790.03</v>
      </c>
      <c r="E176" s="58">
        <v>18789.830000000002</v>
      </c>
      <c r="F176" s="59">
        <f>E176/D176</f>
        <v>1</v>
      </c>
      <c r="G176" s="58">
        <f>E176</f>
        <v>18789.830000000002</v>
      </c>
      <c r="H176" s="59">
        <f>G176/D176</f>
        <v>1</v>
      </c>
      <c r="I176" s="58">
        <f>D176-G176</f>
        <v>0.2</v>
      </c>
      <c r="J176" s="189"/>
      <c r="K176" s="82"/>
      <c r="L176" s="1"/>
      <c r="M176" s="1"/>
    </row>
    <row r="177" spans="1:13" s="3" customFormat="1" ht="118.5" customHeight="1" x14ac:dyDescent="0.25">
      <c r="A177" s="56"/>
      <c r="B177" s="57" t="s">
        <v>13</v>
      </c>
      <c r="C177" s="58"/>
      <c r="D177" s="58"/>
      <c r="E177" s="58">
        <f>G177</f>
        <v>0</v>
      </c>
      <c r="F177" s="59"/>
      <c r="G177" s="58"/>
      <c r="H177" s="59"/>
      <c r="I177" s="58">
        <f t="shared" ref="I177" si="78">D177</f>
        <v>0</v>
      </c>
      <c r="J177" s="189"/>
      <c r="K177" s="82"/>
      <c r="L177" s="1"/>
      <c r="M177" s="1"/>
    </row>
    <row r="178" spans="1:13" s="3" customFormat="1" ht="126.75" customHeight="1" x14ac:dyDescent="0.25">
      <c r="A178" s="56"/>
      <c r="B178" s="57" t="s">
        <v>5</v>
      </c>
      <c r="C178" s="58"/>
      <c r="D178" s="58"/>
      <c r="E178" s="58"/>
      <c r="F178" s="59"/>
      <c r="G178" s="60"/>
      <c r="H178" s="59"/>
      <c r="I178" s="58"/>
      <c r="J178" s="189"/>
      <c r="K178" s="82"/>
      <c r="L178" s="1"/>
      <c r="M178" s="1"/>
    </row>
    <row r="179" spans="1:13" s="100" customFormat="1" ht="61.5" customHeight="1" x14ac:dyDescent="0.25">
      <c r="A179" s="88" t="s">
        <v>24</v>
      </c>
      <c r="B179" s="95" t="s">
        <v>76</v>
      </c>
      <c r="C179" s="96"/>
      <c r="D179" s="96"/>
      <c r="E179" s="97"/>
      <c r="F179" s="98"/>
      <c r="G179" s="96"/>
      <c r="H179" s="98"/>
      <c r="I179" s="99"/>
      <c r="J179" s="93" t="s">
        <v>35</v>
      </c>
      <c r="K179" s="82"/>
      <c r="L179" s="83"/>
      <c r="M179" s="83"/>
    </row>
    <row r="180" spans="1:13" ht="348" customHeight="1" x14ac:dyDescent="0.25">
      <c r="A180" s="143" t="s">
        <v>25</v>
      </c>
      <c r="B180" s="142" t="s">
        <v>118</v>
      </c>
      <c r="C180" s="137">
        <f>SUM(C181:C185)</f>
        <v>1167171.74</v>
      </c>
      <c r="D180" s="137">
        <f>SUM(D181:D185)</f>
        <v>1133862.8999999999</v>
      </c>
      <c r="E180" s="137">
        <f>SUM(E181:E185)</f>
        <v>1070541.2</v>
      </c>
      <c r="F180" s="140">
        <f>E180/D180</f>
        <v>0.94420000000000004</v>
      </c>
      <c r="G180" s="137">
        <f>SUM(G181:G185)</f>
        <v>1070541.2</v>
      </c>
      <c r="H180" s="140">
        <f>G180/D180</f>
        <v>0.94420000000000004</v>
      </c>
      <c r="I180" s="137">
        <f>SUM(I181:I185)</f>
        <v>63321.7</v>
      </c>
      <c r="J180" s="184" t="s">
        <v>133</v>
      </c>
      <c r="K180" s="82"/>
      <c r="L180" s="1"/>
      <c r="M180" s="1"/>
    </row>
    <row r="181" spans="1:13" ht="106.5" customHeight="1" x14ac:dyDescent="0.25">
      <c r="A181" s="5"/>
      <c r="B181" s="138" t="s">
        <v>4</v>
      </c>
      <c r="C181" s="60">
        <f>891836-307836</f>
        <v>584000</v>
      </c>
      <c r="D181" s="60">
        <f>891836-307836</f>
        <v>584000</v>
      </c>
      <c r="E181" s="60">
        <v>584000</v>
      </c>
      <c r="F181" s="112">
        <f>E181/D181</f>
        <v>1</v>
      </c>
      <c r="G181" s="60">
        <v>584000</v>
      </c>
      <c r="H181" s="112">
        <f>G181/D181</f>
        <v>1</v>
      </c>
      <c r="I181" s="60">
        <f>D181-G181</f>
        <v>0</v>
      </c>
      <c r="J181" s="185"/>
      <c r="K181" s="82"/>
      <c r="L181" s="1"/>
      <c r="M181" s="1"/>
    </row>
    <row r="182" spans="1:13" s="19" customFormat="1" ht="150" customHeight="1" x14ac:dyDescent="0.25">
      <c r="A182" s="54"/>
      <c r="B182" s="122" t="s">
        <v>16</v>
      </c>
      <c r="C182" s="60">
        <f>464422+9372.5</f>
        <v>473794.5</v>
      </c>
      <c r="D182" s="60">
        <v>473794.5</v>
      </c>
      <c r="E182" s="60">
        <f>418217.2+8014.2</f>
        <v>426231.4</v>
      </c>
      <c r="F182" s="112">
        <f>E182/D182</f>
        <v>0.89959999999999996</v>
      </c>
      <c r="G182" s="60">
        <f>418217.2+8014.2</f>
        <v>426231.4</v>
      </c>
      <c r="H182" s="112">
        <f>G182/D182</f>
        <v>0.89959999999999996</v>
      </c>
      <c r="I182" s="60">
        <f>D182-G182</f>
        <v>47563.1</v>
      </c>
      <c r="J182" s="185"/>
      <c r="K182" s="82"/>
      <c r="L182" s="1"/>
      <c r="M182" s="1"/>
    </row>
    <row r="183" spans="1:13" s="19" customFormat="1" ht="198.75" customHeight="1" x14ac:dyDescent="0.25">
      <c r="A183" s="54"/>
      <c r="B183" s="122" t="s">
        <v>11</v>
      </c>
      <c r="C183" s="60">
        <v>109377.24</v>
      </c>
      <c r="D183" s="60">
        <v>76068.399999999994</v>
      </c>
      <c r="E183" s="60">
        <f>G183</f>
        <v>60309.8</v>
      </c>
      <c r="F183" s="112">
        <f>E183/D183</f>
        <v>0.79279999999999995</v>
      </c>
      <c r="G183" s="60">
        <v>60309.8</v>
      </c>
      <c r="H183" s="112">
        <f>G183/D183</f>
        <v>0.79279999999999995</v>
      </c>
      <c r="I183" s="60">
        <f t="shared" ref="I183" si="79">D183-G183</f>
        <v>15758.6</v>
      </c>
      <c r="J183" s="185"/>
      <c r="K183" s="82"/>
      <c r="L183" s="1"/>
      <c r="M183" s="1"/>
    </row>
    <row r="184" spans="1:13" ht="196.5" customHeight="1" x14ac:dyDescent="0.25">
      <c r="A184" s="143"/>
      <c r="B184" s="138" t="s">
        <v>13</v>
      </c>
      <c r="C184" s="16">
        <v>0</v>
      </c>
      <c r="D184" s="16">
        <v>0</v>
      </c>
      <c r="E184" s="16">
        <v>0</v>
      </c>
      <c r="F184" s="17"/>
      <c r="G184" s="16"/>
      <c r="H184" s="17"/>
      <c r="I184" s="16">
        <v>0</v>
      </c>
      <c r="J184" s="185"/>
      <c r="K184" s="82"/>
      <c r="L184" s="1"/>
      <c r="M184" s="1"/>
    </row>
    <row r="185" spans="1:13" ht="280.5" customHeight="1" x14ac:dyDescent="0.25">
      <c r="A185" s="143"/>
      <c r="B185" s="138" t="s">
        <v>5</v>
      </c>
      <c r="C185" s="20"/>
      <c r="D185" s="20"/>
      <c r="E185" s="20"/>
      <c r="F185" s="21"/>
      <c r="G185" s="16"/>
      <c r="H185" s="21"/>
      <c r="I185" s="20"/>
      <c r="J185" s="185"/>
      <c r="K185" s="82"/>
      <c r="L185" s="1"/>
      <c r="M185" s="1"/>
    </row>
    <row r="186" spans="1:13" s="87" customFormat="1" ht="27.75" customHeight="1" x14ac:dyDescent="0.25">
      <c r="A186" s="105" t="s">
        <v>26</v>
      </c>
      <c r="B186" s="106" t="s">
        <v>77</v>
      </c>
      <c r="C186" s="107"/>
      <c r="D186" s="107"/>
      <c r="E186" s="108"/>
      <c r="F186" s="109"/>
      <c r="G186" s="104"/>
      <c r="H186" s="109"/>
      <c r="I186" s="110"/>
      <c r="J186" s="57" t="s">
        <v>35</v>
      </c>
      <c r="K186" s="82"/>
      <c r="L186" s="83"/>
      <c r="M186" s="83"/>
    </row>
    <row r="187" spans="1:13" s="55" customFormat="1" ht="166.5" customHeight="1" x14ac:dyDescent="0.25">
      <c r="A187" s="111" t="s">
        <v>29</v>
      </c>
      <c r="B187" s="78" t="s">
        <v>99</v>
      </c>
      <c r="C187" s="76">
        <f>C188</f>
        <v>0</v>
      </c>
      <c r="D187" s="137">
        <f t="shared" ref="D187:I187" si="80">D188</f>
        <v>4327.8</v>
      </c>
      <c r="E187" s="137">
        <f t="shared" si="80"/>
        <v>4327.8</v>
      </c>
      <c r="F187" s="137">
        <f t="shared" si="80"/>
        <v>1</v>
      </c>
      <c r="G187" s="137">
        <f t="shared" si="80"/>
        <v>4327.8</v>
      </c>
      <c r="H187" s="81">
        <f t="shared" si="80"/>
        <v>1</v>
      </c>
      <c r="I187" s="137">
        <f t="shared" si="80"/>
        <v>0</v>
      </c>
      <c r="J187" s="57" t="s">
        <v>130</v>
      </c>
      <c r="K187" s="82"/>
      <c r="L187" s="1"/>
      <c r="M187" s="1"/>
    </row>
    <row r="188" spans="1:13" s="3" customFormat="1" x14ac:dyDescent="0.25">
      <c r="A188" s="56"/>
      <c r="B188" s="57" t="s">
        <v>4</v>
      </c>
      <c r="C188" s="58">
        <v>0</v>
      </c>
      <c r="D188" s="58">
        <v>4327.8</v>
      </c>
      <c r="E188" s="58">
        <v>4327.8</v>
      </c>
      <c r="F188" s="59">
        <f>E188/D188</f>
        <v>1</v>
      </c>
      <c r="G188" s="60">
        <v>4327.8</v>
      </c>
      <c r="H188" s="59">
        <f t="shared" ref="H188:H189" si="81">G188/D188</f>
        <v>1</v>
      </c>
      <c r="I188" s="58">
        <f>D188-G188</f>
        <v>0</v>
      </c>
      <c r="J188" s="45"/>
      <c r="K188" s="82"/>
      <c r="L188" s="1"/>
      <c r="M188" s="1"/>
    </row>
    <row r="189" spans="1:13" s="3" customFormat="1" x14ac:dyDescent="0.25">
      <c r="A189" s="56"/>
      <c r="B189" s="57" t="s">
        <v>16</v>
      </c>
      <c r="C189" s="58"/>
      <c r="D189" s="58"/>
      <c r="E189" s="58"/>
      <c r="F189" s="102" t="e">
        <f>E189/D189</f>
        <v>#DIV/0!</v>
      </c>
      <c r="G189" s="103"/>
      <c r="H189" s="102" t="e">
        <f t="shared" si="81"/>
        <v>#DIV/0!</v>
      </c>
      <c r="I189" s="58">
        <f>D189-G189</f>
        <v>0</v>
      </c>
      <c r="J189" s="45"/>
      <c r="K189" s="82"/>
      <c r="L189" s="1"/>
      <c r="M189" s="1"/>
    </row>
    <row r="190" spans="1:13" s="3" customFormat="1" hidden="1" x14ac:dyDescent="0.25">
      <c r="A190" s="56"/>
      <c r="B190" s="57" t="s">
        <v>11</v>
      </c>
      <c r="C190" s="58"/>
      <c r="D190" s="58"/>
      <c r="E190" s="58">
        <f>G190</f>
        <v>0</v>
      </c>
      <c r="F190" s="59"/>
      <c r="G190" s="60"/>
      <c r="H190" s="59"/>
      <c r="I190" s="58">
        <f t="shared" ref="I190" si="82">D190</f>
        <v>0</v>
      </c>
      <c r="J190" s="45"/>
      <c r="K190" s="82"/>
      <c r="L190" s="1"/>
      <c r="M190" s="1"/>
    </row>
    <row r="191" spans="1:13" s="3" customFormat="1" hidden="1" x14ac:dyDescent="0.25">
      <c r="A191" s="56"/>
      <c r="B191" s="57" t="s">
        <v>13</v>
      </c>
      <c r="C191" s="58"/>
      <c r="D191" s="58"/>
      <c r="E191" s="58"/>
      <c r="F191" s="59"/>
      <c r="G191" s="60"/>
      <c r="H191" s="59"/>
      <c r="I191" s="58"/>
      <c r="J191" s="45"/>
      <c r="K191" s="82"/>
      <c r="L191" s="1"/>
      <c r="M191" s="1"/>
    </row>
    <row r="192" spans="1:13" s="94" customFormat="1" ht="29.25" customHeight="1" x14ac:dyDescent="0.25">
      <c r="A192" s="88" t="s">
        <v>28</v>
      </c>
      <c r="B192" s="89" t="s">
        <v>78</v>
      </c>
      <c r="C192" s="90"/>
      <c r="D192" s="90"/>
      <c r="E192" s="90"/>
      <c r="F192" s="91"/>
      <c r="G192" s="90"/>
      <c r="H192" s="91"/>
      <c r="I192" s="92"/>
      <c r="J192" s="93" t="s">
        <v>35</v>
      </c>
      <c r="K192" s="82"/>
      <c r="L192" s="83"/>
      <c r="M192" s="83"/>
    </row>
    <row r="193" spans="1:13" s="94" customFormat="1" ht="48" customHeight="1" x14ac:dyDescent="0.25">
      <c r="A193" s="56" t="s">
        <v>27</v>
      </c>
      <c r="B193" s="89" t="s">
        <v>79</v>
      </c>
      <c r="C193" s="76"/>
      <c r="D193" s="76"/>
      <c r="E193" s="76"/>
      <c r="F193" s="80"/>
      <c r="G193" s="76"/>
      <c r="H193" s="80"/>
      <c r="I193" s="81"/>
      <c r="J193" s="57" t="s">
        <v>35</v>
      </c>
      <c r="K193" s="82"/>
      <c r="L193" s="83"/>
      <c r="M193" s="83"/>
    </row>
    <row r="194" spans="1:13" ht="178.5" customHeight="1" x14ac:dyDescent="0.25">
      <c r="A194" s="56" t="s">
        <v>51</v>
      </c>
      <c r="B194" s="77" t="s">
        <v>97</v>
      </c>
      <c r="C194" s="65">
        <f>SUM(C195:C198)</f>
        <v>36166.5</v>
      </c>
      <c r="D194" s="65">
        <f>SUM(D195:D198)</f>
        <v>34934.5</v>
      </c>
      <c r="E194" s="65">
        <f>SUM(E195:E198)</f>
        <v>34934.5</v>
      </c>
      <c r="F194" s="75">
        <f>E194/D194</f>
        <v>1</v>
      </c>
      <c r="G194" s="76">
        <f>SUM(G195:G198)</f>
        <v>34911.949999999997</v>
      </c>
      <c r="H194" s="75">
        <f>G194/D194</f>
        <v>0.99939999999999996</v>
      </c>
      <c r="I194" s="65">
        <f>SUM(I195:I198)</f>
        <v>22.55</v>
      </c>
      <c r="J194" s="213" t="s">
        <v>131</v>
      </c>
      <c r="K194" s="82"/>
      <c r="L194" s="1"/>
      <c r="M194" s="1"/>
    </row>
    <row r="195" spans="1:13" s="3" customFormat="1" x14ac:dyDescent="0.25">
      <c r="A195" s="56"/>
      <c r="B195" s="57" t="s">
        <v>4</v>
      </c>
      <c r="C195" s="58">
        <v>30250</v>
      </c>
      <c r="D195" s="58">
        <v>29018</v>
      </c>
      <c r="E195" s="58">
        <v>29018</v>
      </c>
      <c r="F195" s="59">
        <f>E195/D195</f>
        <v>1</v>
      </c>
      <c r="G195" s="60">
        <v>29018</v>
      </c>
      <c r="H195" s="59">
        <f t="shared" ref="H195:H196" si="83">G195/D195</f>
        <v>1</v>
      </c>
      <c r="I195" s="58">
        <f>D195-G195</f>
        <v>0</v>
      </c>
      <c r="J195" s="190"/>
      <c r="K195" s="82"/>
      <c r="L195" s="1"/>
      <c r="M195" s="1"/>
    </row>
    <row r="196" spans="1:13" s="3" customFormat="1" x14ac:dyDescent="0.25">
      <c r="A196" s="56"/>
      <c r="B196" s="57" t="s">
        <v>16</v>
      </c>
      <c r="C196" s="58">
        <v>5916.5</v>
      </c>
      <c r="D196" s="58">
        <v>5916.5</v>
      </c>
      <c r="E196" s="58">
        <v>5916.5</v>
      </c>
      <c r="F196" s="59">
        <f>E196/D196</f>
        <v>1</v>
      </c>
      <c r="G196" s="60">
        <v>5893.95</v>
      </c>
      <c r="H196" s="59">
        <f t="shared" si="83"/>
        <v>0.99619999999999997</v>
      </c>
      <c r="I196" s="58">
        <f>D196-G196</f>
        <v>22.55</v>
      </c>
      <c r="J196" s="190"/>
      <c r="K196" s="82"/>
      <c r="L196" s="1"/>
      <c r="M196" s="1"/>
    </row>
    <row r="197" spans="1:13" s="3" customFormat="1" hidden="1" x14ac:dyDescent="0.25">
      <c r="A197" s="56"/>
      <c r="B197" s="57" t="s">
        <v>11</v>
      </c>
      <c r="C197" s="58"/>
      <c r="D197" s="58"/>
      <c r="E197" s="58">
        <f>G197</f>
        <v>0</v>
      </c>
      <c r="F197" s="59"/>
      <c r="G197" s="60"/>
      <c r="H197" s="59"/>
      <c r="I197" s="58">
        <f t="shared" ref="I197" si="84">D197</f>
        <v>0</v>
      </c>
      <c r="J197" s="190"/>
      <c r="K197" s="82"/>
      <c r="L197" s="1"/>
      <c r="M197" s="1"/>
    </row>
    <row r="198" spans="1:13" s="3" customFormat="1" hidden="1" x14ac:dyDescent="0.25">
      <c r="A198" s="56"/>
      <c r="B198" s="57" t="s">
        <v>13</v>
      </c>
      <c r="C198" s="58"/>
      <c r="D198" s="58"/>
      <c r="E198" s="58"/>
      <c r="F198" s="59"/>
      <c r="G198" s="60"/>
      <c r="H198" s="59"/>
      <c r="I198" s="58"/>
      <c r="J198" s="190"/>
      <c r="K198" s="82"/>
      <c r="L198" s="1"/>
      <c r="M198" s="1"/>
    </row>
    <row r="199" spans="1:13" s="84" customFormat="1" ht="44.25" customHeight="1" x14ac:dyDescent="0.25">
      <c r="A199" s="56" t="s">
        <v>54</v>
      </c>
      <c r="B199" s="78" t="s">
        <v>80</v>
      </c>
      <c r="C199" s="76"/>
      <c r="D199" s="76"/>
      <c r="E199" s="79"/>
      <c r="F199" s="80"/>
      <c r="G199" s="76"/>
      <c r="H199" s="80"/>
      <c r="I199" s="81"/>
      <c r="J199" s="57" t="s">
        <v>35</v>
      </c>
      <c r="K199" s="82"/>
      <c r="L199" s="83"/>
      <c r="M199" s="83"/>
    </row>
    <row r="200" spans="1:13" s="84" customFormat="1" ht="50.25" customHeight="1" x14ac:dyDescent="0.25">
      <c r="A200" s="56" t="s">
        <v>55</v>
      </c>
      <c r="B200" s="78" t="s">
        <v>81</v>
      </c>
      <c r="C200" s="76"/>
      <c r="D200" s="76"/>
      <c r="E200" s="79"/>
      <c r="F200" s="80"/>
      <c r="G200" s="76"/>
      <c r="H200" s="80"/>
      <c r="I200" s="81"/>
      <c r="J200" s="57" t="s">
        <v>35</v>
      </c>
      <c r="K200" s="82"/>
      <c r="L200" s="83"/>
      <c r="M200" s="83"/>
    </row>
    <row r="201" spans="1:13" s="30" customFormat="1" ht="26.25" customHeight="1" x14ac:dyDescent="0.25">
      <c r="A201" s="176" t="s">
        <v>61</v>
      </c>
      <c r="B201" s="176" t="s">
        <v>98</v>
      </c>
      <c r="C201" s="180">
        <f>C204+C205+C206+C207+C208</f>
        <v>20946.3</v>
      </c>
      <c r="D201" s="161">
        <f>D204+D205+D206+D207+D208</f>
        <v>21275.35</v>
      </c>
      <c r="E201" s="161">
        <f>E204+E205+E206+E207+E208</f>
        <v>21271.4</v>
      </c>
      <c r="F201" s="163">
        <f>E201/D201</f>
        <v>0.99980000000000002</v>
      </c>
      <c r="G201" s="161">
        <f>G204+G205+G206+G207+G208</f>
        <v>21259.16</v>
      </c>
      <c r="H201" s="163">
        <f>G201/D201</f>
        <v>0.99919999999999998</v>
      </c>
      <c r="I201" s="161">
        <f>I204+I205+I206+I207+I208</f>
        <v>16.190000000000001</v>
      </c>
      <c r="J201" s="183" t="s">
        <v>134</v>
      </c>
      <c r="K201" s="82"/>
      <c r="L201" s="1"/>
      <c r="M201" s="1"/>
    </row>
    <row r="202" spans="1:13" s="30" customFormat="1" ht="300.75" customHeight="1" x14ac:dyDescent="0.25">
      <c r="A202" s="176"/>
      <c r="B202" s="176"/>
      <c r="C202" s="180"/>
      <c r="D202" s="177"/>
      <c r="E202" s="177"/>
      <c r="F202" s="211"/>
      <c r="G202" s="177"/>
      <c r="H202" s="211"/>
      <c r="I202" s="177"/>
      <c r="J202" s="183"/>
      <c r="K202" s="82"/>
      <c r="L202" s="1"/>
      <c r="M202" s="1"/>
    </row>
    <row r="203" spans="1:13" s="24" customFormat="1" ht="408" customHeight="1" x14ac:dyDescent="0.25">
      <c r="A203" s="176"/>
      <c r="B203" s="176"/>
      <c r="C203" s="180"/>
      <c r="D203" s="162"/>
      <c r="E203" s="162"/>
      <c r="F203" s="164"/>
      <c r="G203" s="162"/>
      <c r="H203" s="164"/>
      <c r="I203" s="162"/>
      <c r="J203" s="183"/>
      <c r="K203" s="82"/>
      <c r="L203" s="1"/>
      <c r="M203" s="1"/>
    </row>
    <row r="204" spans="1:13" s="3" customFormat="1" ht="33.75" customHeight="1" x14ac:dyDescent="0.25">
      <c r="A204" s="56"/>
      <c r="B204" s="57" t="s">
        <v>4</v>
      </c>
      <c r="C204" s="58">
        <v>65.400000000000006</v>
      </c>
      <c r="D204" s="58">
        <v>65.400000000000006</v>
      </c>
      <c r="E204" s="58">
        <v>63.59</v>
      </c>
      <c r="F204" s="59">
        <f>E204/D204</f>
        <v>0.97230000000000005</v>
      </c>
      <c r="G204" s="58">
        <v>63.59</v>
      </c>
      <c r="H204" s="59">
        <f>G204/D204</f>
        <v>0.97230000000000005</v>
      </c>
      <c r="I204" s="58">
        <f>D204-G204</f>
        <v>1.81</v>
      </c>
      <c r="J204" s="183"/>
      <c r="K204" s="82"/>
      <c r="L204" s="1"/>
      <c r="M204" s="1"/>
    </row>
    <row r="205" spans="1:13" s="3" customFormat="1" ht="243.75" customHeight="1" x14ac:dyDescent="0.25">
      <c r="A205" s="56"/>
      <c r="B205" s="57" t="s">
        <v>16</v>
      </c>
      <c r="C205" s="58">
        <v>15733.3</v>
      </c>
      <c r="D205" s="58">
        <v>16141.3</v>
      </c>
      <c r="E205" s="58">
        <v>16139.86</v>
      </c>
      <c r="F205" s="59">
        <f>E205/D205</f>
        <v>0.99990000000000001</v>
      </c>
      <c r="G205" s="58">
        <v>16127.62</v>
      </c>
      <c r="H205" s="59">
        <f>G205/D205</f>
        <v>0.99919999999999998</v>
      </c>
      <c r="I205" s="58">
        <f t="shared" ref="I205:I206" si="85">D205-G205</f>
        <v>13.68</v>
      </c>
      <c r="J205" s="183"/>
      <c r="K205" s="82"/>
      <c r="L205" s="1"/>
      <c r="M205" s="1"/>
    </row>
    <row r="206" spans="1:13" s="3" customFormat="1" ht="243.75" customHeight="1" x14ac:dyDescent="0.25">
      <c r="A206" s="56"/>
      <c r="B206" s="57" t="s">
        <v>11</v>
      </c>
      <c r="C206" s="58">
        <v>5147.6000000000004</v>
      </c>
      <c r="D206" s="58">
        <v>5068.6499999999996</v>
      </c>
      <c r="E206" s="58">
        <v>5067.95</v>
      </c>
      <c r="F206" s="59">
        <f>E206/D206</f>
        <v>0.99990000000000001</v>
      </c>
      <c r="G206" s="58">
        <f>E206</f>
        <v>5067.95</v>
      </c>
      <c r="H206" s="59">
        <f>G206/D206</f>
        <v>0.99990000000000001</v>
      </c>
      <c r="I206" s="58">
        <f t="shared" si="85"/>
        <v>0.7</v>
      </c>
      <c r="J206" s="183"/>
      <c r="K206" s="82"/>
      <c r="L206" s="1"/>
      <c r="M206" s="1"/>
    </row>
    <row r="207" spans="1:13" s="3" customFormat="1" ht="105" customHeight="1" x14ac:dyDescent="0.25">
      <c r="A207" s="56"/>
      <c r="B207" s="57" t="s">
        <v>13</v>
      </c>
      <c r="C207" s="58"/>
      <c r="D207" s="58"/>
      <c r="E207" s="58">
        <f>G207</f>
        <v>0</v>
      </c>
      <c r="F207" s="59"/>
      <c r="G207" s="58"/>
      <c r="H207" s="59"/>
      <c r="I207" s="58">
        <f t="shared" ref="I207" si="86">D207</f>
        <v>0</v>
      </c>
      <c r="J207" s="183"/>
      <c r="K207" s="82"/>
      <c r="L207" s="1"/>
      <c r="M207" s="1"/>
    </row>
    <row r="208" spans="1:13" s="3" customFormat="1" ht="57.75" hidden="1" customHeight="1" x14ac:dyDescent="0.25">
      <c r="A208" s="56"/>
      <c r="B208" s="57" t="s">
        <v>5</v>
      </c>
      <c r="C208" s="58"/>
      <c r="D208" s="58"/>
      <c r="E208" s="58"/>
      <c r="F208" s="59"/>
      <c r="G208" s="58"/>
      <c r="H208" s="59"/>
      <c r="I208" s="58"/>
      <c r="J208" s="183"/>
      <c r="K208" s="82"/>
      <c r="L208" s="1"/>
      <c r="M208" s="1"/>
    </row>
    <row r="209" spans="1:13" s="2" customFormat="1" ht="171" customHeight="1" x14ac:dyDescent="0.25">
      <c r="A209" s="88" t="s">
        <v>82</v>
      </c>
      <c r="B209" s="125" t="s">
        <v>106</v>
      </c>
      <c r="C209" s="118">
        <f>C210+C211+C212+C213</f>
        <v>355.4</v>
      </c>
      <c r="D209" s="118">
        <f>D210+D211+D212+D213</f>
        <v>355.4</v>
      </c>
      <c r="E209" s="118">
        <f>E210+E211+E212+E213+E214</f>
        <v>355.4</v>
      </c>
      <c r="F209" s="120">
        <f>E209/D209</f>
        <v>1</v>
      </c>
      <c r="G209" s="116">
        <f>SUM(G210:G214)</f>
        <v>355.4</v>
      </c>
      <c r="H209" s="120">
        <f>G209/D209</f>
        <v>1</v>
      </c>
      <c r="I209" s="157">
        <f>I210+I211+I212+I213</f>
        <v>0</v>
      </c>
      <c r="J209" s="170" t="s">
        <v>89</v>
      </c>
      <c r="K209" s="82"/>
      <c r="L209" s="1"/>
      <c r="M209" s="1"/>
    </row>
    <row r="210" spans="1:13" s="3" customFormat="1" x14ac:dyDescent="0.25">
      <c r="A210" s="88"/>
      <c r="B210" s="93" t="s">
        <v>4</v>
      </c>
      <c r="C210" s="126">
        <v>0</v>
      </c>
      <c r="D210" s="126">
        <v>0</v>
      </c>
      <c r="E210" s="58"/>
      <c r="F210" s="59"/>
      <c r="G210" s="60">
        <v>0</v>
      </c>
      <c r="H210" s="120"/>
      <c r="I210" s="158"/>
      <c r="J210" s="214"/>
      <c r="K210" s="82"/>
      <c r="L210" s="1"/>
      <c r="M210" s="1"/>
    </row>
    <row r="211" spans="1:13" s="3" customFormat="1" x14ac:dyDescent="0.25">
      <c r="A211" s="88"/>
      <c r="B211" s="93" t="s">
        <v>48</v>
      </c>
      <c r="C211" s="58">
        <v>106.6</v>
      </c>
      <c r="D211" s="58">
        <v>106.6</v>
      </c>
      <c r="E211" s="58">
        <v>106.6</v>
      </c>
      <c r="F211" s="59">
        <f>E211/D211</f>
        <v>1</v>
      </c>
      <c r="G211" s="60">
        <v>106.6</v>
      </c>
      <c r="H211" s="59">
        <f>G211/D211</f>
        <v>1</v>
      </c>
      <c r="I211" s="158">
        <f>D211-G211</f>
        <v>0</v>
      </c>
      <c r="J211" s="214"/>
      <c r="K211" s="82"/>
      <c r="L211" s="1"/>
      <c r="M211" s="1"/>
    </row>
    <row r="212" spans="1:13" s="3" customFormat="1" x14ac:dyDescent="0.25">
      <c r="A212" s="88"/>
      <c r="B212" s="93" t="s">
        <v>11</v>
      </c>
      <c r="C212" s="58">
        <v>248.8</v>
      </c>
      <c r="D212" s="58">
        <v>248.8</v>
      </c>
      <c r="E212" s="58">
        <v>248.8</v>
      </c>
      <c r="F212" s="59">
        <f>E212/D212</f>
        <v>1</v>
      </c>
      <c r="G212" s="60">
        <v>248.8</v>
      </c>
      <c r="H212" s="59">
        <f>G212/D212</f>
        <v>1</v>
      </c>
      <c r="I212" s="158">
        <f>D212-G212</f>
        <v>0</v>
      </c>
      <c r="J212" s="214"/>
      <c r="K212" s="82"/>
      <c r="L212" s="1"/>
      <c r="M212" s="1"/>
    </row>
    <row r="213" spans="1:13" s="3" customFormat="1" x14ac:dyDescent="0.25">
      <c r="A213" s="88"/>
      <c r="B213" s="93" t="s">
        <v>13</v>
      </c>
      <c r="C213" s="31">
        <v>0</v>
      </c>
      <c r="D213" s="31">
        <v>0</v>
      </c>
      <c r="E213" s="31"/>
      <c r="F213" s="32">
        <v>0</v>
      </c>
      <c r="G213" s="40"/>
      <c r="H213" s="32"/>
      <c r="I213" s="31">
        <f>D213-G213</f>
        <v>0</v>
      </c>
      <c r="J213" s="214"/>
      <c r="K213" s="82"/>
      <c r="L213" s="1"/>
      <c r="M213" s="1"/>
    </row>
    <row r="214" spans="1:13" s="3" customFormat="1" x14ac:dyDescent="0.25">
      <c r="A214" s="88"/>
      <c r="B214" s="93" t="s">
        <v>5</v>
      </c>
      <c r="C214" s="31"/>
      <c r="D214" s="31"/>
      <c r="E214" s="31"/>
      <c r="F214" s="32"/>
      <c r="G214" s="33"/>
      <c r="H214" s="32"/>
      <c r="I214" s="31"/>
      <c r="J214" s="215"/>
      <c r="K214" s="82"/>
      <c r="L214" s="1"/>
      <c r="M214" s="1"/>
    </row>
    <row r="223" spans="1:13" x14ac:dyDescent="0.25">
      <c r="B223" s="35" t="s">
        <v>58</v>
      </c>
    </row>
    <row r="428" spans="9:9" x14ac:dyDescent="0.25">
      <c r="I428" s="15"/>
    </row>
    <row r="429" spans="9:9" x14ac:dyDescent="0.25">
      <c r="I429" s="15"/>
    </row>
    <row r="430" spans="9:9" x14ac:dyDescent="0.25">
      <c r="I430" s="15"/>
    </row>
  </sheetData>
  <autoFilter ref="A7:J415"/>
  <customSheetViews>
    <customSheetView guid="{3EEA7E1A-5F2B-4408-A34C-1F0223B5B245}" scale="40" showPageBreaks="1" outlineSymbols="0" zeroValues="0" fitToPage="1" showAutoFilter="1" view="pageBreakPreview" topLeftCell="A5">
      <pane xSplit="4" ySplit="10" topLeftCell="J21" activePane="bottomRight" state="frozen"/>
      <selection pane="bottomRight" activeCell="J21" sqref="J21:J28"/>
      <rowBreaks count="30" manualBreakCount="30">
        <brk id="28" max="15" man="1"/>
        <brk id="40" max="15" man="1"/>
        <brk id="226" max="18" man="1"/>
        <brk id="1049" max="18" man="1"/>
        <brk id="1099" max="18" man="1"/>
        <brk id="1156" max="18" man="1"/>
        <brk id="1227" max="18" man="1"/>
        <brk id="1282" max="14" man="1"/>
        <brk id="1297" max="10" man="1"/>
        <brk id="1333" max="10" man="1"/>
        <brk id="1373" max="10" man="1"/>
        <brk id="1412" max="10" man="1"/>
        <brk id="1450" max="10" man="1"/>
        <brk id="1486" max="10" man="1"/>
        <brk id="1523" max="10" man="1"/>
        <brk id="1561" max="10" man="1"/>
        <brk id="1596" max="10" man="1"/>
        <brk id="1632" max="10" man="1"/>
        <brk id="1672" max="10" man="1"/>
        <brk id="1711" max="10" man="1"/>
        <brk id="1750" max="10" man="1"/>
        <brk id="1790" max="10" man="1"/>
        <brk id="1828" max="10" man="1"/>
        <brk id="1863" max="10" man="1"/>
        <brk id="1893" max="10" man="1"/>
        <brk id="1930" max="10" man="1"/>
        <brk id="1967" max="10" man="1"/>
        <brk id="2002" max="10" man="1"/>
        <brk id="2044" max="10" man="1"/>
        <brk id="2098" max="10" man="1"/>
      </rowBreaks>
      <pageMargins left="0" right="0" top="0.67" bottom="0" header="0" footer="0"/>
      <printOptions horizontalCentered="1"/>
      <pageSetup paperSize="8" scale="42" fitToHeight="0" orientation="landscape" horizontalDpi="4294967293" r:id="rId1"/>
      <autoFilter ref="A7:J415"/>
    </customSheetView>
    <customSheetView guid="{67ADFAE6-A9AF-44D7-8539-93CD0F6B7849}" scale="60" showPageBreaks="1" outlineSymbols="0" zeroValues="0" fitToPage="1" printArea="1" showAutoFilter="1" view="pageBreakPreview" topLeftCell="A4">
      <pane xSplit="4" ySplit="7" topLeftCell="H203" activePane="bottomRight" state="frozen"/>
      <selection pane="bottomRight" activeCell="J209" sqref="J209:J214"/>
      <rowBreaks count="32" manualBreakCount="32">
        <brk id="42" max="9" man="1"/>
        <brk id="61" max="9" man="1"/>
        <brk id="97" max="9" man="1"/>
        <brk id="179" max="9" man="1"/>
        <brk id="200" max="9" man="1"/>
        <brk id="1035" max="18" man="1"/>
        <brk id="1085" max="18" man="1"/>
        <brk id="1142" max="18" man="1"/>
        <brk id="1213" max="18" man="1"/>
        <brk id="1268" max="14" man="1"/>
        <brk id="1283" max="10" man="1"/>
        <brk id="1319" max="10" man="1"/>
        <brk id="1359" max="10" man="1"/>
        <brk id="1398" max="10" man="1"/>
        <brk id="1436" max="10" man="1"/>
        <brk id="1472" max="10" man="1"/>
        <brk id="1509" max="10" man="1"/>
        <brk id="1547" max="10" man="1"/>
        <brk id="1582" max="10" man="1"/>
        <brk id="1618" max="10" man="1"/>
        <brk id="1658" max="10" man="1"/>
        <brk id="1697" max="10" man="1"/>
        <brk id="1736" max="10" man="1"/>
        <brk id="1776" max="10" man="1"/>
        <brk id="1814" max="10" man="1"/>
        <brk id="1849" max="10" man="1"/>
        <brk id="1879" max="10" man="1"/>
        <brk id="1916" max="10" man="1"/>
        <brk id="1953" max="10" man="1"/>
        <brk id="1988" max="10" man="1"/>
        <brk id="2030" max="10" man="1"/>
        <brk id="2084" max="10" man="1"/>
      </rowBreaks>
      <pageMargins left="0" right="0" top="0.47" bottom="0" header="0" footer="0"/>
      <printOptions horizontalCentered="1"/>
      <pageSetup paperSize="8" scale="44" fitToHeight="0" orientation="landscape" r:id="rId2"/>
      <autoFilter ref="A7:J415"/>
    </customSheetView>
    <customSheetView guid="{6068C3FF-17AA-48A5-A88B-2523CBAC39AE}" scale="60" showPageBreaks="1" outlineSymbols="0" zeroValues="0" fitToPage="1" printArea="1" showAutoFilter="1" view="pageBreakPreview" topLeftCell="A4">
      <pane xSplit="4" ySplit="7" topLeftCell="J21" activePane="bottomRight" state="frozen"/>
      <selection pane="bottomRight" activeCell="J21" sqref="J21:J28"/>
      <rowBreaks count="31" manualBreakCount="31">
        <brk id="23" min="1" max="9" man="1"/>
        <brk id="35" min="1" max="9" man="1"/>
        <brk id="54" min="1" max="9" man="1"/>
        <brk id="172" min="1" max="9" man="1"/>
        <brk id="1012" max="18" man="1"/>
        <brk id="1062" max="18" man="1"/>
        <brk id="1119" max="18" man="1"/>
        <brk id="1190" max="18" man="1"/>
        <brk id="1245" max="14" man="1"/>
        <brk id="1260" max="10" man="1"/>
        <brk id="1296" max="10" man="1"/>
        <brk id="1336" max="10" man="1"/>
        <brk id="1375" max="10" man="1"/>
        <brk id="1413" max="10" man="1"/>
        <brk id="1449" max="10" man="1"/>
        <brk id="1486" max="10" man="1"/>
        <brk id="1524" max="10" man="1"/>
        <brk id="1559" max="10" man="1"/>
        <brk id="1595" max="10" man="1"/>
        <brk id="1635" max="10" man="1"/>
        <brk id="1674" max="10" man="1"/>
        <brk id="1713" max="10" man="1"/>
        <brk id="1753" max="10" man="1"/>
        <brk id="1791" max="10" man="1"/>
        <brk id="1826" max="10" man="1"/>
        <brk id="1856" max="10" man="1"/>
        <brk id="1893" max="10" man="1"/>
        <brk id="1930" max="10" man="1"/>
        <brk id="1965" max="10" man="1"/>
        <brk id="2007" max="10" man="1"/>
        <brk id="2061" max="10" man="1"/>
      </rowBreaks>
      <pageMargins left="0" right="0" top="0.9055118110236221" bottom="0" header="0" footer="0"/>
      <printOptions horizontalCentered="1"/>
      <pageSetup paperSize="8" scale="44" fitToHeight="0" orientation="landscape" r:id="rId3"/>
      <autoFilter ref="A7:J411"/>
    </customSheetView>
    <customSheetView guid="{0CCCFAED-79CE-4449-BC23-D60C794B65C2}" scale="50" showPageBreaks="1" outlineSymbols="0" zeroValues="0" fitToPage="1" printArea="1" showAutoFilter="1" topLeftCell="A5">
      <pane xSplit="2" ySplit="4" topLeftCell="AU9" activePane="bottomRight" state="frozen"/>
      <selection pane="bottomRight" activeCell="A190" sqref="A190"/>
      <rowBreaks count="32" manualBreakCount="32">
        <brk id="68" max="9" man="1"/>
        <brk id="122" max="9" man="1"/>
        <brk id="146" max="9" man="1"/>
        <brk id="168"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4" fitToHeight="0" orientation="landscape" horizontalDpi="4294967293" r:id="rId4"/>
      <autoFilter ref="A7:J411"/>
    </customSheetView>
    <customSheetView guid="{45DE1976-7F07-4EB4-8A9C-FB72D060BEFA}" scale="60" showPageBreaks="1" outlineSymbols="0" zeroValues="0" fitToPage="1" printArea="1" showAutoFilter="1" view="pageBreakPreview" topLeftCell="A39">
      <selection activeCell="A40" sqref="A40"/>
      <rowBreaks count="35" manualBreakCount="35">
        <brk id="23" max="9" man="1"/>
        <brk id="30" max="9" man="1"/>
        <brk id="48" max="9" man="1"/>
        <brk id="85" max="9" man="1"/>
        <brk id="127" max="9" man="1"/>
        <brk id="145" max="9" man="1"/>
        <brk id="171" max="9" man="1"/>
        <brk id="206" max="9"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4" fitToHeight="0" orientation="landscape" r:id="rId5"/>
      <autoFilter ref="A7:J405"/>
    </customSheetView>
    <customSheetView guid="{A0A3CD9B-2436-40D7-91DB-589A95FBBF00}" scale="60" showPageBreaks="1" outlineSymbols="0" zeroValues="0" fitToPage="1" printArea="1" showAutoFilter="1" view="pageBreakPreview">
      <pane xSplit="2" ySplit="7" topLeftCell="H122" activePane="bottomRight" state="frozen"/>
      <selection pane="bottomRight" activeCell="H127" sqref="H127"/>
      <rowBreaks count="28" manualBreakCount="28">
        <brk id="197"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4" fitToHeight="0" orientation="landscape" r:id="rId6"/>
      <autoFilter ref="A7:J405"/>
    </customSheetView>
    <customSheetView guid="{99950613-28E7-4EC2-B918-559A2757B0A9}" scale="50" showPageBreaks="1" outlineSymbols="0" zeroValues="0" fitToPage="1" printArea="1" showAutoFilter="1" view="pageBreakPreview" topLeftCell="A5">
      <pane xSplit="2" ySplit="10" topLeftCell="C189" activePane="bottomRight" state="frozen"/>
      <selection pane="bottomRight" activeCell="J191" sqref="J191:J196"/>
      <rowBreaks count="32" manualBreakCount="32">
        <brk id="28" max="11" man="1"/>
        <brk id="115" max="11" man="1"/>
        <brk id="152" max="11" man="1"/>
        <brk id="184" max="11"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21" bottom="0" header="0" footer="0"/>
      <printOptions horizontalCentered="1"/>
      <pageSetup paperSize="8" scale="47" fitToHeight="0" orientation="landscape" r:id="rId7"/>
      <autoFilter ref="A7:J415"/>
    </customSheetView>
    <customSheetView guid="{D95852A1-B0FC-4AC5-B62B-5CCBE05B0D15}" scale="50" showPageBreaks="1" outlineSymbols="0" zeroValues="0" fitToPage="1" showAutoFilter="1" view="pageBreakPreview" topLeftCell="A5">
      <pane xSplit="4" ySplit="4" topLeftCell="E162" activePane="bottomRight" state="frozen"/>
      <selection pane="bottomRight"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8" fitToHeight="0" orientation="landscape" r:id="rId8"/>
      <autoFilter ref="A7:J397"/>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9"/>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10"/>
      <autoFilter ref="A7:L386"/>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11"/>
      <autoFilter ref="A7:K386"/>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12"/>
      <autoFilter ref="A7:P398"/>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13"/>
      <autoFilter ref="A7:P401"/>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14"/>
      <autoFilter ref="A7:P401"/>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5"/>
      <autoFilter ref="A7:P393"/>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6"/>
      <autoFilter ref="A9:S1185"/>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7"/>
      <autoFilter ref="A9:S1185"/>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8"/>
      <autoFilter ref="A9:T116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9"/>
      <autoFilter ref="A9:T1142"/>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20"/>
      <autoFilter ref="B1:T1"/>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21"/>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22"/>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23"/>
      <headerFooter alignWithMargins="0"/>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24"/>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25"/>
      <autoFilter ref="A9:V1172"/>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26"/>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27"/>
      <autoFilter ref="A9:S1185"/>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28"/>
      <autoFilter ref="A7:P404"/>
    </customSheetView>
    <customSheetView guid="{CCF533A2-322B-40E2-88B2-065E6D1D35B4}" scale="60" showPageBreaks="1" outlineSymbols="0" zeroValues="0" fitToPage="1" printArea="1" showAutoFilter="1" view="pageBreakPreview">
      <pane xSplit="2" ySplit="7" topLeftCell="E157" activePane="bottomRight" state="frozen"/>
      <selection pane="bottomRight" activeCell="I159" sqref="I159:I160"/>
      <rowBreaks count="31" manualBreakCount="31">
        <brk id="23" max="9" man="1"/>
        <brk id="61" max="9" man="1"/>
        <brk id="92" max="9" man="1"/>
        <brk id="165"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4" fitToHeight="0" orientation="landscape" r:id="rId29"/>
      <autoFilter ref="A7:J411"/>
    </customSheetView>
    <customSheetView guid="{CA384592-0CFD-4322-A4EB-34EC04693944}" scale="46" showPageBreaks="1" outlineSymbols="0" zeroValues="0" fitToPage="1" printArea="1" showAutoFilter="1" view="pageBreakPreview">
      <pane xSplit="2" ySplit="7" topLeftCell="H15" activePane="bottomRight" state="frozen"/>
      <selection pane="bottomRight" activeCell="B16" sqref="A16:XFD20"/>
      <rowBreaks count="28" manualBreakCount="28">
        <brk id="177"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4" fitToHeight="0" orientation="landscape" r:id="rId30"/>
      <autoFilter ref="A7:J415"/>
    </customSheetView>
    <customSheetView guid="{6E4A7295-8CE0-4D28-ABEF-D38EBAE7C204}" scale="60" showPageBreaks="1" outlineSymbols="0" zeroValues="0" fitToPage="1" printArea="1" showAutoFilter="1" view="pageBreakPreview" topLeftCell="A4">
      <pane xSplit="2" ySplit="5" topLeftCell="J205" activePane="bottomRight" state="frozen"/>
      <selection pane="bottomRight" activeCell="B29" sqref="B29:B30"/>
      <rowBreaks count="31" manualBreakCount="31">
        <brk id="28" max="9" man="1"/>
        <brk id="62" max="9" man="1"/>
        <brk id="116" max="9" man="1"/>
        <brk id="173" max="9" man="1"/>
        <brk id="1002" max="18" man="1"/>
        <brk id="1052" max="18" man="1"/>
        <brk id="1109" max="18" man="1"/>
        <brk id="1180" max="18" man="1"/>
        <brk id="1235" max="14" man="1"/>
        <brk id="1250" max="10" man="1"/>
        <brk id="1286" max="10" man="1"/>
        <brk id="1326" max="10" man="1"/>
        <brk id="1365" max="10" man="1"/>
        <brk id="1403" max="10" man="1"/>
        <brk id="1439" max="10" man="1"/>
        <brk id="1476" max="10" man="1"/>
        <brk id="1514" max="10" man="1"/>
        <brk id="1549" max="10" man="1"/>
        <brk id="1585" max="10" man="1"/>
        <brk id="1625" max="10" man="1"/>
        <brk id="1664" max="10" man="1"/>
        <brk id="1703" max="10" man="1"/>
        <brk id="1743" max="10" man="1"/>
        <brk id="1781" max="10" man="1"/>
        <brk id="1816" max="10" man="1"/>
        <brk id="1846" max="10" man="1"/>
        <brk id="1883" max="10" man="1"/>
        <brk id="1920" max="10" man="1"/>
        <brk id="1955" max="10" man="1"/>
        <brk id="1997" max="10" man="1"/>
        <brk id="2051" max="10" man="1"/>
      </rowBreaks>
      <colBreaks count="1" manualBreakCount="1">
        <brk id="12" max="183" man="1"/>
      </colBreaks>
      <pageMargins left="0" right="0" top="0.9055118110236221" bottom="0" header="0" footer="0"/>
      <printOptions horizontalCentered="1"/>
      <pageSetup paperSize="8" scale="44" fitToHeight="0" orientation="landscape" horizontalDpi="4294967293" r:id="rId31"/>
      <autoFilter ref="A7:J415"/>
    </customSheetView>
    <customSheetView guid="{13BE7114-35DF-4699-8779-61985C68F6C3}" scale="60" showPageBreaks="1" outlineSymbols="0" zeroValues="0" fitToPage="1" printArea="1" showAutoFilter="1" view="pageBreakPreview" topLeftCell="A4">
      <pane xSplit="2" ySplit="5" topLeftCell="J23" activePane="bottomRight" state="frozen"/>
      <selection pane="bottomRight" activeCell="J21" sqref="J21:J28"/>
      <rowBreaks count="32" manualBreakCount="32">
        <brk id="22" max="9" man="1"/>
        <brk id="28" max="9" man="1"/>
        <brk id="61" max="9" man="1"/>
        <brk id="115" max="9" man="1"/>
        <brk id="172" max="9" man="1"/>
        <brk id="997" max="18" man="1"/>
        <brk id="1047" max="18" man="1"/>
        <brk id="1104" max="18" man="1"/>
        <brk id="1175" max="18" man="1"/>
        <brk id="1230" max="14" man="1"/>
        <brk id="1245" max="10" man="1"/>
        <brk id="1281" max="10" man="1"/>
        <brk id="1321" max="10" man="1"/>
        <brk id="1360" max="10" man="1"/>
        <brk id="1398" max="10" man="1"/>
        <brk id="1434" max="10" man="1"/>
        <brk id="1471" max="10" man="1"/>
        <brk id="1509" max="10" man="1"/>
        <brk id="1544" max="10" man="1"/>
        <brk id="1580" max="10" man="1"/>
        <brk id="1620" max="10" man="1"/>
        <brk id="1659" max="10" man="1"/>
        <brk id="1698" max="10" man="1"/>
        <brk id="1738" max="10" man="1"/>
        <brk id="1776" max="10" man="1"/>
        <brk id="1811" max="10" man="1"/>
        <brk id="1841" max="10" man="1"/>
        <brk id="1878" max="10" man="1"/>
        <brk id="1915" max="10" man="1"/>
        <brk id="1950" max="10" man="1"/>
        <brk id="1992" max="10" man="1"/>
        <brk id="2046" max="10" man="1"/>
      </rowBreaks>
      <colBreaks count="1" manualBreakCount="1">
        <brk id="12" max="183" man="1"/>
      </colBreaks>
      <pageMargins left="0" right="0" top="0.9055118110236221" bottom="0" header="0" footer="0"/>
      <printOptions horizontalCentered="1"/>
      <pageSetup paperSize="8" scale="44" fitToHeight="0" orientation="landscape" horizontalDpi="4294967293" r:id="rId32"/>
      <autoFilter ref="A7:J415"/>
    </customSheetView>
    <customSheetView guid="{BEA0FDBA-BB07-4C19-8BBD-5E57EE395C09}" scale="50" showPageBreaks="1" outlineSymbols="0" zeroValues="0" fitToPage="1" printArea="1" showAutoFilter="1" view="pageBreakPreview" topLeftCell="A4">
      <pane xSplit="2" ySplit="4" topLeftCell="I170" activePane="bottomRight" state="frozen"/>
      <selection pane="bottomRight" activeCell="J135" sqref="J135:J140"/>
      <rowBreaks count="37" manualBreakCount="37">
        <brk id="20" max="9" man="1"/>
        <brk id="28" max="9" man="1"/>
        <brk id="40" max="9" man="1"/>
        <brk id="61" max="9" man="1"/>
        <brk id="93" max="9" man="1"/>
        <brk id="140" max="9" man="1"/>
        <brk id="158" max="9" man="1"/>
        <brk id="166" max="9" man="1"/>
        <brk id="182" max="9" man="1"/>
        <brk id="201" max="9"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19685039370078741" header="0" footer="0"/>
      <printOptions horizontalCentered="1"/>
      <pageSetup paperSize="8" scale="44" fitToHeight="0" orientation="landscape" r:id="rId33"/>
      <autoFilter ref="A7:J415"/>
    </customSheetView>
  </customSheetViews>
  <mergeCells count="88">
    <mergeCell ref="J209:J214"/>
    <mergeCell ref="J153:J158"/>
    <mergeCell ref="A15:A20"/>
    <mergeCell ref="C21:C23"/>
    <mergeCell ref="J129:J134"/>
    <mergeCell ref="J135:J140"/>
    <mergeCell ref="J117:J122"/>
    <mergeCell ref="J49:J54"/>
    <mergeCell ref="J43:J48"/>
    <mergeCell ref="J55:J60"/>
    <mergeCell ref="J62:J68"/>
    <mergeCell ref="J147:J152"/>
    <mergeCell ref="J111:J116"/>
    <mergeCell ref="J69:J74"/>
    <mergeCell ref="J81:J86"/>
    <mergeCell ref="J87:J92"/>
    <mergeCell ref="J15:J20"/>
    <mergeCell ref="F201:F203"/>
    <mergeCell ref="G201:G203"/>
    <mergeCell ref="H201:H203"/>
    <mergeCell ref="E29:E30"/>
    <mergeCell ref="H21:H23"/>
    <mergeCell ref="F21:F23"/>
    <mergeCell ref="G21:G23"/>
    <mergeCell ref="F29:F30"/>
    <mergeCell ref="J37:J42"/>
    <mergeCell ref="J29:J35"/>
    <mergeCell ref="I21:I23"/>
    <mergeCell ref="G29:G30"/>
    <mergeCell ref="H29:H30"/>
    <mergeCell ref="I29:I30"/>
    <mergeCell ref="J194:J198"/>
    <mergeCell ref="A3:J3"/>
    <mergeCell ref="G6:H6"/>
    <mergeCell ref="A9:A14"/>
    <mergeCell ref="A5:A7"/>
    <mergeCell ref="E6:F6"/>
    <mergeCell ref="D6:D7"/>
    <mergeCell ref="C5:D5"/>
    <mergeCell ref="C6:C7"/>
    <mergeCell ref="B5:B7"/>
    <mergeCell ref="I5:I7"/>
    <mergeCell ref="J5:J7"/>
    <mergeCell ref="E5:H5"/>
    <mergeCell ref="J9:J14"/>
    <mergeCell ref="A201:A203"/>
    <mergeCell ref="C201:C203"/>
    <mergeCell ref="J21:J28"/>
    <mergeCell ref="B21:B23"/>
    <mergeCell ref="D21:D23"/>
    <mergeCell ref="D159:D160"/>
    <mergeCell ref="A159:A165"/>
    <mergeCell ref="F159:F160"/>
    <mergeCell ref="G159:G160"/>
    <mergeCell ref="E21:E23"/>
    <mergeCell ref="A21:A22"/>
    <mergeCell ref="B29:B30"/>
    <mergeCell ref="A29:A30"/>
    <mergeCell ref="C29:C30"/>
    <mergeCell ref="D29:D30"/>
    <mergeCell ref="B159:B160"/>
    <mergeCell ref="J201:J208"/>
    <mergeCell ref="J180:J185"/>
    <mergeCell ref="J159:J165"/>
    <mergeCell ref="I159:I160"/>
    <mergeCell ref="J173:J178"/>
    <mergeCell ref="J167:J172"/>
    <mergeCell ref="B201:B203"/>
    <mergeCell ref="I201:I203"/>
    <mergeCell ref="D201:D203"/>
    <mergeCell ref="E201:E203"/>
    <mergeCell ref="I62:I63"/>
    <mergeCell ref="B62:B63"/>
    <mergeCell ref="C62:C63"/>
    <mergeCell ref="D62:D63"/>
    <mergeCell ref="G62:G63"/>
    <mergeCell ref="H62:H63"/>
    <mergeCell ref="C159:C160"/>
    <mergeCell ref="H159:H160"/>
    <mergeCell ref="A62:A63"/>
    <mergeCell ref="E62:E63"/>
    <mergeCell ref="F62:F63"/>
    <mergeCell ref="E159:E160"/>
    <mergeCell ref="J123:J128"/>
    <mergeCell ref="J93:J98"/>
    <mergeCell ref="J141:J146"/>
    <mergeCell ref="J99:J104"/>
    <mergeCell ref="J105:J110"/>
  </mergeCells>
  <phoneticPr fontId="4" type="noConversion"/>
  <printOptions horizontalCentered="1"/>
  <pageMargins left="0" right="0" top="0.47" bottom="0" header="0" footer="0"/>
  <pageSetup paperSize="8" scale="61" fitToHeight="0" orientation="landscape" r:id="rId34"/>
  <rowBreaks count="29" manualBreakCount="29">
    <brk id="19" max="9" man="1"/>
    <brk id="28" max="9" man="1"/>
    <brk id="1035" max="18" man="1"/>
    <brk id="1085" max="18" man="1"/>
    <brk id="1142" max="18" man="1"/>
    <brk id="1213" max="18" man="1"/>
    <brk id="1268" max="14" man="1"/>
    <brk id="1283" max="10" man="1"/>
    <brk id="1319" max="10" man="1"/>
    <brk id="1359" max="10" man="1"/>
    <brk id="1398" max="10" man="1"/>
    <brk id="1436" max="10" man="1"/>
    <brk id="1472" max="10" man="1"/>
    <brk id="1509" max="10" man="1"/>
    <brk id="1547" max="10" man="1"/>
    <brk id="1582" max="10" man="1"/>
    <brk id="1618" max="10" man="1"/>
    <brk id="1658" max="10" man="1"/>
    <brk id="1697" max="10" man="1"/>
    <brk id="1736" max="10" man="1"/>
    <brk id="1776" max="10" man="1"/>
    <brk id="1814" max="10" man="1"/>
    <brk id="1849" max="10" man="1"/>
    <brk id="1879" max="10" man="1"/>
    <brk id="1916" max="10" man="1"/>
    <brk id="1953" max="10" man="1"/>
    <brk id="1988" max="10" man="1"/>
    <brk id="2030" max="10" man="1"/>
    <brk id="2084"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customSheetViews>
    <customSheetView guid="{3EEA7E1A-5F2B-4408-A34C-1F0223B5B245}">
      <pageMargins left="0.7" right="0.7" top="0.75" bottom="0.75" header="0.3" footer="0.3"/>
    </customSheetView>
    <customSheetView guid="{67ADFAE6-A9AF-44D7-8539-93CD0F6B7849}">
      <pageMargins left="0.7" right="0.7" top="0.75" bottom="0.75" header="0.3" footer="0.3"/>
    </customSheetView>
    <customSheetView guid="{CA384592-0CFD-4322-A4EB-34EC04693944}">
      <pageMargins left="0.7" right="0.7" top="0.75" bottom="0.75" header="0.3" footer="0.3"/>
    </customSheetView>
    <customSheetView guid="{6E4A7295-8CE0-4D28-ABEF-D38EBAE7C204}">
      <pageMargins left="0.7" right="0.7" top="0.75" bottom="0.75" header="0.3" footer="0.3"/>
    </customSheetView>
    <customSheetView guid="{13BE7114-35DF-4699-8779-61985C68F6C3}">
      <pageMargins left="0.7" right="0.7" top="0.75" bottom="0.75" header="0.3" footer="0.3"/>
    </customSheetView>
    <customSheetView guid="{BEA0FDBA-BB07-4C19-8BBD-5E57EE395C09}">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на 31.12.2019</vt:lpstr>
      <vt:lpstr>Лист1</vt:lpstr>
      <vt:lpstr>'на 31.12.2019'!Заголовки_для_печати</vt:lpstr>
      <vt:lpstr>'на 31.12.2019'!Область_печати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2020-01-21T06:06:36Z</cp:lastPrinted>
  <dcterms:created xsi:type="dcterms:W3CDTF">2011-12-13T05:34:09Z</dcterms:created>
  <dcterms:modified xsi:type="dcterms:W3CDTF">2020-01-23T05:20:05Z</dcterms:modified>
</cp:coreProperties>
</file>