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460"/>
  </bookViews>
  <sheets>
    <sheet name="лист" sheetId="1" r:id="rId1"/>
  </sheets>
  <definedNames>
    <definedName name="_xlnm._FilterDatabase" localSheetId="0" hidden="1">лист!$A$2:$H$37</definedName>
    <definedName name="APPT" localSheetId="0">лист!#REF!</definedName>
    <definedName name="FIO" localSheetId="0">лист!#REF!</definedName>
    <definedName name="SIGN" localSheetId="0">лист!#REF!</definedName>
    <definedName name="Z_0802AC52_9BE3_448E_99B9_F0CAE3C10C31_.wvu.FilterData" localSheetId="0" hidden="1">лист!$A$2:$F$37</definedName>
    <definedName name="Z_160F787A_22F3_43B5_9A33_36FAC870A14F_.wvu.FilterData" localSheetId="0" hidden="1">лист!$A$2:$F$37</definedName>
    <definedName name="Z_160F787A_22F3_43B5_9A33_36FAC870A14F_.wvu.PrintArea" localSheetId="0" hidden="1">лист!$A$1:$H$37</definedName>
    <definedName name="Z_160F787A_22F3_43B5_9A33_36FAC870A14F_.wvu.PrintTitles" localSheetId="0" hidden="1">лист!$2:$2</definedName>
    <definedName name="Z_B3365E97_AD1B_44E7_A643_0049F1E0C955_.wvu.FilterData" localSheetId="0" hidden="1">лист!$A$2:$F$37</definedName>
    <definedName name="Z_B3365E97_AD1B_44E7_A643_0049F1E0C955_.wvu.PrintArea" localSheetId="0" hidden="1">лист!$A$1:$H$37</definedName>
    <definedName name="Z_B3365E97_AD1B_44E7_A643_0049F1E0C955_.wvu.PrintTitles" localSheetId="0" hidden="1">лист!$2:$2</definedName>
    <definedName name="_xlnm.Print_Titles" localSheetId="0">лист!$2:$2</definedName>
    <definedName name="_xlnm.Print_Area" localSheetId="0">лист!$A$1:$L$66</definedName>
  </definedNames>
  <calcPr calcId="145621" fullPrecision="0"/>
  <customWorkbookViews>
    <customWorkbookView name="Вершинина Мария Игоревна - Личное представление" guid="{B3365E97-AD1B-44E7-A643-0049F1E0C955}" mergeInterval="0" personalView="1" maximized="1" windowWidth="1276" windowHeight="779" activeSheetId="1"/>
    <customWorkbookView name="Маганёва Екатерина Николаевна - Личное представление" guid="{160F787A-22F3-43B5-9A33-36FAC870A14F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J4" i="1" l="1"/>
  <c r="L4" i="1"/>
  <c r="K4" i="1"/>
  <c r="I4" i="1"/>
  <c r="D58" i="1" l="1"/>
  <c r="E58" i="1"/>
  <c r="E33" i="1"/>
  <c r="G5" i="1"/>
  <c r="E5" i="1"/>
  <c r="G4" i="1"/>
  <c r="D5" i="1"/>
  <c r="H65" i="1"/>
  <c r="G65" i="1"/>
  <c r="F65" i="1"/>
  <c r="E65" i="1"/>
  <c r="L65" i="1" s="1"/>
  <c r="D65" i="1"/>
  <c r="H63" i="1"/>
  <c r="G63" i="1"/>
  <c r="F63" i="1"/>
  <c r="E63" i="1"/>
  <c r="K63" i="1" s="1"/>
  <c r="D63" i="1"/>
  <c r="I42" i="1"/>
  <c r="H38" i="1"/>
  <c r="G38" i="1"/>
  <c r="F38" i="1"/>
  <c r="E38" i="1"/>
  <c r="D38" i="1"/>
  <c r="H54" i="1"/>
  <c r="G54" i="1"/>
  <c r="F54" i="1"/>
  <c r="L54" i="1" s="1"/>
  <c r="E54" i="1"/>
  <c r="D54" i="1"/>
  <c r="H33" i="1"/>
  <c r="G33" i="1"/>
  <c r="F33" i="1"/>
  <c r="D33" i="1"/>
  <c r="H30" i="1"/>
  <c r="G30" i="1"/>
  <c r="F30" i="1"/>
  <c r="E30" i="1"/>
  <c r="D30" i="1"/>
  <c r="H28" i="1"/>
  <c r="G28" i="1"/>
  <c r="F28" i="1"/>
  <c r="E28" i="1"/>
  <c r="D28" i="1"/>
  <c r="I28" i="1" s="1"/>
  <c r="H22" i="1"/>
  <c r="G22" i="1"/>
  <c r="F22" i="1"/>
  <c r="E22" i="1"/>
  <c r="D22" i="1"/>
  <c r="H18" i="1"/>
  <c r="G18" i="1"/>
  <c r="F18" i="1"/>
  <c r="E18" i="1"/>
  <c r="D18" i="1"/>
  <c r="H15" i="1"/>
  <c r="G15" i="1"/>
  <c r="F15" i="1"/>
  <c r="E15" i="1"/>
  <c r="D15" i="1"/>
  <c r="I15" i="1" s="1"/>
  <c r="H10" i="1"/>
  <c r="G10" i="1"/>
  <c r="F10" i="1"/>
  <c r="L10" i="1" s="1"/>
  <c r="E10" i="1"/>
  <c r="D10" i="1"/>
  <c r="H8" i="1"/>
  <c r="G8" i="1"/>
  <c r="F8" i="1"/>
  <c r="E8" i="1"/>
  <c r="D8" i="1"/>
  <c r="H6" i="1"/>
  <c r="G6" i="1"/>
  <c r="F6" i="1"/>
  <c r="E6" i="1"/>
  <c r="L6" i="1" s="1"/>
  <c r="D6" i="1"/>
  <c r="H58" i="1"/>
  <c r="H57" i="1" s="1"/>
  <c r="G58" i="1"/>
  <c r="F58" i="1"/>
  <c r="F57" i="1" s="1"/>
  <c r="L66" i="1"/>
  <c r="L64" i="1"/>
  <c r="L63" i="1"/>
  <c r="L62" i="1"/>
  <c r="L61" i="1"/>
  <c r="L60" i="1"/>
  <c r="L59" i="1"/>
  <c r="L56" i="1"/>
  <c r="L55" i="1"/>
  <c r="L53" i="1"/>
  <c r="L52" i="1"/>
  <c r="L51" i="1"/>
  <c r="L50" i="1"/>
  <c r="L49" i="1"/>
  <c r="L48" i="1"/>
  <c r="L47" i="1"/>
  <c r="L46" i="1"/>
  <c r="L45" i="1"/>
  <c r="L44" i="1"/>
  <c r="L43" i="1"/>
  <c r="L41" i="1"/>
  <c r="L40" i="1"/>
  <c r="L39" i="1"/>
  <c r="L37" i="1"/>
  <c r="L36" i="1"/>
  <c r="L35" i="1"/>
  <c r="L34" i="1"/>
  <c r="L32" i="1"/>
  <c r="L31" i="1"/>
  <c r="L30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1" i="1"/>
  <c r="L9" i="1"/>
  <c r="L8" i="1"/>
  <c r="L7" i="1"/>
  <c r="K66" i="1"/>
  <c r="K65" i="1"/>
  <c r="K64" i="1"/>
  <c r="K62" i="1"/>
  <c r="K61" i="1"/>
  <c r="K60" i="1"/>
  <c r="K59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1" i="1"/>
  <c r="K40" i="1"/>
  <c r="K39" i="1"/>
  <c r="K37" i="1"/>
  <c r="K36" i="1"/>
  <c r="K35" i="1"/>
  <c r="K34" i="1"/>
  <c r="K32" i="1"/>
  <c r="K31" i="1"/>
  <c r="K29" i="1"/>
  <c r="K28" i="1"/>
  <c r="K27" i="1"/>
  <c r="K26" i="1"/>
  <c r="K25" i="1"/>
  <c r="K24" i="1"/>
  <c r="K23" i="1"/>
  <c r="K21" i="1"/>
  <c r="K20" i="1"/>
  <c r="K19" i="1"/>
  <c r="K17" i="1"/>
  <c r="K16" i="1"/>
  <c r="K15" i="1"/>
  <c r="K14" i="1"/>
  <c r="K13" i="1"/>
  <c r="K12" i="1"/>
  <c r="K11" i="1"/>
  <c r="K9" i="1"/>
  <c r="K8" i="1"/>
  <c r="K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40" i="1"/>
  <c r="I39" i="1"/>
  <c r="I37" i="1"/>
  <c r="I36" i="1"/>
  <c r="I35" i="1"/>
  <c r="I34" i="1"/>
  <c r="I33" i="1"/>
  <c r="I32" i="1"/>
  <c r="I31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4" i="1"/>
  <c r="I13" i="1"/>
  <c r="I12" i="1"/>
  <c r="I11" i="1"/>
  <c r="I9" i="1"/>
  <c r="I8" i="1"/>
  <c r="I7" i="1"/>
  <c r="I6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1" i="1"/>
  <c r="J40" i="1"/>
  <c r="J39" i="1"/>
  <c r="J37" i="1"/>
  <c r="J36" i="1"/>
  <c r="J35" i="1"/>
  <c r="J34" i="1"/>
  <c r="J32" i="1"/>
  <c r="J31" i="1"/>
  <c r="J29" i="1"/>
  <c r="J28" i="1"/>
  <c r="J27" i="1"/>
  <c r="J26" i="1"/>
  <c r="J25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J7" i="1"/>
  <c r="J6" i="1"/>
  <c r="H5" i="1" l="1"/>
  <c r="H4" i="1" s="1"/>
  <c r="F5" i="1"/>
  <c r="F4" i="1" s="1"/>
  <c r="E57" i="1"/>
  <c r="E4" i="1" s="1"/>
  <c r="G57" i="1"/>
  <c r="D57" i="1"/>
  <c r="K58" i="1"/>
  <c r="J38" i="1"/>
  <c r="I38" i="1"/>
  <c r="K38" i="1"/>
  <c r="L38" i="1"/>
  <c r="J33" i="1"/>
  <c r="K33" i="1"/>
  <c r="L33" i="1"/>
  <c r="I30" i="1"/>
  <c r="J30" i="1"/>
  <c r="K30" i="1"/>
  <c r="K22" i="1"/>
  <c r="L22" i="1"/>
  <c r="J18" i="1"/>
  <c r="K18" i="1"/>
  <c r="I10" i="1"/>
  <c r="K10" i="1"/>
  <c r="K6" i="1"/>
  <c r="K57" i="1"/>
  <c r="L58" i="1"/>
  <c r="I57" i="1"/>
  <c r="J57" i="1"/>
  <c r="L57" i="1" l="1"/>
  <c r="L5" i="1"/>
  <c r="J5" i="1"/>
  <c r="K5" i="1"/>
  <c r="D4" i="1"/>
  <c r="I5" i="1"/>
</calcChain>
</file>

<file path=xl/sharedStrings.xml><?xml version="1.0" encoding="utf-8"?>
<sst xmlns="http://schemas.openxmlformats.org/spreadsheetml/2006/main" count="198" uniqueCount="196">
  <si>
    <t>№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</si>
  <si>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</si>
  <si>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</si>
  <si>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</si>
  <si>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</si>
  <si>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</si>
  <si>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</si>
  <si>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</si>
  <si>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</si>
  <si>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</si>
  <si>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</si>
  <si>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</si>
  <si>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</si>
  <si>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</si>
  <si>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</si>
  <si>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</si>
  <si>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</si>
  <si>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</si>
  <si>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</si>
  <si>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</si>
  <si>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</si>
  <si>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</si>
  <si>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</si>
  <si>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</si>
  <si>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</si>
  <si>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</si>
  <si>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</si>
  <si>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</si>
  <si>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</si>
  <si>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</si>
  <si>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</si>
  <si>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000 1 09 00000 00 0000 000</t>
  </si>
  <si>
    <t>000 1 11 00000 00 0000 000</t>
  </si>
  <si>
    <t xml:space="preserve"> 000 1 11 01000 00 0000 120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</si>
  <si>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</si>
  <si>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</si>
  <si>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</si>
  <si>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</si>
  <si>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</si>
  <si>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</si>
  <si>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</si>
  <si>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</si>
  <si>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</si>
  <si>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</si>
  <si>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</si>
  <si>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</si>
  <si>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</si>
  <si>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</si>
  <si>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</si>
  <si>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</si>
  <si>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</si>
  <si>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>000 1 16 08000 01 0000 140</t>
  </si>
  <si>
    <t>000 1 16 23000 00 0000 140</t>
  </si>
  <si>
    <t>000 1 16 25000 00 0000 140</t>
  </si>
  <si>
    <t>000 1 16 28000 01 0000 140</t>
  </si>
  <si>
    <t>000 1 16 30000 01 0000 140</t>
  </si>
  <si>
    <t>000 1 16 33000 00 0000 140</t>
  </si>
  <si>
    <t>000 1 16 35000 00 0000 140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</si>
  <si>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</si>
  <si>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</si>
  <si>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</si>
  <si>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</si>
  <si>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</si>
  <si>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</si>
  <si>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</si>
  <si>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</si>
  <si>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</si>
  <si>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</si>
  <si>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</si>
  <si>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1.1.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</si>
  <si>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</si>
  <si>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</si>
  <si>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</si>
  <si>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</si>
  <si>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</si>
  <si>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</si>
  <si>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</si>
  <si>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</si>
  <si>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</si>
  <si>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7.</t>
  </si>
  <si>
    <t>7.1.</t>
  </si>
  <si>
    <t>7.2.</t>
  </si>
  <si>
    <t>7.3.</t>
  </si>
  <si>
    <t>7.4.</t>
  </si>
  <si>
    <t>7.5.</t>
  </si>
  <si>
    <t>8.1.</t>
  </si>
  <si>
    <t>9.1.</t>
  </si>
  <si>
    <t>9.2.</t>
  </si>
  <si>
    <t>10.1.</t>
  </si>
  <si>
    <t>10.2.</t>
  </si>
  <si>
    <t>10.3.</t>
  </si>
  <si>
    <t>10.4.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</si>
  <si>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</si>
  <si>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</si>
  <si>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</si>
  <si>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</si>
  <si>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</si>
  <si>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</si>
  <si>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</si>
  <si>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</si>
  <si>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</si>
  <si>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</si>
  <si>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</si>
  <si>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</si>
  <si>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</si>
  <si>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12.1.</t>
  </si>
  <si>
    <t>12.2.</t>
  </si>
  <si>
    <t>13.1.</t>
  </si>
  <si>
    <t>13.2.</t>
  </si>
  <si>
    <t>13.3.</t>
  </si>
  <si>
    <t>13.4.</t>
  </si>
  <si>
    <t>14.1.</t>
  </si>
  <si>
    <t>15.1.</t>
  </si>
  <si>
    <t>Наименование кода классификации доходов</t>
  </si>
  <si>
    <t>Код классификации доходов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</si>
  <si>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</si>
  <si>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</si>
  <si>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</si>
  <si>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</si>
  <si>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</si>
  <si>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</si>
  <si>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</si>
  <si>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</si>
  <si>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</si>
  <si>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</si>
  <si>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</si>
  <si>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</si>
  <si>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</si>
  <si>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</si>
  <si>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</si>
  <si>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</si>
  <si>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</si>
  <si>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</si>
  <si>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</si>
  <si>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Проценты, полученные от предоставления бюджетных кредитов внутри страны 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</si>
  <si>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</si>
  <si>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</si>
  <si>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</si>
  <si>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</si>
  <si>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</si>
  <si>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
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</si>
  <si>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</si>
  <si>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</si>
  <si>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</si>
  <si>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</si>
  <si>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
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</si>
  <si>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</si>
  <si>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</si>
  <si>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</si>
  <si>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</si>
  <si>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</si>
  <si>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</si>
  <si>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</si>
  <si>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</si>
  <si>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              и законодательства в сфере защиты прав потребителей</t>
  </si>
  <si>
    <t>Денежные взыскания (штрафы) за правонарушения        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</si>
  <si>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</si>
  <si>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Суммы по искам о возмещении вреда, причиненного окружающей среде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</si>
  <si>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</si>
  <si>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</si>
  <si>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                                                                                                                                                    о промышленной безопасности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</si>
  <si>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</si>
  <si>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</si>
  <si>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Невыясненные поступления, зачисляемые в бюджеты городских округов</t>
  </si>
  <si>
    <t>Прочие неналоговые доходы 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</si>
  <si>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</si>
  <si>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</si>
  <si>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</si>
  <si>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</si>
  <si>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</si>
  <si>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</si>
  <si>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</si>
  <si>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</si>
  <si>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</si>
  <si>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</si>
  <si>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</si>
  <si>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</si>
  <si>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000 2 02 20000 00 0000 150</t>
  </si>
  <si>
    <t>000 2 02 30000 00  0000 150</t>
  </si>
  <si>
    <t>000 2 19 00000 04 0000 150</t>
  </si>
  <si>
    <t>План на 2019 год, руб.</t>
  </si>
  <si>
    <t>План на 2020 год, руб.</t>
  </si>
  <si>
    <t>отклонение, руб.</t>
  </si>
  <si>
    <t>отношение, %</t>
  </si>
  <si>
    <t>000 2 02 10000 00 0000 150</t>
  </si>
  <si>
    <t>000 2 02 40000 00  0000 150</t>
  </si>
  <si>
    <t>000 2 18 04000 04 0000 150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</si>
  <si>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</si>
  <si>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Исполнение за 2016 год, руб.</t>
  </si>
  <si>
    <t>Ожидаемое исполнение за 2017 год, руб.</t>
  </si>
  <si>
    <t>План на 2018 год, руб.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</si>
  <si>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</si>
  <si>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</si>
  <si>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Сравнение плана 2018 года с исполнением за 2016 год</t>
  </si>
  <si>
    <t>Сравнение плана 2018 года с ожидаемым исполнением за 2017 год</t>
  </si>
  <si>
    <t>Сведения о доходах бюджета по видам доходов на 2018 год и плановый период 2019-2020 годов в сравнении с ожидаемым исполнением за 2017 год и фактическим исполнением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</si>
</sst>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color indexed="8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/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66"/>
  <sheetViews>
    <sheetView showGridLines="0" tabSelected="1" view="pageBreakPreview" zoomScale="70" zoomScaleNormal="70" zoomScaleSheetLayoutView="70" workbookViewId="0">
      <selection activeCell="D12" sqref="D12"/>
    </sheetView>
  </sheetViews>
  <sheetFormatPr defaultRowHeight="18.75" x14ac:dyDescent="0.3"/>
  <cols>
    <col min="1" max="1" width="8" style="1" customWidth="1"/>
    <col min="2" max="2" width="34.140625" style="2" customWidth="1"/>
    <col min="3" max="3" width="60" style="2" customWidth="1"/>
    <col min="4" max="4" width="30.28515625" style="2" customWidth="1"/>
    <col min="5" max="6" width="24.140625" style="2" customWidth="1"/>
    <col min="7" max="7" width="23.5703125" style="2" customWidth="1"/>
    <col min="8" max="8" width="25.42578125" style="2" customWidth="1"/>
    <col min="9" max="9" width="23.7109375" style="2" customWidth="1"/>
    <col min="10" max="10" width="17" style="2" customWidth="1"/>
    <col min="11" max="11" width="21.85546875" style="2" customWidth="1"/>
    <col min="12" max="12" width="14.5703125" style="2" customWidth="1"/>
    <col min="14" max="16384" width="9.140625" style="2"/>
  </cols>
  <sheetData>
    <row r="1" spans="1:12" ht="39" customHeight="1" x14ac:dyDescent="0.3">
      <c r="A1" s="30" t="s">
        <v>195</v>
      </c>
      <c r="B1" s="30"/>
      <c r="C1" s="30"/>
      <c r="D1" s="30"/>
      <c r="E1" s="30"/>
      <c r="F1" s="30"/>
      <c r="G1" s="30"/>
      <c r="H1" s="30"/>
      <c r="I1" s="31"/>
      <c r="J1" s="31"/>
      <c r="K1" s="31"/>
      <c r="L1" s="31"/>
    </row>
    <row r="2" spans="1:12" ht="63.75" customHeight="1" x14ac:dyDescent="0.3">
      <c r="A2" s="34" t="s">
        <v>0</v>
      </c>
      <c r="B2" s="36" t="s">
        <v>114</v>
      </c>
      <c r="C2" s="36" t="s">
        <v>113</v>
      </c>
      <c r="D2" s="37" t="s">
        <v>188</v>
      </c>
      <c r="E2" s="37" t="s">
        <v>189</v>
      </c>
      <c r="F2" s="37" t="s">
        <v>190</v>
      </c>
      <c r="G2" s="37" t="s">
        <v>180</v>
      </c>
      <c r="H2" s="37" t="s">
        <v>181</v>
      </c>
      <c r="I2" s="32" t="s">
        <v>193</v>
      </c>
      <c r="J2" s="33"/>
      <c r="K2" s="32" t="s">
        <v>194</v>
      </c>
      <c r="L2" s="33"/>
    </row>
    <row r="3" spans="1:12" ht="44.25" customHeight="1" x14ac:dyDescent="0.3">
      <c r="A3" s="35"/>
      <c r="B3" s="35"/>
      <c r="C3" s="35"/>
      <c r="D3" s="35"/>
      <c r="E3" s="35"/>
      <c r="F3" s="35"/>
      <c r="G3" s="35"/>
      <c r="H3" s="35"/>
      <c r="I3" s="3" t="s">
        <v>182</v>
      </c>
      <c r="J3" s="3" t="s">
        <v>183</v>
      </c>
      <c r="K3" s="3" t="s">
        <v>182</v>
      </c>
      <c r="L3" s="3" t="s">
        <v>183</v>
      </c>
    </row>
    <row r="4" spans="1:12" x14ac:dyDescent="0.3">
      <c r="A4" s="6"/>
      <c r="B4" s="7"/>
      <c r="C4" s="14" t="s">
        <v>174</v>
      </c>
      <c r="D4" s="15">
        <f>D5+D57</f>
        <v>21617628783.810001</v>
      </c>
      <c r="E4" s="15">
        <f t="shared" ref="E4:H4" si="0">E5+E57</f>
        <v>20866593820.990002</v>
      </c>
      <c r="F4" s="15">
        <f t="shared" si="0"/>
        <v>21826048771.599998</v>
      </c>
      <c r="G4" s="15">
        <f t="shared" si="0"/>
        <v>22361395698.5</v>
      </c>
      <c r="H4" s="15">
        <f t="shared" si="0"/>
        <v>22659728939.779999</v>
      </c>
      <c r="I4" s="15">
        <f>F4-D4</f>
        <v>208419987.78999999</v>
      </c>
      <c r="J4" s="29">
        <f>F4/D4*100</f>
        <v>101</v>
      </c>
      <c r="K4" s="15">
        <f>F4-E4</f>
        <v>959454950.61000001</v>
      </c>
      <c r="L4" s="29">
        <f>F4/E4*100</f>
        <v>104.6</v>
      </c>
    </row>
    <row r="5" spans="1:12" x14ac:dyDescent="0.3">
      <c r="A5" s="22"/>
      <c r="B5" s="9" t="s">
        <v>15</v>
      </c>
      <c r="C5" s="8" t="s">
        <v>115</v>
      </c>
      <c r="D5" s="15">
        <f>D6+D8+D10+D15+D18+D21+D22+D28+D30+D38+D54+D33</f>
        <v>9704959149.6700001</v>
      </c>
      <c r="E5" s="15">
        <f t="shared" ref="E5:H5" si="1">E6+E8+E10+E15+E18+E21+E22+E28+E30+E38+E54+E33</f>
        <v>9649913155.4500008</v>
      </c>
      <c r="F5" s="15">
        <f t="shared" si="1"/>
        <v>9940059049.6299992</v>
      </c>
      <c r="G5" s="15">
        <f t="shared" si="1"/>
        <v>10519397076.530001</v>
      </c>
      <c r="H5" s="15">
        <f t="shared" si="1"/>
        <v>10960176417.809999</v>
      </c>
      <c r="I5" s="15">
        <f t="shared" ref="I5:I66" si="2">F5-D5</f>
        <v>235099899.96000001</v>
      </c>
      <c r="J5" s="29">
        <f t="shared" ref="J5:J66" si="3">F5/D5*100</f>
        <v>102.4</v>
      </c>
      <c r="K5" s="15">
        <f t="shared" ref="K5:K66" si="4">F5-E5</f>
        <v>290145894.18000001</v>
      </c>
      <c r="L5" s="29">
        <f t="shared" ref="L5:L66" si="5">F5/E5*100</f>
        <v>103</v>
      </c>
    </row>
    <row r="6" spans="1:12" x14ac:dyDescent="0.3">
      <c r="A6" s="23" t="s">
        <v>1</v>
      </c>
      <c r="B6" s="9" t="s">
        <v>16</v>
      </c>
      <c r="C6" s="10" t="s">
        <v>116</v>
      </c>
      <c r="D6" s="15">
        <f>D7</f>
        <v>6146528161.3299999</v>
      </c>
      <c r="E6" s="15">
        <f t="shared" ref="E6:H6" si="6">E7</f>
        <v>6291702541</v>
      </c>
      <c r="F6" s="15">
        <f t="shared" si="6"/>
        <v>6416359099</v>
      </c>
      <c r="G6" s="15">
        <f t="shared" si="6"/>
        <v>6805392326</v>
      </c>
      <c r="H6" s="15">
        <f t="shared" si="6"/>
        <v>7130685698</v>
      </c>
      <c r="I6" s="15">
        <f t="shared" si="2"/>
        <v>269830937.67000002</v>
      </c>
      <c r="J6" s="29">
        <f t="shared" si="3"/>
        <v>104.4</v>
      </c>
      <c r="K6" s="15">
        <f t="shared" si="4"/>
        <v>124656558</v>
      </c>
      <c r="L6" s="29">
        <f t="shared" si="5"/>
        <v>102</v>
      </c>
    </row>
    <row r="7" spans="1:12" x14ac:dyDescent="0.3">
      <c r="A7" s="23" t="s">
        <v>69</v>
      </c>
      <c r="B7" s="4" t="s">
        <v>17</v>
      </c>
      <c r="C7" s="8" t="s">
        <v>117</v>
      </c>
      <c r="D7" s="15">
        <v>6146528161.3299999</v>
      </c>
      <c r="E7" s="5">
        <v>6291702541</v>
      </c>
      <c r="F7" s="5">
        <v>6416359099</v>
      </c>
      <c r="G7" s="15">
        <v>6805392326</v>
      </c>
      <c r="H7" s="15">
        <v>7130685698</v>
      </c>
      <c r="I7" s="15">
        <f t="shared" si="2"/>
        <v>269830937.67000002</v>
      </c>
      <c r="J7" s="29">
        <f t="shared" si="3"/>
        <v>104.4</v>
      </c>
      <c r="K7" s="15">
        <f t="shared" si="4"/>
        <v>124656558</v>
      </c>
      <c r="L7" s="29">
        <f t="shared" si="5"/>
        <v>102</v>
      </c>
    </row>
    <row r="8" spans="1:12" ht="48" customHeight="1" x14ac:dyDescent="0.3">
      <c r="A8" s="24" t="s">
        <v>2</v>
      </c>
      <c r="B8" s="4" t="s">
        <v>18</v>
      </c>
      <c r="C8" s="11" t="s">
        <v>118</v>
      </c>
      <c r="D8" s="16">
        <f>D9</f>
        <v>39330957.020000003</v>
      </c>
      <c r="E8" s="16">
        <f t="shared" ref="E8:H8" si="7">E9</f>
        <v>33217920.850000001</v>
      </c>
      <c r="F8" s="16">
        <f t="shared" si="7"/>
        <v>30938341.739999998</v>
      </c>
      <c r="G8" s="16">
        <f t="shared" si="7"/>
        <v>34827693.57</v>
      </c>
      <c r="H8" s="16">
        <f t="shared" si="7"/>
        <v>34827693.57</v>
      </c>
      <c r="I8" s="15">
        <f t="shared" si="2"/>
        <v>-8392615.2799999993</v>
      </c>
      <c r="J8" s="29">
        <f t="shared" si="3"/>
        <v>78.7</v>
      </c>
      <c r="K8" s="15">
        <f t="shared" si="4"/>
        <v>-2279579.11</v>
      </c>
      <c r="L8" s="29">
        <f t="shared" si="5"/>
        <v>93.1</v>
      </c>
    </row>
    <row r="9" spans="1:12" ht="56.25" x14ac:dyDescent="0.3">
      <c r="A9" s="24" t="s">
        <v>70</v>
      </c>
      <c r="B9" s="4" t="s">
        <v>19</v>
      </c>
      <c r="C9" s="12" t="s">
        <v>119</v>
      </c>
      <c r="D9" s="16">
        <v>39330957.020000003</v>
      </c>
      <c r="E9" s="5">
        <v>33217920.850000001</v>
      </c>
      <c r="F9" s="5">
        <v>30938341.739999998</v>
      </c>
      <c r="G9" s="20">
        <v>34827693.57</v>
      </c>
      <c r="H9" s="16">
        <v>34827693.57</v>
      </c>
      <c r="I9" s="15">
        <f t="shared" si="2"/>
        <v>-8392615.2799999993</v>
      </c>
      <c r="J9" s="29">
        <f t="shared" si="3"/>
        <v>78.7</v>
      </c>
      <c r="K9" s="15">
        <f t="shared" si="4"/>
        <v>-2279579.11</v>
      </c>
      <c r="L9" s="29">
        <f t="shared" si="5"/>
        <v>93.1</v>
      </c>
    </row>
    <row r="10" spans="1:12" ht="30.75" customHeight="1" x14ac:dyDescent="0.3">
      <c r="A10" s="23" t="s">
        <v>3</v>
      </c>
      <c r="B10" s="4" t="s">
        <v>20</v>
      </c>
      <c r="C10" s="10" t="s">
        <v>120</v>
      </c>
      <c r="D10" s="15">
        <f>D11+D12+D13+D14</f>
        <v>1446165407.3299999</v>
      </c>
      <c r="E10" s="15">
        <f t="shared" ref="E10:H10" si="8">E11+E12+E13+E14</f>
        <v>1518815956</v>
      </c>
      <c r="F10" s="15">
        <f t="shared" si="8"/>
        <v>1565709605</v>
      </c>
      <c r="G10" s="15">
        <f t="shared" si="8"/>
        <v>1726379612</v>
      </c>
      <c r="H10" s="15">
        <f t="shared" si="8"/>
        <v>1823710845</v>
      </c>
      <c r="I10" s="15">
        <f t="shared" si="2"/>
        <v>119544197.67</v>
      </c>
      <c r="J10" s="29">
        <f t="shared" si="3"/>
        <v>108.3</v>
      </c>
      <c r="K10" s="15">
        <f t="shared" si="4"/>
        <v>46893649</v>
      </c>
      <c r="L10" s="29">
        <f t="shared" si="5"/>
        <v>103.1</v>
      </c>
    </row>
    <row r="11" spans="1:12" ht="37.5" x14ac:dyDescent="0.3">
      <c r="A11" s="25" t="s">
        <v>71</v>
      </c>
      <c r="B11" s="4" t="s">
        <v>21</v>
      </c>
      <c r="C11" s="10" t="s">
        <v>121</v>
      </c>
      <c r="D11" s="15">
        <v>1014311147.0700001</v>
      </c>
      <c r="E11" s="5">
        <v>1103599024</v>
      </c>
      <c r="F11" s="5">
        <v>1167842096</v>
      </c>
      <c r="G11" s="20">
        <v>1344246318</v>
      </c>
      <c r="H11" s="15">
        <v>1455913045</v>
      </c>
      <c r="I11" s="15">
        <f t="shared" si="2"/>
        <v>153530948.93000001</v>
      </c>
      <c r="J11" s="29">
        <f t="shared" si="3"/>
        <v>115.1</v>
      </c>
      <c r="K11" s="15">
        <f t="shared" si="4"/>
        <v>64243072</v>
      </c>
      <c r="L11" s="29">
        <f t="shared" si="5"/>
        <v>105.8</v>
      </c>
    </row>
    <row r="12" spans="1:12" ht="37.5" x14ac:dyDescent="0.3">
      <c r="A12" s="23" t="s">
        <v>72</v>
      </c>
      <c r="B12" s="4" t="s">
        <v>22</v>
      </c>
      <c r="C12" s="10" t="s">
        <v>122</v>
      </c>
      <c r="D12" s="15">
        <v>349585455.88999999</v>
      </c>
      <c r="E12" s="5">
        <v>325233365</v>
      </c>
      <c r="F12" s="5">
        <v>304418430</v>
      </c>
      <c r="G12" s="20">
        <v>284935650</v>
      </c>
      <c r="H12" s="15">
        <v>266699769</v>
      </c>
      <c r="I12" s="15">
        <f t="shared" si="2"/>
        <v>-45167025.890000001</v>
      </c>
      <c r="J12" s="29">
        <f t="shared" si="3"/>
        <v>87.1</v>
      </c>
      <c r="K12" s="15">
        <f t="shared" si="4"/>
        <v>-20814935</v>
      </c>
      <c r="L12" s="29">
        <f t="shared" si="5"/>
        <v>93.6</v>
      </c>
    </row>
    <row r="13" spans="1:12" ht="31.5" customHeight="1" x14ac:dyDescent="0.3">
      <c r="A13" s="23" t="s">
        <v>73</v>
      </c>
      <c r="B13" s="4" t="s">
        <v>23</v>
      </c>
      <c r="C13" s="10" t="s">
        <v>123</v>
      </c>
      <c r="D13" s="15">
        <v>1201399.33</v>
      </c>
      <c r="E13" s="5">
        <v>1155440</v>
      </c>
      <c r="F13" s="5">
        <v>1245483</v>
      </c>
      <c r="G13" s="20">
        <v>1305904</v>
      </c>
      <c r="H13" s="15">
        <v>1370622</v>
      </c>
      <c r="I13" s="15">
        <f t="shared" si="2"/>
        <v>44083.67</v>
      </c>
      <c r="J13" s="29">
        <f t="shared" si="3"/>
        <v>103.7</v>
      </c>
      <c r="K13" s="15">
        <f t="shared" si="4"/>
        <v>90043</v>
      </c>
      <c r="L13" s="29">
        <f t="shared" si="5"/>
        <v>107.8</v>
      </c>
    </row>
    <row r="14" spans="1:12" ht="37.5" x14ac:dyDescent="0.3">
      <c r="A14" s="23" t="s">
        <v>74</v>
      </c>
      <c r="B14" s="4" t="s">
        <v>24</v>
      </c>
      <c r="C14" s="10" t="s">
        <v>124</v>
      </c>
      <c r="D14" s="15">
        <v>81067405.040000007</v>
      </c>
      <c r="E14" s="5">
        <v>88828127</v>
      </c>
      <c r="F14" s="5">
        <v>92203596</v>
      </c>
      <c r="G14" s="20">
        <v>95891740</v>
      </c>
      <c r="H14" s="15">
        <v>99727409</v>
      </c>
      <c r="I14" s="15">
        <f t="shared" si="2"/>
        <v>11136190.960000001</v>
      </c>
      <c r="J14" s="29">
        <f t="shared" si="3"/>
        <v>113.7</v>
      </c>
      <c r="K14" s="15">
        <f t="shared" si="4"/>
        <v>3375469</v>
      </c>
      <c r="L14" s="29">
        <f t="shared" si="5"/>
        <v>103.8</v>
      </c>
    </row>
    <row r="15" spans="1:12" x14ac:dyDescent="0.3">
      <c r="A15" s="23" t="s">
        <v>4</v>
      </c>
      <c r="B15" s="4" t="s">
        <v>25</v>
      </c>
      <c r="C15" s="10" t="s">
        <v>125</v>
      </c>
      <c r="D15" s="15">
        <f>D16+D17</f>
        <v>563424825.25</v>
      </c>
      <c r="E15" s="15">
        <f t="shared" ref="E15:H15" si="9">E16+E17</f>
        <v>565415349</v>
      </c>
      <c r="F15" s="15">
        <f t="shared" si="9"/>
        <v>574629887</v>
      </c>
      <c r="G15" s="15">
        <f t="shared" si="9"/>
        <v>583776050</v>
      </c>
      <c r="H15" s="15">
        <f t="shared" si="9"/>
        <v>593653906</v>
      </c>
      <c r="I15" s="15">
        <f t="shared" si="2"/>
        <v>11205061.75</v>
      </c>
      <c r="J15" s="29">
        <f t="shared" si="3"/>
        <v>102</v>
      </c>
      <c r="K15" s="15">
        <f t="shared" si="4"/>
        <v>9214538</v>
      </c>
      <c r="L15" s="29">
        <f t="shared" si="5"/>
        <v>101.6</v>
      </c>
    </row>
    <row r="16" spans="1:12" x14ac:dyDescent="0.3">
      <c r="A16" s="23" t="s">
        <v>75</v>
      </c>
      <c r="B16" s="4" t="s">
        <v>26</v>
      </c>
      <c r="C16" s="10" t="s">
        <v>126</v>
      </c>
      <c r="D16" s="15">
        <v>72939716.560000002</v>
      </c>
      <c r="E16" s="5">
        <v>105112500</v>
      </c>
      <c r="F16" s="5">
        <v>114327038</v>
      </c>
      <c r="G16" s="20">
        <v>123473201</v>
      </c>
      <c r="H16" s="15">
        <v>133351057</v>
      </c>
      <c r="I16" s="15">
        <f t="shared" si="2"/>
        <v>41387321.439999998</v>
      </c>
      <c r="J16" s="29">
        <f t="shared" si="3"/>
        <v>156.69999999999999</v>
      </c>
      <c r="K16" s="15">
        <f t="shared" si="4"/>
        <v>9214538</v>
      </c>
      <c r="L16" s="29">
        <f t="shared" si="5"/>
        <v>108.8</v>
      </c>
    </row>
    <row r="17" spans="1:12" x14ac:dyDescent="0.3">
      <c r="A17" s="23" t="s">
        <v>76</v>
      </c>
      <c r="B17" s="4" t="s">
        <v>27</v>
      </c>
      <c r="C17" s="10" t="s">
        <v>127</v>
      </c>
      <c r="D17" s="15">
        <v>490485108.69</v>
      </c>
      <c r="E17" s="5">
        <v>460302849</v>
      </c>
      <c r="F17" s="5">
        <v>460302849</v>
      </c>
      <c r="G17" s="20">
        <v>460302849</v>
      </c>
      <c r="H17" s="15">
        <v>460302849</v>
      </c>
      <c r="I17" s="15">
        <f t="shared" si="2"/>
        <v>-30182259.690000001</v>
      </c>
      <c r="J17" s="29">
        <f t="shared" si="3"/>
        <v>93.8</v>
      </c>
      <c r="K17" s="15">
        <f t="shared" si="4"/>
        <v>0</v>
      </c>
      <c r="L17" s="29">
        <f t="shared" si="5"/>
        <v>100</v>
      </c>
    </row>
    <row r="18" spans="1:12" x14ac:dyDescent="0.3">
      <c r="A18" s="23" t="s">
        <v>5</v>
      </c>
      <c r="B18" s="4" t="s">
        <v>28</v>
      </c>
      <c r="C18" s="10" t="s">
        <v>128</v>
      </c>
      <c r="D18" s="15">
        <f>D19+D20</f>
        <v>74140134.140000001</v>
      </c>
      <c r="E18" s="15">
        <f t="shared" ref="E18:H18" si="10">E19+E20</f>
        <v>79032610</v>
      </c>
      <c r="F18" s="15">
        <f t="shared" si="10"/>
        <v>87178135</v>
      </c>
      <c r="G18" s="15">
        <f t="shared" si="10"/>
        <v>85038135</v>
      </c>
      <c r="H18" s="15">
        <f t="shared" si="10"/>
        <v>85038135</v>
      </c>
      <c r="I18" s="15">
        <f t="shared" si="2"/>
        <v>13038000.859999999</v>
      </c>
      <c r="J18" s="29">
        <f t="shared" si="3"/>
        <v>117.6</v>
      </c>
      <c r="K18" s="15">
        <f t="shared" si="4"/>
        <v>8145525</v>
      </c>
      <c r="L18" s="29">
        <f t="shared" si="5"/>
        <v>110.3</v>
      </c>
    </row>
    <row r="19" spans="1:12" ht="56.25" x14ac:dyDescent="0.3">
      <c r="A19" s="25" t="s">
        <v>77</v>
      </c>
      <c r="B19" s="4" t="s">
        <v>29</v>
      </c>
      <c r="C19" s="10" t="s">
        <v>129</v>
      </c>
      <c r="D19" s="15">
        <v>72094134.140000001</v>
      </c>
      <c r="E19" s="21">
        <v>77253210</v>
      </c>
      <c r="F19" s="5">
        <v>82660935</v>
      </c>
      <c r="G19" s="20">
        <v>82660935</v>
      </c>
      <c r="H19" s="15">
        <v>82660935</v>
      </c>
      <c r="I19" s="15">
        <f t="shared" si="2"/>
        <v>10566800.859999999</v>
      </c>
      <c r="J19" s="29">
        <f t="shared" si="3"/>
        <v>114.7</v>
      </c>
      <c r="K19" s="15">
        <f t="shared" si="4"/>
        <v>5407725</v>
      </c>
      <c r="L19" s="29">
        <f t="shared" si="5"/>
        <v>107</v>
      </c>
    </row>
    <row r="20" spans="1:12" ht="56.25" x14ac:dyDescent="0.3">
      <c r="A20" s="25" t="s">
        <v>78</v>
      </c>
      <c r="B20" s="4" t="s">
        <v>30</v>
      </c>
      <c r="C20" s="13" t="s">
        <v>130</v>
      </c>
      <c r="D20" s="15">
        <v>2046000</v>
      </c>
      <c r="E20" s="21">
        <v>1779400</v>
      </c>
      <c r="F20" s="5">
        <v>4517200</v>
      </c>
      <c r="G20" s="20">
        <v>2377200</v>
      </c>
      <c r="H20" s="15">
        <v>2377200</v>
      </c>
      <c r="I20" s="15">
        <f t="shared" si="2"/>
        <v>2471200</v>
      </c>
      <c r="J20" s="29">
        <f t="shared" si="3"/>
        <v>220.8</v>
      </c>
      <c r="K20" s="15">
        <f t="shared" si="4"/>
        <v>2737800</v>
      </c>
      <c r="L20" s="29">
        <f t="shared" si="5"/>
        <v>253.9</v>
      </c>
    </row>
    <row r="21" spans="1:12" ht="37.5" x14ac:dyDescent="0.3">
      <c r="A21" s="25" t="s">
        <v>6</v>
      </c>
      <c r="B21" s="4" t="s">
        <v>31</v>
      </c>
      <c r="C21" s="10" t="s">
        <v>131</v>
      </c>
      <c r="D21" s="15">
        <v>790.91</v>
      </c>
      <c r="E21" s="5">
        <v>420</v>
      </c>
      <c r="F21" s="5"/>
      <c r="G21" s="20"/>
      <c r="H21" s="15"/>
      <c r="I21" s="15">
        <f t="shared" si="2"/>
        <v>-790.91</v>
      </c>
      <c r="J21" s="29">
        <f t="shared" si="3"/>
        <v>0</v>
      </c>
      <c r="K21" s="15">
        <f t="shared" si="4"/>
        <v>-420</v>
      </c>
      <c r="L21" s="29">
        <f t="shared" si="5"/>
        <v>0</v>
      </c>
    </row>
    <row r="22" spans="1:12" ht="56.25" x14ac:dyDescent="0.3">
      <c r="A22" s="23" t="s">
        <v>79</v>
      </c>
      <c r="B22" s="4" t="s">
        <v>32</v>
      </c>
      <c r="C22" s="10" t="s">
        <v>132</v>
      </c>
      <c r="D22" s="15">
        <f>D23+D24+D25+D26+D27</f>
        <v>829011583.20000005</v>
      </c>
      <c r="E22" s="15">
        <f t="shared" ref="E22:H22" si="11">E23+E24+E25+E26+E27</f>
        <v>693477075.52999997</v>
      </c>
      <c r="F22" s="15">
        <f t="shared" si="11"/>
        <v>783068201.96000004</v>
      </c>
      <c r="G22" s="15">
        <f t="shared" si="11"/>
        <v>818626693.67999995</v>
      </c>
      <c r="H22" s="15">
        <f t="shared" si="11"/>
        <v>849526227.62</v>
      </c>
      <c r="I22" s="15">
        <f t="shared" si="2"/>
        <v>-45943381.240000002</v>
      </c>
      <c r="J22" s="29">
        <f t="shared" si="3"/>
        <v>94.5</v>
      </c>
      <c r="K22" s="15">
        <f t="shared" si="4"/>
        <v>89591126.430000007</v>
      </c>
      <c r="L22" s="29">
        <f t="shared" si="5"/>
        <v>112.9</v>
      </c>
    </row>
    <row r="23" spans="1:12" ht="112.5" x14ac:dyDescent="0.3">
      <c r="A23" s="23" t="s">
        <v>80</v>
      </c>
      <c r="B23" s="4" t="s">
        <v>33</v>
      </c>
      <c r="C23" s="10" t="s">
        <v>133</v>
      </c>
      <c r="D23" s="15">
        <v>12351926</v>
      </c>
      <c r="E23" s="5">
        <v>10793129.640000001</v>
      </c>
      <c r="F23" s="5">
        <v>12846835.52</v>
      </c>
      <c r="G23" s="20">
        <v>5395652.1799999997</v>
      </c>
      <c r="H23" s="15">
        <v>248863.33</v>
      </c>
      <c r="I23" s="15">
        <f t="shared" si="2"/>
        <v>494909.52</v>
      </c>
      <c r="J23" s="29">
        <f t="shared" si="3"/>
        <v>104</v>
      </c>
      <c r="K23" s="15">
        <f t="shared" si="4"/>
        <v>2053705.88</v>
      </c>
      <c r="L23" s="29">
        <f t="shared" si="5"/>
        <v>119</v>
      </c>
    </row>
    <row r="24" spans="1:12" ht="37.5" x14ac:dyDescent="0.3">
      <c r="A24" s="23" t="s">
        <v>81</v>
      </c>
      <c r="B24" s="4" t="s">
        <v>34</v>
      </c>
      <c r="C24" s="10" t="s">
        <v>134</v>
      </c>
      <c r="D24" s="15">
        <v>46525.07</v>
      </c>
      <c r="E24" s="5">
        <v>32585.919999999998</v>
      </c>
      <c r="F24" s="5">
        <v>11438</v>
      </c>
      <c r="G24" s="20">
        <v>5424</v>
      </c>
      <c r="H24" s="15">
        <v>2021</v>
      </c>
      <c r="I24" s="15">
        <f t="shared" si="2"/>
        <v>-35087.07</v>
      </c>
      <c r="J24" s="29">
        <f t="shared" si="3"/>
        <v>24.6</v>
      </c>
      <c r="K24" s="15">
        <f t="shared" si="4"/>
        <v>-21147.919999999998</v>
      </c>
      <c r="L24" s="29">
        <f t="shared" si="5"/>
        <v>35.1</v>
      </c>
    </row>
    <row r="25" spans="1:12" ht="131.25" x14ac:dyDescent="0.3">
      <c r="A25" s="23" t="s">
        <v>82</v>
      </c>
      <c r="B25" s="4" t="s">
        <v>35</v>
      </c>
      <c r="C25" s="10" t="s">
        <v>135</v>
      </c>
      <c r="D25" s="15">
        <v>815122224.16999996</v>
      </c>
      <c r="E25" s="5">
        <v>679122602.26999998</v>
      </c>
      <c r="F25" s="5">
        <v>758748291.02999997</v>
      </c>
      <c r="G25" s="20">
        <v>794055148.45000005</v>
      </c>
      <c r="H25" s="15">
        <v>828368691.19000006</v>
      </c>
      <c r="I25" s="15">
        <f t="shared" si="2"/>
        <v>-56373933.140000001</v>
      </c>
      <c r="J25" s="29">
        <f t="shared" si="3"/>
        <v>93.1</v>
      </c>
      <c r="K25" s="15">
        <f t="shared" si="4"/>
        <v>79625688.760000005</v>
      </c>
      <c r="L25" s="29">
        <f t="shared" si="5"/>
        <v>111.7</v>
      </c>
    </row>
    <row r="26" spans="1:12" ht="37.5" x14ac:dyDescent="0.3">
      <c r="A26" s="23" t="s">
        <v>83</v>
      </c>
      <c r="B26" s="4" t="s">
        <v>36</v>
      </c>
      <c r="C26" s="10" t="s">
        <v>136</v>
      </c>
      <c r="D26" s="15">
        <v>1410201.2</v>
      </c>
      <c r="E26" s="5">
        <v>3522318.7</v>
      </c>
      <c r="F26" s="5">
        <v>3316302.9</v>
      </c>
      <c r="G26" s="20">
        <v>3316302.9</v>
      </c>
      <c r="H26" s="15">
        <v>3316302.9</v>
      </c>
      <c r="I26" s="15">
        <f t="shared" si="2"/>
        <v>1906101.7</v>
      </c>
      <c r="J26" s="29">
        <f t="shared" si="3"/>
        <v>235.2</v>
      </c>
      <c r="K26" s="15">
        <f t="shared" si="4"/>
        <v>-206015.8</v>
      </c>
      <c r="L26" s="29">
        <f t="shared" si="5"/>
        <v>94.2</v>
      </c>
    </row>
    <row r="27" spans="1:12" ht="131.25" x14ac:dyDescent="0.3">
      <c r="A27" s="23" t="s">
        <v>84</v>
      </c>
      <c r="B27" s="4" t="s">
        <v>37</v>
      </c>
      <c r="C27" s="10" t="s">
        <v>137</v>
      </c>
      <c r="D27" s="15">
        <v>80706.759999999995</v>
      </c>
      <c r="E27" s="5">
        <v>6439</v>
      </c>
      <c r="F27" s="5">
        <v>8145334.5099999998</v>
      </c>
      <c r="G27" s="20">
        <v>15854166.15</v>
      </c>
      <c r="H27" s="15">
        <v>17590349.199999999</v>
      </c>
      <c r="I27" s="15">
        <f t="shared" si="2"/>
        <v>8064627.75</v>
      </c>
      <c r="J27" s="29">
        <f t="shared" si="3"/>
        <v>10092.5</v>
      </c>
      <c r="K27" s="15">
        <f t="shared" si="4"/>
        <v>8138895.5099999998</v>
      </c>
      <c r="L27" s="29">
        <f t="shared" si="5"/>
        <v>126500</v>
      </c>
    </row>
    <row r="28" spans="1:12" ht="37.5" x14ac:dyDescent="0.3">
      <c r="A28" s="23" t="s">
        <v>7</v>
      </c>
      <c r="B28" s="4" t="s">
        <v>38</v>
      </c>
      <c r="C28" s="10" t="s">
        <v>138</v>
      </c>
      <c r="D28" s="15">
        <f>D29</f>
        <v>33477851.600000001</v>
      </c>
      <c r="E28" s="15">
        <f t="shared" ref="E28:H28" si="12">E29</f>
        <v>13018286.27</v>
      </c>
      <c r="F28" s="15">
        <f t="shared" si="12"/>
        <v>12993729</v>
      </c>
      <c r="G28" s="15">
        <f t="shared" si="12"/>
        <v>12993729</v>
      </c>
      <c r="H28" s="15">
        <f t="shared" si="12"/>
        <v>12993729</v>
      </c>
      <c r="I28" s="15">
        <f>F28-D28</f>
        <v>-20484122.600000001</v>
      </c>
      <c r="J28" s="29">
        <f t="shared" si="3"/>
        <v>38.799999999999997</v>
      </c>
      <c r="K28" s="15">
        <f t="shared" si="4"/>
        <v>-24557.27</v>
      </c>
      <c r="L28" s="29">
        <f t="shared" si="5"/>
        <v>99.8</v>
      </c>
    </row>
    <row r="29" spans="1:12" ht="37.5" x14ac:dyDescent="0.3">
      <c r="A29" s="26" t="s">
        <v>85</v>
      </c>
      <c r="B29" s="4" t="s">
        <v>39</v>
      </c>
      <c r="C29" s="10" t="s">
        <v>139</v>
      </c>
      <c r="D29" s="16">
        <v>33477851.600000001</v>
      </c>
      <c r="E29" s="5">
        <v>13018286.27</v>
      </c>
      <c r="F29" s="5">
        <v>12993729</v>
      </c>
      <c r="G29" s="20">
        <v>12993729</v>
      </c>
      <c r="H29" s="15">
        <v>12993729</v>
      </c>
      <c r="I29" s="15">
        <f t="shared" si="2"/>
        <v>-20484122.600000001</v>
      </c>
      <c r="J29" s="29">
        <f t="shared" si="3"/>
        <v>38.799999999999997</v>
      </c>
      <c r="K29" s="15">
        <f t="shared" si="4"/>
        <v>-24557.27</v>
      </c>
      <c r="L29" s="29">
        <f t="shared" si="5"/>
        <v>99.8</v>
      </c>
    </row>
    <row r="30" spans="1:12" ht="37.5" x14ac:dyDescent="0.3">
      <c r="A30" s="26" t="s">
        <v>8</v>
      </c>
      <c r="B30" s="4" t="s">
        <v>40</v>
      </c>
      <c r="C30" s="10" t="s">
        <v>140</v>
      </c>
      <c r="D30" s="15">
        <f>D31+D32</f>
        <v>134018760.92</v>
      </c>
      <c r="E30" s="15">
        <f t="shared" ref="E30:H30" si="13">E31+E32</f>
        <v>97310787.810000002</v>
      </c>
      <c r="F30" s="15">
        <f t="shared" si="13"/>
        <v>169660719.94999999</v>
      </c>
      <c r="G30" s="15">
        <f t="shared" si="13"/>
        <v>174990283.78999999</v>
      </c>
      <c r="H30" s="15">
        <f t="shared" si="13"/>
        <v>174990283.78999999</v>
      </c>
      <c r="I30" s="15">
        <f t="shared" si="2"/>
        <v>35641959.030000001</v>
      </c>
      <c r="J30" s="29">
        <f t="shared" si="3"/>
        <v>126.6</v>
      </c>
      <c r="K30" s="15">
        <f t="shared" si="4"/>
        <v>72349932.140000001</v>
      </c>
      <c r="L30" s="29">
        <f t="shared" si="5"/>
        <v>174.3</v>
      </c>
    </row>
    <row r="31" spans="1:12" x14ac:dyDescent="0.3">
      <c r="A31" s="26" t="s">
        <v>86</v>
      </c>
      <c r="B31" s="4" t="s">
        <v>41</v>
      </c>
      <c r="C31" s="10" t="s">
        <v>141</v>
      </c>
      <c r="D31" s="15">
        <v>28282480.600000001</v>
      </c>
      <c r="E31" s="5">
        <v>25526842.02</v>
      </c>
      <c r="F31" s="5">
        <v>35328698.740000002</v>
      </c>
      <c r="G31" s="5">
        <v>35328698.740000002</v>
      </c>
      <c r="H31" s="5">
        <v>35328698.740000002</v>
      </c>
      <c r="I31" s="15">
        <f t="shared" si="2"/>
        <v>7046218.1399999997</v>
      </c>
      <c r="J31" s="29">
        <f t="shared" si="3"/>
        <v>124.9</v>
      </c>
      <c r="K31" s="15">
        <f t="shared" si="4"/>
        <v>9801856.7200000007</v>
      </c>
      <c r="L31" s="29">
        <f t="shared" si="5"/>
        <v>138.4</v>
      </c>
    </row>
    <row r="32" spans="1:12" x14ac:dyDescent="0.3">
      <c r="A32" s="26" t="s">
        <v>87</v>
      </c>
      <c r="B32" s="4" t="s">
        <v>42</v>
      </c>
      <c r="C32" s="10" t="s">
        <v>142</v>
      </c>
      <c r="D32" s="15">
        <v>105736280.31999999</v>
      </c>
      <c r="E32" s="5">
        <v>71783945.790000007</v>
      </c>
      <c r="F32" s="5">
        <v>134332021.21000001</v>
      </c>
      <c r="G32" s="20">
        <v>139661585.05000001</v>
      </c>
      <c r="H32" s="15">
        <v>139661585.05000001</v>
      </c>
      <c r="I32" s="15">
        <f t="shared" si="2"/>
        <v>28595740.890000001</v>
      </c>
      <c r="J32" s="29">
        <f t="shared" si="3"/>
        <v>127</v>
      </c>
      <c r="K32" s="15">
        <f t="shared" si="4"/>
        <v>62548075.420000002</v>
      </c>
      <c r="L32" s="29">
        <f t="shared" si="5"/>
        <v>187.1</v>
      </c>
    </row>
    <row r="33" spans="1:12" ht="37.5" x14ac:dyDescent="0.3">
      <c r="A33" s="23" t="s">
        <v>9</v>
      </c>
      <c r="B33" s="4" t="s">
        <v>43</v>
      </c>
      <c r="C33" s="10" t="s">
        <v>143</v>
      </c>
      <c r="D33" s="15">
        <f>D34+D35+D36+D37</f>
        <v>262966835.65000001</v>
      </c>
      <c r="E33" s="15">
        <f>E34+E35+E36+E37</f>
        <v>218300187.80000001</v>
      </c>
      <c r="F33" s="15">
        <f t="shared" ref="F33:H33" si="14">F34+F35+F36+F37</f>
        <v>172325820.28</v>
      </c>
      <c r="G33" s="15">
        <f t="shared" si="14"/>
        <v>150229792.78999999</v>
      </c>
      <c r="H33" s="15">
        <f t="shared" si="14"/>
        <v>127630939.13</v>
      </c>
      <c r="I33" s="15">
        <f t="shared" si="2"/>
        <v>-90641015.370000005</v>
      </c>
      <c r="J33" s="29">
        <f t="shared" si="3"/>
        <v>65.5</v>
      </c>
      <c r="K33" s="15">
        <f t="shared" si="4"/>
        <v>-45974367.520000003</v>
      </c>
      <c r="L33" s="29">
        <f t="shared" si="5"/>
        <v>78.900000000000006</v>
      </c>
    </row>
    <row r="34" spans="1:12" x14ac:dyDescent="0.3">
      <c r="A34" s="23" t="s">
        <v>88</v>
      </c>
      <c r="B34" s="4" t="s">
        <v>44</v>
      </c>
      <c r="C34" s="10" t="s">
        <v>144</v>
      </c>
      <c r="D34" s="15">
        <v>71760302.590000004</v>
      </c>
      <c r="E34" s="5">
        <v>48883690.740000002</v>
      </c>
      <c r="F34" s="5">
        <v>51457157.68</v>
      </c>
      <c r="G34" s="5">
        <v>56003961.600000001</v>
      </c>
      <c r="H34" s="5">
        <v>50291073.780000001</v>
      </c>
      <c r="I34" s="15">
        <f t="shared" si="2"/>
        <v>-20303144.91</v>
      </c>
      <c r="J34" s="29">
        <f t="shared" si="3"/>
        <v>71.7</v>
      </c>
      <c r="K34" s="15">
        <f t="shared" si="4"/>
        <v>2573466.94</v>
      </c>
      <c r="L34" s="29">
        <f t="shared" si="5"/>
        <v>105.3</v>
      </c>
    </row>
    <row r="35" spans="1:12" ht="131.25" x14ac:dyDescent="0.3">
      <c r="A35" s="23" t="s">
        <v>89</v>
      </c>
      <c r="B35" s="4" t="s">
        <v>45</v>
      </c>
      <c r="C35" s="10" t="s">
        <v>145</v>
      </c>
      <c r="D35" s="15">
        <v>69549114.709999993</v>
      </c>
      <c r="E35" s="5">
        <v>130059970</v>
      </c>
      <c r="F35" s="5">
        <v>50975015.75</v>
      </c>
      <c r="G35" s="5">
        <v>24332184.34</v>
      </c>
      <c r="H35" s="5">
        <v>7446218.5</v>
      </c>
      <c r="I35" s="15">
        <f t="shared" si="2"/>
        <v>-18574098.960000001</v>
      </c>
      <c r="J35" s="29">
        <f t="shared" si="3"/>
        <v>73.3</v>
      </c>
      <c r="K35" s="15">
        <f t="shared" si="4"/>
        <v>-79084954.25</v>
      </c>
      <c r="L35" s="29">
        <f t="shared" si="5"/>
        <v>39.200000000000003</v>
      </c>
    </row>
    <row r="36" spans="1:12" ht="56.25" x14ac:dyDescent="0.3">
      <c r="A36" s="23" t="s">
        <v>90</v>
      </c>
      <c r="B36" s="4" t="s">
        <v>46</v>
      </c>
      <c r="C36" s="10" t="s">
        <v>146</v>
      </c>
      <c r="D36" s="17">
        <v>121185810.48</v>
      </c>
      <c r="E36" s="5">
        <v>38806527.060000002</v>
      </c>
      <c r="F36" s="5">
        <v>69515557</v>
      </c>
      <c r="G36" s="5">
        <v>69515557</v>
      </c>
      <c r="H36" s="5">
        <v>69515557</v>
      </c>
      <c r="I36" s="15">
        <f t="shared" si="2"/>
        <v>-51670253.479999997</v>
      </c>
      <c r="J36" s="29">
        <f t="shared" si="3"/>
        <v>57.4</v>
      </c>
      <c r="K36" s="15">
        <f t="shared" si="4"/>
        <v>30709029.940000001</v>
      </c>
      <c r="L36" s="29">
        <f t="shared" si="5"/>
        <v>179.1</v>
      </c>
    </row>
    <row r="37" spans="1:12" ht="131.25" x14ac:dyDescent="0.3">
      <c r="A37" s="23" t="s">
        <v>91</v>
      </c>
      <c r="B37" s="18" t="s">
        <v>47</v>
      </c>
      <c r="C37" s="10" t="s">
        <v>147</v>
      </c>
      <c r="D37" s="17">
        <v>471607.87</v>
      </c>
      <c r="E37" s="17">
        <v>550000</v>
      </c>
      <c r="F37" s="5">
        <v>378089.85</v>
      </c>
      <c r="G37" s="5">
        <v>378089.85</v>
      </c>
      <c r="H37" s="5">
        <v>378089.85</v>
      </c>
      <c r="I37" s="15">
        <f t="shared" si="2"/>
        <v>-93518.02</v>
      </c>
      <c r="J37" s="29">
        <f t="shared" si="3"/>
        <v>80.2</v>
      </c>
      <c r="K37" s="15">
        <f t="shared" si="4"/>
        <v>-171910.15</v>
      </c>
      <c r="L37" s="29">
        <f t="shared" si="5"/>
        <v>68.7</v>
      </c>
    </row>
    <row r="38" spans="1:12" ht="30.75" customHeight="1" x14ac:dyDescent="0.3">
      <c r="A38" s="23" t="s">
        <v>10</v>
      </c>
      <c r="B38" s="19" t="s">
        <v>48</v>
      </c>
      <c r="C38" s="10" t="s">
        <v>148</v>
      </c>
      <c r="D38" s="17">
        <f>D39+D40+D41+D43+D44+D45+D46+D47+D48+D49+D50+D51+D52+D53+D42</f>
        <v>84048742.799999997</v>
      </c>
      <c r="E38" s="17">
        <f t="shared" ref="E38:H38" si="15">E39+E40+E41+E43+E44+E45+E46+E47+E48+E49+E50+E51+E52+E53+E42</f>
        <v>107161572.95</v>
      </c>
      <c r="F38" s="17">
        <f t="shared" si="15"/>
        <v>92672647.849999994</v>
      </c>
      <c r="G38" s="17">
        <f t="shared" si="15"/>
        <v>92619897.849999994</v>
      </c>
      <c r="H38" s="17">
        <f t="shared" si="15"/>
        <v>92596097.849999994</v>
      </c>
      <c r="I38" s="15">
        <f t="shared" si="2"/>
        <v>8623905.0500000007</v>
      </c>
      <c r="J38" s="29">
        <f t="shared" si="3"/>
        <v>110.3</v>
      </c>
      <c r="K38" s="15">
        <f t="shared" si="4"/>
        <v>-14488925.1</v>
      </c>
      <c r="L38" s="29">
        <f t="shared" si="5"/>
        <v>86.5</v>
      </c>
    </row>
    <row r="39" spans="1:12" ht="37.5" x14ac:dyDescent="0.3">
      <c r="A39" s="23" t="s">
        <v>92</v>
      </c>
      <c r="B39" s="19" t="s">
        <v>49</v>
      </c>
      <c r="C39" s="10" t="s">
        <v>149</v>
      </c>
      <c r="D39" s="17">
        <v>1565694.59</v>
      </c>
      <c r="E39" s="17">
        <v>1731136</v>
      </c>
      <c r="F39" s="5">
        <v>1653360</v>
      </c>
      <c r="G39" s="5">
        <v>1653360</v>
      </c>
      <c r="H39" s="5">
        <v>1653360</v>
      </c>
      <c r="I39" s="15">
        <f t="shared" si="2"/>
        <v>87665.41</v>
      </c>
      <c r="J39" s="29">
        <f t="shared" si="3"/>
        <v>105.6</v>
      </c>
      <c r="K39" s="15">
        <f t="shared" si="4"/>
        <v>-77776</v>
      </c>
      <c r="L39" s="29">
        <f t="shared" si="5"/>
        <v>95.5</v>
      </c>
    </row>
    <row r="40" spans="1:12" ht="93.75" x14ac:dyDescent="0.3">
      <c r="A40" s="23" t="s">
        <v>93</v>
      </c>
      <c r="B40" s="19" t="s">
        <v>50</v>
      </c>
      <c r="C40" s="10" t="s">
        <v>150</v>
      </c>
      <c r="D40" s="17">
        <v>1465842.42</v>
      </c>
      <c r="E40" s="17">
        <v>600000</v>
      </c>
      <c r="F40" s="5">
        <v>1494021</v>
      </c>
      <c r="G40" s="5">
        <v>1494021</v>
      </c>
      <c r="H40" s="5">
        <v>1494021</v>
      </c>
      <c r="I40" s="15">
        <f t="shared" si="2"/>
        <v>28178.58</v>
      </c>
      <c r="J40" s="29">
        <f t="shared" si="3"/>
        <v>101.9</v>
      </c>
      <c r="K40" s="15">
        <f t="shared" si="4"/>
        <v>894021</v>
      </c>
      <c r="L40" s="29">
        <f t="shared" si="5"/>
        <v>249</v>
      </c>
    </row>
    <row r="41" spans="1:12" ht="93.75" x14ac:dyDescent="0.3">
      <c r="A41" s="23" t="s">
        <v>94</v>
      </c>
      <c r="B41" s="19" t="s">
        <v>51</v>
      </c>
      <c r="C41" s="10" t="s">
        <v>151</v>
      </c>
      <c r="D41" s="17">
        <v>6995717.5099999998</v>
      </c>
      <c r="E41" s="17">
        <v>7303000</v>
      </c>
      <c r="F41" s="5">
        <v>7049000</v>
      </c>
      <c r="G41" s="5">
        <v>7049000</v>
      </c>
      <c r="H41" s="5">
        <v>7049000</v>
      </c>
      <c r="I41" s="15">
        <f t="shared" si="2"/>
        <v>53282.49</v>
      </c>
      <c r="J41" s="29">
        <f t="shared" si="3"/>
        <v>100.8</v>
      </c>
      <c r="K41" s="15">
        <f t="shared" si="4"/>
        <v>-254000</v>
      </c>
      <c r="L41" s="29">
        <f t="shared" si="5"/>
        <v>96.5</v>
      </c>
    </row>
    <row r="42" spans="1:12" ht="78.75" customHeight="1" x14ac:dyDescent="0.3">
      <c r="A42" s="23"/>
      <c r="B42" s="19" t="s">
        <v>191</v>
      </c>
      <c r="C42" s="10" t="s">
        <v>192</v>
      </c>
      <c r="D42" s="17">
        <v>329446.89</v>
      </c>
      <c r="E42" s="17"/>
      <c r="F42" s="5"/>
      <c r="G42" s="5"/>
      <c r="H42" s="5"/>
      <c r="I42" s="15">
        <f t="shared" si="2"/>
        <v>-329446.89</v>
      </c>
      <c r="J42" s="29"/>
      <c r="K42" s="15"/>
      <c r="L42" s="29"/>
    </row>
    <row r="43" spans="1:12" ht="37.5" x14ac:dyDescent="0.3">
      <c r="A43" s="23" t="s">
        <v>95</v>
      </c>
      <c r="B43" s="19" t="s">
        <v>52</v>
      </c>
      <c r="C43" s="10" t="s">
        <v>152</v>
      </c>
      <c r="D43" s="17">
        <v>406628.29</v>
      </c>
      <c r="E43" s="17">
        <v>451411.33</v>
      </c>
      <c r="F43" s="5">
        <v>358877.78</v>
      </c>
      <c r="G43" s="5">
        <v>358877.78</v>
      </c>
      <c r="H43" s="5">
        <v>358877.78</v>
      </c>
      <c r="I43" s="15">
        <f t="shared" si="2"/>
        <v>-47750.51</v>
      </c>
      <c r="J43" s="29">
        <f t="shared" si="3"/>
        <v>88.3</v>
      </c>
      <c r="K43" s="15">
        <f t="shared" si="4"/>
        <v>-92533.55</v>
      </c>
      <c r="L43" s="29">
        <f t="shared" si="5"/>
        <v>79.5</v>
      </c>
    </row>
    <row r="44" spans="1:12" ht="190.5" customHeight="1" x14ac:dyDescent="0.3">
      <c r="A44" s="23" t="s">
        <v>96</v>
      </c>
      <c r="B44" s="19" t="s">
        <v>53</v>
      </c>
      <c r="C44" s="10" t="s">
        <v>153</v>
      </c>
      <c r="D44" s="17">
        <v>6317839.0700000003</v>
      </c>
      <c r="E44" s="17">
        <v>6912000</v>
      </c>
      <c r="F44" s="5">
        <v>3512500</v>
      </c>
      <c r="G44" s="5">
        <v>3512500</v>
      </c>
      <c r="H44" s="5">
        <v>3512500</v>
      </c>
      <c r="I44" s="15">
        <f t="shared" si="2"/>
        <v>-2805339.07</v>
      </c>
      <c r="J44" s="29">
        <f t="shared" si="3"/>
        <v>55.6</v>
      </c>
      <c r="K44" s="15">
        <f t="shared" si="4"/>
        <v>-3399500</v>
      </c>
      <c r="L44" s="29">
        <f t="shared" si="5"/>
        <v>50.8</v>
      </c>
    </row>
    <row r="45" spans="1:12" ht="101.25" customHeight="1" x14ac:dyDescent="0.3">
      <c r="A45" s="23" t="s">
        <v>97</v>
      </c>
      <c r="B45" s="19" t="s">
        <v>54</v>
      </c>
      <c r="C45" s="10" t="s">
        <v>154</v>
      </c>
      <c r="D45" s="17">
        <v>2858825.39</v>
      </c>
      <c r="E45" s="17">
        <v>3149000</v>
      </c>
      <c r="F45" s="5">
        <v>3140000</v>
      </c>
      <c r="G45" s="5">
        <v>3140000</v>
      </c>
      <c r="H45" s="5">
        <v>3140000</v>
      </c>
      <c r="I45" s="15">
        <f t="shared" si="2"/>
        <v>281174.61</v>
      </c>
      <c r="J45" s="29">
        <f t="shared" si="3"/>
        <v>109.8</v>
      </c>
      <c r="K45" s="15">
        <f t="shared" si="4"/>
        <v>-9000</v>
      </c>
      <c r="L45" s="29">
        <f t="shared" si="5"/>
        <v>99.7</v>
      </c>
    </row>
    <row r="46" spans="1:12" ht="64.5" customHeight="1" x14ac:dyDescent="0.3">
      <c r="A46" s="27" t="s">
        <v>98</v>
      </c>
      <c r="B46" s="19" t="s">
        <v>55</v>
      </c>
      <c r="C46" s="10" t="s">
        <v>155</v>
      </c>
      <c r="D46" s="17">
        <v>2625770</v>
      </c>
      <c r="E46" s="17">
        <v>1385700</v>
      </c>
      <c r="F46" s="5">
        <v>1240000</v>
      </c>
      <c r="G46" s="5">
        <v>1240000</v>
      </c>
      <c r="H46" s="5">
        <v>1240000</v>
      </c>
      <c r="I46" s="15">
        <f t="shared" si="2"/>
        <v>-1385770</v>
      </c>
      <c r="J46" s="29">
        <f t="shared" si="3"/>
        <v>47.2</v>
      </c>
      <c r="K46" s="15">
        <f t="shared" si="4"/>
        <v>-145700</v>
      </c>
      <c r="L46" s="29">
        <f t="shared" si="5"/>
        <v>89.5</v>
      </c>
    </row>
    <row r="47" spans="1:12" ht="106.5" customHeight="1" x14ac:dyDescent="0.3">
      <c r="A47" s="23" t="s">
        <v>99</v>
      </c>
      <c r="B47" s="19" t="s">
        <v>56</v>
      </c>
      <c r="C47" s="10" t="s">
        <v>156</v>
      </c>
      <c r="D47" s="17">
        <v>725668.19</v>
      </c>
      <c r="E47" s="17">
        <v>1407945.96</v>
      </c>
      <c r="F47" s="5">
        <v>1395817.86</v>
      </c>
      <c r="G47" s="5">
        <v>1395817.86</v>
      </c>
      <c r="H47" s="5">
        <v>1395817.86</v>
      </c>
      <c r="I47" s="15">
        <f t="shared" si="2"/>
        <v>670149.67000000004</v>
      </c>
      <c r="J47" s="29">
        <f t="shared" si="3"/>
        <v>192.3</v>
      </c>
      <c r="K47" s="15">
        <f t="shared" si="4"/>
        <v>-12128.1</v>
      </c>
      <c r="L47" s="29">
        <f t="shared" si="5"/>
        <v>99.1</v>
      </c>
    </row>
    <row r="48" spans="1:12" ht="37.5" x14ac:dyDescent="0.3">
      <c r="A48" s="23" t="s">
        <v>100</v>
      </c>
      <c r="B48" s="19" t="s">
        <v>57</v>
      </c>
      <c r="C48" s="10" t="s">
        <v>157</v>
      </c>
      <c r="D48" s="17">
        <v>158166</v>
      </c>
      <c r="E48" s="17">
        <v>93500</v>
      </c>
      <c r="F48" s="5">
        <v>68000</v>
      </c>
      <c r="G48" s="5">
        <v>68000</v>
      </c>
      <c r="H48" s="5">
        <v>68000</v>
      </c>
      <c r="I48" s="15">
        <f t="shared" si="2"/>
        <v>-90166</v>
      </c>
      <c r="J48" s="29">
        <f t="shared" si="3"/>
        <v>43</v>
      </c>
      <c r="K48" s="15">
        <f t="shared" si="4"/>
        <v>-25500</v>
      </c>
      <c r="L48" s="29">
        <f t="shared" si="5"/>
        <v>72.7</v>
      </c>
    </row>
    <row r="49" spans="1:12" ht="93.75" x14ac:dyDescent="0.3">
      <c r="A49" s="23"/>
      <c r="B49" s="19" t="s">
        <v>175</v>
      </c>
      <c r="C49" s="10" t="s">
        <v>176</v>
      </c>
      <c r="D49" s="17"/>
      <c r="E49" s="17">
        <v>17721509.280000001</v>
      </c>
      <c r="F49" s="5">
        <v>17721509.280000001</v>
      </c>
      <c r="G49" s="5">
        <v>17721509.280000001</v>
      </c>
      <c r="H49" s="5">
        <v>17721509.280000001</v>
      </c>
      <c r="I49" s="15">
        <f t="shared" si="2"/>
        <v>17721509.280000001</v>
      </c>
      <c r="J49" s="29" t="e">
        <f t="shared" si="3"/>
        <v>#DIV/0!</v>
      </c>
      <c r="K49" s="15">
        <f t="shared" si="4"/>
        <v>0</v>
      </c>
      <c r="L49" s="29">
        <f t="shared" si="5"/>
        <v>100</v>
      </c>
    </row>
    <row r="50" spans="1:12" ht="56.25" x14ac:dyDescent="0.3">
      <c r="A50" s="23" t="s">
        <v>101</v>
      </c>
      <c r="B50" s="19" t="s">
        <v>58</v>
      </c>
      <c r="C50" s="10" t="s">
        <v>158</v>
      </c>
      <c r="D50" s="17">
        <v>1600000</v>
      </c>
      <c r="E50" s="17">
        <v>2490667</v>
      </c>
      <c r="F50" s="5">
        <v>2500000</v>
      </c>
      <c r="G50" s="5">
        <v>2500000</v>
      </c>
      <c r="H50" s="5">
        <v>2500000</v>
      </c>
      <c r="I50" s="15">
        <f t="shared" si="2"/>
        <v>900000</v>
      </c>
      <c r="J50" s="29">
        <f t="shared" si="3"/>
        <v>156.30000000000001</v>
      </c>
      <c r="K50" s="15">
        <f t="shared" si="4"/>
        <v>9333</v>
      </c>
      <c r="L50" s="29">
        <f t="shared" si="5"/>
        <v>100.4</v>
      </c>
    </row>
    <row r="51" spans="1:12" ht="112.5" x14ac:dyDescent="0.3">
      <c r="A51" s="23" t="s">
        <v>102</v>
      </c>
      <c r="B51" s="19" t="s">
        <v>59</v>
      </c>
      <c r="C51" s="10" t="s">
        <v>159</v>
      </c>
      <c r="D51" s="17">
        <v>2616952.1800000002</v>
      </c>
      <c r="E51" s="17">
        <v>5924000</v>
      </c>
      <c r="F51" s="5">
        <v>3358500</v>
      </c>
      <c r="G51" s="5">
        <v>3358500</v>
      </c>
      <c r="H51" s="5">
        <v>3358500</v>
      </c>
      <c r="I51" s="15">
        <f t="shared" si="2"/>
        <v>741547.82</v>
      </c>
      <c r="J51" s="29">
        <f t="shared" si="3"/>
        <v>128.30000000000001</v>
      </c>
      <c r="K51" s="15">
        <f t="shared" si="4"/>
        <v>-2565500</v>
      </c>
      <c r="L51" s="29">
        <f t="shared" si="5"/>
        <v>56.7</v>
      </c>
    </row>
    <row r="52" spans="1:12" ht="56.25" x14ac:dyDescent="0.3">
      <c r="A52" s="23" t="s">
        <v>103</v>
      </c>
      <c r="B52" s="19" t="s">
        <v>60</v>
      </c>
      <c r="C52" s="10" t="s">
        <v>160</v>
      </c>
      <c r="D52" s="17">
        <v>11568800</v>
      </c>
      <c r="E52" s="17">
        <v>18036667</v>
      </c>
      <c r="F52" s="5">
        <v>19000000</v>
      </c>
      <c r="G52" s="5">
        <v>19000000</v>
      </c>
      <c r="H52" s="5">
        <v>19000000</v>
      </c>
      <c r="I52" s="15">
        <f t="shared" si="2"/>
        <v>7431200</v>
      </c>
      <c r="J52" s="29">
        <f t="shared" si="3"/>
        <v>164.2</v>
      </c>
      <c r="K52" s="15">
        <f t="shared" si="4"/>
        <v>963333</v>
      </c>
      <c r="L52" s="29">
        <f t="shared" si="5"/>
        <v>105.3</v>
      </c>
    </row>
    <row r="53" spans="1:12" ht="37.5" x14ac:dyDescent="0.3">
      <c r="A53" s="23" t="s">
        <v>104</v>
      </c>
      <c r="B53" s="19" t="s">
        <v>61</v>
      </c>
      <c r="C53" s="10" t="s">
        <v>161</v>
      </c>
      <c r="D53" s="17">
        <v>44813392.270000003</v>
      </c>
      <c r="E53" s="17">
        <v>39955036.380000003</v>
      </c>
      <c r="F53" s="5">
        <v>30181061.93</v>
      </c>
      <c r="G53" s="5">
        <v>30128311.93</v>
      </c>
      <c r="H53" s="5">
        <v>30104511.93</v>
      </c>
      <c r="I53" s="15">
        <f t="shared" si="2"/>
        <v>-14632330.34</v>
      </c>
      <c r="J53" s="29">
        <f t="shared" si="3"/>
        <v>67.3</v>
      </c>
      <c r="K53" s="15">
        <f t="shared" si="4"/>
        <v>-9773974.4499999993</v>
      </c>
      <c r="L53" s="29">
        <f t="shared" si="5"/>
        <v>75.5</v>
      </c>
    </row>
    <row r="54" spans="1:12" x14ac:dyDescent="0.3">
      <c r="A54" s="23" t="s">
        <v>11</v>
      </c>
      <c r="B54" s="19" t="s">
        <v>62</v>
      </c>
      <c r="C54" s="10" t="s">
        <v>162</v>
      </c>
      <c r="D54" s="15">
        <f>D55+D56</f>
        <v>91845099.519999996</v>
      </c>
      <c r="E54" s="15">
        <f t="shared" ref="E54:H54" si="16">E55+E56</f>
        <v>32460448.239999998</v>
      </c>
      <c r="F54" s="15">
        <f t="shared" si="16"/>
        <v>34522862.850000001</v>
      </c>
      <c r="G54" s="15">
        <f t="shared" si="16"/>
        <v>34522862.850000001</v>
      </c>
      <c r="H54" s="15">
        <f t="shared" si="16"/>
        <v>34522862.850000001</v>
      </c>
      <c r="I54" s="15">
        <f t="shared" si="2"/>
        <v>-57322236.670000002</v>
      </c>
      <c r="J54" s="29">
        <f t="shared" si="3"/>
        <v>37.6</v>
      </c>
      <c r="K54" s="15">
        <f t="shared" si="4"/>
        <v>2062414.61</v>
      </c>
      <c r="L54" s="29">
        <f t="shared" si="5"/>
        <v>106.4</v>
      </c>
    </row>
    <row r="55" spans="1:12" ht="37.5" x14ac:dyDescent="0.3">
      <c r="A55" s="23" t="s">
        <v>105</v>
      </c>
      <c r="B55" s="19" t="s">
        <v>63</v>
      </c>
      <c r="C55" s="10" t="s">
        <v>163</v>
      </c>
      <c r="D55" s="15">
        <v>-332077.27</v>
      </c>
      <c r="E55" s="28"/>
      <c r="F55" s="5"/>
      <c r="G55" s="5"/>
      <c r="H55" s="5"/>
      <c r="I55" s="15">
        <f t="shared" si="2"/>
        <v>332077.27</v>
      </c>
      <c r="J55" s="29">
        <f t="shared" si="3"/>
        <v>0</v>
      </c>
      <c r="K55" s="15">
        <f t="shared" si="4"/>
        <v>0</v>
      </c>
      <c r="L55" s="29" t="e">
        <f t="shared" si="5"/>
        <v>#DIV/0!</v>
      </c>
    </row>
    <row r="56" spans="1:12" ht="37.5" x14ac:dyDescent="0.3">
      <c r="A56" s="26" t="s">
        <v>106</v>
      </c>
      <c r="B56" s="19" t="s">
        <v>64</v>
      </c>
      <c r="C56" s="10" t="s">
        <v>164</v>
      </c>
      <c r="D56" s="15">
        <v>92177176.790000007</v>
      </c>
      <c r="E56" s="15">
        <v>32460448.239999998</v>
      </c>
      <c r="F56" s="5">
        <v>34522862.850000001</v>
      </c>
      <c r="G56" s="5">
        <v>34522862.850000001</v>
      </c>
      <c r="H56" s="5">
        <v>34522862.850000001</v>
      </c>
      <c r="I56" s="15">
        <f t="shared" si="2"/>
        <v>-57654313.939999998</v>
      </c>
      <c r="J56" s="29">
        <f t="shared" si="3"/>
        <v>37.5</v>
      </c>
      <c r="K56" s="15">
        <f t="shared" si="4"/>
        <v>2062414.61</v>
      </c>
      <c r="L56" s="29">
        <f t="shared" si="5"/>
        <v>106.4</v>
      </c>
    </row>
    <row r="57" spans="1:12" ht="31.5" customHeight="1" x14ac:dyDescent="0.3">
      <c r="A57" s="23"/>
      <c r="B57" s="19" t="s">
        <v>65</v>
      </c>
      <c r="C57" s="10" t="s">
        <v>165</v>
      </c>
      <c r="D57" s="15">
        <f>D58+D63+D65</f>
        <v>11912669634.139999</v>
      </c>
      <c r="E57" s="15">
        <f>E58+E63+E65</f>
        <v>11216680665.540001</v>
      </c>
      <c r="F57" s="15">
        <f t="shared" ref="F57:H57" si="17">F58+F63+F65</f>
        <v>11885989721.969999</v>
      </c>
      <c r="G57" s="15">
        <f t="shared" si="17"/>
        <v>11841998621.969999</v>
      </c>
      <c r="H57" s="15">
        <f t="shared" si="17"/>
        <v>11699552521.969999</v>
      </c>
      <c r="I57" s="15">
        <f t="shared" si="2"/>
        <v>-26679912.170000002</v>
      </c>
      <c r="J57" s="29">
        <f t="shared" si="3"/>
        <v>99.8</v>
      </c>
      <c r="K57" s="15">
        <f t="shared" si="4"/>
        <v>669309056.42999995</v>
      </c>
      <c r="L57" s="29">
        <f t="shared" si="5"/>
        <v>106</v>
      </c>
    </row>
    <row r="58" spans="1:12" ht="56.25" x14ac:dyDescent="0.3">
      <c r="A58" s="23" t="s">
        <v>12</v>
      </c>
      <c r="B58" s="19" t="s">
        <v>66</v>
      </c>
      <c r="C58" s="10" t="s">
        <v>166</v>
      </c>
      <c r="D58" s="15">
        <f>D59+D60+D61+D62</f>
        <v>11945914593.200001</v>
      </c>
      <c r="E58" s="15">
        <f>E59+E60+E61+E62</f>
        <v>11293547648.120001</v>
      </c>
      <c r="F58" s="15">
        <f t="shared" ref="F58:H58" si="18">F59+F60+F61+F62</f>
        <v>11881852100</v>
      </c>
      <c r="G58" s="15">
        <f t="shared" si="18"/>
        <v>11837861000</v>
      </c>
      <c r="H58" s="15">
        <f t="shared" si="18"/>
        <v>11695414900</v>
      </c>
      <c r="I58" s="15">
        <f t="shared" si="2"/>
        <v>-64062493.200000003</v>
      </c>
      <c r="J58" s="29">
        <f t="shared" si="3"/>
        <v>99.5</v>
      </c>
      <c r="K58" s="15">
        <f t="shared" si="4"/>
        <v>588304451.88</v>
      </c>
      <c r="L58" s="29">
        <f t="shared" si="5"/>
        <v>105.2</v>
      </c>
    </row>
    <row r="59" spans="1:12" ht="37.5" x14ac:dyDescent="0.3">
      <c r="A59" s="23" t="s">
        <v>107</v>
      </c>
      <c r="B59" s="19" t="s">
        <v>184</v>
      </c>
      <c r="C59" s="10" t="s">
        <v>167</v>
      </c>
      <c r="D59" s="15">
        <v>559711700</v>
      </c>
      <c r="E59" s="15">
        <v>326819500</v>
      </c>
      <c r="F59" s="5">
        <v>524346000</v>
      </c>
      <c r="G59" s="5">
        <v>435033100</v>
      </c>
      <c r="H59" s="5">
        <v>435033100</v>
      </c>
      <c r="I59" s="15">
        <f t="shared" si="2"/>
        <v>-35365700</v>
      </c>
      <c r="J59" s="29">
        <f t="shared" si="3"/>
        <v>93.7</v>
      </c>
      <c r="K59" s="15">
        <f t="shared" si="4"/>
        <v>197526500</v>
      </c>
      <c r="L59" s="29">
        <f t="shared" si="5"/>
        <v>160.4</v>
      </c>
    </row>
    <row r="60" spans="1:12" ht="40.5" customHeight="1" x14ac:dyDescent="0.3">
      <c r="A60" s="23" t="s">
        <v>108</v>
      </c>
      <c r="B60" s="19" t="s">
        <v>177</v>
      </c>
      <c r="C60" s="10" t="s">
        <v>168</v>
      </c>
      <c r="D60" s="15">
        <v>2843174448.3099999</v>
      </c>
      <c r="E60" s="15">
        <v>1914536993.75</v>
      </c>
      <c r="F60" s="5">
        <v>1583931400</v>
      </c>
      <c r="G60" s="5">
        <v>2025290200</v>
      </c>
      <c r="H60" s="5">
        <v>1926564000</v>
      </c>
      <c r="I60" s="15">
        <f t="shared" si="2"/>
        <v>-1259243048.3099999</v>
      </c>
      <c r="J60" s="29">
        <f t="shared" si="3"/>
        <v>55.7</v>
      </c>
      <c r="K60" s="15">
        <f t="shared" si="4"/>
        <v>-330605593.75</v>
      </c>
      <c r="L60" s="29">
        <f t="shared" si="5"/>
        <v>82.7</v>
      </c>
    </row>
    <row r="61" spans="1:12" ht="37.5" x14ac:dyDescent="0.3">
      <c r="A61" s="23" t="s">
        <v>109</v>
      </c>
      <c r="B61" s="19" t="s">
        <v>178</v>
      </c>
      <c r="C61" s="10" t="s">
        <v>169</v>
      </c>
      <c r="D61" s="15">
        <v>8517613065.1099997</v>
      </c>
      <c r="E61" s="15">
        <v>9032762955.3700008</v>
      </c>
      <c r="F61" s="5">
        <v>9772501800</v>
      </c>
      <c r="G61" s="5">
        <v>9376546300</v>
      </c>
      <c r="H61" s="5">
        <v>9332571800</v>
      </c>
      <c r="I61" s="15">
        <f t="shared" si="2"/>
        <v>1254888734.8900001</v>
      </c>
      <c r="J61" s="29">
        <f t="shared" si="3"/>
        <v>114.7</v>
      </c>
      <c r="K61" s="15">
        <f t="shared" si="4"/>
        <v>739738844.63</v>
      </c>
      <c r="L61" s="29">
        <f t="shared" si="5"/>
        <v>108.2</v>
      </c>
    </row>
    <row r="62" spans="1:12" ht="25.5" customHeight="1" x14ac:dyDescent="0.3">
      <c r="A62" s="23" t="s">
        <v>110</v>
      </c>
      <c r="B62" s="19" t="s">
        <v>185</v>
      </c>
      <c r="C62" s="10" t="s">
        <v>170</v>
      </c>
      <c r="D62" s="15">
        <v>25415379.780000001</v>
      </c>
      <c r="E62" s="15">
        <v>19428199</v>
      </c>
      <c r="F62" s="5">
        <v>1072900</v>
      </c>
      <c r="G62" s="5">
        <v>991400</v>
      </c>
      <c r="H62" s="5">
        <v>1246000</v>
      </c>
      <c r="I62" s="15">
        <f t="shared" si="2"/>
        <v>-24342479.780000001</v>
      </c>
      <c r="J62" s="29">
        <f t="shared" si="3"/>
        <v>4.2</v>
      </c>
      <c r="K62" s="15">
        <f t="shared" si="4"/>
        <v>-18355299</v>
      </c>
      <c r="L62" s="29">
        <f t="shared" si="5"/>
        <v>5.5</v>
      </c>
    </row>
    <row r="63" spans="1:12" ht="81.75" customHeight="1" x14ac:dyDescent="0.3">
      <c r="A63" s="23" t="s">
        <v>13</v>
      </c>
      <c r="B63" s="19" t="s">
        <v>67</v>
      </c>
      <c r="C63" s="10" t="s">
        <v>187</v>
      </c>
      <c r="D63" s="15">
        <f>D64</f>
        <v>9451589.7699999996</v>
      </c>
      <c r="E63" s="15">
        <f t="shared" ref="E63:H63" si="19">E64</f>
        <v>21252844.600000001</v>
      </c>
      <c r="F63" s="15">
        <f t="shared" si="19"/>
        <v>4912538.78</v>
      </c>
      <c r="G63" s="15">
        <f t="shared" si="19"/>
        <v>4912538.78</v>
      </c>
      <c r="H63" s="15">
        <f t="shared" si="19"/>
        <v>4912538.78</v>
      </c>
      <c r="I63" s="15">
        <f t="shared" si="2"/>
        <v>-4539050.99</v>
      </c>
      <c r="J63" s="29">
        <f t="shared" si="3"/>
        <v>52</v>
      </c>
      <c r="K63" s="15">
        <f t="shared" si="4"/>
        <v>-16340305.82</v>
      </c>
      <c r="L63" s="29">
        <f t="shared" si="5"/>
        <v>23.1</v>
      </c>
    </row>
    <row r="64" spans="1:12" ht="44.25" customHeight="1" x14ac:dyDescent="0.3">
      <c r="A64" s="23" t="s">
        <v>111</v>
      </c>
      <c r="B64" s="19" t="s">
        <v>186</v>
      </c>
      <c r="C64" s="10" t="s">
        <v>171</v>
      </c>
      <c r="D64" s="15">
        <v>9451589.7699999996</v>
      </c>
      <c r="E64" s="15">
        <v>21252844.600000001</v>
      </c>
      <c r="F64" s="5">
        <v>4912538.78</v>
      </c>
      <c r="G64" s="5">
        <v>4912538.78</v>
      </c>
      <c r="H64" s="5">
        <v>4912538.78</v>
      </c>
      <c r="I64" s="15">
        <f t="shared" si="2"/>
        <v>-4539050.99</v>
      </c>
      <c r="J64" s="29">
        <f t="shared" si="3"/>
        <v>52</v>
      </c>
      <c r="K64" s="15">
        <f t="shared" si="4"/>
        <v>-16340305.82</v>
      </c>
      <c r="L64" s="29">
        <f t="shared" si="5"/>
        <v>23.1</v>
      </c>
    </row>
    <row r="65" spans="1:12" ht="56.25" x14ac:dyDescent="0.3">
      <c r="A65" s="23" t="s">
        <v>14</v>
      </c>
      <c r="B65" s="19" t="s">
        <v>68</v>
      </c>
      <c r="C65" s="10" t="s">
        <v>172</v>
      </c>
      <c r="D65" s="15">
        <f>D66</f>
        <v>-42696548.829999998</v>
      </c>
      <c r="E65" s="15">
        <f t="shared" ref="E65:H65" si="20">E66</f>
        <v>-98119827.180000007</v>
      </c>
      <c r="F65" s="15">
        <f t="shared" si="20"/>
        <v>-774916.81</v>
      </c>
      <c r="G65" s="15">
        <f t="shared" si="20"/>
        <v>-774916.81</v>
      </c>
      <c r="H65" s="15">
        <f t="shared" si="20"/>
        <v>-774916.81</v>
      </c>
      <c r="I65" s="15">
        <f t="shared" si="2"/>
        <v>41921632.020000003</v>
      </c>
      <c r="J65" s="29">
        <f t="shared" si="3"/>
        <v>1.8</v>
      </c>
      <c r="K65" s="15">
        <f t="shared" si="4"/>
        <v>97344910.370000005</v>
      </c>
      <c r="L65" s="29">
        <f t="shared" si="5"/>
        <v>0.8</v>
      </c>
    </row>
    <row r="66" spans="1:12" ht="75" x14ac:dyDescent="0.3">
      <c r="A66" s="23" t="s">
        <v>112</v>
      </c>
      <c r="B66" s="19" t="s">
        <v>179</v>
      </c>
      <c r="C66" s="10" t="s">
        <v>173</v>
      </c>
      <c r="D66" s="15">
        <v>-42696548.829999998</v>
      </c>
      <c r="E66" s="15">
        <v>-98119827.180000007</v>
      </c>
      <c r="F66" s="5">
        <v>-774916.81</v>
      </c>
      <c r="G66" s="5">
        <v>-774916.81</v>
      </c>
      <c r="H66" s="5">
        <v>-774916.81</v>
      </c>
      <c r="I66" s="15">
        <f t="shared" si="2"/>
        <v>41921632.020000003</v>
      </c>
      <c r="J66" s="29">
        <f t="shared" si="3"/>
        <v>1.8</v>
      </c>
      <c r="K66" s="15">
        <f t="shared" si="4"/>
        <v>97344910.370000005</v>
      </c>
      <c r="L66" s="29">
        <f t="shared" si="5"/>
        <v>0.8</v>
      </c>
    </row>
  </sheetData>
  <customSheetViews>
    <customSheetView guid="{B3365E97-AD1B-44E7-A643-0049F1E0C955}" scale="60" showPageBreaks="1" showGridLines="0" fitToPage="1" printArea="1" view="pageBreakPreview" topLeftCell="C31">
      <selection activeCell="H34" sqref="H34"/>
      <pageMargins left="0.39370078740157483" right="0.39370078740157483" top="0.28999999999999998" bottom="0.19685039370078741" header="0.51181102362204722" footer="0.51181102362204722"/>
      <pageSetup paperSize="9" scale="41" firstPageNumber="25" fitToHeight="0" orientation="landscape" useFirstPageNumber="1" r:id="rId1"/>
    </customSheetView>
    <customSheetView guid="{160F787A-22F3-43B5-9A33-36FAC870A14F}" scale="60" showPageBreaks="1" showGridLines="0" fitToPage="1" printArea="1" view="pageBreakPreview" topLeftCell="B28">
      <selection activeCell="H33" sqref="H33"/>
      <pageMargins left="0.39370078740157483" right="0.39370078740157483" top="0.28999999999999998" bottom="0.19685039370078741" header="0.51181102362204722" footer="0.51181102362204722"/>
      <pageSetup paperSize="9" scale="47" firstPageNumber="25" fitToHeight="0" orientation="landscape" useFirstPageNumber="1" r:id="rId2"/>
    </customSheetView>
  </customSheetViews>
  <mergeCells count="11">
    <mergeCell ref="A1:L1"/>
    <mergeCell ref="I2:J2"/>
    <mergeCell ref="K2:L2"/>
    <mergeCell ref="A2:A3"/>
    <mergeCell ref="B2:B3"/>
    <mergeCell ref="C2:C3"/>
    <mergeCell ref="D2:D3"/>
    <mergeCell ref="E2:E3"/>
    <mergeCell ref="F2:F3"/>
    <mergeCell ref="G2:G3"/>
    <mergeCell ref="H2:H3"/>
  </mergeCells>
  <pageMargins left="0.39370078740157483" right="0.39370078740157483" top="0.28999999999999998" bottom="0.19685039370078741" header="0.51181102362204722" footer="0.51181102362204722"/>
  <pageSetup paperSize="256" scale="46" firstPageNumber="25" fitToHeight="0" orientation="landscape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Рудакова Ирина Ивановна</cp:lastModifiedBy>
  <cp:lastPrinted>2018-11-15T11:09:07Z</cp:lastPrinted>
  <dcterms:created xsi:type="dcterms:W3CDTF">2002-03-11T10:22:12Z</dcterms:created>
  <dcterms:modified xsi:type="dcterms:W3CDTF">2018-11-22T09:51:32Z</dcterms:modified>
</cp:coreProperties>
</file>