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utskaya_tv\Documents\Слуцкая\ДЛЯ САЙТА\на 01.01.2019\"/>
    </mc:Choice>
  </mc:AlternateContent>
  <bookViews>
    <workbookView xWindow="0" yWindow="0" windowWidth="19200" windowHeight="10995"/>
  </bookViews>
  <sheets>
    <sheet name="01.07.2016" sheetId="1" r:id="rId1"/>
  </sheets>
  <definedNames>
    <definedName name="_xlnm.Print_Titles" localSheetId="0">'01.07.2016'!$4:$6</definedName>
    <definedName name="_xlnm.Print_Area" localSheetId="0">'01.07.2016'!$A$1:$W$26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U8" i="1"/>
  <c r="T8" i="1"/>
  <c r="S8" i="1"/>
  <c r="E8" i="1"/>
  <c r="D8" i="1"/>
  <c r="S7" i="1"/>
  <c r="Q7" i="1" l="1"/>
  <c r="P7" i="1"/>
  <c r="O8" i="1"/>
  <c r="M8" i="1"/>
  <c r="L8" i="1"/>
  <c r="G8" i="1"/>
  <c r="K8" i="1"/>
  <c r="I8" i="1"/>
  <c r="H8" i="1"/>
  <c r="S15" i="1"/>
  <c r="S16" i="1"/>
  <c r="S10" i="1"/>
  <c r="S11" i="1"/>
  <c r="S12" i="1"/>
  <c r="S13" i="1"/>
  <c r="S14" i="1"/>
  <c r="S9" i="1"/>
  <c r="Q11" i="1"/>
  <c r="P11" i="1"/>
  <c r="P10" i="1"/>
  <c r="P9" i="1"/>
  <c r="Q9" i="1"/>
  <c r="Q8" i="1" l="1"/>
  <c r="P8" i="1"/>
  <c r="F8" i="1"/>
  <c r="V8" i="1" l="1"/>
  <c r="Q10" i="1" l="1"/>
  <c r="P12" i="1"/>
  <c r="Q12" i="1"/>
  <c r="P13" i="1"/>
  <c r="Q13" i="1"/>
  <c r="P14" i="1"/>
  <c r="Q14" i="1"/>
  <c r="P15" i="1"/>
  <c r="Q15" i="1"/>
  <c r="P16" i="1"/>
  <c r="Q16" i="1"/>
  <c r="R13" i="1" l="1"/>
  <c r="R14" i="1"/>
  <c r="R15" i="1"/>
  <c r="R16" i="1"/>
  <c r="R7" i="1" l="1"/>
  <c r="J8" i="1"/>
  <c r="C8" i="1" l="1"/>
  <c r="R10" i="1" l="1"/>
  <c r="N8" i="1" l="1"/>
  <c r="R8" i="1" l="1"/>
  <c r="R9" i="1"/>
  <c r="R12" i="1"/>
</calcChain>
</file>

<file path=xl/sharedStrings.xml><?xml version="1.0" encoding="utf-8"?>
<sst xmlns="http://schemas.openxmlformats.org/spreadsheetml/2006/main" count="50" uniqueCount="33">
  <si>
    <t>Наименование управляющей организации</t>
  </si>
  <si>
    <t>№ п/п</t>
  </si>
  <si>
    <t>Средняя задолженность в месяцах</t>
  </si>
  <si>
    <t>СГМУП "ГТС"</t>
  </si>
  <si>
    <t>СГМУП "ГВК"</t>
  </si>
  <si>
    <t>Итого задолженность УК, ТСЖ перед РСО  руб.</t>
  </si>
  <si>
    <t xml:space="preserve"> </t>
  </si>
  <si>
    <t>ИТОГО ЗАДОЛЖЕННОСТЬ:</t>
  </si>
  <si>
    <t>Количество многоквартирных домов</t>
  </si>
  <si>
    <t>ООО УК "ЗАСК"</t>
  </si>
  <si>
    <t>ООО УК "Управдом"</t>
  </si>
  <si>
    <t>ООО "Управдом"</t>
  </si>
  <si>
    <t>Сургутский филиал  ОАО "ЭК "Восток"</t>
  </si>
  <si>
    <t xml:space="preserve">* Примечание </t>
  </si>
  <si>
    <t>ООО "УК РЭУ-6"- не действующая компания, ООО "УК РЭУ №6" - действующая компания, директор у указанных организаций один - Кудрявцев М.И.</t>
  </si>
  <si>
    <t>информация отсутствует</t>
  </si>
  <si>
    <t>Начисления на 01.07.16, руб.</t>
  </si>
  <si>
    <t>Приложение 2</t>
  </si>
  <si>
    <t>Начисления на 01.10.16, руб.</t>
  </si>
  <si>
    <t>из них по отдельным управляющим организациям, имеющим высокую задолженность</t>
  </si>
  <si>
    <t>ООО "УО "ГрадСервис"</t>
  </si>
  <si>
    <t xml:space="preserve">тел. (3462) 52 44 94 </t>
  </si>
  <si>
    <t>-</t>
  </si>
  <si>
    <t>Задолженность на 01.01.18, руб.</t>
  </si>
  <si>
    <t>Задолженность на 01.01.19 руб.</t>
  </si>
  <si>
    <t>ООО УК "СИСТЕМА"</t>
  </si>
  <si>
    <t>ООО УК "За ручьем"</t>
  </si>
  <si>
    <t>ТСЖ "Управдом"</t>
  </si>
  <si>
    <t>ООО "Стандарт Плюс"</t>
  </si>
  <si>
    <t>Слуцкая Татьяна Владимировна</t>
  </si>
  <si>
    <t>Анализ дебиторской задолженности отдельных управляющих организаций перед ресурсоснабжающими предприятиями
и задолженности населения за жилое помещение и коммунальные услуги, превышающих средний показатель по городу Сургуту
по состоянию на 01.01.2019</t>
  </si>
  <si>
    <t>Дебиторская задолженность управляющих организаций перед ресурсоснабжающими организациями</t>
  </si>
  <si>
    <t>Дебиторская задолженность населения перед управляющими организациями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</si>
</sst>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 shrinkToFit="1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2" fillId="0" borderId="0" xfId="0" applyFont="1"/>
    <xf numFmtId="4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4" fontId="2" fillId="0" borderId="0" xfId="0" applyNumberFormat="1" applyFont="1"/>
    <xf numFmtId="0" fontId="1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shrinkToFi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" fillId="0" borderId="0" xfId="0" applyFont="1" applyAlignment="1">
      <alignment horizontal="left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view="pageBreakPreview" zoomScale="84" zoomScaleNormal="90" zoomScaleSheetLayoutView="84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P5" sqref="P5:S5"/>
    </sheetView>
  </sheetViews>
  <sheetFormatPr defaultColWidth="9.140625" defaultRowHeight="12.75" x14ac:dyDescent="0.2"/>
  <cols>
    <col min="1" max="1" width="3.7109375" style="1" customWidth="1"/>
    <col min="2" max="2" width="24.28515625" style="1" customWidth="1"/>
    <col min="3" max="3" width="13.5703125" style="1" hidden="1" customWidth="1"/>
    <col min="4" max="5" width="14.85546875" style="1" customWidth="1"/>
    <col min="6" max="6" width="14.7109375" style="1" hidden="1" customWidth="1"/>
    <col min="7" max="7" width="9.42578125" style="23" customWidth="1"/>
    <col min="8" max="9" width="14.7109375" style="1" customWidth="1"/>
    <col min="10" max="10" width="15.140625" style="1" hidden="1" customWidth="1"/>
    <col min="11" max="11" width="9.140625" style="23" customWidth="1"/>
    <col min="12" max="13" width="14.5703125" style="1" customWidth="1"/>
    <col min="14" max="14" width="16.7109375" style="1" hidden="1" customWidth="1"/>
    <col min="15" max="15" width="9.140625" style="23" customWidth="1"/>
    <col min="16" max="17" width="14.5703125" style="1" customWidth="1"/>
    <col min="18" max="18" width="20.7109375" style="1" hidden="1" customWidth="1"/>
    <col min="19" max="19" width="11.42578125" style="1" customWidth="1"/>
    <col min="20" max="21" width="14.85546875" style="1" customWidth="1"/>
    <col min="22" max="22" width="18.85546875" style="1" hidden="1" customWidth="1"/>
    <col min="23" max="23" width="11.7109375" style="23" customWidth="1"/>
    <col min="24" max="24" width="11.28515625" style="1" bestFit="1" customWidth="1"/>
    <col min="25" max="16384" width="9.140625" style="1"/>
  </cols>
  <sheetData>
    <row r="1" spans="1:28" ht="37.9" customHeight="1" x14ac:dyDescent="0.2">
      <c r="U1" s="40" t="s">
        <v>17</v>
      </c>
      <c r="V1" s="40"/>
      <c r="W1" s="40"/>
    </row>
    <row r="2" spans="1:28" ht="53.25" customHeight="1" x14ac:dyDescent="0.2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4" spans="1:28" ht="34.5" customHeight="1" x14ac:dyDescent="0.2">
      <c r="A4" s="45" t="s">
        <v>1</v>
      </c>
      <c r="B4" s="44" t="s">
        <v>0</v>
      </c>
      <c r="C4" s="48" t="s">
        <v>8</v>
      </c>
      <c r="D4" s="44" t="s">
        <v>31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2" t="s">
        <v>32</v>
      </c>
      <c r="U4" s="42"/>
      <c r="V4" s="42"/>
      <c r="W4" s="42"/>
    </row>
    <row r="5" spans="1:28" ht="64.5" customHeight="1" x14ac:dyDescent="0.2">
      <c r="A5" s="45"/>
      <c r="B5" s="44"/>
      <c r="C5" s="49"/>
      <c r="D5" s="44" t="s">
        <v>12</v>
      </c>
      <c r="E5" s="44"/>
      <c r="F5" s="44"/>
      <c r="G5" s="44"/>
      <c r="H5" s="46" t="s">
        <v>3</v>
      </c>
      <c r="I5" s="46"/>
      <c r="J5" s="46"/>
      <c r="K5" s="46"/>
      <c r="L5" s="47" t="s">
        <v>4</v>
      </c>
      <c r="M5" s="47"/>
      <c r="N5" s="47"/>
      <c r="O5" s="47"/>
      <c r="P5" s="44" t="s">
        <v>5</v>
      </c>
      <c r="Q5" s="44"/>
      <c r="R5" s="44"/>
      <c r="S5" s="44"/>
      <c r="T5" s="33" t="s">
        <v>23</v>
      </c>
      <c r="U5" s="33" t="s">
        <v>24</v>
      </c>
      <c r="V5" s="33" t="s">
        <v>16</v>
      </c>
      <c r="W5" s="43" t="s">
        <v>2</v>
      </c>
    </row>
    <row r="6" spans="1:28" ht="76.900000000000006" customHeight="1" x14ac:dyDescent="0.2">
      <c r="A6" s="45"/>
      <c r="B6" s="44"/>
      <c r="C6" s="50"/>
      <c r="D6" s="9" t="s">
        <v>23</v>
      </c>
      <c r="E6" s="9" t="s">
        <v>24</v>
      </c>
      <c r="F6" s="9" t="s">
        <v>18</v>
      </c>
      <c r="G6" s="20" t="s">
        <v>2</v>
      </c>
      <c r="H6" s="9" t="s">
        <v>23</v>
      </c>
      <c r="I6" s="9" t="s">
        <v>24</v>
      </c>
      <c r="J6" s="9" t="s">
        <v>18</v>
      </c>
      <c r="K6" s="20" t="s">
        <v>2</v>
      </c>
      <c r="L6" s="9" t="s">
        <v>23</v>
      </c>
      <c r="M6" s="9" t="s">
        <v>24</v>
      </c>
      <c r="N6" s="9" t="s">
        <v>18</v>
      </c>
      <c r="O6" s="20" t="s">
        <v>2</v>
      </c>
      <c r="P6" s="9" t="s">
        <v>23</v>
      </c>
      <c r="Q6" s="9" t="s">
        <v>24</v>
      </c>
      <c r="R6" s="9" t="s">
        <v>18</v>
      </c>
      <c r="S6" s="20" t="s">
        <v>2</v>
      </c>
      <c r="T6" s="34"/>
      <c r="U6" s="34"/>
      <c r="V6" s="34"/>
      <c r="W6" s="43"/>
      <c r="AB6" s="1" t="s">
        <v>6</v>
      </c>
    </row>
    <row r="7" spans="1:28" s="12" customFormat="1" ht="34.5" customHeight="1" x14ac:dyDescent="0.2">
      <c r="A7" s="36" t="s">
        <v>7</v>
      </c>
      <c r="B7" s="36"/>
      <c r="C7" s="18"/>
      <c r="D7" s="13">
        <v>161425359.52000001</v>
      </c>
      <c r="E7" s="13">
        <v>143453541.27000001</v>
      </c>
      <c r="F7" s="13">
        <v>556009708</v>
      </c>
      <c r="G7" s="21">
        <v>2.4</v>
      </c>
      <c r="H7" s="13">
        <v>1189582604.2</v>
      </c>
      <c r="I7" s="13">
        <v>1384575872.21</v>
      </c>
      <c r="J7" s="13">
        <v>1793042137.3199999</v>
      </c>
      <c r="K7" s="21">
        <v>5.01</v>
      </c>
      <c r="L7" s="13">
        <v>313352878.66000003</v>
      </c>
      <c r="M7" s="13">
        <v>395593640.55000001</v>
      </c>
      <c r="N7" s="13">
        <v>938696034.49000001</v>
      </c>
      <c r="O7" s="21">
        <v>3.26</v>
      </c>
      <c r="P7" s="10">
        <f>D7+H7+L7</f>
        <v>1664360842.3800001</v>
      </c>
      <c r="Q7" s="10">
        <f>E7+I7+M7</f>
        <v>1923623054.03</v>
      </c>
      <c r="R7" s="10">
        <f>F7+J7+N7</f>
        <v>3287747879.8099995</v>
      </c>
      <c r="S7" s="21">
        <f>SUM((G7+K7+O7)/3)</f>
        <v>3.5566666666666666</v>
      </c>
      <c r="T7" s="14">
        <v>1992665692.5</v>
      </c>
      <c r="U7" s="14">
        <v>2216662710.3000002</v>
      </c>
      <c r="V7" s="14">
        <v>3947446680</v>
      </c>
      <c r="W7" s="21">
        <v>2.95</v>
      </c>
      <c r="X7" s="24"/>
    </row>
    <row r="8" spans="1:28" s="12" customFormat="1" ht="99.75" customHeight="1" x14ac:dyDescent="0.2">
      <c r="A8" s="15"/>
      <c r="B8" s="16" t="s">
        <v>19</v>
      </c>
      <c r="C8" s="19">
        <f>SUM(C9:C16)</f>
        <v>46</v>
      </c>
      <c r="D8" s="13">
        <f>SUM(D9:D16)</f>
        <v>40547172.770000003</v>
      </c>
      <c r="E8" s="13">
        <f>SUM(E9:E16)</f>
        <v>25321750.959999997</v>
      </c>
      <c r="F8" s="13">
        <f>SUM(F9:F16)</f>
        <v>78615044.599999994</v>
      </c>
      <c r="G8" s="21">
        <f>SUM((G16+G14+G13+G12+G11+G9)/6)</f>
        <v>4.8283333333333323</v>
      </c>
      <c r="H8" s="13">
        <f>SUM(H9:H16)</f>
        <v>120175706.81</v>
      </c>
      <c r="I8" s="13">
        <f>SUM(I9:I16)</f>
        <v>135626732.67999998</v>
      </c>
      <c r="J8" s="13">
        <f>SUM(J9:J16)</f>
        <v>305346981.68999994</v>
      </c>
      <c r="K8" s="21">
        <f>SUM((K16+K15+K14+K13+K12+K11+K10+K9)/8)</f>
        <v>13.071249999999999</v>
      </c>
      <c r="L8" s="13">
        <f>SUM(L9:L16)</f>
        <v>80735126.579999998</v>
      </c>
      <c r="M8" s="13">
        <f>SUM(M9:M16)</f>
        <v>121467372.56</v>
      </c>
      <c r="N8" s="13">
        <f>SUM(N9:N16)</f>
        <v>173700616.59</v>
      </c>
      <c r="O8" s="21">
        <f>SUM((O16+O15+O14+O13+O12+O11+O10+O9)/8)</f>
        <v>4.6937499999999996</v>
      </c>
      <c r="P8" s="10">
        <f>D8+H8+L8</f>
        <v>241458006.16000003</v>
      </c>
      <c r="Q8" s="10">
        <f>E8+I8+M8</f>
        <v>282415856.19999999</v>
      </c>
      <c r="R8" s="10">
        <f t="shared" ref="R8" si="0">F8+J8+N8</f>
        <v>557662642.88</v>
      </c>
      <c r="S8" s="21">
        <f>SUM((G8+K8+O8)/3)</f>
        <v>7.5311111111111115</v>
      </c>
      <c r="T8" s="13">
        <f>SUM(T9+T10+T13+T14+T15+T16)</f>
        <v>228575696.03999999</v>
      </c>
      <c r="U8" s="13">
        <f>SUM(U9+U10+U13+U14+U15+U16)</f>
        <v>230222192.41999999</v>
      </c>
      <c r="V8" s="14" t="e">
        <f>V9+V10+#REF!+#REF!+V11+V13+V14+#REF!</f>
        <v>#REF!</v>
      </c>
      <c r="W8" s="21">
        <f>SUM((W9+W10+W14+W13+W15+W16)/6)</f>
        <v>3.5983333333333332</v>
      </c>
    </row>
    <row r="9" spans="1:28" s="31" customFormat="1" ht="34.9" customHeight="1" x14ac:dyDescent="0.2">
      <c r="A9" s="26">
        <v>1</v>
      </c>
      <c r="B9" s="27" t="s">
        <v>27</v>
      </c>
      <c r="C9" s="28">
        <v>4</v>
      </c>
      <c r="D9" s="29">
        <v>1207319.19</v>
      </c>
      <c r="E9" s="7">
        <v>1280677.46</v>
      </c>
      <c r="F9" s="7">
        <v>3375778.07</v>
      </c>
      <c r="G9" s="30">
        <v>4.13</v>
      </c>
      <c r="H9" s="7">
        <v>5337562.71</v>
      </c>
      <c r="I9" s="17">
        <v>7071944.5999999996</v>
      </c>
      <c r="J9" s="17">
        <v>12037860.1</v>
      </c>
      <c r="K9" s="30">
        <v>7.93</v>
      </c>
      <c r="L9" s="17">
        <v>1327565.45</v>
      </c>
      <c r="M9" s="17">
        <v>2489318.92</v>
      </c>
      <c r="N9" s="17">
        <v>4391535.4400000004</v>
      </c>
      <c r="O9" s="30">
        <v>6.52</v>
      </c>
      <c r="P9" s="17">
        <f>D9+H9+L9</f>
        <v>7872447.3500000006</v>
      </c>
      <c r="Q9" s="17">
        <f>E9+I9+M9</f>
        <v>10841940.98</v>
      </c>
      <c r="R9" s="17">
        <f t="shared" ref="R9:R12" si="1">F9+J9+N9</f>
        <v>19805173.609999999</v>
      </c>
      <c r="S9" s="30">
        <f>SUM((G9+K9+O9)/3)</f>
        <v>6.1933333333333325</v>
      </c>
      <c r="T9" s="17">
        <v>5351735.08</v>
      </c>
      <c r="U9" s="17">
        <v>5312858.68</v>
      </c>
      <c r="V9" s="11">
        <v>34320644.460000001</v>
      </c>
      <c r="W9" s="30">
        <v>2.0299999999999998</v>
      </c>
    </row>
    <row r="10" spans="1:28" s="31" customFormat="1" ht="34.9" customHeight="1" x14ac:dyDescent="0.2">
      <c r="A10" s="26">
        <v>2</v>
      </c>
      <c r="B10" s="27" t="s">
        <v>9</v>
      </c>
      <c r="C10" s="28">
        <v>2</v>
      </c>
      <c r="D10" s="29">
        <v>943183.09</v>
      </c>
      <c r="E10" s="7">
        <v>943183.09</v>
      </c>
      <c r="F10" s="7">
        <v>5321836.76</v>
      </c>
      <c r="G10" s="30" t="s">
        <v>22</v>
      </c>
      <c r="H10" s="7">
        <v>48394933.390000001</v>
      </c>
      <c r="I10" s="17">
        <v>46960565.289999999</v>
      </c>
      <c r="J10" s="17">
        <v>27725812.59</v>
      </c>
      <c r="K10" s="30">
        <v>11.84</v>
      </c>
      <c r="L10" s="17">
        <v>8424901.0600000005</v>
      </c>
      <c r="M10" s="17">
        <v>4658914.34</v>
      </c>
      <c r="N10" s="17">
        <v>12658466.880000001</v>
      </c>
      <c r="O10" s="30">
        <v>2.92</v>
      </c>
      <c r="P10" s="17">
        <f>D10+H10+L10</f>
        <v>57763017.540000007</v>
      </c>
      <c r="Q10" s="17">
        <f t="shared" ref="Q10:Q16" si="2">E10+I10+M10</f>
        <v>52562662.719999999</v>
      </c>
      <c r="R10" s="17">
        <f t="shared" ref="R10" si="3">F10+J10+N10</f>
        <v>45706116.230000004</v>
      </c>
      <c r="S10" s="30">
        <f>SUM((K10+O10)/2)</f>
        <v>7.38</v>
      </c>
      <c r="T10" s="17">
        <v>39385472.130000003</v>
      </c>
      <c r="U10" s="17">
        <v>41815575.579999998</v>
      </c>
      <c r="V10" s="17">
        <v>73069316.379999995</v>
      </c>
      <c r="W10" s="30">
        <v>4.6399999999999997</v>
      </c>
    </row>
    <row r="11" spans="1:28" s="31" customFormat="1" ht="34.9" customHeight="1" x14ac:dyDescent="0.2">
      <c r="A11" s="26">
        <v>3</v>
      </c>
      <c r="B11" s="27" t="s">
        <v>20</v>
      </c>
      <c r="C11" s="28">
        <v>26</v>
      </c>
      <c r="D11" s="29">
        <v>1862180.1</v>
      </c>
      <c r="E11" s="7">
        <v>3483375.33</v>
      </c>
      <c r="F11" s="7"/>
      <c r="G11" s="30">
        <v>6.67</v>
      </c>
      <c r="H11" s="7">
        <v>3782410.37</v>
      </c>
      <c r="I11" s="17">
        <v>6098581.6299999999</v>
      </c>
      <c r="J11" s="17"/>
      <c r="K11" s="30">
        <v>8.74</v>
      </c>
      <c r="L11" s="17">
        <v>4127471.23</v>
      </c>
      <c r="M11" s="17">
        <v>5274050.3</v>
      </c>
      <c r="N11" s="17"/>
      <c r="O11" s="30">
        <v>6.02</v>
      </c>
      <c r="P11" s="17">
        <f>D11+H11+L11</f>
        <v>9772061.7000000011</v>
      </c>
      <c r="Q11" s="17">
        <f t="shared" si="2"/>
        <v>14856007.260000002</v>
      </c>
      <c r="R11" s="17"/>
      <c r="S11" s="30">
        <f t="shared" ref="S11:S14" si="4">SUM((G11+K11+O11)/3)</f>
        <v>7.1433333333333335</v>
      </c>
      <c r="T11" s="37" t="s">
        <v>15</v>
      </c>
      <c r="U11" s="38"/>
      <c r="V11" s="38"/>
      <c r="W11" s="39"/>
    </row>
    <row r="12" spans="1:28" s="31" customFormat="1" ht="42.6" customHeight="1" x14ac:dyDescent="0.2">
      <c r="A12" s="26">
        <v>4</v>
      </c>
      <c r="B12" s="27" t="s">
        <v>26</v>
      </c>
      <c r="C12" s="28">
        <v>14</v>
      </c>
      <c r="D12" s="29">
        <v>1390627.5</v>
      </c>
      <c r="E12" s="7">
        <v>491895.26</v>
      </c>
      <c r="F12" s="7">
        <v>4083549</v>
      </c>
      <c r="G12" s="30">
        <v>1.7</v>
      </c>
      <c r="H12" s="7">
        <v>4781484.34</v>
      </c>
      <c r="I12" s="17">
        <v>11323753.949999999</v>
      </c>
      <c r="J12" s="17">
        <v>7892954.9100000001</v>
      </c>
      <c r="K12" s="30">
        <v>10.199999999999999</v>
      </c>
      <c r="L12" s="17">
        <v>1355920.13</v>
      </c>
      <c r="M12" s="17">
        <v>675461.68</v>
      </c>
      <c r="N12" s="17">
        <v>6098976.1399999997</v>
      </c>
      <c r="O12" s="30">
        <v>1.53</v>
      </c>
      <c r="P12" s="17">
        <f t="shared" ref="P12:P16" si="5">D12+H12+L12</f>
        <v>7528031.9699999997</v>
      </c>
      <c r="Q12" s="17">
        <f t="shared" si="2"/>
        <v>12491110.889999999</v>
      </c>
      <c r="R12" s="17">
        <f t="shared" si="1"/>
        <v>18075480.050000001</v>
      </c>
      <c r="S12" s="30">
        <f t="shared" si="4"/>
        <v>4.4766666666666657</v>
      </c>
      <c r="T12" s="37" t="s">
        <v>15</v>
      </c>
      <c r="U12" s="38"/>
      <c r="V12" s="38"/>
      <c r="W12" s="39"/>
    </row>
    <row r="13" spans="1:28" s="31" customFormat="1" ht="34.9" customHeight="1" x14ac:dyDescent="0.2">
      <c r="A13" s="26">
        <v>5</v>
      </c>
      <c r="B13" s="27" t="s">
        <v>28</v>
      </c>
      <c r="C13" s="28"/>
      <c r="D13" s="17">
        <v>277212.77</v>
      </c>
      <c r="E13" s="17">
        <v>1858643.19</v>
      </c>
      <c r="F13" s="17">
        <v>35993831.539999999</v>
      </c>
      <c r="G13" s="30">
        <v>4.9800000000000004</v>
      </c>
      <c r="H13" s="17">
        <v>13053332.82</v>
      </c>
      <c r="I13" s="17">
        <v>24593028.780000001</v>
      </c>
      <c r="J13" s="17">
        <v>215073556.72999999</v>
      </c>
      <c r="K13" s="30">
        <v>13.07</v>
      </c>
      <c r="L13" s="17">
        <v>2157881.15</v>
      </c>
      <c r="M13" s="17">
        <v>5420392.0199999996</v>
      </c>
      <c r="N13" s="17">
        <v>109259210.95</v>
      </c>
      <c r="O13" s="30">
        <v>8.74</v>
      </c>
      <c r="P13" s="17">
        <f t="shared" si="5"/>
        <v>15488426.74</v>
      </c>
      <c r="Q13" s="17">
        <f t="shared" si="2"/>
        <v>31872063.990000002</v>
      </c>
      <c r="R13" s="17">
        <f t="shared" ref="R13:R16" si="6">F13+J13+N13</f>
        <v>360326599.21999997</v>
      </c>
      <c r="S13" s="30">
        <f t="shared" si="4"/>
        <v>8.93</v>
      </c>
      <c r="T13" s="17">
        <v>14145546.76</v>
      </c>
      <c r="U13" s="17">
        <v>23590018.27</v>
      </c>
      <c r="V13" s="11">
        <v>154870730.06</v>
      </c>
      <c r="W13" s="30">
        <v>5.0199999999999996</v>
      </c>
    </row>
    <row r="14" spans="1:28" s="31" customFormat="1" ht="34.9" customHeight="1" x14ac:dyDescent="0.2">
      <c r="A14" s="26">
        <v>6</v>
      </c>
      <c r="B14" s="27" t="s">
        <v>25</v>
      </c>
      <c r="C14" s="28"/>
      <c r="D14" s="17">
        <v>34534422.240000002</v>
      </c>
      <c r="E14" s="17">
        <v>16701692.539999999</v>
      </c>
      <c r="F14" s="17">
        <v>29186297.370000001</v>
      </c>
      <c r="G14" s="30">
        <v>5.43</v>
      </c>
      <c r="H14" s="17">
        <v>32336249.370000001</v>
      </c>
      <c r="I14" s="17">
        <v>23061289.379999999</v>
      </c>
      <c r="J14" s="17">
        <v>36257202.469999999</v>
      </c>
      <c r="K14" s="30">
        <v>4.2699999999999996</v>
      </c>
      <c r="L14" s="17">
        <v>60821254.130000003</v>
      </c>
      <c r="M14" s="17">
        <v>101997261.61</v>
      </c>
      <c r="N14" s="17">
        <v>36133579.119999997</v>
      </c>
      <c r="O14" s="30">
        <v>7.6</v>
      </c>
      <c r="P14" s="17">
        <f t="shared" si="5"/>
        <v>127691925.74000001</v>
      </c>
      <c r="Q14" s="17">
        <f t="shared" si="2"/>
        <v>141760243.53</v>
      </c>
      <c r="R14" s="17">
        <f t="shared" si="6"/>
        <v>101577078.96000001</v>
      </c>
      <c r="S14" s="30">
        <f t="shared" si="4"/>
        <v>5.7666666666666657</v>
      </c>
      <c r="T14" s="17">
        <v>161563454.03</v>
      </c>
      <c r="U14" s="17">
        <v>152252183.15000001</v>
      </c>
      <c r="V14" s="11">
        <v>154870730.06</v>
      </c>
      <c r="W14" s="30">
        <v>2.89</v>
      </c>
    </row>
    <row r="15" spans="1:28" s="31" customFormat="1" ht="42.6" customHeight="1" x14ac:dyDescent="0.2">
      <c r="A15" s="26">
        <v>7</v>
      </c>
      <c r="B15" s="27" t="s">
        <v>10</v>
      </c>
      <c r="C15" s="28"/>
      <c r="D15" s="17">
        <v>0</v>
      </c>
      <c r="E15" s="17">
        <v>0</v>
      </c>
      <c r="F15" s="17"/>
      <c r="G15" s="30" t="s">
        <v>22</v>
      </c>
      <c r="H15" s="17">
        <v>5039436.26</v>
      </c>
      <c r="I15" s="17">
        <v>6363560.8499999996</v>
      </c>
      <c r="J15" s="17">
        <v>2627717.6800000002</v>
      </c>
      <c r="K15" s="30">
        <v>28.22</v>
      </c>
      <c r="L15" s="17">
        <v>1663702.3</v>
      </c>
      <c r="M15" s="17">
        <v>410237.36</v>
      </c>
      <c r="N15" s="17">
        <v>3162284.61</v>
      </c>
      <c r="O15" s="30">
        <v>1.92</v>
      </c>
      <c r="P15" s="17">
        <f t="shared" si="5"/>
        <v>6703138.5599999996</v>
      </c>
      <c r="Q15" s="17">
        <f t="shared" si="2"/>
        <v>6773798.21</v>
      </c>
      <c r="R15" s="17">
        <f t="shared" si="6"/>
        <v>5790002.29</v>
      </c>
      <c r="S15" s="30">
        <f>SUM((K15+O15)/2)</f>
        <v>15.07</v>
      </c>
      <c r="T15" s="17">
        <v>5346148.07</v>
      </c>
      <c r="U15" s="17">
        <v>3939923.54</v>
      </c>
      <c r="V15" s="11"/>
      <c r="W15" s="30">
        <v>4.55</v>
      </c>
    </row>
    <row r="16" spans="1:28" s="31" customFormat="1" ht="42.6" customHeight="1" x14ac:dyDescent="0.2">
      <c r="A16" s="26">
        <v>8</v>
      </c>
      <c r="B16" s="27" t="s">
        <v>11</v>
      </c>
      <c r="C16" s="28"/>
      <c r="D16" s="17">
        <v>332227.88</v>
      </c>
      <c r="E16" s="17">
        <v>562284.09</v>
      </c>
      <c r="F16" s="17">
        <v>653751.86</v>
      </c>
      <c r="G16" s="30">
        <v>6.06</v>
      </c>
      <c r="H16" s="17">
        <v>7450297.5499999998</v>
      </c>
      <c r="I16" s="17">
        <v>10154008.199999999</v>
      </c>
      <c r="J16" s="17">
        <v>3731877.21</v>
      </c>
      <c r="K16" s="30">
        <v>20.3</v>
      </c>
      <c r="L16" s="17">
        <v>856431.13</v>
      </c>
      <c r="M16" s="17">
        <v>541736.32999999996</v>
      </c>
      <c r="N16" s="17">
        <v>1996563.45</v>
      </c>
      <c r="O16" s="30">
        <v>2.2999999999999998</v>
      </c>
      <c r="P16" s="17">
        <f t="shared" si="5"/>
        <v>8638956.5600000005</v>
      </c>
      <c r="Q16" s="17">
        <f t="shared" si="2"/>
        <v>11258028.619999999</v>
      </c>
      <c r="R16" s="17">
        <f t="shared" si="6"/>
        <v>6382192.5200000005</v>
      </c>
      <c r="S16" s="30">
        <f>SUM((G16+K16+O16)/3)</f>
        <v>9.5533333333333328</v>
      </c>
      <c r="T16" s="17">
        <v>2783339.97</v>
      </c>
      <c r="U16" s="17">
        <v>3311633.2</v>
      </c>
      <c r="V16" s="11"/>
      <c r="W16" s="30">
        <v>2.46</v>
      </c>
    </row>
    <row r="17" spans="1:23" s="2" customFormat="1" ht="13.9" customHeight="1" x14ac:dyDescent="0.2">
      <c r="A17" s="25"/>
      <c r="B17" s="4"/>
      <c r="C17" s="4"/>
      <c r="D17" s="5"/>
      <c r="E17" s="3"/>
      <c r="F17" s="3"/>
      <c r="G17" s="22"/>
      <c r="H17" s="5"/>
      <c r="I17" s="5"/>
      <c r="J17" s="5"/>
      <c r="K17" s="22"/>
      <c r="L17" s="5"/>
      <c r="M17" s="5"/>
      <c r="N17" s="5"/>
      <c r="O17" s="22"/>
      <c r="P17" s="5"/>
      <c r="Q17" s="6"/>
      <c r="R17" s="6"/>
      <c r="S17" s="5"/>
      <c r="T17" s="8"/>
      <c r="U17" s="5"/>
      <c r="V17" s="5"/>
      <c r="W17" s="22"/>
    </row>
    <row r="18" spans="1:23" hidden="1" x14ac:dyDescent="0.2"/>
    <row r="19" spans="1:23" hidden="1" x14ac:dyDescent="0.2">
      <c r="A19" s="35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23" ht="18" hidden="1" customHeight="1" x14ac:dyDescent="0.2">
      <c r="A20" s="32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23" hidden="1" x14ac:dyDescent="0.2"/>
    <row r="22" spans="1:23" hidden="1" x14ac:dyDescent="0.2"/>
    <row r="23" spans="1:23" ht="139.15" customHeight="1" x14ac:dyDescent="0.2"/>
    <row r="24" spans="1:23" x14ac:dyDescent="0.2">
      <c r="A24" s="1" t="s">
        <v>29</v>
      </c>
    </row>
    <row r="25" spans="1:23" x14ac:dyDescent="0.2">
      <c r="A25" s="1" t="s">
        <v>21</v>
      </c>
    </row>
  </sheetData>
  <mergeCells count="20">
    <mergeCell ref="U1:W1"/>
    <mergeCell ref="A2:W2"/>
    <mergeCell ref="T4:W4"/>
    <mergeCell ref="W5:W6"/>
    <mergeCell ref="B4:B6"/>
    <mergeCell ref="A4:A6"/>
    <mergeCell ref="D5:G5"/>
    <mergeCell ref="H5:K5"/>
    <mergeCell ref="L5:O5"/>
    <mergeCell ref="D4:S4"/>
    <mergeCell ref="P5:S5"/>
    <mergeCell ref="C4:C6"/>
    <mergeCell ref="A20:M20"/>
    <mergeCell ref="V5:V6"/>
    <mergeCell ref="T5:T6"/>
    <mergeCell ref="U5:U6"/>
    <mergeCell ref="A19:K19"/>
    <mergeCell ref="A7:B7"/>
    <mergeCell ref="T11:W11"/>
    <mergeCell ref="T12:W12"/>
  </mergeCells>
  <pageMargins left="0.23622047244094491" right="0.23622047244094491" top="0.35433070866141736" bottom="0.35433070866141736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01.07.2016</vt:lpstr>
      <vt:lpstr>'01.07.2016'!Заголовки_для_печати</vt:lpstr>
      <vt:lpstr>'01.07.2016'!Область_печати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Акулова Наталья Викторовна</dc:creator>
  <cp:lastModifiedBy>Слуцкая Татьяна Владимировна</cp:lastModifiedBy>
  <cp:lastPrinted>2019-01-28T12:10:14Z</cp:lastPrinted>
  <dcterms:created xsi:type="dcterms:W3CDTF">2014-07-24T08:54:49Z</dcterms:created>
  <dcterms:modified xsi:type="dcterms:W3CDTF">2019-01-28T12:16:24Z</dcterms:modified>
</cp:coreProperties>
</file>