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330" tabRatio="522"/>
  </bookViews>
  <sheets>
    <sheet name="на 01.12.2018" sheetId="1" r:id="rId1"/>
  </sheets>
  <definedNames>
    <definedName name="_xlnm._FilterDatabase" localSheetId="0" hidden="1">'на 01.12.2018'!$A$7:$J$416</definedName>
    <definedName name="Z_0005951B_56A8_4F75_9731_3C8A24CD1AB5_.wvu.FilterData" localSheetId="0" hidden="1">'на 01.12.2018'!$A$7:$J$416</definedName>
    <definedName name="Z_01D4DC8C_5FD8_4E22_9898_A6D2EE840F42_.wvu.FilterData" localSheetId="0" hidden="1">'на 01.12.2018'!$A$7:$J$416</definedName>
    <definedName name="Z_0217F586_7BE2_4803_B88F_1646729DF76E_.wvu.FilterData" localSheetId="0" hidden="1">'на 01.12.2018'!$A$7:$J$416</definedName>
    <definedName name="Z_02D2F435_66DA_468E_987B_F2AECDDD4E3B_.wvu.FilterData" localSheetId="0" hidden="1">'на 01.12.2018'!$A$7:$J$416</definedName>
    <definedName name="Z_040F7A53_882C_426B_A971_3BA4E7F819F6_.wvu.FilterData" localSheetId="0" hidden="1">'на 01.12.2018'!$A$7:$H$157</definedName>
    <definedName name="Z_056CFCF2_1D67_47C0_BE8C_D1F7ABB1120B_.wvu.FilterData" localSheetId="0" hidden="1">'на 01.12.2018'!$A$7:$J$416</definedName>
    <definedName name="Z_05716ABD_418C_4DA4_AC8A_C2D9BFCD057A_.wvu.FilterData" localSheetId="0" hidden="1">'на 01.12.2018'!$A$7:$J$416</definedName>
    <definedName name="Z_05C1E2BB_B583_44DD_A8AC_FBF87A053735_.wvu.FilterData" localSheetId="0" hidden="1">'на 01.12.2018'!$A$7:$H$157</definedName>
    <definedName name="Z_05C9DD0B_EBEE_40E7_A642_8B2CDCC810BA_.wvu.FilterData" localSheetId="0" hidden="1">'на 01.12.2018'!$A$7:$H$157</definedName>
    <definedName name="Z_0623BA59_06E0_47C4_A9E0_EFF8949456C2_.wvu.FilterData" localSheetId="0" hidden="1">'на 01.12.2018'!$A$7:$H$157</definedName>
    <definedName name="Z_0644E522_2545_474C_824A_2ED6C2798897_.wvu.FilterData" localSheetId="0" hidden="1">'на 01.12.2018'!$A$7:$J$416</definedName>
    <definedName name="Z_06CAE47A_6EDD_4FE2_8E3A_333266247E42_.wvu.FilterData" localSheetId="0" hidden="1">'на 01.12.2018'!$A$7:$J$416</definedName>
    <definedName name="Z_06E8A760_77DE_44B7_B51E_7A5411604938_.wvu.FilterData" localSheetId="0" hidden="1">'на 01.12.2018'!$A$7:$J$416</definedName>
    <definedName name="Z_06ECB70F_782C_4925_AAED_43BDE49D6216_.wvu.FilterData" localSheetId="0" hidden="1">'на 01.12.2018'!$A$7:$J$416</definedName>
    <definedName name="Z_071188D9_4773_41E2_8227_482316F94E22_.wvu.FilterData" localSheetId="0" hidden="1">'на 01.12.2018'!$A$7:$J$416</definedName>
    <definedName name="Z_076157D9_97A7_4D47_8780_D3B408E54324_.wvu.FilterData" localSheetId="0" hidden="1">'на 01.12.2018'!$A$7:$J$416</definedName>
    <definedName name="Z_079216EF_F396_45DE_93AA_DF26C49F532F_.wvu.FilterData" localSheetId="0" hidden="1">'на 01.12.2018'!$A$7:$H$157</definedName>
    <definedName name="Z_0796BB39_B763_4CFE_9C89_197614BDD8D2_.wvu.FilterData" localSheetId="0" hidden="1">'на 01.12.2018'!$A$7:$J$416</definedName>
    <definedName name="Z_081D092E_BCFD_434D_99DD_F262EBF81A7D_.wvu.FilterData" localSheetId="0" hidden="1">'на 01.12.2018'!$A$7:$H$157</definedName>
    <definedName name="Z_081D1E71_FAB1_490F_8347_4363E467A6B8_.wvu.FilterData" localSheetId="0" hidden="1">'на 01.12.2018'!$A$7:$J$416</definedName>
    <definedName name="Z_09665491_2447_4ACE_847B_4452B60F2DF2_.wvu.FilterData" localSheetId="0" hidden="1">'на 01.12.2018'!$A$7:$J$416</definedName>
    <definedName name="Z_09EDEF91_2CA5_4F56_B67B_9D290C461670_.wvu.FilterData" localSheetId="0" hidden="1">'на 01.12.2018'!$A$7:$H$157</definedName>
    <definedName name="Z_09F9F792_37D5_476B_BEEE_67E9106F48F0_.wvu.FilterData" localSheetId="0" hidden="1">'на 01.12.2018'!$A$7:$J$416</definedName>
    <definedName name="Z_0A10B2C2_8811_4514_A02D_EDC7436B6D07_.wvu.FilterData" localSheetId="0" hidden="1">'на 01.12.2018'!$A$7:$J$416</definedName>
    <definedName name="Z_0AA70BDA_573F_4BEC_A548_CA5C4475BFE7_.wvu.FilterData" localSheetId="0" hidden="1">'на 01.12.2018'!$A$7:$J$416</definedName>
    <definedName name="Z_0AC3FA68_E0C8_4657_AD81_AF6345EA501C_.wvu.FilterData" localSheetId="0" hidden="1">'на 01.12.2018'!$A$7:$H$157</definedName>
    <definedName name="Z_0B579593_C56D_4394_91C1_F024BBE56EB1_.wvu.FilterData" localSheetId="0" hidden="1">'на 01.12.2018'!$A$7:$H$157</definedName>
    <definedName name="Z_0BC55D76_817D_4871_ADFD_780685E85798_.wvu.FilterData" localSheetId="0" hidden="1">'на 01.12.2018'!$A$7:$J$416</definedName>
    <definedName name="Z_0C6B39CB_8BE2_4437_B7EF_2B863FB64A7A_.wvu.FilterData" localSheetId="0" hidden="1">'на 01.12.2018'!$A$7:$H$157</definedName>
    <definedName name="Z_0C80C604_218C_428E_8C68_64D1AFDB22E0_.wvu.FilterData" localSheetId="0" hidden="1">'на 01.12.2018'!$A$7:$J$416</definedName>
    <definedName name="Z_0C81132D_0EFB_424B_A2C0_D694846C9416_.wvu.FilterData" localSheetId="0" hidden="1">'на 01.12.2018'!$A$7:$J$416</definedName>
    <definedName name="Z_0C8C20D3_1DCE_4FE1_95B1_F35D8D398254_.wvu.FilterData" localSheetId="0" hidden="1">'на 01.12.2018'!$A$7:$H$157</definedName>
    <definedName name="Z_0CC48B05_D738_4589_9F69_B44D9887E2C7_.wvu.FilterData" localSheetId="0" hidden="1">'на 01.12.2018'!$A$7:$J$416</definedName>
    <definedName name="Z_0CC9441C_88E9_46D0_951D_A49C84EDA8CE_.wvu.FilterData" localSheetId="0" hidden="1">'на 01.12.2018'!$A$7:$J$416</definedName>
    <definedName name="Z_0CCCFAED_79CE_4449_BC23_D60C794B65C2_.wvu.FilterData" localSheetId="0" hidden="1">'на 01.12.2018'!$A$7:$J$416</definedName>
    <definedName name="Z_0CCCFAED_79CE_4449_BC23_D60C794B65C2_.wvu.PrintArea" localSheetId="0" hidden="1">'на 01.12.2018'!$A$1:$J$213</definedName>
    <definedName name="Z_0CCCFAED_79CE_4449_BC23_D60C794B65C2_.wvu.PrintTitles" localSheetId="0" hidden="1">'на 01.12.2018'!$5:$8</definedName>
    <definedName name="Z_0CF3E93E_60F6_45C8_AD33_C2CE08831546_.wvu.FilterData" localSheetId="0" hidden="1">'на 01.12.2018'!$A$7:$H$157</definedName>
    <definedName name="Z_0D69C398_7947_4D78_B1FE_A2A25AB79E10_.wvu.FilterData" localSheetId="0" hidden="1">'на 01.12.2018'!$A$7:$J$416</definedName>
    <definedName name="Z_0D7F5190_D20E_42FD_AD77_53CB309C7272_.wvu.FilterData" localSheetId="0" hidden="1">'на 01.12.2018'!$A$7:$H$157</definedName>
    <definedName name="Z_0E67843B_6B59_48DA_8F29_8BAD133298E1_.wvu.FilterData" localSheetId="0" hidden="1">'на 01.12.2018'!$A$7:$J$416</definedName>
    <definedName name="Z_0E6786D8_AC3A_48D5_9AD7_4E7485DB6D9C_.wvu.FilterData" localSheetId="0" hidden="1">'на 01.12.2018'!$A$7:$H$157</definedName>
    <definedName name="Z_0EBE1707_975C_4649_91D3_2E9B46A60B44_.wvu.FilterData" localSheetId="0" hidden="1">'на 01.12.2018'!$A$7:$J$416</definedName>
    <definedName name="Z_105D23B5_3830_4B2C_A4D4_FBFBD3BEFB9C_.wvu.FilterData" localSheetId="0" hidden="1">'на 01.12.2018'!$A$7:$H$157</definedName>
    <definedName name="Z_113A0779_204C_451B_8401_73E507046130_.wvu.FilterData" localSheetId="0" hidden="1">'на 01.12.2018'!$A$7:$J$416</definedName>
    <definedName name="Z_119EECA6_2DA1_40F6_BD98_65D18CFC0359_.wvu.FilterData" localSheetId="0" hidden="1">'на 01.12.2018'!$A$7:$J$416</definedName>
    <definedName name="Z_11B0FA8E_E0BF_44A4_A141_D0892BF4BA78_.wvu.FilterData" localSheetId="0" hidden="1">'на 01.12.2018'!$A$7:$J$416</definedName>
    <definedName name="Z_11EBBD1F_0821_4763_A781_80F95B559C64_.wvu.FilterData" localSheetId="0" hidden="1">'на 01.12.2018'!$A$7:$J$416</definedName>
    <definedName name="Z_12397037_6208_4B36_BC95_11438284A9DE_.wvu.FilterData" localSheetId="0" hidden="1">'на 01.12.2018'!$A$7:$H$157</definedName>
    <definedName name="Z_12C2408D_275D_4295_8823_146036CCAF72_.wvu.FilterData" localSheetId="0" hidden="1">'на 01.12.2018'!$A$7:$J$416</definedName>
    <definedName name="Z_130C16AD_E930_4810_BDF0_A6DD3A87B8D5_.wvu.FilterData" localSheetId="0" hidden="1">'на 01.12.2018'!$A$7:$J$416</definedName>
    <definedName name="Z_1315266B_953C_4E7F_B538_74B6DF400647_.wvu.FilterData" localSheetId="0" hidden="1">'на 01.12.2018'!$A$7:$H$157</definedName>
    <definedName name="Z_132984D2_035C_4C6F_8087_28C1188A76E6_.wvu.FilterData" localSheetId="0" hidden="1">'на 01.12.2018'!$A$7:$J$416</definedName>
    <definedName name="Z_13A75724_7658_4A80_9239_F37E0BC75B64_.wvu.FilterData" localSheetId="0" hidden="1">'на 01.12.2018'!$A$7:$J$416</definedName>
    <definedName name="Z_13BE7114_35DF_4699_8779_61985C68F6C3_.wvu.FilterData" localSheetId="0" hidden="1">'на 01.12.2018'!$A$7:$J$416</definedName>
    <definedName name="Z_13BE7114_35DF_4699_8779_61985C68F6C3_.wvu.PrintArea" localSheetId="0" hidden="1">'на 01.12.2018'!$A$1:$J$215</definedName>
    <definedName name="Z_13BE7114_35DF_4699_8779_61985C68F6C3_.wvu.PrintTitles" localSheetId="0" hidden="1">'на 01.12.2018'!$5:$8</definedName>
    <definedName name="Z_13E7ADA2_058C_4412_9AEA_31547694DD5C_.wvu.FilterData" localSheetId="0" hidden="1">'на 01.12.2018'!$A$7:$H$157</definedName>
    <definedName name="Z_1474826F_81A7_45CE_9E32_539008BC6006_.wvu.FilterData" localSheetId="0" hidden="1">'на 01.12.2018'!$A$7:$J$416</definedName>
    <definedName name="Z_148D8FAA_3DC1_4430_9D42_1AFD9B8B331B_.wvu.FilterData" localSheetId="0" hidden="1">'на 01.12.2018'!$A$7:$J$416</definedName>
    <definedName name="Z_1539101F_31E9_4994_A34D_436B2BB1B73C_.wvu.FilterData" localSheetId="0" hidden="1">'на 01.12.2018'!$A$7:$J$416</definedName>
    <definedName name="Z_158130B9_9537_4E7D_AC4C_ED389C9B13A6_.wvu.FilterData" localSheetId="0" hidden="1">'на 01.12.2018'!$A$7:$J$416</definedName>
    <definedName name="Z_15AF9AFF_36E4_41C3_A9EA_A83C0A87FA00_.wvu.FilterData" localSheetId="0" hidden="1">'на 01.12.2018'!$A$7:$J$416</definedName>
    <definedName name="Z_1611C1BA_C4E2_40AE_8F45_3BEDE164E518_.wvu.FilterData" localSheetId="0" hidden="1">'на 01.12.2018'!$A$7:$J$416</definedName>
    <definedName name="Z_16533C21_4A9A_450C_8A94_553B88C3A9CF_.wvu.FilterData" localSheetId="0" hidden="1">'на 01.12.2018'!$A$7:$H$157</definedName>
    <definedName name="Z_1682CF4C_6BE2_4E45_A613_382D117E51BF_.wvu.FilterData" localSheetId="0" hidden="1">'на 01.12.2018'!$A$7:$J$416</definedName>
    <definedName name="Z_168FD5D4_D13B_47B9_8E56_61C627E3620F_.wvu.FilterData" localSheetId="0" hidden="1">'на 01.12.2018'!$A$7:$H$157</definedName>
    <definedName name="Z_169B516E_654F_469D_A8A0_69AB59FA498D_.wvu.FilterData" localSheetId="0" hidden="1">'на 01.12.2018'!$A$7:$J$416</definedName>
    <definedName name="Z_176FBEC7_B2AF_4702_A894_382F81F9ECF6_.wvu.FilterData" localSheetId="0" hidden="1">'на 01.12.2018'!$A$7:$H$157</definedName>
    <definedName name="Z_17AC66D0_E8BD_44BA_92AB_131AEC3E5A62_.wvu.FilterData" localSheetId="0" hidden="1">'на 01.12.2018'!$A$7:$J$416</definedName>
    <definedName name="Z_17AEC02B_67B1_483A_97D2_C1C6DFD21518_.wvu.FilterData" localSheetId="0" hidden="1">'на 01.12.2018'!$A$7:$J$416</definedName>
    <definedName name="Z_1902C2E4_C521_44EB_B934_0EBD6E871DD8_.wvu.FilterData" localSheetId="0" hidden="1">'на 01.12.2018'!$A$7:$J$416</definedName>
    <definedName name="Z_191D2631_8F19_4FC0_96A1_F397D331A068_.wvu.FilterData" localSheetId="0" hidden="1">'на 01.12.2018'!$A$7:$J$416</definedName>
    <definedName name="Z_19497421_00C1_4657_A11B_18FB2BAAE62A_.wvu.FilterData" localSheetId="0" hidden="1">'на 01.12.2018'!$A$7:$J$416</definedName>
    <definedName name="Z_19510E6E_7565_4AC2_BCB4_A345501456B6_.wvu.FilterData" localSheetId="0" hidden="1">'на 01.12.2018'!$A$7:$H$157</definedName>
    <definedName name="Z_19A4AADC_FDEE_45BB_8FEE_0F5508EFB8E2_.wvu.FilterData" localSheetId="0" hidden="1">'на 01.12.2018'!$A$7:$J$416</definedName>
    <definedName name="Z_19B34FC3_E683_4280_90EE_7791220AE682_.wvu.FilterData" localSheetId="0" hidden="1">'на 01.12.2018'!$A$7:$J$416</definedName>
    <definedName name="Z_19E5B318_3123_4687_A10B_72F3BDA9A599_.wvu.FilterData" localSheetId="0" hidden="1">'на 01.12.2018'!$A$7:$J$416</definedName>
    <definedName name="Z_1ADD4354_436F_41C7_AFD6_B73FA2D9BC20_.wvu.FilterData" localSheetId="0" hidden="1">'на 01.12.2018'!$A$7:$J$416</definedName>
    <definedName name="Z_1B413C41_F5DB_4793_803B_D278F6A0BE2C_.wvu.FilterData" localSheetId="0" hidden="1">'на 01.12.2018'!$A$7:$J$416</definedName>
    <definedName name="Z_1B943BCB_9609_428B_963E_E25F01748D7C_.wvu.FilterData" localSheetId="0" hidden="1">'на 01.12.2018'!$A$7:$J$416</definedName>
    <definedName name="Z_1BA0A829_1467_4894_A294_9BFD1EA8F94D_.wvu.FilterData" localSheetId="0" hidden="1">'на 01.12.2018'!$A$7:$J$416</definedName>
    <definedName name="Z_1C384A54_E3F0_4C1E_862E_6CD9154B364F_.wvu.FilterData" localSheetId="0" hidden="1">'на 01.12.2018'!$A$7:$J$416</definedName>
    <definedName name="Z_1C3DA4EF_3676_4683_84F0_1C41D26FFC16_.wvu.FilterData" localSheetId="0" hidden="1">'на 01.12.2018'!$A$7:$J$416</definedName>
    <definedName name="Z_1C3DF549_BEC3_47F7_8F0B_A96D42597ECF_.wvu.FilterData" localSheetId="0" hidden="1">'на 01.12.2018'!$A$7:$H$157</definedName>
    <definedName name="Z_1C681B2A_8932_44D9_BF50_EA5DBCC10436_.wvu.FilterData" localSheetId="0" hidden="1">'на 01.12.2018'!$A$7:$H$157</definedName>
    <definedName name="Z_1CB0764B_554D_4C09_98DC_8DED9FC27F03_.wvu.FilterData" localSheetId="0" hidden="1">'на 01.12.2018'!$A$7:$J$416</definedName>
    <definedName name="Z_1CB0CE3F_75F2_462B_8FE5_E94B0D7D6C1F_.wvu.FilterData" localSheetId="0" hidden="1">'на 01.12.2018'!$A$7:$J$416</definedName>
    <definedName name="Z_1CB5C523_AFA5_43A8_9C28_9F12CFE5BE65_.wvu.FilterData" localSheetId="0" hidden="1">'на 01.12.2018'!$A$7:$J$416</definedName>
    <definedName name="Z_1CEF9102_6C60_416B_8820_19DA6CA2FF8F_.wvu.FilterData" localSheetId="0" hidden="1">'на 01.12.2018'!$A$7:$J$416</definedName>
    <definedName name="Z_1D2C2901_70D8_494F_B885_AA5F7F9A1D2E_.wvu.FilterData" localSheetId="0" hidden="1">'на 01.12.2018'!$A$7:$J$416</definedName>
    <definedName name="Z_1D546444_6D70_47F2_86F2_EDA85896BE29_.wvu.FilterData" localSheetId="0" hidden="1">'на 01.12.2018'!$A$7:$J$416</definedName>
    <definedName name="Z_1E88DC95_DDEB_4EE8_8544_5724B1E6FA94_.wvu.FilterData" localSheetId="0" hidden="1">'на 01.12.2018'!$A$7:$J$416</definedName>
    <definedName name="Z_1F274A4D_4DCC_44CA_A1BD_90B7EE180486_.wvu.FilterData" localSheetId="0" hidden="1">'на 01.12.2018'!$A$7:$H$157</definedName>
    <definedName name="Z_1F6B5B08_FAE9_43CF_A27B_EE7ACD6D4DF6_.wvu.FilterData" localSheetId="0" hidden="1">'на 01.12.2018'!$A$7:$J$416</definedName>
    <definedName name="Z_1F885BC0_FA2D_45E9_BC66_C7BA68F6529B_.wvu.FilterData" localSheetId="0" hidden="1">'на 01.12.2018'!$A$7:$J$416</definedName>
    <definedName name="Z_1FF678B1_7F2B_4362_81E7_D3C79ED64B95_.wvu.FilterData" localSheetId="0" hidden="1">'на 01.12.2018'!$A$7:$H$157</definedName>
    <definedName name="Z_20461DED_BCEE_4284_A6DA_6F07C40C8239_.wvu.FilterData" localSheetId="0" hidden="1">'на 01.12.2018'!$A$7:$J$416</definedName>
    <definedName name="Z_20A3EB12_07C5_4317_9D11_7C0131FF1F02_.wvu.FilterData" localSheetId="0" hidden="1">'на 01.12.2018'!$A$7:$J$416</definedName>
    <definedName name="Z_215E0AF3_2FB9_4AD2_85EB_5BB3A76EA017_.wvu.FilterData" localSheetId="0" hidden="1">'на 01.12.2018'!$A$7:$J$416</definedName>
    <definedName name="Z_216AEA56_C079_4104_83C7_B22F3C2C4895_.wvu.FilterData" localSheetId="0" hidden="1">'на 01.12.2018'!$A$7:$H$157</definedName>
    <definedName name="Z_2181C7D4_AA52_40AC_A808_5D532F9A4DB9_.wvu.FilterData" localSheetId="0" hidden="1">'на 01.12.2018'!$A$7:$H$157</definedName>
    <definedName name="Z_222CB208_6EE7_4ACF_9056_A80606B8DEAE_.wvu.FilterData" localSheetId="0" hidden="1">'на 01.12.2018'!$A$7:$J$416</definedName>
    <definedName name="Z_22A3361C_6866_4206_B8FA_E848438D95B8_.wvu.FilterData" localSheetId="0" hidden="1">'на 01.12.2018'!$A$7:$H$157</definedName>
    <definedName name="Z_23D71F5A_A534_4F07_942A_44ED3D76C570_.wvu.FilterData" localSheetId="0" hidden="1">'на 01.12.2018'!$A$7:$J$416</definedName>
    <definedName name="Z_246D425F_E7DE_4F74_93E1_1CA6487BB7AF_.wvu.FilterData" localSheetId="0" hidden="1">'на 01.12.2018'!$A$7:$J$416</definedName>
    <definedName name="Z_24860D1B_9CB0_4DBB_9F9A_A7B23A9FBD9E_.wvu.FilterData" localSheetId="0" hidden="1">'на 01.12.2018'!$A$7:$J$416</definedName>
    <definedName name="Z_24D1D1DF_90B3_41D1_82E1_05DE887CC58D_.wvu.FilterData" localSheetId="0" hidden="1">'на 01.12.2018'!$A$7:$H$157</definedName>
    <definedName name="Z_24E5C1BC_322C_4FEF_B964_F0DCC04482C1_.wvu.Cols" localSheetId="0" hidden="1">'на 01.12.2018'!#REF!,'на 01.12.2018'!#REF!</definedName>
    <definedName name="Z_24E5C1BC_322C_4FEF_B964_F0DCC04482C1_.wvu.FilterData" localSheetId="0" hidden="1">'на 01.12.2018'!$A$7:$H$157</definedName>
    <definedName name="Z_24E5C1BC_322C_4FEF_B964_F0DCC04482C1_.wvu.Rows" localSheetId="0" hidden="1">'на 01.12.2018'!#REF!</definedName>
    <definedName name="Z_25997FFA_90F9_4B4A_8C73_3E119DFE9BDB_.wvu.FilterData" localSheetId="0" hidden="1">'на 01.12.2018'!$A$7:$J$416</definedName>
    <definedName name="Z_25DD804F_4FCB_49C0_B290_F226E6C8FC4D_.wvu.FilterData" localSheetId="0" hidden="1">'на 01.12.2018'!$A$7:$J$416</definedName>
    <definedName name="Z_25F305AA_6420_44FE_A658_6597DFDEDA7F_.wvu.FilterData" localSheetId="0" hidden="1">'на 01.12.2018'!$A$7:$J$416</definedName>
    <definedName name="Z_26390C63_E690_4CD6_B911_4F7F9CCE06AD_.wvu.FilterData" localSheetId="0" hidden="1">'на 01.12.2018'!$A$7:$J$416</definedName>
    <definedName name="Z_2647282E_5B25_4148_AAD9_72AB0A3F24C4_.wvu.FilterData" localSheetId="0" hidden="1">'на 01.12.2018'!$A$3:$K$213</definedName>
    <definedName name="Z_26E7CD7D_71FD_4075_B268_E6444384CE7D_.wvu.FilterData" localSheetId="0" hidden="1">'на 01.12.2018'!$A$7:$H$157</definedName>
    <definedName name="Z_271A6422_0558_45A4_90D0_4FBBFA0C466A_.wvu.FilterData" localSheetId="0" hidden="1">'на 01.12.2018'!$A$7:$J$416</definedName>
    <definedName name="Z_2751B79E_F60F_449F_9B1A_ED01F0EE4A3F_.wvu.FilterData" localSheetId="0" hidden="1">'на 01.12.2018'!$A$7:$J$416</definedName>
    <definedName name="Z_28008BE5_0693_468D_890E_2AE562EDDFCA_.wvu.FilterData" localSheetId="0" hidden="1">'на 01.12.2018'!$A$7:$H$157</definedName>
    <definedName name="Z_282F013D_E5B1_4C17_8727_7949891CEFC8_.wvu.FilterData" localSheetId="0" hidden="1">'на 01.12.2018'!$A$7:$J$416</definedName>
    <definedName name="Z_2932A736_9A81_4C2B_931E_457899534006_.wvu.FilterData" localSheetId="0" hidden="1">'на 01.12.2018'!$A$7:$J$416</definedName>
    <definedName name="Z_29A3F31E_AA0E_4520_83F3_6EDE69E47FB4_.wvu.FilterData" localSheetId="0" hidden="1">'на 01.12.2018'!$A$7:$J$416</definedName>
    <definedName name="Z_29D1C55E_0AE0_4CA9_A4C9_F358DEE7E9AD_.wvu.FilterData" localSheetId="0" hidden="1">'на 01.12.2018'!$A$7:$J$416</definedName>
    <definedName name="Z_2A075779_EE89_4995_9517_DAD5135FF513_.wvu.FilterData" localSheetId="0" hidden="1">'на 01.12.2018'!$A$7:$J$416</definedName>
    <definedName name="Z_2A567982_7892_4F86_A16D_3A26E4C78607_.wvu.FilterData" localSheetId="0" hidden="1">'на 01.12.2018'!$A$7:$J$416</definedName>
    <definedName name="Z_2A9D3288_FE38_46DD_A0BD_6FD4437B54BF_.wvu.FilterData" localSheetId="0" hidden="1">'на 01.12.2018'!$A$7:$J$416</definedName>
    <definedName name="Z_2B4EF399_1F78_4650_9196_70339D27DB54_.wvu.FilterData" localSheetId="0" hidden="1">'на 01.12.2018'!$A$7:$J$416</definedName>
    <definedName name="Z_2B67E997_66AF_4883_9EE5_9876648FDDE9_.wvu.FilterData" localSheetId="0" hidden="1">'на 01.12.2018'!$A$7:$J$416</definedName>
    <definedName name="Z_2B6BAC9D_8ECF_4B5C_AEA7_CCE1C0524E55_.wvu.FilterData" localSheetId="0" hidden="1">'на 01.12.2018'!$A$7:$J$416</definedName>
    <definedName name="Z_2C029299_5EEC_4151_A9E2_241D31E08692_.wvu.FilterData" localSheetId="0" hidden="1">'на 01.12.2018'!$A$7:$J$416</definedName>
    <definedName name="Z_2C43A648_766E_499E_95B2_EA6F7EA791D4_.wvu.FilterData" localSheetId="0" hidden="1">'на 01.12.2018'!$A$7:$J$416</definedName>
    <definedName name="Z_2C47EAD7_6B0B_40AB_9599_0BF3302E35F1_.wvu.FilterData" localSheetId="0" hidden="1">'на 01.12.2018'!$A$7:$H$157</definedName>
    <definedName name="Z_2C83C5CF_2113_4A26_AC8F_B29994F8C20B_.wvu.FilterData" localSheetId="0" hidden="1">'на 01.12.2018'!$A$7:$J$416</definedName>
    <definedName name="Z_2CD18B03_71F5_4B8A_8C6C_592F5A66335B_.wvu.FilterData" localSheetId="0" hidden="1">'на 01.12.2018'!$A$7:$J$416</definedName>
    <definedName name="Z_2D011736_53B8_48A8_8C2E_71DD995F6546_.wvu.FilterData" localSheetId="0" hidden="1">'на 01.12.2018'!$A$7:$J$416</definedName>
    <definedName name="Z_2D540280_F40F_4530_A32A_1FF2E78E7147_.wvu.FilterData" localSheetId="0" hidden="1">'на 01.12.2018'!$A$7:$J$416</definedName>
    <definedName name="Z_2D918A37_6905_4BEF_BC3A_DA45E968DAC3_.wvu.FilterData" localSheetId="0" hidden="1">'на 01.12.2018'!$A$7:$H$157</definedName>
    <definedName name="Z_2DCF6207_B24B_43F5_B844_6C1E92F9CADA_.wvu.FilterData" localSheetId="0" hidden="1">'на 01.12.2018'!$A$7:$J$416</definedName>
    <definedName name="Z_2DF88C31_E5A0_4DFE_877D_5A31D3992603_.wvu.Rows" localSheetId="0" hidden="1">'на 01.12.2018'!#REF!,'на 01.12.2018'!#REF!,'на 01.12.2018'!#REF!,'на 01.12.2018'!#REF!,'на 01.12.2018'!#REF!,'на 01.12.2018'!#REF!,'на 01.12.2018'!#REF!,'на 01.12.2018'!#REF!,'на 01.12.2018'!#REF!,'на 01.12.2018'!#REF!,'на 01.12.2018'!#REF!</definedName>
    <definedName name="Z_2F3BAFC5_8792_4BC0_833F_5CB9ACB14A14_.wvu.FilterData" localSheetId="0" hidden="1">'на 01.12.2018'!$A$7:$H$157</definedName>
    <definedName name="Z_2F3DE7DB_1DEA_4A0C_88EC_B05C9EEC768F_.wvu.FilterData" localSheetId="0" hidden="1">'на 01.12.2018'!$A$7:$J$416</definedName>
    <definedName name="Z_2F72C4E3_E946_4870_A59B_C47D17A3E8B0_.wvu.FilterData" localSheetId="0" hidden="1">'на 01.12.2018'!$A$7:$J$416</definedName>
    <definedName name="Z_2F7AC811_CA37_46E3_866E_6E10DF43054A_.wvu.FilterData" localSheetId="0" hidden="1">'на 01.12.2018'!$A$7:$J$416</definedName>
    <definedName name="Z_2FAB8F10_5F5A_4B70_9158_E79B14A6565A_.wvu.FilterData" localSheetId="0" hidden="1">'на 01.12.2018'!$A$7:$J$416</definedName>
    <definedName name="Z_300D3722_BC5B_4EFC_A306_CB3461E96075_.wvu.FilterData" localSheetId="0" hidden="1">'на 01.12.2018'!$A$7:$J$416</definedName>
    <definedName name="Z_308AF0B3_EE19_4841_BBC0_915C9A7203E9_.wvu.FilterData" localSheetId="0" hidden="1">'на 01.12.2018'!$A$7:$J$416</definedName>
    <definedName name="Z_30F94082_E7C8_4DE7_AE26_19B3A4317363_.wvu.FilterData" localSheetId="0" hidden="1">'на 01.12.2018'!$A$7:$J$416</definedName>
    <definedName name="Z_315B3829_E75D_48BB_A407_88A96C0D6A4B_.wvu.FilterData" localSheetId="0" hidden="1">'на 01.12.2018'!$A$7:$J$416</definedName>
    <definedName name="Z_316B9C14_7546_49E5_A384_4190EC7682DE_.wvu.FilterData" localSheetId="0" hidden="1">'на 01.12.2018'!$A$7:$J$416</definedName>
    <definedName name="Z_31985263_3556_4B71_A26F_62706F49B320_.wvu.FilterData" localSheetId="0" hidden="1">'на 01.12.2018'!$A$7:$H$157</definedName>
    <definedName name="Z_31C5283F_7633_4B8A_ADD5_7EB245AE899F_.wvu.FilterData" localSheetId="0" hidden="1">'на 01.12.2018'!$A$7:$J$416</definedName>
    <definedName name="Z_31EABA3C_DD8D_46BF_85B1_09527EF8E816_.wvu.FilterData" localSheetId="0" hidden="1">'на 01.12.2018'!$A$7:$H$157</definedName>
    <definedName name="Z_328B1FBD_B9E0_4F8C_AA1F_438ED0F19823_.wvu.FilterData" localSheetId="0" hidden="1">'на 01.12.2018'!$A$7:$J$416</definedName>
    <definedName name="Z_32F81156_0F3B_49A8_B56D_9A01AA7C97FE_.wvu.FilterData" localSheetId="0" hidden="1">'на 01.12.2018'!$A$7:$J$416</definedName>
    <definedName name="Z_33081AFE_875F_4448_8DBB_C2288E582829_.wvu.FilterData" localSheetId="0" hidden="1">'на 01.12.2018'!$A$7:$J$416</definedName>
    <definedName name="Z_34587A22_A707_48EC_A6D8_8CA0D443CB5A_.wvu.FilterData" localSheetId="0" hidden="1">'на 01.12.2018'!$A$7:$J$416</definedName>
    <definedName name="Z_34E97F8E_B808_4C29_AFA8_24160BA8B576_.wvu.FilterData" localSheetId="0" hidden="1">'на 01.12.2018'!$A$7:$H$157</definedName>
    <definedName name="Z_354643EC_374D_4252_A3BA_624B9338CCF6_.wvu.FilterData" localSheetId="0" hidden="1">'на 01.12.2018'!$A$7:$J$416</definedName>
    <definedName name="Z_356902C5_CBA1_407E_849C_39B6CAAFCD34_.wvu.FilterData" localSheetId="0" hidden="1">'на 01.12.2018'!$A$7:$J$416</definedName>
    <definedName name="Z_356FBDD5_3775_4781_9E0A_901095CE6157_.wvu.FilterData" localSheetId="0" hidden="1">'на 01.12.2018'!$A$7:$J$416</definedName>
    <definedName name="Z_3597F15D_13FB_47E4_B2D7_0713796F1B32_.wvu.FilterData" localSheetId="0" hidden="1">'на 01.12.2018'!$A$7:$H$157</definedName>
    <definedName name="Z_35A82584_BCCD_413D_BF58_739C849379E3_.wvu.FilterData" localSheetId="0" hidden="1">'на 01.12.2018'!$A$7:$J$416</definedName>
    <definedName name="Z_36279478_DEDD_46A7_8B6D_9500CB65A35C_.wvu.FilterData" localSheetId="0" hidden="1">'на 01.12.2018'!$A$7:$H$157</definedName>
    <definedName name="Z_36282042_958F_4D98_9515_9E9271F26AA2_.wvu.FilterData" localSheetId="0" hidden="1">'на 01.12.2018'!$A$7:$H$157</definedName>
    <definedName name="Z_36483E9A_03E9_431F_B24B_73C77EA6547E_.wvu.FilterData" localSheetId="0" hidden="1">'на 01.12.2018'!$A$7:$J$416</definedName>
    <definedName name="Z_368728BB_F981_4DE3_8F4E_C77C2580C6B3_.wvu.FilterData" localSheetId="0" hidden="1">'на 01.12.2018'!$A$7:$J$416</definedName>
    <definedName name="Z_36AEB3FF_FCBC_4E21_8EFE_F20781816ED3_.wvu.FilterData" localSheetId="0" hidden="1">'на 01.12.2018'!$A$7:$H$157</definedName>
    <definedName name="Z_371CA4AD_891B_4B1D_9403_45AB26546607_.wvu.FilterData" localSheetId="0" hidden="1">'на 01.12.2018'!$A$7:$J$416</definedName>
    <definedName name="Z_375FD1ED_0F0C_4C78_AE3D_1D583BC74E47_.wvu.FilterData" localSheetId="0" hidden="1">'на 01.12.2018'!$A$7:$J$416</definedName>
    <definedName name="Z_3780FC5F_184E_406C_B40E_6BE29406408E_.wvu.FilterData" localSheetId="0" hidden="1">'на 01.12.2018'!$A$7:$J$416</definedName>
    <definedName name="Z_3789C719_2C4D_4FFB_B9EF_5AA095975824_.wvu.FilterData" localSheetId="0" hidden="1">'на 01.12.2018'!$A$7:$J$416</definedName>
    <definedName name="Z_37F8CE32_8CE8_4D95_9C0E_63112E6EFFE9_.wvu.Cols" localSheetId="0" hidden="1">'на 01.12.2018'!#REF!</definedName>
    <definedName name="Z_37F8CE32_8CE8_4D95_9C0E_63112E6EFFE9_.wvu.FilterData" localSheetId="0" hidden="1">'на 01.12.2018'!$A$7:$H$157</definedName>
    <definedName name="Z_37F8CE32_8CE8_4D95_9C0E_63112E6EFFE9_.wvu.PrintArea" localSheetId="0" hidden="1">'на 01.12.2018'!$A$1:$J$157</definedName>
    <definedName name="Z_37F8CE32_8CE8_4D95_9C0E_63112E6EFFE9_.wvu.PrintTitles" localSheetId="0" hidden="1">'на 01.12.2018'!$5:$8</definedName>
    <definedName name="Z_37F8CE32_8CE8_4D95_9C0E_63112E6EFFE9_.wvu.Rows" localSheetId="0" hidden="1">'на 01.12.2018'!#REF!,'на 01.12.2018'!#REF!,'на 01.12.2018'!#REF!,'на 01.12.2018'!#REF!,'на 01.12.2018'!#REF!,'на 01.12.2018'!#REF!,'на 01.12.2018'!#REF!,'на 01.12.2018'!#REF!,'на 01.12.2018'!#REF!,'на 01.12.2018'!#REF!,'на 01.12.2018'!#REF!,'на 01.12.2018'!#REF!,'на 01.12.2018'!#REF!,'на 01.12.2018'!#REF!,'на 01.12.2018'!#REF!,'на 01.12.2018'!#REF!,'на 01.12.2018'!#REF!</definedName>
    <definedName name="Z_386EE007_6994_4AA6_8824_D461BF01F1EA_.wvu.FilterData" localSheetId="0" hidden="1">'на 01.12.2018'!$A$7:$J$416</definedName>
    <definedName name="Z_394FB935_0201_44F8_9182_26C511D48F51_.wvu.FilterData" localSheetId="0" hidden="1">'на 01.12.2018'!$A$7:$J$416</definedName>
    <definedName name="Z_39897EE2_53F6_432A_9A7F_7DBB2FBB08E4_.wvu.FilterData" localSheetId="0" hidden="1">'на 01.12.2018'!$A$7:$J$416</definedName>
    <definedName name="Z_39BDB0EB_9BA4_409E_B505_137EC009426F_.wvu.FilterData" localSheetId="0" hidden="1">'на 01.12.2018'!$A$7:$J$416</definedName>
    <definedName name="Z_39C96D4E_1C4D_4F18_8517_A4E3C24B1712_.wvu.FilterData" localSheetId="0" hidden="1">'на 01.12.2018'!$A$7:$J$416</definedName>
    <definedName name="Z_3A08D49D_7322_4FD5_90D4_F8436B9BCFE3_.wvu.FilterData" localSheetId="0" hidden="1">'на 01.12.2018'!$A$7:$J$416</definedName>
    <definedName name="Z_3A152827_EFCD_4FCD_A4F0_81C604FF3F88_.wvu.FilterData" localSheetId="0" hidden="1">'на 01.12.2018'!$A$7:$J$416</definedName>
    <definedName name="Z_3A3DB971_386F_40FA_8DD4_4A74AFE3B4C9_.wvu.FilterData" localSheetId="0" hidden="1">'на 01.12.2018'!$A$7:$J$416</definedName>
    <definedName name="Z_3AAEA08B_779A_471D_BFA0_0D98BF9A4FAD_.wvu.FilterData" localSheetId="0" hidden="1">'на 01.12.2018'!$A$7:$H$157</definedName>
    <definedName name="Z_3ABBA6B1_F69F_4AC7_8A6D_97A73D7030DF_.wvu.FilterData" localSheetId="0" hidden="1">'на 01.12.2018'!$A$7:$J$416</definedName>
    <definedName name="Z_3C664174_3E98_4762_A560_3810A313981F_.wvu.FilterData" localSheetId="0" hidden="1">'на 01.12.2018'!$A$7:$J$416</definedName>
    <definedName name="Z_3C9F72CF_10C2_48CF_BBB6_A2B9A1393F37_.wvu.FilterData" localSheetId="0" hidden="1">'на 01.12.2018'!$A$7:$H$157</definedName>
    <definedName name="Z_3CBCA6B7_5D7C_44A4_844A_26E2A61FDE86_.wvu.FilterData" localSheetId="0" hidden="1">'на 01.12.2018'!$A$7:$J$416</definedName>
    <definedName name="Z_3CF5067B_C0BF_4885_AAB9_F758BBB164A0_.wvu.FilterData" localSheetId="0" hidden="1">'на 01.12.2018'!$A$7:$J$416</definedName>
    <definedName name="Z_3D1280C8_646B_4BB2_862F_8A8207220C6A_.wvu.FilterData" localSheetId="0" hidden="1">'на 01.12.2018'!$A$7:$H$157</definedName>
    <definedName name="Z_3D4245D9_9AB3_43FE_97D0_205A6EA7E6E4_.wvu.FilterData" localSheetId="0" hidden="1">'на 01.12.2018'!$A$7:$J$416</definedName>
    <definedName name="Z_3D5A28D4_CB7B_405C_9FFF_EB22C14AB77F_.wvu.FilterData" localSheetId="0" hidden="1">'на 01.12.2018'!$A$7:$J$416</definedName>
    <definedName name="Z_3D6E136A_63AE_4912_A965_BD438229D989_.wvu.FilterData" localSheetId="0" hidden="1">'на 01.12.2018'!$A$7:$J$416</definedName>
    <definedName name="Z_3DB4F6FC_CE58_4083_A6ED_88DCB901BB99_.wvu.FilterData" localSheetId="0" hidden="1">'на 01.12.2018'!$A$7:$H$157</definedName>
    <definedName name="Z_3E14FD86_95B1_4D0E_A8F6_A4FFDE0E3FF0_.wvu.FilterData" localSheetId="0" hidden="1">'на 01.12.2018'!$A$7:$J$416</definedName>
    <definedName name="Z_3E7BBA27_FCB5_4D66_864C_8656009B9E88_.wvu.FilterData" localSheetId="0" hidden="1">'на 01.12.2018'!$A$3:$K$213</definedName>
    <definedName name="Z_3EEA7E1A_5F2B_4408_A34C_1F0223B5B245_.wvu.FilterData" localSheetId="0" hidden="1">'на 01.12.2018'!$A$7:$J$416</definedName>
    <definedName name="Z_3F0F098D_D998_48FD_BB26_7A5537CB4DC9_.wvu.FilterData" localSheetId="0" hidden="1">'на 01.12.2018'!$A$7:$J$416</definedName>
    <definedName name="Z_3F4E18FA_E0CE_43C2_A7F4_5CAE036892ED_.wvu.FilterData" localSheetId="0" hidden="1">'на 01.12.2018'!$A$7:$J$416</definedName>
    <definedName name="Z_3F7954D6_04C1_4B23_AE36_0FF9609A2280_.wvu.FilterData" localSheetId="0" hidden="1">'на 01.12.2018'!$A$7:$J$416</definedName>
    <definedName name="Z_3F839701_87D5_496C_AD9C_2B5AE5742513_.wvu.FilterData" localSheetId="0" hidden="1">'на 01.12.2018'!$A$7:$J$416</definedName>
    <definedName name="Z_3FE8ACF3_2097_4BA9_8230_2DBD30F09632_.wvu.FilterData" localSheetId="0" hidden="1">'на 01.12.2018'!$A$7:$J$416</definedName>
    <definedName name="Z_3FEA0B99_83A0_4934_91F1_66BC8E596ABB_.wvu.FilterData" localSheetId="0" hidden="1">'на 01.12.2018'!$A$7:$J$416</definedName>
    <definedName name="Z_3FEDCFF8_5450_469D_9A9E_38AB8819A083_.wvu.FilterData" localSheetId="0" hidden="1">'на 01.12.2018'!$A$7:$J$416</definedName>
    <definedName name="Z_402DFE3F_A5E1_41E8_BB4F_E3062FAE22D8_.wvu.FilterData" localSheetId="0" hidden="1">'на 01.12.2018'!$A$7:$J$416</definedName>
    <definedName name="Z_403313B7_B74E_4D03_8AB9_B2A52A5BA330_.wvu.FilterData" localSheetId="0" hidden="1">'на 01.12.2018'!$A$7:$H$157</definedName>
    <definedName name="Z_4055661A_C391_44E3_B71B_DF824D593415_.wvu.FilterData" localSheetId="0" hidden="1">'на 01.12.2018'!$A$7:$H$157</definedName>
    <definedName name="Z_413E8ADC_60FE_4AEB_A365_51405ED7DAEF_.wvu.FilterData" localSheetId="0" hidden="1">'на 01.12.2018'!$A$7:$J$416</definedName>
    <definedName name="Z_415B8653_FE9C_472E_85AE_9CFA9B00FD5E_.wvu.FilterData" localSheetId="0" hidden="1">'на 01.12.2018'!$A$7:$H$157</definedName>
    <definedName name="Z_418F9F46_9018_4AFC_A504_8CA60A905B83_.wvu.FilterData" localSheetId="0" hidden="1">'на 01.12.2018'!$A$7:$J$416</definedName>
    <definedName name="Z_41A2847A_411A_4D8D_8669_7A8FD6A7F9E8_.wvu.FilterData" localSheetId="0" hidden="1">'на 01.12.2018'!$A$7:$J$416</definedName>
    <definedName name="Z_41C6EAF5_F389_4A73_A5DF_3E2ABACB9DC1_.wvu.FilterData" localSheetId="0" hidden="1">'на 01.12.2018'!$A$7:$J$416</definedName>
    <definedName name="Z_422AF1DB_ADD9_4056_90D1_EF57FA0619FA_.wvu.FilterData" localSheetId="0" hidden="1">'на 01.12.2018'!$A$7:$J$416</definedName>
    <definedName name="Z_423AE2BD_6FE7_4E39_8400_BD8A00496896_.wvu.FilterData" localSheetId="0" hidden="1">'на 01.12.2018'!$A$7:$J$416</definedName>
    <definedName name="Z_42BF13A9_20A4_4030_912B_F63923E11DBF_.wvu.FilterData" localSheetId="0" hidden="1">'на 01.12.2018'!$A$7:$J$416</definedName>
    <definedName name="Z_4388DD05_A74C_4C1C_A344_6EEDB2F4B1B0_.wvu.FilterData" localSheetId="0" hidden="1">'на 01.12.2018'!$A$7:$H$157</definedName>
    <definedName name="Z_43F7D742_5383_4CCE_A058_3A12F3676DF6_.wvu.FilterData" localSheetId="0" hidden="1">'на 01.12.2018'!$A$7:$J$416</definedName>
    <definedName name="Z_445590C0_7350_4A17_AB85_F8DCF9494ECC_.wvu.FilterData" localSheetId="0" hidden="1">'на 01.12.2018'!$A$7:$H$157</definedName>
    <definedName name="Z_448249C8_AE56_4244_9A71_332B9BB563B1_.wvu.FilterData" localSheetId="0" hidden="1">'на 01.12.2018'!$A$7:$J$416</definedName>
    <definedName name="Z_4518508D_B738_485B_8F09_2B48028E59D4_.wvu.FilterData" localSheetId="0" hidden="1">'на 01.12.2018'!$A$7:$J$416</definedName>
    <definedName name="Z_45D27932_FD3D_46DE_B431_4E5606457D7F_.wvu.FilterData" localSheetId="0" hidden="1">'на 01.12.2018'!$A$7:$H$157</definedName>
    <definedName name="Z_45DE1976_7F07_4EB4_8A9C_FB72D060BEFA_.wvu.FilterData" localSheetId="0" hidden="1">'на 01.12.2018'!$A$7:$J$416</definedName>
    <definedName name="Z_45DE1976_7F07_4EB4_8A9C_FB72D060BEFA_.wvu.PrintArea" localSheetId="0" hidden="1">'на 01.12.2018'!$A$1:$J$214</definedName>
    <definedName name="Z_45DE1976_7F07_4EB4_8A9C_FB72D060BEFA_.wvu.PrintTitles" localSheetId="0" hidden="1">'на 01.12.2018'!$5:$8</definedName>
    <definedName name="Z_463F3E4B_81D6_4261_A251_5FB4227E67B1_.wvu.FilterData" localSheetId="0" hidden="1">'на 01.12.2018'!$A$7:$J$416</definedName>
    <definedName name="Z_464A6675_A54C_47A6_87B3_7B4DF2961434_.wvu.FilterData" localSheetId="0" hidden="1">'на 01.12.2018'!$A$7:$J$416</definedName>
    <definedName name="Z_46710F25_253B_4E24_937C_29641ECA4F50_.wvu.FilterData" localSheetId="0" hidden="1">'на 01.12.2018'!$A$7:$J$416</definedName>
    <definedName name="Z_46EDADFA_EC35_46D3_9137_2B694BF910BA_.wvu.FilterData" localSheetId="0" hidden="1">'на 01.12.2018'!$A$7:$J$416</definedName>
    <definedName name="Z_474B57ED_4959_4C17_9ED5_42840CC1EF1F_.wvu.FilterData" localSheetId="0" hidden="1">'на 01.12.2018'!$A$7:$J$416</definedName>
    <definedName name="Z_4765959C_9F0B_44DF_B00A_10C6BB8CF204_.wvu.FilterData" localSheetId="0" hidden="1">'на 01.12.2018'!$A$7:$J$416</definedName>
    <definedName name="Z_47A8A680_8C4D_4709_925D_1B1D9945DCD8_.wvu.FilterData" localSheetId="0" hidden="1">'на 01.12.2018'!$A$7:$J$416</definedName>
    <definedName name="Z_47BCB1EA_366A_4F56_B866_A7D2D6FB6413_.wvu.FilterData" localSheetId="0" hidden="1">'на 01.12.2018'!$A$7:$J$416</definedName>
    <definedName name="Z_47CE02E9_7BC4_47FC_9B44_1B5CC8466C98_.wvu.FilterData" localSheetId="0" hidden="1">'на 01.12.2018'!$A$7:$J$416</definedName>
    <definedName name="Z_47DE35B6_B347_4C65_8E49_C2008CA773EB_.wvu.FilterData" localSheetId="0" hidden="1">'на 01.12.2018'!$A$7:$H$157</definedName>
    <definedName name="Z_47E54F1A_929E_4350_846F_D427E0D466DD_.wvu.FilterData" localSheetId="0" hidden="1">'на 01.12.2018'!$A$7:$J$416</definedName>
    <definedName name="Z_486156AC_4370_4C02_BA8A_CB9B49D1A8EC_.wvu.FilterData" localSheetId="0" hidden="1">'на 01.12.2018'!$A$7:$J$416</definedName>
    <definedName name="Z_490A2F1C_31D3_46A4_90C2_4FE00A2A3110_.wvu.FilterData" localSheetId="0" hidden="1">'на 01.12.2018'!$A$7:$J$416</definedName>
    <definedName name="Z_494248FA_238D_478D_A4F9_307A931FFEE2_.wvu.FilterData" localSheetId="0" hidden="1">'на 01.12.2018'!$A$7:$J$416</definedName>
    <definedName name="Z_495CB41C_9D74_45FB_9A3C_30411D304A3A_.wvu.FilterData" localSheetId="0" hidden="1">'на 01.12.2018'!$A$7:$J$416</definedName>
    <definedName name="Z_49C7329D_3247_4713_BC9A_64F0EE2B0B3C_.wvu.FilterData" localSheetId="0" hidden="1">'на 01.12.2018'!$A$7:$J$416</definedName>
    <definedName name="Z_49E10B09_97E3_41C9_892E_7D9C5DFF5740_.wvu.FilterData" localSheetId="0" hidden="1">'на 01.12.2018'!$A$7:$J$416</definedName>
    <definedName name="Z_4A8D74AF_6B6C_4239_9EC3_301119213646_.wvu.FilterData" localSheetId="0" hidden="1">'на 01.12.2018'!$A$7:$J$416</definedName>
    <definedName name="Z_4AE61192_90D6_4C2B_9424_00320246C826_.wvu.FilterData" localSheetId="0" hidden="1">'на 01.12.2018'!$A$7:$J$416</definedName>
    <definedName name="Z_4AF0FF7E_D940_4246_AB71_AC8FEDA2EF24_.wvu.FilterData" localSheetId="0" hidden="1">'на 01.12.2018'!$A$7:$J$416</definedName>
    <definedName name="Z_4BB7905C_0E11_42F1_848D_90186131796A_.wvu.FilterData" localSheetId="0" hidden="1">'на 01.12.2018'!$A$7:$H$157</definedName>
    <definedName name="Z_4BE15B2D_077F_41A8_A21C_AB77D19D57D3_.wvu.FilterData" localSheetId="0" hidden="1">'на 01.12.2018'!$A$7:$J$416</definedName>
    <definedName name="Z_4C1FE39D_945F_4F14_94DF_F69B283DCD9F_.wvu.FilterData" localSheetId="0" hidden="1">'на 01.12.2018'!$A$7:$H$157</definedName>
    <definedName name="Z_4CA010EE_9FB5_4C7E_A14E_34EFE4C7E4F1_.wvu.FilterData" localSheetId="0" hidden="1">'на 01.12.2018'!$A$7:$J$416</definedName>
    <definedName name="Z_4CEB490B_58FB_4CA0_AAF2_63178FECD849_.wvu.FilterData" localSheetId="0" hidden="1">'на 01.12.2018'!$A$7:$J$416</definedName>
    <definedName name="Z_4DBA5214_E42E_4E7C_B43C_190A2BF79ACC_.wvu.FilterData" localSheetId="0" hidden="1">'на 01.12.2018'!$A$7:$J$416</definedName>
    <definedName name="Z_4DC9D79A_8761_4284_BFE5_DFE7738AB4F8_.wvu.FilterData" localSheetId="0" hidden="1">'на 01.12.2018'!$A$7:$J$416</definedName>
    <definedName name="Z_4DF21929_63B0_45D6_9063_EE3D75E46DF0_.wvu.FilterData" localSheetId="0" hidden="1">'на 01.12.2018'!$A$7:$J$416</definedName>
    <definedName name="Z_4E70B456_53A6_4A9B_B0D8_E54D21A50BAA_.wvu.FilterData" localSheetId="0" hidden="1">'на 01.12.2018'!$A$7:$J$416</definedName>
    <definedName name="Z_4EB9A2EB_6EC6_4AFE_AFFA_537868B4F130_.wvu.FilterData" localSheetId="0" hidden="1">'на 01.12.2018'!$A$7:$J$416</definedName>
    <definedName name="Z_4EF3C623_C372_46C1_AA60_4AC85C37C9F2_.wvu.FilterData" localSheetId="0" hidden="1">'на 01.12.2018'!$A$7:$J$416</definedName>
    <definedName name="Z_4F08029A_B8F0_4DA4_87B0_16FDC76C4FA3_.wvu.FilterData" localSheetId="0" hidden="1">'на 01.12.2018'!$A$7:$J$416</definedName>
    <definedName name="Z_4FA4A69A_6589_44A8_8710_9041295BCBA3_.wvu.FilterData" localSheetId="0" hidden="1">'на 01.12.2018'!$A$7:$J$416</definedName>
    <definedName name="Z_4FE18469_4F1B_4C4F_94F8_2337C288BBDA_.wvu.FilterData" localSheetId="0" hidden="1">'на 01.12.2018'!$A$7:$J$416</definedName>
    <definedName name="Z_5039ACE2_215B_49F3_AC23_F5E171EB2E04_.wvu.FilterData" localSheetId="0" hidden="1">'на 01.12.2018'!$A$7:$J$416</definedName>
    <definedName name="Z_50C7EE06_D3E5_466A_B02E_784815AC69C9_.wvu.FilterData" localSheetId="0" hidden="1">'на 01.12.2018'!$A$7:$J$416</definedName>
    <definedName name="Z_50F270BE_8CE5_4CA8_ACB0_0FE221C0502F_.wvu.FilterData" localSheetId="0" hidden="1">'на 01.12.2018'!$A$7:$J$416</definedName>
    <definedName name="Z_512708F0_FC6D_4404_BE68_DA23201791B7_.wvu.FilterData" localSheetId="0" hidden="1">'на 01.12.2018'!$A$7:$J$416</definedName>
    <definedName name="Z_51BD5A76_12FD_4D74_BB88_134070337907_.wvu.FilterData" localSheetId="0" hidden="1">'на 01.12.2018'!$A$7:$J$416</definedName>
    <definedName name="Z_5211D146_D07B_4B5D_8712_916865134037_.wvu.FilterData" localSheetId="0" hidden="1">'на 01.12.2018'!$A$7:$J$416</definedName>
    <definedName name="Z_5253E1E1_F351_4BC1_B2DF_DE6F6B57B558_.wvu.FilterData" localSheetId="0" hidden="1">'на 01.12.2018'!$A$7:$J$416</definedName>
    <definedName name="Z_529A9D10_2BB0_46A7_944D_8ECDFA0395B8_.wvu.FilterData" localSheetId="0" hidden="1">'на 01.12.2018'!$A$7:$J$416</definedName>
    <definedName name="Z_52ACD1DE_5C8C_419B_897D_A938C2151D22_.wvu.FilterData" localSheetId="0" hidden="1">'на 01.12.2018'!$A$7:$J$416</definedName>
    <definedName name="Z_52C40832_4D48_45A4_B802_95C62DCB5A61_.wvu.FilterData" localSheetId="0" hidden="1">'на 01.12.2018'!$A$7:$H$157</definedName>
    <definedName name="Z_539CB3DF_9B66_4BE7_9074_8CE0405EB8A6_.wvu.Cols" localSheetId="0" hidden="1">'на 01.12.2018'!#REF!,'на 01.12.2018'!#REF!</definedName>
    <definedName name="Z_539CB3DF_9B66_4BE7_9074_8CE0405EB8A6_.wvu.FilterData" localSheetId="0" hidden="1">'на 01.12.2018'!$A$7:$J$416</definedName>
    <definedName name="Z_539CB3DF_9B66_4BE7_9074_8CE0405EB8A6_.wvu.PrintArea" localSheetId="0" hidden="1">'на 01.12.2018'!$A$1:$J$208</definedName>
    <definedName name="Z_539CB3DF_9B66_4BE7_9074_8CE0405EB8A6_.wvu.PrintTitles" localSheetId="0" hidden="1">'на 01.12.2018'!$5:$8</definedName>
    <definedName name="Z_543FDC9E_DC95_4C7A_84E4_76AA766A82EF_.wvu.FilterData" localSheetId="0" hidden="1">'на 01.12.2018'!$A$7:$J$416</definedName>
    <definedName name="Z_54703B32_BADE_4A70_9C97_888CD74744A0_.wvu.FilterData" localSheetId="0" hidden="1">'на 01.12.2018'!$A$7:$J$416</definedName>
    <definedName name="Z_54998E4E_243D_4810_826F_6D61E2FD7B80_.wvu.FilterData" localSheetId="0" hidden="1">'на 01.12.2018'!$A$7:$J$416</definedName>
    <definedName name="Z_55266A36_B6A9_42E1_8467_17D14F12BABD_.wvu.FilterData" localSheetId="0" hidden="1">'на 01.12.2018'!$A$7:$H$157</definedName>
    <definedName name="Z_55F24CBB_212F_42F4_BB98_92561BDA95C3_.wvu.FilterData" localSheetId="0" hidden="1">'на 01.12.2018'!$A$7:$J$416</definedName>
    <definedName name="Z_564F82E8_8306_4799_B1F9_06B1FD1FB16E_.wvu.FilterData" localSheetId="0" hidden="1">'на 01.12.2018'!$A$3:$K$213</definedName>
    <definedName name="Z_565A1A16_6A4F_4794_B3C1_1808DC7E86C0_.wvu.FilterData" localSheetId="0" hidden="1">'на 01.12.2018'!$A$7:$H$157</definedName>
    <definedName name="Z_568C3823_FEE7_49C8_B4CF_3D48541DA65C_.wvu.FilterData" localSheetId="0" hidden="1">'на 01.12.2018'!$A$7:$H$157</definedName>
    <definedName name="Z_5696C387_34DF_4BED_BB60_2D85436D9DA8_.wvu.FilterData" localSheetId="0" hidden="1">'на 01.12.2018'!$A$7:$J$416</definedName>
    <definedName name="Z_56C18D87_C587_43F7_9147_D7827AADF66D_.wvu.FilterData" localSheetId="0" hidden="1">'на 01.12.2018'!$A$7:$H$157</definedName>
    <definedName name="Z_5729DC83_8713_4B21_9D2C_8A74D021747E_.wvu.FilterData" localSheetId="0" hidden="1">'на 01.12.2018'!$A$7:$H$157</definedName>
    <definedName name="Z_5730431A_42FA_4886_8F76_DA9C1179F65B_.wvu.FilterData" localSheetId="0" hidden="1">'на 01.12.2018'!$A$7:$J$416</definedName>
    <definedName name="Z_58270B81_2C5A_44D4_84D8_B29B6BA03243_.wvu.FilterData" localSheetId="0" hidden="1">'на 01.12.2018'!$A$7:$H$157</definedName>
    <definedName name="Z_5834E280_FA37_4F43_B5D8_B8D5A97A4524_.wvu.FilterData" localSheetId="0" hidden="1">'на 01.12.2018'!$A$7:$J$416</definedName>
    <definedName name="Z_58A2BFA9_7803_4AA8_99E8_85AF5847A611_.wvu.FilterData" localSheetId="0" hidden="1">'на 01.12.2018'!$A$7:$J$416</definedName>
    <definedName name="Z_58BFA8D4_CF88_4C84_B35F_981C21093C49_.wvu.FilterData" localSheetId="0" hidden="1">'на 01.12.2018'!$A$7:$J$416</definedName>
    <definedName name="Z_58EAD7A7_C312_4E53_9D90_6DB268F00AAE_.wvu.FilterData" localSheetId="0" hidden="1">'на 01.12.2018'!$A$7:$J$416</definedName>
    <definedName name="Z_59074C03_1A19_4344_8FE1_916D5A98CD29_.wvu.FilterData" localSheetId="0" hidden="1">'на 01.12.2018'!$A$7:$J$416</definedName>
    <definedName name="Z_593FC661_D3C9_4D5B_9F7F_4FD8BB281A5E_.wvu.FilterData" localSheetId="0" hidden="1">'на 01.12.2018'!$A$7:$J$416</definedName>
    <definedName name="Z_59F91900_CAE9_4608_97BE_FBC0993C389F_.wvu.FilterData" localSheetId="0" hidden="1">'на 01.12.2018'!$A$7:$H$157</definedName>
    <definedName name="Z_5A0826D2_48E8_4049_87EB_8011A792B32A_.wvu.FilterData" localSheetId="0" hidden="1">'на 01.12.2018'!$A$7:$J$416</definedName>
    <definedName name="Z_5AC843E8_BE7D_4B69_82E5_622B40389D76_.wvu.FilterData" localSheetId="0" hidden="1">'на 01.12.2018'!$A$7:$J$416</definedName>
    <definedName name="Z_5AED1EEB_F2BD_4EA8_B85A_ECC7CA9EB0BB_.wvu.FilterData" localSheetId="0" hidden="1">'на 01.12.2018'!$A$7:$J$416</definedName>
    <definedName name="Z_5B201F9D_0EC3_499C_A33C_1C4C3BFDAC63_.wvu.FilterData" localSheetId="0" hidden="1">'на 01.12.2018'!$A$7:$J$416</definedName>
    <definedName name="Z_5B530939_3820_4F41_B6AF_D342046937E2_.wvu.FilterData" localSheetId="0" hidden="1">'на 01.12.2018'!$A$7:$J$416</definedName>
    <definedName name="Z_5B6D98E6_8929_4747_9889_173EDC254AC0_.wvu.FilterData" localSheetId="0" hidden="1">'на 01.12.2018'!$A$7:$J$416</definedName>
    <definedName name="Z_5B8F35C7_BACE_46B7_A289_D37993E37EE6_.wvu.FilterData" localSheetId="0" hidden="1">'на 01.12.2018'!$A$7:$J$416</definedName>
    <definedName name="Z_5C13A1A0_C535_4639_90BE_9B5D72B8AEDB_.wvu.FilterData" localSheetId="0" hidden="1">'на 01.12.2018'!$A$7:$H$157</definedName>
    <definedName name="Z_5C253E80_F3BD_4FE4_AB93_2FEE92134E33_.wvu.FilterData" localSheetId="0" hidden="1">'на 01.12.2018'!$A$7:$J$416</definedName>
    <definedName name="Z_5C519772_2A20_4B5B_841B_37C4DE3DF25F_.wvu.FilterData" localSheetId="0" hidden="1">'на 01.12.2018'!$A$7:$J$416</definedName>
    <definedName name="Z_5CDE7466_9008_4EE8_8F19_E26D937B15F6_.wvu.FilterData" localSheetId="0" hidden="1">'на 01.12.2018'!$A$7:$H$157</definedName>
    <definedName name="Z_5D02AC07_9DDA_4DED_8BC0_7F56C2780A3D_.wvu.FilterData" localSheetId="0" hidden="1">'на 01.12.2018'!$A$7:$J$416</definedName>
    <definedName name="Z_5D1A8E24_0858_4B4C_9A88_78819F5A1F0E_.wvu.FilterData" localSheetId="0" hidden="1">'на 01.12.2018'!$A$7:$J$416</definedName>
    <definedName name="Z_5E8319AA_70BE_4A15_908D_5BB7BC61D3F7_.wvu.FilterData" localSheetId="0" hidden="1">'на 01.12.2018'!$A$7:$J$416</definedName>
    <definedName name="Z_5EB104F4_627D_44E7_960F_6C67063C7D09_.wvu.FilterData" localSheetId="0" hidden="1">'на 01.12.2018'!$A$7:$J$416</definedName>
    <definedName name="Z_5EB1B5BB_79BE_4318_9140_3FA31802D519_.wvu.FilterData" localSheetId="0" hidden="1">'на 01.12.2018'!$A$7:$J$416</definedName>
    <definedName name="Z_5EB1B5BB_79BE_4318_9140_3FA31802D519_.wvu.PrintArea" localSheetId="0" hidden="1">'на 01.12.2018'!$A$1:$J$208</definedName>
    <definedName name="Z_5EB1B5BB_79BE_4318_9140_3FA31802D519_.wvu.PrintTitles" localSheetId="0" hidden="1">'на 01.12.2018'!$5:$8</definedName>
    <definedName name="Z_5FB953A5_71FF_4056_AF98_C9D06FF0EDF3_.wvu.Cols" localSheetId="0" hidden="1">'на 01.12.2018'!#REF!,'на 01.12.2018'!#REF!</definedName>
    <definedName name="Z_5FB953A5_71FF_4056_AF98_C9D06FF0EDF3_.wvu.FilterData" localSheetId="0" hidden="1">'на 01.12.2018'!$A$7:$J$416</definedName>
    <definedName name="Z_5FB953A5_71FF_4056_AF98_C9D06FF0EDF3_.wvu.PrintArea" localSheetId="0" hidden="1">'на 01.12.2018'!$A$1:$J$208</definedName>
    <definedName name="Z_5FB953A5_71FF_4056_AF98_C9D06FF0EDF3_.wvu.PrintTitles" localSheetId="0" hidden="1">'на 01.12.2018'!$5:$8</definedName>
    <definedName name="Z_6011A554_E1A4_465F_9A01_E0469A86D44D_.wvu.FilterData" localSheetId="0" hidden="1">'на 01.12.2018'!$A$7:$J$416</definedName>
    <definedName name="Z_60155C64_695E_458C_BBFE_B89C53118803_.wvu.FilterData" localSheetId="0" hidden="1">'на 01.12.2018'!$A$7:$J$416</definedName>
    <definedName name="Z_60657231_C99E_4191_A90E_C546FB588843_.wvu.FilterData" localSheetId="0" hidden="1">'на 01.12.2018'!$A$7:$H$157</definedName>
    <definedName name="Z_6068C3FF_17AA_48A5_A88B_2523CBAC39AE_.wvu.FilterData" localSheetId="0" hidden="1">'на 01.12.2018'!$A$7:$J$416</definedName>
    <definedName name="Z_6068C3FF_17AA_48A5_A88B_2523CBAC39AE_.wvu.PrintArea" localSheetId="0" hidden="1">'на 01.12.2018'!$A$1:$J$214</definedName>
    <definedName name="Z_6068C3FF_17AA_48A5_A88B_2523CBAC39AE_.wvu.PrintTitles" localSheetId="0" hidden="1">'на 01.12.2018'!$5:$8</definedName>
    <definedName name="Z_6096DF59_5639_431F_ACAA_6E74367471D4_.wvu.FilterData" localSheetId="0" hidden="1">'на 01.12.2018'!$A$7:$J$416</definedName>
    <definedName name="Z_60B33E92_3815_4061_91AA_8E38B8895054_.wvu.FilterData" localSheetId="0" hidden="1">'на 01.12.2018'!$A$7:$H$157</definedName>
    <definedName name="Z_61D3C2BE_E5C3_4670_8A8C_5EA015D7BE13_.wvu.FilterData" localSheetId="0" hidden="1">'на 01.12.2018'!$A$7:$J$416</definedName>
    <definedName name="Z_6246324E_D224_4FAC_8C67_F9370E7D77EB_.wvu.FilterData" localSheetId="0" hidden="1">'на 01.12.2018'!$A$7:$J$416</definedName>
    <definedName name="Z_62534477_13C5_437C_87A9_3525FC60CE4D_.wvu.FilterData" localSheetId="0" hidden="1">'на 01.12.2018'!$A$7:$J$416</definedName>
    <definedName name="Z_62691467_BD46_47AE_A6DF_52CBD0D9817B_.wvu.FilterData" localSheetId="0" hidden="1">'на 01.12.2018'!$A$7:$H$157</definedName>
    <definedName name="Z_62C4D5B7_88F6_4885_99F7_CBFA0AACC2D9_.wvu.FilterData" localSheetId="0" hidden="1">'на 01.12.2018'!$A$7:$J$416</definedName>
    <definedName name="Z_62E7809F_D5DF_4BC1_AEFF_718779E2F7F6_.wvu.FilterData" localSheetId="0" hidden="1">'на 01.12.2018'!$A$7:$J$416</definedName>
    <definedName name="Z_62F28655_B8A8_45AE_A142_E93FF8C032BD_.wvu.FilterData" localSheetId="0" hidden="1">'на 01.12.2018'!$A$7:$J$416</definedName>
    <definedName name="Z_62F2B5AA_C3D1_4669_A4A0_184285923B8F_.wvu.FilterData" localSheetId="0" hidden="1">'на 01.12.2018'!$A$7:$J$416</definedName>
    <definedName name="Z_63720CAA_47FE_4977_B082_29E1534276C7_.wvu.FilterData" localSheetId="0" hidden="1">'на 01.12.2018'!$A$7:$J$416</definedName>
    <definedName name="Z_638AAAE8_8FF2_44D0_A160_BB2A9AEB5B72_.wvu.FilterData" localSheetId="0" hidden="1">'на 01.12.2018'!$A$7:$H$157</definedName>
    <definedName name="Z_63D45DC6_0D62_438A_9069_0A4378090381_.wvu.FilterData" localSheetId="0" hidden="1">'на 01.12.2018'!$A$7:$H$157</definedName>
    <definedName name="Z_647EE6A0_6C8D_4FBF_BCF1_907D60975A5A_.wvu.FilterData" localSheetId="0" hidden="1">'на 01.12.2018'!$A$7:$J$416</definedName>
    <definedName name="Z_648AB040_BD0E_49A1_BA40_87D3D9C0BA55_.wvu.FilterData" localSheetId="0" hidden="1">'на 01.12.2018'!$A$7:$J$416</definedName>
    <definedName name="Z_649E5CE3_4976_49D9_83DA_4E57FFC714BF_.wvu.Cols" localSheetId="0" hidden="1">'на 01.12.2018'!#REF!</definedName>
    <definedName name="Z_649E5CE3_4976_49D9_83DA_4E57FFC714BF_.wvu.FilterData" localSheetId="0" hidden="1">'на 01.12.2018'!$A$7:$J$416</definedName>
    <definedName name="Z_649E5CE3_4976_49D9_83DA_4E57FFC714BF_.wvu.PrintArea" localSheetId="0" hidden="1">'на 01.12.2018'!$A$1:$J$212</definedName>
    <definedName name="Z_649E5CE3_4976_49D9_83DA_4E57FFC714BF_.wvu.PrintTitles" localSheetId="0" hidden="1">'на 01.12.2018'!$5:$8</definedName>
    <definedName name="Z_64C01F03_E840_4B6E_960F_5E13E0981676_.wvu.FilterData" localSheetId="0" hidden="1">'на 01.12.2018'!$A$7:$J$416</definedName>
    <definedName name="Z_65F8B16B_220F_4FC8_86A4_6BDB56CB5C59_.wvu.FilterData" localSheetId="0" hidden="1">'на 01.12.2018'!$A$3:$K$213</definedName>
    <definedName name="Z_6654CD2E_14AE_4299_8801_306919BA9D32_.wvu.FilterData" localSheetId="0" hidden="1">'на 01.12.2018'!$A$7:$J$416</definedName>
    <definedName name="Z_66550ABE_0FE4_4071_B1FA_6163FA599414_.wvu.FilterData" localSheetId="0" hidden="1">'на 01.12.2018'!$A$7:$J$416</definedName>
    <definedName name="Z_6656F77C_55F8_4E1C_A222_2E884838D2F2_.wvu.FilterData" localSheetId="0" hidden="1">'на 01.12.2018'!$A$7:$J$416</definedName>
    <definedName name="Z_66EE8E68_84F1_44B5_B60B_7ED67214A421_.wvu.FilterData" localSheetId="0" hidden="1">'на 01.12.2018'!$A$7:$J$416</definedName>
    <definedName name="Z_67A1158E_8E10_4053_B044_B8AB7C784C01_.wvu.FilterData" localSheetId="0" hidden="1">'на 01.12.2018'!$A$7:$J$416</definedName>
    <definedName name="Z_67ADFAE6_A9AF_44D7_8539_93CD0F6B7849_.wvu.FilterData" localSheetId="0" hidden="1">'на 01.12.2018'!$A$7:$J$416</definedName>
    <definedName name="Z_67ADFAE6_A9AF_44D7_8539_93CD0F6B7849_.wvu.PrintArea" localSheetId="0" hidden="1">'на 01.12.2018'!$A$1:$J$214</definedName>
    <definedName name="Z_67ADFAE6_A9AF_44D7_8539_93CD0F6B7849_.wvu.PrintTitles" localSheetId="0" hidden="1">'на 01.12.2018'!$5:$8</definedName>
    <definedName name="Z_67ADFAE6_A9AF_44D7_8539_93CD0F6B7849_.wvu.Rows" localSheetId="0" hidden="1">'на 01.12.2018'!$18:$20,'на 01.12.2018'!$27:$28,'на 01.12.2018'!$152:$157</definedName>
    <definedName name="Z_68543727_5837_47F3_A17E_A06AE03143F0_.wvu.FilterData" localSheetId="0" hidden="1">'на 01.12.2018'!$A$7:$J$416</definedName>
    <definedName name="Z_6901CD30_42B7_4EC1_AF54_8AB710BFE495_.wvu.FilterData" localSheetId="0" hidden="1">'на 01.12.2018'!$A$7:$J$416</definedName>
    <definedName name="Z_69321B6F_CF2A_4DAB_82CF_8CAAD629F257_.wvu.FilterData" localSheetId="0" hidden="1">'на 01.12.2018'!$A$7:$J$416</definedName>
    <definedName name="Z_6A19F32A_B160_4483_91DD_03217B777DF3_.wvu.FilterData" localSheetId="0" hidden="1">'на 01.12.2018'!$A$7:$J$416</definedName>
    <definedName name="Z_6A3BD144_0140_4ADD_AD88_B274AA069B37_.wvu.FilterData" localSheetId="0" hidden="1">'на 01.12.2018'!$A$7:$J$416</definedName>
    <definedName name="Z_6B30174D_06F6_400C_8FE4_A489A229C982_.wvu.FilterData" localSheetId="0" hidden="1">'на 01.12.2018'!$A$7:$J$416</definedName>
    <definedName name="Z_6B9F1A4E_485B_421D_A44C_0AAE5901E28D_.wvu.FilterData" localSheetId="0" hidden="1">'на 01.12.2018'!$A$7:$J$416</definedName>
    <definedName name="Z_6BE4E62B_4F97_4F96_9638_8ADCE8F932B1_.wvu.FilterData" localSheetId="0" hidden="1">'на 01.12.2018'!$A$7:$H$157</definedName>
    <definedName name="Z_6BE735CC_AF2E_4F67_B22D_A8AB001D3353_.wvu.FilterData" localSheetId="0" hidden="1">'на 01.12.2018'!$A$7:$H$157</definedName>
    <definedName name="Z_6C574B3A_CBDC_4063_B039_06E2BE768645_.wvu.FilterData" localSheetId="0" hidden="1">'на 01.12.2018'!$A$7:$J$416</definedName>
    <definedName name="Z_6CF84B0C_144A_4CF4_A34E_B9147B738037_.wvu.FilterData" localSheetId="0" hidden="1">'на 01.12.2018'!$A$7:$H$157</definedName>
    <definedName name="Z_6D091BF8_3118_4C66_BFCF_A396B92963B0_.wvu.FilterData" localSheetId="0" hidden="1">'на 01.12.2018'!$A$7:$J$416</definedName>
    <definedName name="Z_6D692D1F_2186_4B62_878B_AABF13F25116_.wvu.FilterData" localSheetId="0" hidden="1">'на 01.12.2018'!$A$7:$J$416</definedName>
    <definedName name="Z_6D7CFBF1_75D3_41F3_8694_AE4E45FE6F72_.wvu.FilterData" localSheetId="0" hidden="1">'на 01.12.2018'!$A$7:$J$416</definedName>
    <definedName name="Z_6E1926CF_4906_4A55_811C_617ED8BB98BA_.wvu.FilterData" localSheetId="0" hidden="1">'на 01.12.2018'!$A$7:$J$416</definedName>
    <definedName name="Z_6E2D6686_B9FD_4BBA_8CD4_95C6386F5509_.wvu.FilterData" localSheetId="0" hidden="1">'на 01.12.2018'!$A$7:$H$157</definedName>
    <definedName name="Z_6E4A7295_8CE0_4D28_ABEF_D38EBAE7C204_.wvu.FilterData" localSheetId="0" hidden="1">'на 01.12.2018'!$A$7:$J$416</definedName>
    <definedName name="Z_6E4A7295_8CE0_4D28_ABEF_D38EBAE7C204_.wvu.PrintArea" localSheetId="0" hidden="1">'на 01.12.2018'!$A$1:$J$212</definedName>
    <definedName name="Z_6E4A7295_8CE0_4D28_ABEF_D38EBAE7C204_.wvu.PrintTitles" localSheetId="0" hidden="1">'на 01.12.2018'!$5:$8</definedName>
    <definedName name="Z_6ECBF068_1C02_4E6C_B4E6_EB2B6EC464BD_.wvu.FilterData" localSheetId="0" hidden="1">'на 01.12.2018'!$A$7:$J$416</definedName>
    <definedName name="Z_6F1223ED_6D7E_4BDC_97BD_57C6B16DF50B_.wvu.FilterData" localSheetId="0" hidden="1">'на 01.12.2018'!$A$7:$J$416</definedName>
    <definedName name="Z_6F188E27_E72B_48C9_888E_3A4AAF082D5A_.wvu.FilterData" localSheetId="0" hidden="1">'на 01.12.2018'!$A$7:$J$416</definedName>
    <definedName name="Z_6F60BF81_D1A9_4E04_93E7_3EE7124B8D23_.wvu.FilterData" localSheetId="0" hidden="1">'на 01.12.2018'!$A$7:$H$157</definedName>
    <definedName name="Z_6FA95ECB_A72C_44B0_B29D_BED71D2AC5FA_.wvu.FilterData" localSheetId="0" hidden="1">'на 01.12.2018'!$A$7:$J$416</definedName>
    <definedName name="Z_701E5EC3_E633_4389_A70E_4DD82E713CE4_.wvu.FilterData" localSheetId="0" hidden="1">'на 01.12.2018'!$A$7:$J$416</definedName>
    <definedName name="Z_70567FCD_AD22_4F19_9380_E5332B152F74_.wvu.FilterData" localSheetId="0" hidden="1">'на 01.12.2018'!$A$7:$J$416</definedName>
    <definedName name="Z_706D67E7_3361_40B2_829D_8844AB8060E2_.wvu.FilterData" localSheetId="0" hidden="1">'на 01.12.2018'!$A$7:$H$157</definedName>
    <definedName name="Z_70E4543C_ADDB_4019_BDB2_F36D27861FA5_.wvu.FilterData" localSheetId="0" hidden="1">'на 01.12.2018'!$A$7:$J$416</definedName>
    <definedName name="Z_70F1B7E8_7988_4C81_9922_ABE1AE06A197_.wvu.FilterData" localSheetId="0" hidden="1">'на 01.12.2018'!$A$7:$J$416</definedName>
    <definedName name="Z_7246383F_5A7C_4469_ABE5_F3DE99D7B98C_.wvu.FilterData" localSheetId="0" hidden="1">'на 01.12.2018'!$A$7:$H$157</definedName>
    <definedName name="Z_727CF329_C3C3_4900_8882_0105D9B87052_.wvu.FilterData" localSheetId="0" hidden="1">'на 01.12.2018'!$A$7:$J$416</definedName>
    <definedName name="Z_728B417D_5E48_46CF_86FE_9C0FFD136F19_.wvu.FilterData" localSheetId="0" hidden="1">'на 01.12.2018'!$A$7:$J$416</definedName>
    <definedName name="Z_72971C39_5C91_4008_BD77_2DC24FDFDCB6_.wvu.FilterData" localSheetId="0" hidden="1">'на 01.12.2018'!$A$7:$J$416</definedName>
    <definedName name="Z_72BCCF18_7B1D_4731_977C_FF5C187A4C82_.wvu.FilterData" localSheetId="0" hidden="1">'на 01.12.2018'!$A$7:$J$416</definedName>
    <definedName name="Z_72C0943B_A5D5_4B80_AD54_166C5CDC74DE_.wvu.FilterData" localSheetId="0" hidden="1">'на 01.12.2018'!$A$3:$K$213</definedName>
    <definedName name="Z_72C0943B_A5D5_4B80_AD54_166C5CDC74DE_.wvu.PrintArea" localSheetId="0" hidden="1">'на 01.12.2018'!$A$1:$J$215</definedName>
    <definedName name="Z_72C0943B_A5D5_4B80_AD54_166C5CDC74DE_.wvu.PrintTitles" localSheetId="0" hidden="1">'на 01.12.2018'!$5:$8</definedName>
    <definedName name="Z_7351B774_7780_442A_903E_647131A150ED_.wvu.FilterData" localSheetId="0" hidden="1">'на 01.12.2018'!$A$7:$J$416</definedName>
    <definedName name="Z_73DD0BF4_420B_48CB_9B9B_8A8636EFB6F5_.wvu.FilterData" localSheetId="0" hidden="1">'на 01.12.2018'!$A$7:$J$416</definedName>
    <definedName name="Z_741C3AAD_37E5_4231_B8F1_6F6ABAB5BA70_.wvu.FilterData" localSheetId="0" hidden="1">'на 01.12.2018'!$A$3:$K$213</definedName>
    <definedName name="Z_742C8CE1_B323_4B6C_901C_E2B713ADDB04_.wvu.FilterData" localSheetId="0" hidden="1">'на 01.12.2018'!$A$7:$H$157</definedName>
    <definedName name="Z_74F25527_9FBE_45D8_B38D_2B215FE8DD1E_.wvu.FilterData" localSheetId="0" hidden="1">'на 01.12.2018'!$A$7:$J$416</definedName>
    <definedName name="Z_762066AC_D656_4392_845D_8C6157B76764_.wvu.FilterData" localSheetId="0" hidden="1">'на 01.12.2018'!$A$7:$H$157</definedName>
    <definedName name="Z_7654DBDC_86A8_4903_B5DC_30516E94F2C0_.wvu.FilterData" localSheetId="0" hidden="1">'на 01.12.2018'!$A$7:$J$416</definedName>
    <definedName name="Z_77081AB2_288F_4D22_9FAD_2429DAF1E510_.wvu.FilterData" localSheetId="0" hidden="1">'на 01.12.2018'!$A$7:$J$416</definedName>
    <definedName name="Z_777611BF_FE54_48A9_A8A8_0C82A3AE3A94_.wvu.FilterData" localSheetId="0" hidden="1">'на 01.12.2018'!$A$7:$J$416</definedName>
    <definedName name="Z_784E79C4_44EE_4A5F_B5EE_E1C5DC2A73F5_.wvu.FilterData" localSheetId="0" hidden="1">'на 01.12.2018'!$A$7:$J$416</definedName>
    <definedName name="Z_793C7B2D_7F2B_48EC_8A47_D2709381137D_.wvu.FilterData" localSheetId="0" hidden="1">'на 01.12.2018'!$A$7:$J$416</definedName>
    <definedName name="Z_799DB00F_141C_483B_A462_359C05A36D93_.wvu.FilterData" localSheetId="0" hidden="1">'на 01.12.2018'!$A$7:$H$157</definedName>
    <definedName name="Z_79E4D554_5B2C_41A7_B934_B430838AA03E_.wvu.FilterData" localSheetId="0" hidden="1">'на 01.12.2018'!$A$7:$J$416</definedName>
    <definedName name="Z_7A01CF94_90AE_4821_93EE_D3FE8D12D8D5_.wvu.FilterData" localSheetId="0" hidden="1">'на 01.12.2018'!$A$7:$J$416</definedName>
    <definedName name="Z_7A09065A_45D5_4C53_B9DD_121DF6719D64_.wvu.FilterData" localSheetId="0" hidden="1">'на 01.12.2018'!$A$7:$H$157</definedName>
    <definedName name="Z_7A71A7FF_8800_4D00_AEC1_1B599D526CDE_.wvu.FilterData" localSheetId="0" hidden="1">'на 01.12.2018'!$A$7:$J$416</definedName>
    <definedName name="Z_7AE14342_BF53_4FA2_8C85_1038D8BA9596_.wvu.FilterData" localSheetId="0" hidden="1">'на 01.12.2018'!$A$7:$H$157</definedName>
    <definedName name="Z_7B245AB0_C2AF_4822_BFC4_2399F85856C1_.wvu.Cols" localSheetId="0" hidden="1">'на 01.12.2018'!#REF!,'на 01.12.2018'!#REF!</definedName>
    <definedName name="Z_7B245AB0_C2AF_4822_BFC4_2399F85856C1_.wvu.FilterData" localSheetId="0" hidden="1">'на 01.12.2018'!$A$7:$J$416</definedName>
    <definedName name="Z_7B245AB0_C2AF_4822_BFC4_2399F85856C1_.wvu.PrintArea" localSheetId="0" hidden="1">'на 01.12.2018'!$A$1:$J$208</definedName>
    <definedName name="Z_7B245AB0_C2AF_4822_BFC4_2399F85856C1_.wvu.PrintTitles" localSheetId="0" hidden="1">'на 01.12.2018'!$5:$8</definedName>
    <definedName name="Z_7B77AEA7_9EB0_430F_94C7_6393A69B0369_.wvu.FilterData" localSheetId="0" hidden="1">'на 01.12.2018'!$A$7:$J$416</definedName>
    <definedName name="Z_7BA445E6_50A0_4F67_81F2_B2945A5BFD3F_.wvu.FilterData" localSheetId="0" hidden="1">'на 01.12.2018'!$A$7:$J$416</definedName>
    <definedName name="Z_7BC27702_AD83_4B6E_860E_D694439F877D_.wvu.FilterData" localSheetId="0" hidden="1">'на 01.12.2018'!$A$7:$H$157</definedName>
    <definedName name="Z_7C5735B6_B983_4E14_B7E4_71C183F79239_.wvu.FilterData" localSheetId="0" hidden="1">'на 01.12.2018'!$A$7:$J$416</definedName>
    <definedName name="Z_7CB2D520_A8A5_4D6C_BE39_64C505DBAE2C_.wvu.FilterData" localSheetId="0" hidden="1">'на 01.12.2018'!$A$7:$J$416</definedName>
    <definedName name="Z_7CB9D1CB_80BA_40B4_9A94_7ED38A1B10BF_.wvu.FilterData" localSheetId="0" hidden="1">'на 01.12.2018'!$A$7:$J$416</definedName>
    <definedName name="Z_7DB24378_D193_4D04_9739_831C8625EEAE_.wvu.FilterData" localSheetId="0" hidden="1">'на 01.12.2018'!$A$7:$J$60</definedName>
    <definedName name="Z_7E10B4A2_86C5_49FE_B735_A2A4A6EBA352_.wvu.FilterData" localSheetId="0" hidden="1">'на 01.12.2018'!$A$7:$J$416</definedName>
    <definedName name="Z_7E77AE50_A8E9_48E1_BD6F_0651484E1DB4_.wvu.FilterData" localSheetId="0" hidden="1">'на 01.12.2018'!$A$7:$J$416</definedName>
    <definedName name="Z_7EA33A1B_0947_4DD9_ACB5_FE84B029B96C_.wvu.FilterData" localSheetId="0" hidden="1">'на 01.12.2018'!$A$7:$J$416</definedName>
    <definedName name="Z_80140D8B_E635_4A57_8CFB_A0D49EB42D6A_.wvu.FilterData" localSheetId="0" hidden="1">'на 01.12.2018'!$A$7:$J$416</definedName>
    <definedName name="Z_80D84490_9B2F_4196_9FDE_6B9221814592_.wvu.FilterData" localSheetId="0" hidden="1">'на 01.12.2018'!$A$7:$J$416</definedName>
    <definedName name="Z_81403331_C5EB_4760_B273_D3D9C8D43951_.wvu.FilterData" localSheetId="0" hidden="1">'на 01.12.2018'!$A$7:$H$157</definedName>
    <definedName name="Z_81649847_CB5B_4966_A3DA_C8770A46509B_.wvu.FilterData" localSheetId="0" hidden="1">'на 01.12.2018'!$A$7:$J$416</definedName>
    <definedName name="Z_81BE03B7_DE2F_4E82_8496_CAF917D1CC3F_.wvu.FilterData" localSheetId="0" hidden="1">'на 01.12.2018'!$A$7:$J$416</definedName>
    <definedName name="Z_8220CA38_66F1_4F9F_A7AE_CF3DF89B0B66_.wvu.FilterData" localSheetId="0" hidden="1">'на 01.12.2018'!$A$7:$J$416</definedName>
    <definedName name="Z_8280D1E0_5055_49CD_A383_D6B2F2EBD512_.wvu.FilterData" localSheetId="0" hidden="1">'на 01.12.2018'!$A$7:$H$157</definedName>
    <definedName name="Z_829F5F3F_AACC_4AF4_A7EF_0FD75747C358_.wvu.FilterData" localSheetId="0" hidden="1">'на 01.12.2018'!$A$7:$J$416</definedName>
    <definedName name="Z_837CFD4A_C906_4267_9AF6_CD5874FBB89E_.wvu.FilterData" localSheetId="0" hidden="1">'на 01.12.2018'!$A$7:$J$416</definedName>
    <definedName name="Z_83894FAF_831A_4268_8B2F_EACBEA69E5F1_.wvu.FilterData" localSheetId="0" hidden="1">'на 01.12.2018'!$A$7:$J$416</definedName>
    <definedName name="Z_840133FA_9546_4ED0_AA3E_E87F8F80931F_.wvu.FilterData" localSheetId="0" hidden="1">'на 01.12.2018'!$A$7:$J$416</definedName>
    <definedName name="Z_8462E4B7_FF49_4401_9CB1_027D70C3D86B_.wvu.FilterData" localSheetId="0" hidden="1">'на 01.12.2018'!$A$7:$H$157</definedName>
    <definedName name="Z_8518C130_335F_4917_99A5_712FA6AC79A6_.wvu.FilterData" localSheetId="0" hidden="1">'на 01.12.2018'!$A$7:$J$416</definedName>
    <definedName name="Z_8518EF96_21CF_4CEA_B17C_8AA8E48B82CF_.wvu.FilterData" localSheetId="0" hidden="1">'на 01.12.2018'!$A$7:$J$416</definedName>
    <definedName name="Z_85336449_1C25_4AF7_89BA_281D7385CDF9_.wvu.FilterData" localSheetId="0" hidden="1">'на 01.12.2018'!$A$7:$J$416</definedName>
    <definedName name="Z_85610BEE_6BD4_4AC9_9284_0AD9E6A15466_.wvu.FilterData" localSheetId="0" hidden="1">'на 01.12.2018'!$A$7:$J$416</definedName>
    <definedName name="Z_85621B9F_ABEF_4928_B406_5F6003CD3FC1_.wvu.FilterData" localSheetId="0" hidden="1">'на 01.12.2018'!$A$7:$J$416</definedName>
    <definedName name="Z_85941411_C589_4588_ABE6_705DAC8DCC3D_.wvu.FilterData" localSheetId="0" hidden="1">'на 01.12.2018'!$A$7:$J$416</definedName>
    <definedName name="Z_85EC44C9_3155_42D3_A129_8E0E8C37A7B0_.wvu.FilterData" localSheetId="0" hidden="1">'на 01.12.2018'!$A$7:$J$416</definedName>
    <definedName name="Z_8608FEAB_BF57_4E40_9AFB_AA087E242421_.wvu.FilterData" localSheetId="0" hidden="1">'на 01.12.2018'!$A$7:$J$416</definedName>
    <definedName name="Z_8649CC96_F63A_4F83_8C89_AA8F47AC05F3_.wvu.FilterData" localSheetId="0" hidden="1">'на 01.12.2018'!$A$7:$H$157</definedName>
    <definedName name="Z_866666B3_A778_4059_8EF6_136684A0F698_.wvu.FilterData" localSheetId="0" hidden="1">'на 01.12.2018'!$A$7:$J$416</definedName>
    <definedName name="Z_868403B4_F60C_4700_B312_EDA79B4B2FC0_.wvu.FilterData" localSheetId="0" hidden="1">'на 01.12.2018'!$A$7:$J$416</definedName>
    <definedName name="Z_8789C1A0_51C5_46EF_B1F1_B319BE008AC1_.wvu.FilterData" localSheetId="0" hidden="1">'на 01.12.2018'!$A$7:$J$416</definedName>
    <definedName name="Z_87AE545F_036F_4E8B_9D04_AE59AB8BAC14_.wvu.FilterData" localSheetId="0" hidden="1">'на 01.12.2018'!$A$7:$H$157</definedName>
    <definedName name="Z_87D86486_B5EF_4463_9350_9D1E042A42DF_.wvu.FilterData" localSheetId="0" hidden="1">'на 01.12.2018'!$A$7:$J$416</definedName>
    <definedName name="Z_883D51B0_0A2B_40BD_A4BD_D3780EBDA8D9_.wvu.FilterData" localSheetId="0" hidden="1">'на 01.12.2018'!$A$7:$J$416</definedName>
    <definedName name="Z_8878B53B_0E8A_4A11_8A26_C2AC9BB8A4A9_.wvu.FilterData" localSheetId="0" hidden="1">'на 01.12.2018'!$A$7:$H$157</definedName>
    <definedName name="Z_888B8943_9277_42CB_A862_699801009D7B_.wvu.FilterData" localSheetId="0" hidden="1">'на 01.12.2018'!$A$7:$J$416</definedName>
    <definedName name="Z_88A0F5C8_F1C4_4816_99C8_59CB44BCE491_.wvu.FilterData" localSheetId="0" hidden="1">'на 01.12.2018'!$A$7:$J$416</definedName>
    <definedName name="Z_895608B2_F053_445E_BD6A_E885E9D4FE51_.wvu.FilterData" localSheetId="0" hidden="1">'на 01.12.2018'!$A$7:$J$416</definedName>
    <definedName name="Z_898FFEFC_C4FC_44BB_BE63_00FC13DD2042_.wvu.FilterData" localSheetId="0" hidden="1">'на 01.12.2018'!$A$7:$J$416</definedName>
    <definedName name="Z_89F2DB1B_0F19_4230_A501_8A6666788E86_.wvu.FilterData" localSheetId="0" hidden="1">'на 01.12.2018'!$A$7:$J$416</definedName>
    <definedName name="Z_8A4ABF0A_262D_4454_86FE_CA0ADCDF3E94_.wvu.FilterData" localSheetId="0" hidden="1">'на 01.12.2018'!$A$7:$J$416</definedName>
    <definedName name="Z_8BA7C340_DD6D_4BDE_939B_41C98A02B423_.wvu.FilterData" localSheetId="0" hidden="1">'на 01.12.2018'!$A$7:$J$416</definedName>
    <definedName name="Z_8BB118EA_41BC_4E46_8EA1_4268AA5B6DB1_.wvu.FilterData" localSheetId="0" hidden="1">'на 01.12.2018'!$A$7:$J$416</definedName>
    <definedName name="Z_8C04CD6E_A1CC_4EF8_8DD5_B859F52073A0_.wvu.FilterData" localSheetId="0" hidden="1">'на 01.12.2018'!$A$7:$J$416</definedName>
    <definedName name="Z_8C654415_86D2_479D_A511_8A4B3774E375_.wvu.FilterData" localSheetId="0" hidden="1">'на 01.12.2018'!$A$7:$H$157</definedName>
    <definedName name="Z_8CAD663B_CD5E_4846_B4FD_69BCB6D1EB12_.wvu.FilterData" localSheetId="0" hidden="1">'на 01.12.2018'!$A$7:$H$157</definedName>
    <definedName name="Z_8CB267BE_E783_4914_8FFF_50D79F1D75CF_.wvu.FilterData" localSheetId="0" hidden="1">'на 01.12.2018'!$A$7:$H$157</definedName>
    <definedName name="Z_8D0153EB_A3EC_4213_A12B_74D6D827770F_.wvu.FilterData" localSheetId="0" hidden="1">'на 01.12.2018'!$A$7:$J$416</definedName>
    <definedName name="Z_8D7BE686_9FAF_4C26_8FD5_5395E55E0797_.wvu.FilterData" localSheetId="0" hidden="1">'на 01.12.2018'!$A$7:$H$157</definedName>
    <definedName name="Z_8D7C2311_E9FE_48F6_9665_BB17829B147C_.wvu.FilterData" localSheetId="0" hidden="1">'на 01.12.2018'!$A$7:$J$416</definedName>
    <definedName name="Z_8D8D2F4C_3B7E_4C1F_A367_4BA418733E1A_.wvu.FilterData" localSheetId="0" hidden="1">'на 01.12.2018'!$A$7:$H$157</definedName>
    <definedName name="Z_8DFDD887_4859_4275_91A7_634544543F21_.wvu.FilterData" localSheetId="0" hidden="1">'на 01.12.2018'!$A$7:$J$416</definedName>
    <definedName name="Z_8E62A2BE_7CE7_496E_AC79_F133ABDC98BF_.wvu.FilterData" localSheetId="0" hidden="1">'на 01.12.2018'!$A$7:$H$157</definedName>
    <definedName name="Z_8EEB3EFB_2D0D_474D_A904_853356F13984_.wvu.FilterData" localSheetId="0" hidden="1">'на 01.12.2018'!$A$7:$J$416</definedName>
    <definedName name="Z_8F2A8A22_72A2_4B00_8248_255CA52D5828_.wvu.FilterData" localSheetId="0" hidden="1">'на 01.12.2018'!$A$7:$J$416</definedName>
    <definedName name="Z_9044C5A5_1D21_4DB7_B551_B82CFEBFBFBE_.wvu.FilterData" localSheetId="0" hidden="1">'на 01.12.2018'!$A$7:$J$416</definedName>
    <definedName name="Z_9089CAE7_C9D5_4B44_BF40_622C1D4BEC1A_.wvu.FilterData" localSheetId="0" hidden="1">'на 01.12.2018'!$A$7:$J$416</definedName>
    <definedName name="Z_90B62036_E8E2_47F2_BA67_9490969E5E89_.wvu.FilterData" localSheetId="0" hidden="1">'на 01.12.2018'!$A$7:$J$416</definedName>
    <definedName name="Z_91482E4A_EB85_41D6_AA9F_21521D0F577E_.wvu.FilterData" localSheetId="0" hidden="1">'на 01.12.2018'!$A$7:$J$416</definedName>
    <definedName name="Z_91A44DD7_EFA1_45BC_BF8A_C6EBAED142C3_.wvu.FilterData" localSheetId="0" hidden="1">'на 01.12.2018'!$A$7:$J$416</definedName>
    <definedName name="Z_92A69ACC_08E1_4049_9A4E_909BE09E8D3F_.wvu.FilterData" localSheetId="0" hidden="1">'на 01.12.2018'!$A$7:$J$416</definedName>
    <definedName name="Z_92A7494D_B642_4D2E_8A98_FA3ADD190BCE_.wvu.FilterData" localSheetId="0" hidden="1">'на 01.12.2018'!$A$7:$J$416</definedName>
    <definedName name="Z_92A89EF4_8A4E_4790_B0CC_01892B6039EB_.wvu.FilterData" localSheetId="0" hidden="1">'на 01.12.2018'!$A$7:$J$416</definedName>
    <definedName name="Z_92B14807_1A18_49A7_BCF6_3D45DEFE0E47_.wvu.FilterData" localSheetId="0" hidden="1">'на 01.12.2018'!$A$7:$J$416</definedName>
    <definedName name="Z_92E38377_38CC_496E_BBD8_5394F7550FE3_.wvu.FilterData" localSheetId="0" hidden="1">'на 01.12.2018'!$A$7:$J$416</definedName>
    <definedName name="Z_93030161_EBD2_4C55_BB01_67290B2149A7_.wvu.FilterData" localSheetId="0" hidden="1">'на 01.12.2018'!$A$7:$J$416</definedName>
    <definedName name="Z_935DFEC4_8817_4BB5_A846_9674D5A05EE9_.wvu.FilterData" localSheetId="0" hidden="1">'на 01.12.2018'!$A$7:$H$157</definedName>
    <definedName name="Z_938F43B0_CEED_4632_948B_C835F76DFE4A_.wvu.FilterData" localSheetId="0" hidden="1">'на 01.12.2018'!$A$7:$J$416</definedName>
    <definedName name="Z_93997AAE_3E78_48E8_AE0E_38B78085663A_.wvu.FilterData" localSheetId="0" hidden="1">'на 01.12.2018'!$A$7:$J$416</definedName>
    <definedName name="Z_944D1186_FA84_48E6_9A44_19022D55084A_.wvu.FilterData" localSheetId="0" hidden="1">'на 01.12.2018'!$A$7:$J$416</definedName>
    <definedName name="Z_94E3B816_367C_44F4_94FC_13D42F694C13_.wvu.FilterData" localSheetId="0" hidden="1">'на 01.12.2018'!$A$7:$J$416</definedName>
    <definedName name="Z_95B5A563_A81C_425C_AC80_18232E0FA0F2_.wvu.FilterData" localSheetId="0" hidden="1">'на 01.12.2018'!$A$7:$H$157</definedName>
    <definedName name="Z_95DCDA71_E71C_4701_B168_34A55CC7547D_.wvu.FilterData" localSheetId="0" hidden="1">'на 01.12.2018'!$A$7:$J$416</definedName>
    <definedName name="Z_95E04D27_058D_4765_8CB6_B789CC5A15B9_.wvu.FilterData" localSheetId="0" hidden="1">'на 01.12.2018'!$A$7:$J$416</definedName>
    <definedName name="Z_96167660_EA8B_4F7D_87A1_785E97B459B3_.wvu.FilterData" localSheetId="0" hidden="1">'на 01.12.2018'!$A$7:$H$157</definedName>
    <definedName name="Z_96879477_4713_4ABC_982A_7EB1C07B4DED_.wvu.FilterData" localSheetId="0" hidden="1">'на 01.12.2018'!$A$7:$H$157</definedName>
    <definedName name="Z_969E164A_AA47_4A3D_AECC_F3C5A8BBA40A_.wvu.FilterData" localSheetId="0" hidden="1">'на 01.12.2018'!$A$7:$J$416</definedName>
    <definedName name="Z_9780079B_2369_4362_9878_DE63286783A8_.wvu.FilterData" localSheetId="0" hidden="1">'на 01.12.2018'!$A$7:$J$416</definedName>
    <definedName name="Z_97B55429_A18E_43B5_9AF8_FE73FCDE4BBB_.wvu.FilterData" localSheetId="0" hidden="1">'на 01.12.2018'!$A$7:$J$416</definedName>
    <definedName name="Z_97E2C09C_6040_4BDA_B6A0_AF60F993AC48_.wvu.FilterData" localSheetId="0" hidden="1">'на 01.12.2018'!$A$7:$J$416</definedName>
    <definedName name="Z_97F74FDF_2C27_4D85_A3A7_1EF51A8A2DFF_.wvu.FilterData" localSheetId="0" hidden="1">'на 01.12.2018'!$A$7:$H$157</definedName>
    <definedName name="Z_987C1B6D_28A7_49CB_BBF0_6C3FFB9FC1C5_.wvu.FilterData" localSheetId="0" hidden="1">'на 01.12.2018'!$A$7:$J$416</definedName>
    <definedName name="Z_98AE7DDA_90CE_4E15_AD8D_6630EEDB042C_.wvu.FilterData" localSheetId="0" hidden="1">'на 01.12.2018'!$A$7:$J$416</definedName>
    <definedName name="Z_98BF881C_EB9C_4397_B787_F3FB50ED2890_.wvu.FilterData" localSheetId="0" hidden="1">'на 01.12.2018'!$A$7:$J$416</definedName>
    <definedName name="Z_98E168F2_55D9_4CA5_BFC7_4762AF11FD48_.wvu.FilterData" localSheetId="0" hidden="1">'на 01.12.2018'!$A$7:$J$416</definedName>
    <definedName name="Z_998B8119_4FF3_4A16_838D_539C6AE34D55_.wvu.Cols" localSheetId="0" hidden="1">'на 01.12.2018'!#REF!,'на 01.12.2018'!#REF!</definedName>
    <definedName name="Z_998B8119_4FF3_4A16_838D_539C6AE34D55_.wvu.FilterData" localSheetId="0" hidden="1">'на 01.12.2018'!$A$7:$J$416</definedName>
    <definedName name="Z_998B8119_4FF3_4A16_838D_539C6AE34D55_.wvu.PrintArea" localSheetId="0" hidden="1">'на 01.12.2018'!$A$1:$J$208</definedName>
    <definedName name="Z_998B8119_4FF3_4A16_838D_539C6AE34D55_.wvu.PrintTitles" localSheetId="0" hidden="1">'на 01.12.2018'!$5:$8</definedName>
    <definedName name="Z_998B8119_4FF3_4A16_838D_539C6AE34D55_.wvu.Rows" localSheetId="0" hidden="1">'на 01.12.2018'!#REF!</definedName>
    <definedName name="Z_99950613_28E7_4EC2_B918_559A2757B0A9_.wvu.FilterData" localSheetId="0" hidden="1">'на 01.12.2018'!$A$7:$J$416</definedName>
    <definedName name="Z_99950613_28E7_4EC2_B918_559A2757B0A9_.wvu.PrintArea" localSheetId="0" hidden="1">'на 01.12.2018'!$A$1:$J$214</definedName>
    <definedName name="Z_99950613_28E7_4EC2_B918_559A2757B0A9_.wvu.PrintTitles" localSheetId="0" hidden="1">'на 01.12.2018'!$5:$8</definedName>
    <definedName name="Z_9A28E7E9_55CD_40D9_9E29_E07B8DD3C238_.wvu.FilterData" localSheetId="0" hidden="1">'на 01.12.2018'!$A$7:$J$416</definedName>
    <definedName name="Z_9A769443_7DFA_43D5_AB26_6F2EEF53DAF1_.wvu.FilterData" localSheetId="0" hidden="1">'на 01.12.2018'!$A$7:$H$157</definedName>
    <definedName name="Z_9A8CADCF_85D0_4D32_80F2_6CE3DE83CA66_.wvu.FilterData" localSheetId="0" hidden="1">'на 01.12.2018'!$A$7:$J$416</definedName>
    <definedName name="Z_9C310551_EC8B_4B87_B5AF_39FC532C6FE3_.wvu.FilterData" localSheetId="0" hidden="1">'на 01.12.2018'!$A$7:$H$157</definedName>
    <definedName name="Z_9C38FBC7_6E93_40A5_BD30_7720FC92D0D4_.wvu.FilterData" localSheetId="0" hidden="1">'на 01.12.2018'!$A$7:$J$416</definedName>
    <definedName name="Z_9CB26755_9CF3_42C9_A567_6FF9CCE0F397_.wvu.FilterData" localSheetId="0" hidden="1">'на 01.12.2018'!$A$7:$J$416</definedName>
    <definedName name="Z_9D24C81C_5B18_4B40_BF88_7236C9CAE366_.wvu.FilterData" localSheetId="0" hidden="1">'на 01.12.2018'!$A$7:$H$157</definedName>
    <definedName name="Z_9E1D944D_E62F_4660_B928_F956F86CCB3D_.wvu.FilterData" localSheetId="0" hidden="1">'на 01.12.2018'!$A$7:$J$416</definedName>
    <definedName name="Z_9E720D93_31F0_4636_BA00_6CE6F83F3651_.wvu.FilterData" localSheetId="0" hidden="1">'на 01.12.2018'!$A$7:$J$416</definedName>
    <definedName name="Z_9E943B7D_D4C7_443F_BC4C_8AB90546D8A5_.wvu.Cols" localSheetId="0" hidden="1">'на 01.12.2018'!#REF!,'на 01.12.2018'!#REF!</definedName>
    <definedName name="Z_9E943B7D_D4C7_443F_BC4C_8AB90546D8A5_.wvu.FilterData" localSheetId="0" hidden="1">'на 01.12.2018'!$A$3:$J$60</definedName>
    <definedName name="Z_9E943B7D_D4C7_443F_BC4C_8AB90546D8A5_.wvu.PrintTitles" localSheetId="0" hidden="1">'на 01.12.2018'!$5:$8</definedName>
    <definedName name="Z_9E943B7D_D4C7_443F_BC4C_8AB90546D8A5_.wvu.Rows" localSheetId="0" hidden="1">'на 01.12.2018'!#REF!,'на 01.12.2018'!#REF!,'на 01.12.2018'!#REF!,'на 01.12.2018'!#REF!,'на 01.12.2018'!#REF!,'на 01.12.2018'!#REF!,'на 01.12.2018'!#REF!,'на 01.12.2018'!#REF!,'на 01.12.2018'!#REF!,'на 01.12.2018'!#REF!,'на 01.12.2018'!#REF!,'на 01.12.2018'!#REF!,'на 01.12.2018'!#REF!,'на 01.12.2018'!#REF!,'на 01.12.2018'!#REF!,'на 01.12.2018'!#REF!,'на 01.12.2018'!#REF!,'на 01.12.2018'!#REF!,'на 01.12.2018'!#REF!,'на 01.12.2018'!#REF!</definedName>
    <definedName name="Z_9EC99D85_9CBB_4D41_A0AC_5A782960B43C_.wvu.FilterData" localSheetId="0" hidden="1">'на 01.12.2018'!$A$7:$H$157</definedName>
    <definedName name="Z_9F469FEB_94D1_4BA9_BDF6_0A94C53541EA_.wvu.FilterData" localSheetId="0" hidden="1">'на 01.12.2018'!$A$7:$J$416</definedName>
    <definedName name="Z_9FA29541_62F4_4CED_BF33_19F6BA57578F_.wvu.Cols" localSheetId="0" hidden="1">'на 01.12.2018'!#REF!,'на 01.12.2018'!#REF!</definedName>
    <definedName name="Z_9FA29541_62F4_4CED_BF33_19F6BA57578F_.wvu.FilterData" localSheetId="0" hidden="1">'на 01.12.2018'!$A$7:$J$416</definedName>
    <definedName name="Z_9FA29541_62F4_4CED_BF33_19F6BA57578F_.wvu.PrintArea" localSheetId="0" hidden="1">'на 01.12.2018'!$A$1:$J$208</definedName>
    <definedName name="Z_9FA29541_62F4_4CED_BF33_19F6BA57578F_.wvu.PrintTitles" localSheetId="0" hidden="1">'на 01.12.2018'!$5:$8</definedName>
    <definedName name="Z_9FDAEEB9_7434_4701_B9D3_AEFADA35D37B_.wvu.FilterData" localSheetId="0" hidden="1">'на 01.12.2018'!$A$7:$J$416</definedName>
    <definedName name="Z_A08B7B60_BE09_484D_B75E_15D9DE206B17_.wvu.FilterData" localSheetId="0" hidden="1">'на 01.12.2018'!$A$7:$J$416</definedName>
    <definedName name="Z_A0963EEC_5578_46DF_B7B0_2B9F8CADC5B9_.wvu.FilterData" localSheetId="0" hidden="1">'на 01.12.2018'!$A$7:$J$416</definedName>
    <definedName name="Z_A0A3CD9B_2436_40D7_91DB_589A95FBBF00_.wvu.FilterData" localSheetId="0" hidden="1">'на 01.12.2018'!$A$7:$J$416</definedName>
    <definedName name="Z_A0A3CD9B_2436_40D7_91DB_589A95FBBF00_.wvu.PrintArea" localSheetId="0" hidden="1">'на 01.12.2018'!$A$1:$J$214</definedName>
    <definedName name="Z_A0EB0A04_1124_498B_8C4B_C1E25B53C1A8_.wvu.FilterData" localSheetId="0" hidden="1">'на 01.12.2018'!$A$7:$H$157</definedName>
    <definedName name="Z_A113B19A_DB2C_4585_AED7_B7EF9F05E57E_.wvu.FilterData" localSheetId="0" hidden="1">'на 01.12.2018'!$A$7:$J$416</definedName>
    <definedName name="Z_A1252AD3_62A9_4B5D_B0FA_98A0DCCDEFC0_.wvu.FilterData" localSheetId="0" hidden="1">'на 01.12.2018'!$A$7:$J$416</definedName>
    <definedName name="Z_A21CB1BD_5236_485F_8FCB_D43C0EB079B8_.wvu.FilterData" localSheetId="0" hidden="1">'на 01.12.2018'!$A$7:$J$416</definedName>
    <definedName name="Z_A2611F3A_C06C_4662_B39E_6F08BA7C9B14_.wvu.FilterData" localSheetId="0" hidden="1">'на 01.12.2018'!$A$7:$H$157</definedName>
    <definedName name="Z_A28DA500_33FC_4913_B21A_3E2D7ED7A130_.wvu.FilterData" localSheetId="0" hidden="1">'на 01.12.2018'!$A$7:$H$157</definedName>
    <definedName name="Z_A38250FB_559C_49CE_918A_6673F9586B86_.wvu.FilterData" localSheetId="0" hidden="1">'на 01.12.2018'!$A$7:$J$416</definedName>
    <definedName name="Z_A5169FE8_9D26_44E6_A6EA_F78B40E1DE01_.wvu.FilterData" localSheetId="0" hidden="1">'на 01.12.2018'!$A$7:$J$416</definedName>
    <definedName name="Z_A57C42F9_18B1_4AA0_97AE_4F8F0C3D5B4A_.wvu.FilterData" localSheetId="0" hidden="1">'на 01.12.2018'!$A$7:$J$416</definedName>
    <definedName name="Z_A62258B9_7768_4C4F_AFFC_537782E81CFF_.wvu.FilterData" localSheetId="0" hidden="1">'на 01.12.2018'!$A$7:$H$157</definedName>
    <definedName name="Z_A65D4FF6_26A1_47FE_AF98_41E05002FB1E_.wvu.FilterData" localSheetId="0" hidden="1">'на 01.12.2018'!$A$7:$H$157</definedName>
    <definedName name="Z_A6816A2A_A381_4629_A196_A2D2CBED046E_.wvu.FilterData" localSheetId="0" hidden="1">'на 01.12.2018'!$A$7:$J$416</definedName>
    <definedName name="Z_A6B98527_7CBF_4E4D_BDEA_9334A3EB779F_.wvu.Cols" localSheetId="0" hidden="1">'на 01.12.2018'!#REF!,'на 01.12.2018'!#REF!,'на 01.12.2018'!$K:$BN</definedName>
    <definedName name="Z_A6B98527_7CBF_4E4D_BDEA_9334A3EB779F_.wvu.FilterData" localSheetId="0" hidden="1">'на 01.12.2018'!$A$7:$J$416</definedName>
    <definedName name="Z_A6B98527_7CBF_4E4D_BDEA_9334A3EB779F_.wvu.PrintArea" localSheetId="0" hidden="1">'на 01.12.2018'!$A$1:$BN$208</definedName>
    <definedName name="Z_A6B98527_7CBF_4E4D_BDEA_9334A3EB779F_.wvu.PrintTitles" localSheetId="0" hidden="1">'на 01.12.2018'!$5:$7</definedName>
    <definedName name="Z_A80309A3_DC3C_4005_B42B_D4917A972961_.wvu.FilterData" localSheetId="0" hidden="1">'на 01.12.2018'!$A$7:$J$416</definedName>
    <definedName name="Z_A8EFE8CB_4B40_4A53_8B7A_29439E2B50D7_.wvu.FilterData" localSheetId="0" hidden="1">'на 01.12.2018'!$A$7:$J$416</definedName>
    <definedName name="Z_A98C96B5_CE3A_4FF9_B3E5_0DBB66ADC5BB_.wvu.FilterData" localSheetId="0" hidden="1">'на 01.12.2018'!$A$7:$H$157</definedName>
    <definedName name="Z_A9BB2943_E4B1_4809_A926_69F8C50E1CF2_.wvu.FilterData" localSheetId="0" hidden="1">'на 01.12.2018'!$A$7:$J$416</definedName>
    <definedName name="Z_AA4C7BF5_07E0_4095_B165_D2AF600190FA_.wvu.FilterData" localSheetId="0" hidden="1">'на 01.12.2018'!$A$7:$H$157</definedName>
    <definedName name="Z_AAC4B5AB_1913_4D9C_A1FF_BD9345E009EB_.wvu.FilterData" localSheetId="0" hidden="1">'на 01.12.2018'!$A$7:$H$157</definedName>
    <definedName name="Z_AB20AEF7_931C_411F_91E6_F461408B5AE6_.wvu.FilterData" localSheetId="0" hidden="1">'на 01.12.2018'!$A$7:$J$416</definedName>
    <definedName name="Z_ABA75302_0F6D_4886_9D81_1818E8870CAA_.wvu.FilterData" localSheetId="0" hidden="1">'на 01.12.2018'!$A$3:$K$213</definedName>
    <definedName name="Z_ABAF42E6_6CD6_46B1_A0C6_0099C207BC1C_.wvu.FilterData" localSheetId="0" hidden="1">'на 01.12.2018'!$A$7:$J$416</definedName>
    <definedName name="Z_ABF07E15_3FB5_46FA_8B18_72FA32E3F1DA_.wvu.FilterData" localSheetId="0" hidden="1">'на 01.12.2018'!$A$7:$J$416</definedName>
    <definedName name="Z_ACFE2E5A_B4BC_4793_B103_05F97C227772_.wvu.FilterData" localSheetId="0" hidden="1">'на 01.12.2018'!$A$7:$J$416</definedName>
    <definedName name="Z_AD079EA2_4E18_46EE_8E20_0C7923C917D2_.wvu.FilterData" localSheetId="0" hidden="1">'на 01.12.2018'!$A$7:$J$416</definedName>
    <definedName name="Z_AD5FD28B_B163_4E28_9CF1_4D777A9C7F23_.wvu.FilterData" localSheetId="0" hidden="1">'на 01.12.2018'!$A$7:$J$416</definedName>
    <definedName name="Z_ADE318A0_9CB5_431A_AF2B_D561B19631D9_.wvu.FilterData" localSheetId="0" hidden="1">'на 01.12.2018'!$A$7:$J$416</definedName>
    <definedName name="Z_ADF53E9B_9172_4E3F_AC45_4FF59160C1DB_.wvu.FilterData" localSheetId="0" hidden="1">'на 01.12.2018'!$A$7:$J$416</definedName>
    <definedName name="Z_AF01D870_77CB_46A2_A95B_3A27FF42EAA8_.wvu.FilterData" localSheetId="0" hidden="1">'на 01.12.2018'!$A$7:$H$157</definedName>
    <definedName name="Z_AF1AEFF5_9892_4FCB_BD3E_6CF1CEE1B71B_.wvu.FilterData" localSheetId="0" hidden="1">'на 01.12.2018'!$A$7:$J$416</definedName>
    <definedName name="Z_AFABF6AA_2F6E_48B0_98F8_213EA30990B1_.wvu.FilterData" localSheetId="0" hidden="1">'на 01.12.2018'!$A$7:$J$416</definedName>
    <definedName name="Z_AFC26506_1EE1_430F_B247_3257CE41958A_.wvu.FilterData" localSheetId="0" hidden="1">'на 01.12.2018'!$A$7:$J$416</definedName>
    <definedName name="Z_B00B4D71_156E_4DD9_93CC_1F392CBA035F_.wvu.FilterData" localSheetId="0" hidden="1">'на 01.12.2018'!$A$7:$J$416</definedName>
    <definedName name="Z_B0B61858_D248_4F0B_95EB_A53482FBF19B_.wvu.FilterData" localSheetId="0" hidden="1">'на 01.12.2018'!$A$7:$J$416</definedName>
    <definedName name="Z_B0BB7BD4_E507_4D19_A9BF_6595068A89B5_.wvu.FilterData" localSheetId="0" hidden="1">'на 01.12.2018'!$A$7:$J$416</definedName>
    <definedName name="Z_B180D137_9F25_4AD4_9057_37928F1867A8_.wvu.FilterData" localSheetId="0" hidden="1">'на 01.12.2018'!$A$7:$H$157</definedName>
    <definedName name="Z_B1FA2CF0_321B_4787_93E8_EB6D5C78D6B5_.wvu.FilterData" localSheetId="0" hidden="1">'на 01.12.2018'!$A$7:$J$416</definedName>
    <definedName name="Z_B246A3A0_6AE0_4610_AE7A_F7490C26DBCA_.wvu.FilterData" localSheetId="0" hidden="1">'на 01.12.2018'!$A$7:$J$416</definedName>
    <definedName name="Z_B2D38EAC_E767_43A7_B7A2_621639FE347D_.wvu.FilterData" localSheetId="0" hidden="1">'на 01.12.2018'!$A$7:$H$157</definedName>
    <definedName name="Z_B2E9D1B9_C3FE_4F75_89F4_46F3E34C24E4_.wvu.FilterData" localSheetId="0" hidden="1">'на 01.12.2018'!$A$7:$J$416</definedName>
    <definedName name="Z_B30FEF93_CDBE_4AC5_9298_7B65E13C3F79_.wvu.FilterData" localSheetId="0" hidden="1">'на 01.12.2018'!$A$7:$J$416</definedName>
    <definedName name="Z_B3114865_FFF9_40B7_B9E6_C3642102DCF9_.wvu.FilterData" localSheetId="0" hidden="1">'на 01.12.2018'!$A$7:$J$416</definedName>
    <definedName name="Z_B3339176_D3D0_4D7A_8AAB_C0B71F942A93_.wvu.FilterData" localSheetId="0" hidden="1">'на 01.12.2018'!$A$7:$H$157</definedName>
    <definedName name="Z_B350A9CC_C225_45B2_AEE1_E6A61C6949F5_.wvu.FilterData" localSheetId="0" hidden="1">'на 01.12.2018'!$A$7:$J$416</definedName>
    <definedName name="Z_B45FAC42_679D_43AB_B511_9E5492CAC2DB_.wvu.FilterData" localSheetId="0" hidden="1">'на 01.12.2018'!$A$7:$H$157</definedName>
    <definedName name="Z_B499C08D_A2E7_417F_A9B7_BFCE2B66534F_.wvu.FilterData" localSheetId="0" hidden="1">'на 01.12.2018'!$A$7:$J$416</definedName>
    <definedName name="Z_B543C7D0_E350_4DA4_A835_ADCB64A4D66D_.wvu.FilterData" localSheetId="0" hidden="1">'на 01.12.2018'!$A$7:$J$416</definedName>
    <definedName name="Z_B5533D56_E1AE_4DE7_8436_EF9CA55A4943_.wvu.FilterData" localSheetId="0" hidden="1">'на 01.12.2018'!$A$7:$J$416</definedName>
    <definedName name="Z_B56BEF44_39DC_4F5B_A5E5_157C237832AF_.wvu.FilterData" localSheetId="0" hidden="1">'на 01.12.2018'!$A$7:$H$157</definedName>
    <definedName name="Z_B5A6FE62_B66C_45B1_AF17_B7686B0B3A3F_.wvu.FilterData" localSheetId="0" hidden="1">'на 01.12.2018'!$A$7:$J$416</definedName>
    <definedName name="Z_B603D180_E09A_4B9C_810F_9423EBA4A0EA_.wvu.FilterData" localSheetId="0" hidden="1">'на 01.12.2018'!$A$7:$J$416</definedName>
    <definedName name="Z_B666AFF1_6658_457A_A768_4BF1349F009A_.wvu.FilterData" localSheetId="0" hidden="1">'на 01.12.2018'!$A$7:$J$416</definedName>
    <definedName name="Z_B698776A_6A96_445D_9813_F5440DD90495_.wvu.FilterData" localSheetId="0" hidden="1">'на 01.12.2018'!$A$7:$J$416</definedName>
    <definedName name="Z_B6D72401_10F2_4D08_9A2D_EC1E2043D946_.wvu.FilterData" localSheetId="0" hidden="1">'на 01.12.2018'!$A$7:$J$416</definedName>
    <definedName name="Z_B6F11AB1_40C8_4880_BE42_1C35664CF325_.wvu.FilterData" localSheetId="0" hidden="1">'на 01.12.2018'!$A$7:$J$416</definedName>
    <definedName name="Z_B736B334_F8CF_4A1D_A747_B2B8CF3F3731_.wvu.FilterData" localSheetId="0" hidden="1">'на 01.12.2018'!$A$7:$J$416</definedName>
    <definedName name="Z_B7A22467_168B_475A_AC6B_F744F4990F6A_.wvu.FilterData" localSheetId="0" hidden="1">'на 01.12.2018'!$A$7:$J$416</definedName>
    <definedName name="Z_B7A4DC29_6CA3_48BD_BD2B_5EA61D250392_.wvu.FilterData" localSheetId="0" hidden="1">'на 01.12.2018'!$A$7:$H$157</definedName>
    <definedName name="Z_B7D9DE91_6329_4AB9_BB45_131E306E53B9_.wvu.FilterData" localSheetId="0" hidden="1">'на 01.12.2018'!$A$7:$J$416</definedName>
    <definedName name="Z_B7F67755_3086_43A6_86E7_370F80E61BD0_.wvu.FilterData" localSheetId="0" hidden="1">'на 01.12.2018'!$A$7:$H$157</definedName>
    <definedName name="Z_B8283716_285A_45D5_8283_DCA7A3C9CFC7_.wvu.FilterData" localSheetId="0" hidden="1">'на 01.12.2018'!$A$7:$J$416</definedName>
    <definedName name="Z_B858041A_E0C9_4C5A_A736_A0DA4684B712_.wvu.FilterData" localSheetId="0" hidden="1">'на 01.12.2018'!$A$7:$J$416</definedName>
    <definedName name="Z_B8EDA240_D337_4165_927F_4408D011F4B1_.wvu.FilterData" localSheetId="0" hidden="1">'на 01.12.2018'!$A$7:$J$416</definedName>
    <definedName name="Z_B94999B0_3597_431C_9F36_97A338C842BB_.wvu.FilterData" localSheetId="0" hidden="1">'на 01.12.2018'!$A$7:$J$416</definedName>
    <definedName name="Z_B9A29D57_1D84_4BB4_A72C_EF14D2D8DD4E_.wvu.FilterData" localSheetId="0" hidden="1">'на 01.12.2018'!$A$7:$J$416</definedName>
    <definedName name="Z_B9FDB936_DEDC_405B_AC55_3262523808BE_.wvu.FilterData" localSheetId="0" hidden="1">'на 01.12.2018'!$A$7:$J$416</definedName>
    <definedName name="Z_BAB4825B_2E54_4A6C_A72D_1F8E7B4FEFFB_.wvu.FilterData" localSheetId="0" hidden="1">'на 01.12.2018'!$A$7:$J$416</definedName>
    <definedName name="Z_BAFB3A8F_5ACD_4C4A_A33C_831C754D88C0_.wvu.FilterData" localSheetId="0" hidden="1">'на 01.12.2018'!$A$7:$J$416</definedName>
    <definedName name="Z_BBED0997_5705_4C3C_95F1_5444E893BE19_.wvu.FilterData" localSheetId="0" hidden="1">'на 01.12.2018'!$A$7:$J$416</definedName>
    <definedName name="Z_BC09D690_D177_4FC8_AE1F_8F0F0D5C6ECD_.wvu.FilterData" localSheetId="0" hidden="1">'на 01.12.2018'!$A$7:$J$416</definedName>
    <definedName name="Z_BC6910FC_42F8_457B_8F8D_9BC0111CE283_.wvu.FilterData" localSheetId="0" hidden="1">'на 01.12.2018'!$A$7:$J$416</definedName>
    <definedName name="Z_BD707806_8F10_492F_81AE_A7900A187828_.wvu.FilterData" localSheetId="0" hidden="1">'на 01.12.2018'!$A$3:$K$213</definedName>
    <definedName name="Z_BDD573CF_BFE0_4002_B5F7_E438A5DAD635_.wvu.FilterData" localSheetId="0" hidden="1">'на 01.12.2018'!$A$7:$J$416</definedName>
    <definedName name="Z_BE3F7214_4B0C_40FA_B4F7_B0F38416BCEF_.wvu.FilterData" localSheetId="0" hidden="1">'на 01.12.2018'!$A$7:$J$416</definedName>
    <definedName name="Z_BE442298_736F_47F5_9592_76FFCCDA59DB_.wvu.FilterData" localSheetId="0" hidden="1">'на 01.12.2018'!$A$7:$H$157</definedName>
    <definedName name="Z_BE842559_6B14_41AC_A92A_4E50A6CE8B79_.wvu.FilterData" localSheetId="0" hidden="1">'на 01.12.2018'!$A$7:$J$416</definedName>
    <definedName name="Z_BE97AC31_BFEB_4520_BC44_68B0C987C70A_.wvu.FilterData" localSheetId="0" hidden="1">'на 01.12.2018'!$A$7:$J$416</definedName>
    <definedName name="Z_BEA0FDBA_BB07_4C19_8BBD_5E57EE395C09_.wvu.FilterData" localSheetId="0" hidden="1">'на 01.12.2018'!$A$7:$J$416</definedName>
    <definedName name="Z_BEA0FDBA_BB07_4C19_8BBD_5E57EE395C09_.wvu.PrintArea" localSheetId="0" hidden="1">'на 01.12.2018'!$A$1:$J$214</definedName>
    <definedName name="Z_BEA0FDBA_BB07_4C19_8BBD_5E57EE395C09_.wvu.PrintTitles" localSheetId="0" hidden="1">'на 01.12.2018'!$5:$8</definedName>
    <definedName name="Z_BF22223F_B516_45E8_9C4B_DD4CB4CE2C48_.wvu.FilterData" localSheetId="0" hidden="1">'на 01.12.2018'!$A$7:$J$416</definedName>
    <definedName name="Z_BF65F093_304D_44F0_BF26_E5F8F9093CF5_.wvu.FilterData" localSheetId="0" hidden="1">'на 01.12.2018'!$A$7:$J$60</definedName>
    <definedName name="Z_C02D2AC3_00AB_4B4C_8299_349FC338B994_.wvu.FilterData" localSheetId="0" hidden="1">'на 01.12.2018'!$A$7:$J$416</definedName>
    <definedName name="Z_C0ED18A2_48B4_4C82_979B_4B80DB79BC08_.wvu.FilterData" localSheetId="0" hidden="1">'на 01.12.2018'!$A$7:$J$416</definedName>
    <definedName name="Z_C106F923_AD55_472E_86A3_2C4C13F084E8_.wvu.FilterData" localSheetId="0" hidden="1">'на 01.12.2018'!$A$7:$J$416</definedName>
    <definedName name="Z_C140C6EF_B272_4886_8555_3A3DB8A6C4A0_.wvu.FilterData" localSheetId="0" hidden="1">'на 01.12.2018'!$A$7:$J$416</definedName>
    <definedName name="Z_C14C28B9_3A8B_4F55_AC1E_B6D3DA6398D5_.wvu.FilterData" localSheetId="0" hidden="1">'на 01.12.2018'!$A$7:$J$416</definedName>
    <definedName name="Z_C276A679_E43E_444B_B0E9_B307A301A03A_.wvu.FilterData" localSheetId="0" hidden="1">'на 01.12.2018'!$A$7:$J$416</definedName>
    <definedName name="Z_C2E7FF11_4F7B_4EA9_AD45_A8385AC4BC24_.wvu.FilterData" localSheetId="0" hidden="1">'на 01.12.2018'!$A$7:$H$157</definedName>
    <definedName name="Z_C3E7B974_7E68_49C9_8A66_DEBBC3D71CB8_.wvu.FilterData" localSheetId="0" hidden="1">'на 01.12.2018'!$A$7:$H$157</definedName>
    <definedName name="Z_C3E97E4D_03A9_422E_8E65_116E90E7DE0A_.wvu.FilterData" localSheetId="0" hidden="1">'на 01.12.2018'!$A$7:$J$416</definedName>
    <definedName name="Z_C47D5376_4107_461D_B353_0F0CCA5A27B8_.wvu.FilterData" localSheetId="0" hidden="1">'на 01.12.2018'!$A$7:$H$157</definedName>
    <definedName name="Z_C4A81194_E272_4927_9E06_D47C43E50753_.wvu.FilterData" localSheetId="0" hidden="1">'на 01.12.2018'!$A$7:$J$416</definedName>
    <definedName name="Z_C4E388F3_F33E_45AF_8E75_3BD450853C20_.wvu.FilterData" localSheetId="0" hidden="1">'на 01.12.2018'!$A$7:$J$416</definedName>
    <definedName name="Z_C55D9313_9108_41CA_AD0E_FE2F7292C638_.wvu.FilterData" localSheetId="0" hidden="1">'на 01.12.2018'!$A$7:$H$157</definedName>
    <definedName name="Z_C5A38A18_427F_40C3_A14B_55DA8E81FB09_.wvu.FilterData" localSheetId="0" hidden="1">'на 01.12.2018'!$A$7:$J$416</definedName>
    <definedName name="Z_C5D84F85_3611_4C2A_903D_ECFF3A3DA3D9_.wvu.FilterData" localSheetId="0" hidden="1">'на 01.12.2018'!$A$7:$H$157</definedName>
    <definedName name="Z_C636DE0B_BC5D_45AA_89BD_B628CA1FE119_.wvu.FilterData" localSheetId="0" hidden="1">'на 01.12.2018'!$A$7:$J$416</definedName>
    <definedName name="Z_C70C85CF_5ADB_4631_87C7_BA23E9BE3196_.wvu.FilterData" localSheetId="0" hidden="1">'на 01.12.2018'!$A$7:$J$416</definedName>
    <definedName name="Z_C74598AC_1D4B_466D_8455_294C1A2E69BB_.wvu.FilterData" localSheetId="0" hidden="1">'на 01.12.2018'!$A$7:$H$157</definedName>
    <definedName name="Z_C745CD1F_9AA3_43D8_A7DA_ABDAF8508B62_.wvu.FilterData" localSheetId="0" hidden="1">'на 01.12.2018'!$A$7:$J$416</definedName>
    <definedName name="Z_C77795A2_6414_4CC8_AA0C_59805D660811_.wvu.FilterData" localSheetId="0" hidden="1">'на 01.12.2018'!$A$7:$J$416</definedName>
    <definedName name="Z_C7B45388_19BF_40B6_BABC_45E74244A2D0_.wvu.FilterData" localSheetId="0" hidden="1">'на 01.12.2018'!$A$7:$J$416</definedName>
    <definedName name="Z_C7DB809B_EB90_4CA8_929B_8A5AA3E83B84_.wvu.FilterData" localSheetId="0" hidden="1">'на 01.12.2018'!$A$7:$J$416</definedName>
    <definedName name="Z_C8579552_11B1_4140_9659_E1DA02EF9DD1_.wvu.FilterData" localSheetId="0" hidden="1">'на 01.12.2018'!$A$7:$J$416</definedName>
    <definedName name="Z_C8C7D91A_0101_429D_A7C4_25C2A366909A_.wvu.Cols" localSheetId="0" hidden="1">'на 01.12.2018'!#REF!,'на 01.12.2018'!#REF!</definedName>
    <definedName name="Z_C8C7D91A_0101_429D_A7C4_25C2A366909A_.wvu.FilterData" localSheetId="0" hidden="1">'на 01.12.2018'!$A$7:$J$60</definedName>
    <definedName name="Z_C8C7D91A_0101_429D_A7C4_25C2A366909A_.wvu.Rows" localSheetId="0" hidden="1">'на 01.12.2018'!#REF!,'на 01.12.2018'!#REF!,'на 01.12.2018'!#REF!,'на 01.12.2018'!#REF!,'на 01.12.2018'!#REF!,'на 01.12.2018'!#REF!,'на 01.12.2018'!#REF!,'на 01.12.2018'!#REF!,'на 01.12.2018'!#REF!,'на 01.12.2018'!#REF!</definedName>
    <definedName name="Z_C9081176_529C_43E8_8E20_8AC24E7C2D35_.wvu.FilterData" localSheetId="0" hidden="1">'на 01.12.2018'!$A$7:$J$416</definedName>
    <definedName name="Z_C94FB5D5_E515_4327_B4DC_AC3D7C1A6363_.wvu.FilterData" localSheetId="0" hidden="1">'на 01.12.2018'!$A$7:$J$416</definedName>
    <definedName name="Z_C97ACF3E_ACD3_4C9D_94FA_EA6F3D46505E_.wvu.FilterData" localSheetId="0" hidden="1">'на 01.12.2018'!$A$7:$J$416</definedName>
    <definedName name="Z_C98B4A4E_FC1F_45B3_ABB0_7DC9BD4B8057_.wvu.FilterData" localSheetId="0" hidden="1">'на 01.12.2018'!$A$7:$H$157</definedName>
    <definedName name="Z_C9A5AE8B_0A38_4D54_B36F_AFD2A577F3EF_.wvu.FilterData" localSheetId="0" hidden="1">'на 01.12.2018'!$A$7:$J$416</definedName>
    <definedName name="Z_CA384592_0CFD_4322_A4EB_34EC04693944_.wvu.FilterData" localSheetId="0" hidden="1">'на 01.12.2018'!$A$7:$J$416</definedName>
    <definedName name="Z_CA384592_0CFD_4322_A4EB_34EC04693944_.wvu.PrintArea" localSheetId="0" hidden="1">'на 01.12.2018'!$A$1:$J$214</definedName>
    <definedName name="Z_CA384592_0CFD_4322_A4EB_34EC04693944_.wvu.PrintTitles" localSheetId="0" hidden="1">'на 01.12.2018'!$5:$8</definedName>
    <definedName name="Z_CAAD7F8A_A328_4C0A_9ECF_2AD83A08D699_.wvu.FilterData" localSheetId="0" hidden="1">'на 01.12.2018'!$A$7:$H$157</definedName>
    <definedName name="Z_CB1A56DC_A135_41E6_8A02_AE4E518C879F_.wvu.FilterData" localSheetId="0" hidden="1">'на 01.12.2018'!$A$7:$J$416</definedName>
    <definedName name="Z_CB4880DD_CE83_4DFC_BBA7_70687256D5A4_.wvu.FilterData" localSheetId="0" hidden="1">'на 01.12.2018'!$A$7:$H$157</definedName>
    <definedName name="Z_CBDBA949_FA00_4560_8001_BD00E63FCCA4_.wvu.FilterData" localSheetId="0" hidden="1">'на 01.12.2018'!$A$7:$J$416</definedName>
    <definedName name="Z_CBF12BD1_A071_4448_8003_32E74F40E3E3_.wvu.FilterData" localSheetId="0" hidden="1">'на 01.12.2018'!$A$7:$H$157</definedName>
    <definedName name="Z_CBF9D894_3FD2_4B68_BAC8_643DB23851C0_.wvu.FilterData" localSheetId="0" hidden="1">'на 01.12.2018'!$A$7:$H$157</definedName>
    <definedName name="Z_CBF9D894_3FD2_4B68_BAC8_643DB23851C0_.wvu.Rows" localSheetId="0" hidden="1">'на 01.12.2018'!#REF!,'на 01.12.2018'!#REF!,'на 01.12.2018'!#REF!,'на 01.12.2018'!#REF!</definedName>
    <definedName name="Z_CCC17219_B1A3_4C6B_B903_0E4550432FD0_.wvu.FilterData" localSheetId="0" hidden="1">'на 01.12.2018'!$A$7:$H$157</definedName>
    <definedName name="Z_CCF533A2_322B_40E2_88B2_065E6D1D35B4_.wvu.FilterData" localSheetId="0" hidden="1">'на 01.12.2018'!$A$7:$J$416</definedName>
    <definedName name="Z_CCF533A2_322B_40E2_88B2_065E6D1D35B4_.wvu.PrintArea" localSheetId="0" hidden="1">'на 01.12.2018'!$A$1:$J$214</definedName>
    <definedName name="Z_CCF533A2_322B_40E2_88B2_065E6D1D35B4_.wvu.PrintTitles" localSheetId="0" hidden="1">'на 01.12.2018'!$5:$8</definedName>
    <definedName name="Z_CD10AFE5_EACD_43E3_B0AD_1FCFF7EEADC3_.wvu.FilterData" localSheetId="0" hidden="1">'на 01.12.2018'!$A$7:$J$416</definedName>
    <definedName name="Z_CDABDA6A_CEAA_4779_9390_A07E787E5F1B_.wvu.FilterData" localSheetId="0" hidden="1">'на 01.12.2018'!$A$7:$J$416</definedName>
    <definedName name="Z_CDBBEB40_4DC8_4F8A_B0B0_EE0E987A2098_.wvu.FilterData" localSheetId="0" hidden="1">'на 01.12.2018'!$A$7:$J$416</definedName>
    <definedName name="Z_CEF22FD3_C3E9_4C31_B864_568CAC74A486_.wvu.FilterData" localSheetId="0" hidden="1">'на 01.12.2018'!$A$7:$J$416</definedName>
    <definedName name="Z_CFEB7053_3C1D_451D_9A86_5940DFCF964A_.wvu.FilterData" localSheetId="0" hidden="1">'на 01.12.2018'!$A$7:$J$416</definedName>
    <definedName name="Z_D165341F_496A_48CE_829A_555B16787041_.wvu.FilterData" localSheetId="0" hidden="1">'на 01.12.2018'!$A$7:$J$416</definedName>
    <definedName name="Z_D20DFCFE_63F9_4265_B37B_4F36C46DF159_.wvu.Cols" localSheetId="0" hidden="1">'на 01.12.2018'!#REF!,'на 01.12.2018'!#REF!</definedName>
    <definedName name="Z_D20DFCFE_63F9_4265_B37B_4F36C46DF159_.wvu.FilterData" localSheetId="0" hidden="1">'на 01.12.2018'!$A$7:$J$416</definedName>
    <definedName name="Z_D20DFCFE_63F9_4265_B37B_4F36C46DF159_.wvu.PrintArea" localSheetId="0" hidden="1">'на 01.12.2018'!$A$1:$J$208</definedName>
    <definedName name="Z_D20DFCFE_63F9_4265_B37B_4F36C46DF159_.wvu.PrintTitles" localSheetId="0" hidden="1">'на 01.12.2018'!$5:$8</definedName>
    <definedName name="Z_D20DFCFE_63F9_4265_B37B_4F36C46DF159_.wvu.Rows" localSheetId="0" hidden="1">'на 01.12.2018'!#REF!,'на 01.12.2018'!#REF!,'на 01.12.2018'!#REF!,'на 01.12.2018'!#REF!,'на 01.12.2018'!#REF!</definedName>
    <definedName name="Z_D2422493_0DF6_4923_AFF9_1CE532FC9E0E_.wvu.FilterData" localSheetId="0" hidden="1">'на 01.12.2018'!$A$7:$J$416</definedName>
    <definedName name="Z_D26EAC32_42CC_46AF_8D27_8094727B2B8E_.wvu.FilterData" localSheetId="0" hidden="1">'на 01.12.2018'!$A$7:$J$416</definedName>
    <definedName name="Z_D298563F_7459_410D_A6E1_6B1CDFA6DAA7_.wvu.FilterData" localSheetId="0" hidden="1">'на 01.12.2018'!$A$7:$J$416</definedName>
    <definedName name="Z_D2D627FD_8F1D_4B0C_A4A1_1A515A2831A8_.wvu.FilterData" localSheetId="0" hidden="1">'на 01.12.2018'!$A$7:$J$416</definedName>
    <definedName name="Z_D343F548_3DE6_4716_9B8B_0FF1DF1B1DE3_.wvu.FilterData" localSheetId="0" hidden="1">'на 01.12.2018'!$A$7:$H$157</definedName>
    <definedName name="Z_D3607008_88A4_4735_BF9B_0D60A732D98C_.wvu.FilterData" localSheetId="0" hidden="1">'на 01.12.2018'!$A$7:$J$416</definedName>
    <definedName name="Z_D3C3EFC2_493C_4B9B_BC16_8147B08F8F65_.wvu.FilterData" localSheetId="0" hidden="1">'на 01.12.2018'!$A$7:$H$157</definedName>
    <definedName name="Z_D3D848E7_EB88_4E73_985E_C45B9AE68145_.wvu.FilterData" localSheetId="0" hidden="1">'на 01.12.2018'!$A$7:$J$416</definedName>
    <definedName name="Z_D3E86F4B_12A8_47CC_AEBE_74534991E315_.wvu.FilterData" localSheetId="0" hidden="1">'на 01.12.2018'!$A$7:$J$416</definedName>
    <definedName name="Z_D3F31BC4_4CDA_431B_BA5F_ADE76A923760_.wvu.FilterData" localSheetId="0" hidden="1">'на 01.12.2018'!$A$7:$H$157</definedName>
    <definedName name="Z_D41FF341_5913_4A9E_9CE5_B058CA00C0C7_.wvu.FilterData" localSheetId="0" hidden="1">'на 01.12.2018'!$A$7:$J$416</definedName>
    <definedName name="Z_D45ABB34_16CC_462D_8459_2034D47F465D_.wvu.FilterData" localSheetId="0" hidden="1">'на 01.12.2018'!$A$7:$H$157</definedName>
    <definedName name="Z_D479007E_A9E8_4307_A3E8_18A2BB5C55F2_.wvu.FilterData" localSheetId="0" hidden="1">'на 01.12.2018'!$A$7:$J$416</definedName>
    <definedName name="Z_D489BEDD_3BCD_49DF_9648_48FD6162F1E7_.wvu.FilterData" localSheetId="0" hidden="1">'на 01.12.2018'!$A$7:$J$416</definedName>
    <definedName name="Z_D48CEF89_B01B_4E1D_92B4_235EA4A40F11_.wvu.FilterData" localSheetId="0" hidden="1">'на 01.12.2018'!$A$7:$J$416</definedName>
    <definedName name="Z_D4B24D18_8D1D_47A1_AE9B_21E3F9EF98EE_.wvu.FilterData" localSheetId="0" hidden="1">'на 01.12.2018'!$A$7:$J$416</definedName>
    <definedName name="Z_D4C26987_0F4D_4A17_91A3_C1C154DC81B2_.wvu.FilterData" localSheetId="0" hidden="1">'на 01.12.2018'!$A$7:$J$416</definedName>
    <definedName name="Z_D4D3E883_F6A4_4364_94CA_00BA6BEEBB0B_.wvu.FilterData" localSheetId="0" hidden="1">'на 01.12.2018'!$A$7:$J$416</definedName>
    <definedName name="Z_D4E20E73_FD07_4BE4_B8FA_FE6B214643C4_.wvu.FilterData" localSheetId="0" hidden="1">'на 01.12.2018'!$A$7:$J$416</definedName>
    <definedName name="Z_D5317C3A_3EDA_404B_818D_EAF558810951_.wvu.FilterData" localSheetId="0" hidden="1">'на 01.12.2018'!$A$7:$H$157</definedName>
    <definedName name="Z_D537FB3B_712D_486A_BA32_4F73BEB2AA19_.wvu.FilterData" localSheetId="0" hidden="1">'на 01.12.2018'!$A$7:$H$157</definedName>
    <definedName name="Z_D6730C21_0555_4F4D_B589_9DE5CFF9C442_.wvu.FilterData" localSheetId="0" hidden="1">'на 01.12.2018'!$A$7:$H$157</definedName>
    <definedName name="Z_D6D7FE80_F340_4943_9CA8_381604446690_.wvu.FilterData" localSheetId="0" hidden="1">'на 01.12.2018'!$A$7:$J$416</definedName>
    <definedName name="Z_D7104B72_13BA_47A2_BD7D_6C7C814EB74F_.wvu.FilterData" localSheetId="0" hidden="1">'на 01.12.2018'!$A$7:$J$416</definedName>
    <definedName name="Z_D7BC8E82_4392_4806_9DAE_D94253790B9C_.wvu.Cols" localSheetId="0" hidden="1">'на 01.12.2018'!#REF!,'на 01.12.2018'!#REF!,'на 01.12.2018'!$K:$BN</definedName>
    <definedName name="Z_D7BC8E82_4392_4806_9DAE_D94253790B9C_.wvu.FilterData" localSheetId="0" hidden="1">'на 01.12.2018'!$A$7:$J$416</definedName>
    <definedName name="Z_D7BC8E82_4392_4806_9DAE_D94253790B9C_.wvu.PrintArea" localSheetId="0" hidden="1">'на 01.12.2018'!$A$1:$BN$208</definedName>
    <definedName name="Z_D7BC8E82_4392_4806_9DAE_D94253790B9C_.wvu.PrintTitles" localSheetId="0" hidden="1">'на 01.12.2018'!$5:$7</definedName>
    <definedName name="Z_D7DA24ED_ABB7_4D6E_ACD6_4B88F5184AF8_.wvu.FilterData" localSheetId="0" hidden="1">'на 01.12.2018'!$A$7:$J$416</definedName>
    <definedName name="Z_D8418465_ECB6_40A4_8538_9D6D02B4E5CE_.wvu.FilterData" localSheetId="0" hidden="1">'на 01.12.2018'!$A$7:$H$157</definedName>
    <definedName name="Z_D84FBB24_1F53_4A51_B9A3_672EE24CBBBB_.wvu.FilterData" localSheetId="0" hidden="1">'на 01.12.2018'!$A$7:$J$416</definedName>
    <definedName name="Z_D8836A46_4276_4875_86A1_BB0E2B53006C_.wvu.FilterData" localSheetId="0" hidden="1">'на 01.12.2018'!$A$7:$H$157</definedName>
    <definedName name="Z_D8EBE17E_7A1A_4392_901C_A4C8DD4BAF28_.wvu.FilterData" localSheetId="0" hidden="1">'на 01.12.2018'!$A$7:$H$157</definedName>
    <definedName name="Z_D917D9C8_DA24_43F6_B702_2D065DC4F3EA_.wvu.FilterData" localSheetId="0" hidden="1">'на 01.12.2018'!$A$7:$J$416</definedName>
    <definedName name="Z_D921BCFE_106A_48C3_8051_F877509D5A90_.wvu.FilterData" localSheetId="0" hidden="1">'на 01.12.2018'!$A$7:$J$416</definedName>
    <definedName name="Z_D930048B_C8C6_498D_B7FD_C4CFAF447C25_.wvu.FilterData" localSheetId="0" hidden="1">'на 01.12.2018'!$A$7:$J$416</definedName>
    <definedName name="Z_D93C7415_B321_4E66_84AD_0490D011FDE7_.wvu.FilterData" localSheetId="0" hidden="1">'на 01.12.2018'!$A$7:$J$416</definedName>
    <definedName name="Z_D952F92C_16FA_49C0_ACE1_EEFE2012130A_.wvu.FilterData" localSheetId="0" hidden="1">'на 01.12.2018'!$A$7:$J$416</definedName>
    <definedName name="Z_D954D534_B88D_4A21_85D6_C0757B597D1E_.wvu.FilterData" localSheetId="0" hidden="1">'на 01.12.2018'!$A$7:$J$416</definedName>
    <definedName name="Z_D95852A1_B0FC_4AC5_B62B_5CCBE05B0D15_.wvu.FilterData" localSheetId="0" hidden="1">'на 01.12.2018'!$A$7:$J$416</definedName>
    <definedName name="Z_D97BC9A1_860C_45CB_8FAD_B69CEE39193C_.wvu.FilterData" localSheetId="0" hidden="1">'на 01.12.2018'!$A$7:$H$157</definedName>
    <definedName name="Z_D981844C_3450_4227_997A_DB8016618FC0_.wvu.FilterData" localSheetId="0" hidden="1">'на 01.12.2018'!$A$7:$J$416</definedName>
    <definedName name="Z_D9E7CF58_1888_4559_99D1_C71D21E76828_.wvu.FilterData" localSheetId="0" hidden="1">'на 01.12.2018'!$A$7:$J$416</definedName>
    <definedName name="Z_DA3033F1_502F_4BCA_B468_CBA3E20E7254_.wvu.FilterData" localSheetId="0" hidden="1">'на 01.12.2018'!$A$7:$J$416</definedName>
    <definedName name="Z_DA5DFA2D_C1AA_42F5_8828_D1905F1C9BD0_.wvu.FilterData" localSheetId="0" hidden="1">'на 01.12.2018'!$A$7:$J$416</definedName>
    <definedName name="Z_DAB9487C_F291_4A20_8CE8_A04CF6419B39_.wvu.FilterData" localSheetId="0" hidden="1">'на 01.12.2018'!$A$7:$J$416</definedName>
    <definedName name="Z_DB55315D_56C8_4F2C_9317_AA25AA5EAC9E_.wvu.FilterData" localSheetId="0" hidden="1">'на 01.12.2018'!$A$7:$J$416</definedName>
    <definedName name="Z_DBB88EE7_5C30_443C_A427_07BA2C7C58DA_.wvu.FilterData" localSheetId="0" hidden="1">'на 01.12.2018'!$A$7:$J$416</definedName>
    <definedName name="Z_DBF40914_927D_466F_8B6B_F333D1AFC9B0_.wvu.FilterData" localSheetId="0" hidden="1">'на 01.12.2018'!$A$7:$J$416</definedName>
    <definedName name="Z_DC263B7F_7E05_4E66_AE9F_05D6DDE635B1_.wvu.FilterData" localSheetId="0" hidden="1">'на 01.12.2018'!$A$7:$H$157</definedName>
    <definedName name="Z_DC796824_ECED_4590_A3E8_8D5A3534C637_.wvu.FilterData" localSheetId="0" hidden="1">'на 01.12.2018'!$A$7:$H$157</definedName>
    <definedName name="Z_DCC1B134_1BA2_418E_B1D0_0938D8743370_.wvu.FilterData" localSheetId="0" hidden="1">'на 01.12.2018'!$A$7:$H$157</definedName>
    <definedName name="Z_DCC98630_5CE8_4EB8_B53F_29063CBFDB7B_.wvu.FilterData" localSheetId="0" hidden="1">'на 01.12.2018'!$A$7:$J$416</definedName>
    <definedName name="Z_DD479BCC_48E3_497E_81BC_9A58CD7AC8EF_.wvu.FilterData" localSheetId="0" hidden="1">'на 01.12.2018'!$A$7:$J$416</definedName>
    <definedName name="Z_DDA68DE5_EF86_4A52_97CD_589088C5FE7A_.wvu.FilterData" localSheetId="0" hidden="1">'на 01.12.2018'!$A$7:$H$157</definedName>
    <definedName name="Z_DE210091_3D77_4964_B6B2_443A728CBE9E_.wvu.FilterData" localSheetId="0" hidden="1">'на 01.12.2018'!$A$7:$J$416</definedName>
    <definedName name="Z_DE2C3999_6F3E_4D24_86CF_8803BF5FAA48_.wvu.FilterData" localSheetId="0" hidden="1">'на 01.12.2018'!$A$7:$J$60</definedName>
    <definedName name="Z_DEA6EDB2_F27D_4C8F_B061_FD80BEC5543F_.wvu.FilterData" localSheetId="0" hidden="1">'на 01.12.2018'!$A$7:$H$157</definedName>
    <definedName name="Z_DECE3245_1BE4_4A3F_B644_E8DE80612C1E_.wvu.FilterData" localSheetId="0" hidden="1">'на 01.12.2018'!$A$7:$J$416</definedName>
    <definedName name="Z_DF6B7D46_D8DB_447A_83A4_53EE18358CF2_.wvu.FilterData" localSheetId="0" hidden="1">'на 01.12.2018'!$A$7:$J$416</definedName>
    <definedName name="Z_DFB08918_D5A4_4224_AEA5_63620C0D53DD_.wvu.FilterData" localSheetId="0" hidden="1">'на 01.12.2018'!$A$7:$J$416</definedName>
    <definedName name="Z_E0178566_B0D6_4A04_941F_723DE4642B4A_.wvu.FilterData" localSheetId="0" hidden="1">'на 01.12.2018'!$A$7:$J$416</definedName>
    <definedName name="Z_E0415026_A3A4_4408_93D6_8180A1256A98_.wvu.FilterData" localSheetId="0" hidden="1">'на 01.12.2018'!$A$7:$J$416</definedName>
    <definedName name="Z_E06FEE19_D4C1_4288_ADA7_5CB65BBBB4B6_.wvu.FilterData" localSheetId="0" hidden="1">'на 01.12.2018'!$A$7:$J$416</definedName>
    <definedName name="Z_E0B34E03_0754_4713_9A98_5ACEE69C9E71_.wvu.FilterData" localSheetId="0" hidden="1">'на 01.12.2018'!$A$7:$H$157</definedName>
    <definedName name="Z_E1E7843B_3EC3_4FFF_9B1C_53E7DE6A4004_.wvu.FilterData" localSheetId="0" hidden="1">'на 01.12.2018'!$A$7:$H$157</definedName>
    <definedName name="Z_E25FE844_1AD8_4E16_B2DB_9033A702F13A_.wvu.FilterData" localSheetId="0" hidden="1">'на 01.12.2018'!$A$7:$H$157</definedName>
    <definedName name="Z_E2861A4E_263A_4BE6_9223_2DA352B0AD2D_.wvu.FilterData" localSheetId="0" hidden="1">'на 01.12.2018'!$A$7:$H$157</definedName>
    <definedName name="Z_E2FB76DF_1C94_4620_8087_FEE12FDAA3D2_.wvu.FilterData" localSheetId="0" hidden="1">'на 01.12.2018'!$A$7:$H$157</definedName>
    <definedName name="Z_E3C6ECC1_0F12_435D_9B36_B23F6133337F_.wvu.FilterData" localSheetId="0" hidden="1">'на 01.12.2018'!$A$7:$H$157</definedName>
    <definedName name="Z_E437F2F2_3B79_49F0_9901_D31498A163D7_.wvu.FilterData" localSheetId="0" hidden="1">'на 01.12.2018'!$A$7:$J$416</definedName>
    <definedName name="Z_E531BAEE_E556_4AEF_B35B_C675BD99939C_.wvu.FilterData" localSheetId="0" hidden="1">'на 01.12.2018'!$A$7:$J$416</definedName>
    <definedName name="Z_E563A17B_3B3B_4B28_89D6_A5FC82DB33C2_.wvu.FilterData" localSheetId="0" hidden="1">'на 01.12.2018'!$A$7:$J$416</definedName>
    <definedName name="Z_E5EC7523_F88D_4AD4_9A8D_84C16AB7BFC1_.wvu.FilterData" localSheetId="0" hidden="1">'на 01.12.2018'!$A$7:$J$416</definedName>
    <definedName name="Z_E6B0F607_AC37_4539_B427_EA5DBDA71490_.wvu.FilterData" localSheetId="0" hidden="1">'на 01.12.2018'!$A$7:$J$416</definedName>
    <definedName name="Z_E6F2229B_648C_45EB_AFDD_48E1933E9057_.wvu.FilterData" localSheetId="0" hidden="1">'на 01.12.2018'!$A$7:$J$416</definedName>
    <definedName name="Z_E79ABD49_719F_4887_A43D_3DE66BF8AD95_.wvu.FilterData" localSheetId="0" hidden="1">'на 01.12.2018'!$A$7:$J$416</definedName>
    <definedName name="Z_E7E34260_E3FF_494E_BB4E_1D372EA1276B_.wvu.FilterData" localSheetId="0" hidden="1">'на 01.12.2018'!$A$7:$J$416</definedName>
    <definedName name="Z_E818C85D_F563_4BCC_9747_0856B0207D9A_.wvu.FilterData" localSheetId="0" hidden="1">'на 01.12.2018'!$A$7:$J$416</definedName>
    <definedName name="Z_E85A9955_A3DD_46D7_A4A3_9B67A0E2B00C_.wvu.FilterData" localSheetId="0" hidden="1">'на 01.12.2018'!$A$7:$J$416</definedName>
    <definedName name="Z_E85CF805_B7EC_4B8E_BF6B_2D35F453C813_.wvu.FilterData" localSheetId="0" hidden="1">'на 01.12.2018'!$A$7:$J$416</definedName>
    <definedName name="Z_E8619C4F_9D0C_40CF_8636_CF30BDB53D78_.wvu.FilterData" localSheetId="0" hidden="1">'на 01.12.2018'!$A$7:$J$416</definedName>
    <definedName name="Z_E86B59AB_8419_4B63_BADC_4C4DB9795CAA_.wvu.FilterData" localSheetId="0" hidden="1">'на 01.12.2018'!$A$7:$J$416</definedName>
    <definedName name="Z_E88E1D11_18C0_4724_9D4F_2C85DDF57564_.wvu.FilterData" localSheetId="0" hidden="1">'на 01.12.2018'!$A$7:$H$157</definedName>
    <definedName name="Z_E8E447B7_386A_4449_A267_EA8A8ED2E9DF_.wvu.FilterData" localSheetId="0" hidden="1">'на 01.12.2018'!$A$7:$J$416</definedName>
    <definedName name="Z_E952215A_EF2B_4724_A091_1F77A330F7A6_.wvu.FilterData" localSheetId="0" hidden="1">'на 01.12.2018'!$A$7:$J$416</definedName>
    <definedName name="Z_E9A4F66F_BB40_4C19_8750_6E61AF1D74A1_.wvu.FilterData" localSheetId="0" hidden="1">'на 01.12.2018'!$A$7:$J$416</definedName>
    <definedName name="Z_EA234825_5817_4C50_AC45_83D70F061045_.wvu.FilterData" localSheetId="0" hidden="1">'на 01.12.2018'!$A$7:$J$416</definedName>
    <definedName name="Z_EA26BD39_D295_43F0_9554_645E38E73803_.wvu.FilterData" localSheetId="0" hidden="1">'на 01.12.2018'!$A$7:$J$416</definedName>
    <definedName name="Z_EA769D6D_3269_481D_9974_BC10C6C55FF6_.wvu.FilterData" localSheetId="0" hidden="1">'на 01.12.2018'!$A$7:$H$157</definedName>
    <definedName name="Z_EAEC0497_D454_492F_A78A_948CBC8B7349_.wvu.FilterData" localSheetId="0" hidden="1">'на 01.12.2018'!$A$7:$J$416</definedName>
    <definedName name="Z_EB2D8BE6_72BC_4D23_BEC7_DBF109493B0C_.wvu.FilterData" localSheetId="0" hidden="1">'на 01.12.2018'!$A$7:$J$416</definedName>
    <definedName name="Z_EBCDBD63_50FE_4D52_B280_2A723FA77236_.wvu.FilterData" localSheetId="0" hidden="1">'на 01.12.2018'!$A$7:$H$157</definedName>
    <definedName name="Z_EC6B58CC_C695_4EAF_B026_DA7CE6279D7A_.wvu.FilterData" localSheetId="0" hidden="1">'на 01.12.2018'!$A$7:$J$416</definedName>
    <definedName name="Z_EC741CE0_C720_481D_9CFE_596247B0CF36_.wvu.FilterData" localSheetId="0" hidden="1">'на 01.12.2018'!$A$7:$J$416</definedName>
    <definedName name="Z_EC7DFC56_670B_4634_9C36_1A0E9779A8AB_.wvu.FilterData" localSheetId="0" hidden="1">'на 01.12.2018'!$A$7:$J$416</definedName>
    <definedName name="Z_ED74FBD3_DF35_4798_8C2A_7ADA46D140AA_.wvu.FilterData" localSheetId="0" hidden="1">'на 01.12.2018'!$A$7:$H$157</definedName>
    <definedName name="Z_EF1610FE_843B_4864_9DAD_05F697DD47DC_.wvu.FilterData" localSheetId="0" hidden="1">'на 01.12.2018'!$A$7:$J$416</definedName>
    <definedName name="Z_EFFADE78_6F23_4B5D_AE74_3E82BA29B398_.wvu.FilterData" localSheetId="0" hidden="1">'на 01.12.2018'!$A$7:$H$157</definedName>
    <definedName name="Z_F05EFB87_3BE7_41AF_8465_1EA73F5E8818_.wvu.FilterData" localSheetId="0" hidden="1">'на 01.12.2018'!$A$7:$J$416</definedName>
    <definedName name="Z_F0EB967D_F079_4FD4_AD5F_5BA84E405B49_.wvu.FilterData" localSheetId="0" hidden="1">'на 01.12.2018'!$A$7:$J$416</definedName>
    <definedName name="Z_F140A98E_30AA_4FD0_8B93_08F8951EDE5E_.wvu.FilterData" localSheetId="0" hidden="1">'на 01.12.2018'!$A$7:$H$157</definedName>
    <definedName name="Z_F1D58EA3_233E_4B2C_907F_20FB7B32BCEB_.wvu.FilterData" localSheetId="0" hidden="1">'на 01.12.2018'!$A$7:$J$416</definedName>
    <definedName name="Z_F2110B0B_AAE7_42F0_B553_C360E9249AD4_.wvu.Cols" localSheetId="0" hidden="1">'на 01.12.2018'!#REF!,'на 01.12.2018'!#REF!,'на 01.12.2018'!$K:$BN</definedName>
    <definedName name="Z_F2110B0B_AAE7_42F0_B553_C360E9249AD4_.wvu.FilterData" localSheetId="0" hidden="1">'на 01.12.2018'!$A$7:$J$416</definedName>
    <definedName name="Z_F2110B0B_AAE7_42F0_B553_C360E9249AD4_.wvu.PrintArea" localSheetId="0" hidden="1">'на 01.12.2018'!$A$1:$BN$208</definedName>
    <definedName name="Z_F2110B0B_AAE7_42F0_B553_C360E9249AD4_.wvu.PrintTitles" localSheetId="0" hidden="1">'на 01.12.2018'!$5:$7</definedName>
    <definedName name="Z_F2B210B3_A608_46A5_94E1_E525F8F6A2C4_.wvu.FilterData" localSheetId="0" hidden="1">'на 01.12.2018'!$A$7:$J$416</definedName>
    <definedName name="Z_F30FADD4_07E9_4B4F_B53A_86E542EF0570_.wvu.FilterData" localSheetId="0" hidden="1">'на 01.12.2018'!$A$7:$J$416</definedName>
    <definedName name="Z_F31E06D7_BB46_4306_AC80_7D867336978C_.wvu.FilterData" localSheetId="0" hidden="1">'на 01.12.2018'!$A$7:$J$416</definedName>
    <definedName name="Z_F338BCFF_FE37_4512_82DE_8C10862CD583_.wvu.FilterData" localSheetId="0" hidden="1">'на 01.12.2018'!$A$7:$J$416</definedName>
    <definedName name="Z_F34EC6B1_390D_4B75_852C_F8775ACC3B29_.wvu.FilterData" localSheetId="0" hidden="1">'на 01.12.2018'!$A$7:$J$416</definedName>
    <definedName name="Z_F3E148B1_ED1B_4330_84E7_EFC4722C807A_.wvu.FilterData" localSheetId="0" hidden="1">'на 01.12.2018'!$A$7:$J$416</definedName>
    <definedName name="Z_F3EB4276_07ED_4C3D_8305_EFD9881E26ED_.wvu.FilterData" localSheetId="0" hidden="1">'на 01.12.2018'!$A$7:$J$416</definedName>
    <definedName name="Z_F3F1BB49_52AF_48BB_95BC_060170851629_.wvu.FilterData" localSheetId="0" hidden="1">'на 01.12.2018'!$A$7:$J$416</definedName>
    <definedName name="Z_F413BB5D_EA53_42FB_84EF_A630DFA6E3CE_.wvu.FilterData" localSheetId="0" hidden="1">'на 01.12.2018'!$A$7:$J$416</definedName>
    <definedName name="Z_F424C8EB_1FD1_4B7C_BB16_C87F07FB1A66_.wvu.FilterData" localSheetId="0" hidden="1">'на 01.12.2018'!$A$7:$J$416</definedName>
    <definedName name="Z_F4D51502_0CCD_4E1C_8387_D94D30666E39_.wvu.FilterData" localSheetId="0" hidden="1">'на 01.12.2018'!$A$7:$J$416</definedName>
    <definedName name="Z_F52002B9_A233_461F_9C02_2195A969869E_.wvu.FilterData" localSheetId="0" hidden="1">'на 01.12.2018'!$A$7:$J$416</definedName>
    <definedName name="Z_F5904F57_BE1E_4C1A_B9F2_3334C6090028_.wvu.FilterData" localSheetId="0" hidden="1">'на 01.12.2018'!$A$7:$J$416</definedName>
    <definedName name="Z_F5F50589_1DF0_4A91_A5AE_A081904AF6B0_.wvu.FilterData" localSheetId="0" hidden="1">'на 01.12.2018'!$A$7:$J$416</definedName>
    <definedName name="Z_F675BEC0_5D51_42CD_8359_31DF2F226166_.wvu.FilterData" localSheetId="0" hidden="1">'на 01.12.2018'!$A$7:$J$416</definedName>
    <definedName name="Z_F6F4D1CA_4991_462D_A51D_FD0D91822706_.wvu.FilterData" localSheetId="0" hidden="1">'на 01.12.2018'!$A$7:$J$416</definedName>
    <definedName name="Z_F7FC106B_79FE_40D3_AA43_206A7284AC4B_.wvu.FilterData" localSheetId="0" hidden="1">'на 01.12.2018'!$A$7:$J$416</definedName>
    <definedName name="Z_F8CD48ED_A67F_492E_A417_09D352E93E12_.wvu.FilterData" localSheetId="0" hidden="1">'на 01.12.2018'!$A$7:$H$157</definedName>
    <definedName name="Z_F8E4304E_2CC4_4F73_A08A_BA6FE8EB77EF_.wvu.FilterData" localSheetId="0" hidden="1">'на 01.12.2018'!$A$7:$J$416</definedName>
    <definedName name="Z_F9AF50D2_05C8_4D13_9F15_43FAA7F1CB7A_.wvu.FilterData" localSheetId="0" hidden="1">'на 01.12.2018'!$A$7:$J$416</definedName>
    <definedName name="Z_F9F96D65_7E5D_4EDB_B47B_CD800EE8793F_.wvu.FilterData" localSheetId="0" hidden="1">'на 01.12.2018'!$A$7:$H$157</definedName>
    <definedName name="Z_FA263ADC_F7F9_4F21_8D0A_B162CFE58321_.wvu.FilterData" localSheetId="0" hidden="1">'на 01.12.2018'!$A$7:$J$416</definedName>
    <definedName name="Z_FA270880_5E39_4EAA_BE02_BDB906770A67_.wvu.FilterData" localSheetId="0" hidden="1">'на 01.12.2018'!$A$7:$J$416</definedName>
    <definedName name="Z_FA47CA05_CCF1_4EDC_AAF6_26967695B1D8_.wvu.FilterData" localSheetId="0" hidden="1">'на 01.12.2018'!$A$7:$J$416</definedName>
    <definedName name="Z_FA687933_7694_4C0F_8982_34C11239740C_.wvu.FilterData" localSheetId="0" hidden="1">'на 01.12.2018'!$A$7:$J$416</definedName>
    <definedName name="Z_FAEA1540_FB92_4A7F_8E18_381E2C6FAF74_.wvu.FilterData" localSheetId="0" hidden="1">'на 01.12.2018'!$A$7:$H$157</definedName>
    <definedName name="Z_FB2B2898_07E8_4F64_9660_A5CFE0C3B2A1_.wvu.FilterData" localSheetId="0" hidden="1">'на 01.12.2018'!$A$7:$J$416</definedName>
    <definedName name="Z_FBEEEF36_B47B_4551_8D8A_904E9E1222D4_.wvu.FilterData" localSheetId="0" hidden="1">'на 01.12.2018'!$A$7:$H$157</definedName>
    <definedName name="Z_FC5D3D29_E6B6_4724_B01C_EFC5C58D36F7_.wvu.FilterData" localSheetId="0" hidden="1">'на 01.12.2018'!$A$7:$J$416</definedName>
    <definedName name="Z_FC921717_EFFF_4C5F_AE15_5DB48A6B2DDC_.wvu.FilterData" localSheetId="0" hidden="1">'на 01.12.2018'!$A$7:$J$416</definedName>
    <definedName name="Z_FCFEE462_86B3_4D22_A291_C53135F468F2_.wvu.FilterData" localSheetId="0" hidden="1">'на 01.12.2018'!$A$7:$J$416</definedName>
    <definedName name="Z_FD01F790_1BBF_4238_916B_FA56833C331E_.wvu.FilterData" localSheetId="0" hidden="1">'на 01.12.2018'!$A$7:$J$416</definedName>
    <definedName name="Z_FD0E1B66_1ED2_4768_AEAA_4813773FCD1B_.wvu.FilterData" localSheetId="0" hidden="1">'на 01.12.2018'!$A$7:$H$157</definedName>
    <definedName name="Z_FD5CEF9A_4499_4018_A32D_B5C5AF11D935_.wvu.FilterData" localSheetId="0" hidden="1">'на 01.12.2018'!$A$7:$J$416</definedName>
    <definedName name="Z_FD66CF31_1A62_4649_ABF8_67009C9EEFA8_.wvu.FilterData" localSheetId="0" hidden="1">'на 01.12.2018'!$A$7:$J$416</definedName>
    <definedName name="Z_FDE37E7A_0D62_48F6_B80B_D6356ECC791B_.wvu.FilterData" localSheetId="0" hidden="1">'на 01.12.2018'!$A$7:$J$416</definedName>
    <definedName name="Z_FE9D531A_F987_4486_AC6F_37568587E0CC_.wvu.FilterData" localSheetId="0" hidden="1">'на 01.12.2018'!$A$7:$J$416</definedName>
    <definedName name="Z_FEE18FC2_E5D2_4C59_B7D0_FDF82F2008D4_.wvu.FilterData" localSheetId="0" hidden="1">'на 01.12.2018'!$A$7:$J$416</definedName>
    <definedName name="Z_FEF0FD9C_0AF1_4157_A391_071CD507BEBA_.wvu.FilterData" localSheetId="0" hidden="1">'на 01.12.2018'!$A$7:$J$416</definedName>
    <definedName name="Z_FEFFCD5F_F237_4316_B50A_6C71D0FF3363_.wvu.FilterData" localSheetId="0" hidden="1">'на 01.12.2018'!$A$7:$J$416</definedName>
    <definedName name="Z_FF7CC20D_CA9E_46D2_A113_9EB09E8A7DF6_.wvu.FilterData" localSheetId="0" hidden="1">'на 01.12.2018'!$A$7:$H$157</definedName>
    <definedName name="Z_FF7F531F_28CE_4C28_BA81_DE242DB82E03_.wvu.FilterData" localSheetId="0" hidden="1">'на 01.12.2018'!$A$7:$J$416</definedName>
    <definedName name="Z_FF9EFDBE_F5FD_432E_96BA_C22D4E9B91D4_.wvu.FilterData" localSheetId="0" hidden="1">'на 01.12.2018'!$A$7:$J$416</definedName>
    <definedName name="Z_FFBF84C0_8EC1_41E5_A130_1EB26E22D86E_.wvu.FilterData" localSheetId="0" hidden="1">'на 01.12.2018'!$A$7:$J$416</definedName>
    <definedName name="_xlnm.Print_Area" localSheetId="0">'на 01.12.2018'!$A$1:$J$214</definedName>
  </definedNames>
  <calcPr calcId="144525" fullPrecision="0"/>
  <customWorkbookViews>
    <customWorkbookView name="Вершинина Мария Игоревна - Личное представление" guid="{A0A3CD9B-2436-40D7-91DB-589A95FBBF00}" mergeInterval="0" personalView="1" maximized="1" windowWidth="1276" windowHeight="759" tabRatio="522" activeSheetId="1"/>
    <customWorkbookView name="Рогожина Ольга Сергеевна - Личное представление" guid="{BEA0FDBA-BB07-4C19-8BBD-5E57EE395C09}" mergeInterval="0" personalView="1" maximized="1" windowWidth="1276" windowHeight="823" tabRatio="518" activeSheetId="1"/>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Перевощикова Анна Васильевна - Личное представление" guid="{CCF533A2-322B-40E2-88B2-065E6D1D35B4}" mergeInterval="0" personalView="1" maximized="1" xWindow="-8" yWindow="-8" windowWidth="1936" windowHeight="1056" tabRatio="355" activeSheetId="1"/>
    <customWorkbookView name="Астахова Анна Владимировна - Личное представление" guid="{13BE7114-35DF-4699-8779-61985C68F6C3}" mergeInterval="0" personalView="1" maximized="1" xWindow="-8" yWindow="-8" windowWidth="1296" windowHeight="1000" tabRatio="518" activeSheetId="1" showComments="commIndAndComment"/>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kaa - Личное представление" guid="{7B245AB0-C2AF-4822-BFC4-2399F85856C1}" mergeInterval="0" personalView="1" maximized="1" xWindow="1" yWindow="1" windowWidth="1280" windowHeight="803" tabRatio="518" activeSheetId="1"/>
    <customWorkbookView name="Козлова Анастасия Сергеевна - Личное представление" guid="{0CCCFAED-79CE-4449-BC23-D60C794B65C2}" mergeInterval="0" personalView="1" maximized="1" windowWidth="1276" windowHeight="719"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355" activeSheetId="1"/>
    <customWorkbookView name="Залецкая Ольга Генадьевна - Личное представление" guid="{6E4A7295-8CE0-4D28-ABEF-D38EBAE7C204}" mergeInterval="0" personalView="1" maximized="1" xWindow="-8" yWindow="-8" windowWidth="1936" windowHeight="1056" tabRatio="440"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s>
  <fileRecoveryPr autoRecover="0"/>
</workbook>
</file>

<file path=xl/calcChain.xml><?xml version="1.0" encoding="utf-8"?>
<calcChain xmlns="http://schemas.openxmlformats.org/spreadsheetml/2006/main">
  <c r="I32" i="1" l="1"/>
  <c r="I25" i="1"/>
  <c r="I26" i="1"/>
  <c r="I194" i="1"/>
  <c r="I195" i="1"/>
  <c r="E46" i="1" l="1"/>
  <c r="E43" i="1" s="1"/>
  <c r="I39" i="1" l="1"/>
  <c r="E26" i="1" l="1"/>
  <c r="E189" i="1" l="1"/>
  <c r="I169" i="1"/>
  <c r="D141" i="1"/>
  <c r="I141" i="1" s="1"/>
  <c r="I123" i="1" s="1"/>
  <c r="I17" i="1"/>
  <c r="E57" i="1" l="1"/>
  <c r="E171" i="1" l="1"/>
  <c r="E188" i="1" l="1"/>
  <c r="I80" i="1" l="1"/>
  <c r="I51" i="1"/>
  <c r="D76" i="1" l="1"/>
  <c r="G134" i="1"/>
  <c r="C141" i="1"/>
  <c r="H162" i="1" l="1"/>
  <c r="G21" i="1" l="1"/>
  <c r="F136" i="1" l="1"/>
  <c r="E164" i="1" l="1"/>
  <c r="I57" i="1" l="1"/>
  <c r="I170" i="1" l="1"/>
  <c r="I77" i="1"/>
  <c r="I76" i="1"/>
  <c r="E40" i="1"/>
  <c r="D77" i="1"/>
  <c r="H106" i="1" l="1"/>
  <c r="F106" i="1"/>
  <c r="I104" i="1"/>
  <c r="G104" i="1"/>
  <c r="E104" i="1"/>
  <c r="D104" i="1"/>
  <c r="C104" i="1"/>
  <c r="F104" i="1" l="1"/>
  <c r="H189" i="1" l="1"/>
  <c r="F189" i="1"/>
  <c r="D113" i="1"/>
  <c r="D71" i="1" l="1"/>
  <c r="H181" i="1" l="1"/>
  <c r="C49" i="1" l="1"/>
  <c r="E211" i="1"/>
  <c r="G76" i="1" l="1"/>
  <c r="E76" i="1"/>
  <c r="C76" i="1"/>
  <c r="G77" i="1"/>
  <c r="E77" i="1"/>
  <c r="C77" i="1"/>
  <c r="H83" i="1"/>
  <c r="F83" i="1"/>
  <c r="H82" i="1"/>
  <c r="F82" i="1"/>
  <c r="G80" i="1"/>
  <c r="E80" i="1"/>
  <c r="D80" i="1"/>
  <c r="C80" i="1"/>
  <c r="F80" i="1" l="1"/>
  <c r="H80" i="1"/>
  <c r="F148" i="1"/>
  <c r="F147" i="1"/>
  <c r="E146" i="1"/>
  <c r="G146" i="1"/>
  <c r="D92" i="1" l="1"/>
  <c r="F94" i="1"/>
  <c r="I92" i="1"/>
  <c r="G92" i="1"/>
  <c r="E92" i="1"/>
  <c r="H92" i="1" l="1"/>
  <c r="F92" i="1"/>
  <c r="E170" i="1" l="1"/>
  <c r="I171" i="1"/>
  <c r="I165" i="1" l="1"/>
  <c r="H188" i="1"/>
  <c r="H168" i="1" l="1"/>
  <c r="F168" i="1"/>
  <c r="I128" i="1"/>
  <c r="E208" i="1" l="1"/>
  <c r="G29" i="1" l="1"/>
  <c r="I113" i="1"/>
  <c r="G113" i="1"/>
  <c r="E113" i="1"/>
  <c r="I112" i="1"/>
  <c r="G112" i="1"/>
  <c r="D112" i="1"/>
  <c r="E112" i="1"/>
  <c r="I146" i="1" l="1"/>
  <c r="D70" i="1"/>
  <c r="F211" i="1" l="1"/>
  <c r="H211" i="1"/>
  <c r="C208" i="1" l="1"/>
  <c r="D208" i="1" l="1"/>
  <c r="I98" i="1" l="1"/>
  <c r="G98" i="1"/>
  <c r="E98" i="1"/>
  <c r="D98" i="1"/>
  <c r="C98" i="1"/>
  <c r="F98" i="1" l="1"/>
  <c r="H32" i="1" l="1"/>
  <c r="H89" i="1" l="1"/>
  <c r="H77" i="1" s="1"/>
  <c r="F89" i="1"/>
  <c r="F77" i="1" s="1"/>
  <c r="H88" i="1"/>
  <c r="H76" i="1" s="1"/>
  <c r="F88" i="1"/>
  <c r="F76" i="1" s="1"/>
  <c r="I86" i="1"/>
  <c r="G86" i="1"/>
  <c r="E86" i="1"/>
  <c r="D86" i="1"/>
  <c r="C86" i="1"/>
  <c r="F86" i="1" l="1"/>
  <c r="H86" i="1"/>
  <c r="F40" i="1"/>
  <c r="C158" i="1" l="1"/>
  <c r="C21" i="1" l="1"/>
  <c r="I69" i="1" l="1"/>
  <c r="H69" i="1"/>
  <c r="G69" i="1"/>
  <c r="F69" i="1"/>
  <c r="I73" i="1"/>
  <c r="H73" i="1"/>
  <c r="G73" i="1"/>
  <c r="F73" i="1"/>
  <c r="H40" i="1"/>
  <c r="G37" i="1" l="1"/>
  <c r="H38" i="1" l="1"/>
  <c r="F38" i="1"/>
  <c r="E37" i="1"/>
  <c r="I74" i="1" l="1"/>
  <c r="G74" i="1"/>
  <c r="E74" i="1"/>
  <c r="D74" i="1"/>
  <c r="C74" i="1"/>
  <c r="F74" i="1" l="1"/>
  <c r="H74" i="1"/>
  <c r="F160" i="1" l="1"/>
  <c r="E33" i="1" l="1"/>
  <c r="F26" i="1" l="1"/>
  <c r="G124" i="1" l="1"/>
  <c r="G125" i="1"/>
  <c r="E125" i="1"/>
  <c r="F130" i="1"/>
  <c r="F129" i="1"/>
  <c r="H130" i="1"/>
  <c r="H129" i="1"/>
  <c r="F181" i="1" l="1"/>
  <c r="H160" i="1" l="1"/>
  <c r="H161" i="1"/>
  <c r="D158" i="1"/>
  <c r="C37" i="1" l="1"/>
  <c r="C124" i="1" l="1"/>
  <c r="E162" i="1" l="1"/>
  <c r="F162" i="1" l="1"/>
  <c r="E158" i="1"/>
  <c r="I29" i="1"/>
  <c r="I38" i="1"/>
  <c r="D37" i="1"/>
  <c r="C43" i="1" l="1"/>
  <c r="H210" i="1" l="1"/>
  <c r="H209" i="1"/>
  <c r="F209" i="1"/>
  <c r="F45" i="1" l="1"/>
  <c r="I124" i="1" l="1"/>
  <c r="C123" i="1"/>
  <c r="D185" i="1" l="1"/>
  <c r="C29" i="1"/>
  <c r="I152" i="1" l="1"/>
  <c r="I208" i="1" l="1"/>
  <c r="G208" i="1"/>
  <c r="F210" i="1"/>
  <c r="H208" i="1" l="1"/>
  <c r="F208" i="1"/>
  <c r="H131" i="1" l="1"/>
  <c r="I37" i="1" l="1"/>
  <c r="H45" i="1"/>
  <c r="H46" i="1"/>
  <c r="E34" i="1" l="1"/>
  <c r="D179" i="1"/>
  <c r="E179" i="1"/>
  <c r="G179" i="1"/>
  <c r="I179" i="1"/>
  <c r="C179" i="1"/>
  <c r="H179" i="1" l="1"/>
  <c r="E29" i="1"/>
  <c r="F179" i="1"/>
  <c r="D43" i="1" l="1"/>
  <c r="G140" i="1"/>
  <c r="C140" i="1"/>
  <c r="G13" i="1" l="1"/>
  <c r="H119" i="1"/>
  <c r="F119" i="1"/>
  <c r="H118" i="1"/>
  <c r="F118" i="1"/>
  <c r="I116" i="1"/>
  <c r="G116" i="1"/>
  <c r="E116" i="1"/>
  <c r="D116" i="1"/>
  <c r="C116" i="1"/>
  <c r="E115" i="1"/>
  <c r="E73" i="1" s="1"/>
  <c r="D115" i="1"/>
  <c r="C115" i="1"/>
  <c r="C73" i="1" s="1"/>
  <c r="I114" i="1"/>
  <c r="G114" i="1"/>
  <c r="E114" i="1"/>
  <c r="D114" i="1"/>
  <c r="C114" i="1"/>
  <c r="I71" i="1"/>
  <c r="G71" i="1"/>
  <c r="E71" i="1"/>
  <c r="C113" i="1"/>
  <c r="C71" i="1" s="1"/>
  <c r="I70" i="1"/>
  <c r="E70" i="1"/>
  <c r="C112" i="1"/>
  <c r="E111" i="1"/>
  <c r="E69" i="1" s="1"/>
  <c r="D111" i="1"/>
  <c r="C111" i="1"/>
  <c r="I67" i="1"/>
  <c r="I64" i="1" l="1"/>
  <c r="C70" i="1"/>
  <c r="C64" i="1" s="1"/>
  <c r="C69" i="1"/>
  <c r="C63" i="1" s="1"/>
  <c r="C10" i="1" s="1"/>
  <c r="D69" i="1"/>
  <c r="D73" i="1"/>
  <c r="H26" i="1"/>
  <c r="I110" i="1"/>
  <c r="D110" i="1"/>
  <c r="E110" i="1"/>
  <c r="C110" i="1"/>
  <c r="F112" i="1"/>
  <c r="F70" i="1" s="1"/>
  <c r="F113" i="1"/>
  <c r="F71" i="1" s="1"/>
  <c r="H113" i="1"/>
  <c r="H71" i="1" s="1"/>
  <c r="G70" i="1"/>
  <c r="F116" i="1"/>
  <c r="H116" i="1"/>
  <c r="C68" i="1" l="1"/>
  <c r="E65" i="1"/>
  <c r="I66" i="1"/>
  <c r="I68" i="1"/>
  <c r="D68" i="1"/>
  <c r="F110" i="1"/>
  <c r="E68" i="1"/>
  <c r="H112" i="1"/>
  <c r="H70" i="1" s="1"/>
  <c r="G110" i="1"/>
  <c r="H110" i="1" s="1"/>
  <c r="F68" i="1" l="1"/>
  <c r="G68" i="1"/>
  <c r="H68" i="1" s="1"/>
  <c r="F32" i="1" l="1"/>
  <c r="G123" i="1"/>
  <c r="G63" i="1" s="1"/>
  <c r="G10" i="1" s="1"/>
  <c r="G128" i="1" l="1"/>
  <c r="I43" i="1" l="1"/>
  <c r="I21" i="1"/>
  <c r="D21" i="1" l="1"/>
  <c r="H187" i="1"/>
  <c r="F187" i="1"/>
  <c r="H21" i="1" l="1"/>
  <c r="I189" i="1"/>
  <c r="I13" i="1" l="1"/>
  <c r="F188" i="1"/>
  <c r="I185" i="1"/>
  <c r="G14" i="1" l="1"/>
  <c r="C165" i="1" l="1"/>
  <c r="I192" i="1"/>
  <c r="E195" i="1"/>
  <c r="G43" i="1" l="1"/>
  <c r="F46" i="1"/>
  <c r="E58" i="1" l="1"/>
  <c r="E12" i="1" s="1"/>
  <c r="E21" i="1" l="1"/>
  <c r="F21" i="1" s="1"/>
  <c r="I49" i="1" l="1"/>
  <c r="G185" i="1" l="1"/>
  <c r="I125" i="1" l="1"/>
  <c r="I65" i="1" s="1"/>
  <c r="I12" i="1" s="1"/>
  <c r="I11" i="1"/>
  <c r="I63" i="1"/>
  <c r="I10" i="1" s="1"/>
  <c r="I140" i="1"/>
  <c r="I62" i="1" l="1"/>
  <c r="I122" i="1"/>
  <c r="H171" i="1" l="1"/>
  <c r="F171" i="1"/>
  <c r="H195" i="1" l="1"/>
  <c r="G199" i="1" l="1"/>
  <c r="I199" i="1" l="1"/>
  <c r="D55" i="1"/>
  <c r="I14" i="1" l="1"/>
  <c r="I9" i="1" s="1"/>
  <c r="E199" i="1"/>
  <c r="D199" i="1"/>
  <c r="C199" i="1"/>
  <c r="H39" i="1" l="1"/>
  <c r="F39" i="1"/>
  <c r="I134" i="1"/>
  <c r="H51" i="1"/>
  <c r="G49" i="1"/>
  <c r="D49" i="1"/>
  <c r="F195" i="1"/>
  <c r="F51" i="1"/>
  <c r="E49" i="1" l="1"/>
  <c r="F37" i="1"/>
  <c r="H37" i="1"/>
  <c r="H49" i="1"/>
  <c r="F49" i="1" l="1"/>
  <c r="F43" i="1"/>
  <c r="H43" i="1"/>
  <c r="H25" i="1"/>
  <c r="H164" i="1"/>
  <c r="F164" i="1"/>
  <c r="I158" i="1"/>
  <c r="I55" i="1"/>
  <c r="F170" i="1"/>
  <c r="F169" i="1"/>
  <c r="H170" i="1"/>
  <c r="H169" i="1"/>
  <c r="G165" i="1"/>
  <c r="E165" i="1"/>
  <c r="D165" i="1"/>
  <c r="F25" i="1"/>
  <c r="G158" i="1" l="1"/>
  <c r="H165" i="1"/>
  <c r="F165" i="1"/>
  <c r="D29" i="1"/>
  <c r="H29" i="1" l="1"/>
  <c r="F29" i="1"/>
  <c r="H158" i="1"/>
  <c r="E185" i="1" l="1"/>
  <c r="C185" i="1"/>
  <c r="G55" i="1"/>
  <c r="H185" i="1" l="1"/>
  <c r="F185" i="1"/>
  <c r="D192" i="1"/>
  <c r="E192" i="1"/>
  <c r="G192" i="1"/>
  <c r="C192" i="1"/>
  <c r="H194" i="1"/>
  <c r="F194" i="1"/>
  <c r="F161" i="1" l="1"/>
  <c r="H192" i="1"/>
  <c r="F192" i="1"/>
  <c r="G152" i="1"/>
  <c r="E152" i="1"/>
  <c r="D152" i="1"/>
  <c r="C152" i="1"/>
  <c r="H148" i="1"/>
  <c r="H147" i="1"/>
  <c r="D146" i="1"/>
  <c r="C146" i="1"/>
  <c r="H141" i="1"/>
  <c r="F141" i="1"/>
  <c r="E140" i="1"/>
  <c r="D140" i="1"/>
  <c r="H136" i="1"/>
  <c r="E134" i="1"/>
  <c r="D134" i="1"/>
  <c r="C134" i="1"/>
  <c r="F131" i="1"/>
  <c r="E128" i="1"/>
  <c r="D128" i="1"/>
  <c r="C128" i="1"/>
  <c r="E127" i="1"/>
  <c r="D127" i="1"/>
  <c r="C127" i="1"/>
  <c r="C67" i="1" s="1"/>
  <c r="E126" i="1"/>
  <c r="D126" i="1"/>
  <c r="C126" i="1"/>
  <c r="C66" i="1" s="1"/>
  <c r="C13" i="1" s="1"/>
  <c r="G65" i="1"/>
  <c r="G12" i="1" s="1"/>
  <c r="D125" i="1"/>
  <c r="C125" i="1"/>
  <c r="C65" i="1" s="1"/>
  <c r="C12" i="1" s="1"/>
  <c r="G64" i="1"/>
  <c r="G11" i="1" s="1"/>
  <c r="D124" i="1"/>
  <c r="C11" i="1"/>
  <c r="D123" i="1"/>
  <c r="D64" i="1" l="1"/>
  <c r="D65" i="1"/>
  <c r="D63" i="1"/>
  <c r="E67" i="1"/>
  <c r="E124" i="1"/>
  <c r="F158" i="1"/>
  <c r="E66" i="1"/>
  <c r="E13" i="1" s="1"/>
  <c r="E123" i="1"/>
  <c r="F123" i="1" s="1"/>
  <c r="D67" i="1"/>
  <c r="D66" i="1"/>
  <c r="C62" i="1"/>
  <c r="C122" i="1"/>
  <c r="F128" i="1"/>
  <c r="F140" i="1"/>
  <c r="H125" i="1"/>
  <c r="G122" i="1"/>
  <c r="C14" i="1"/>
  <c r="D122" i="1"/>
  <c r="H124" i="1"/>
  <c r="F125" i="1"/>
  <c r="H128" i="1"/>
  <c r="H123" i="1"/>
  <c r="F134" i="1"/>
  <c r="H134" i="1"/>
  <c r="H140" i="1"/>
  <c r="H146" i="1"/>
  <c r="D13" i="1" l="1"/>
  <c r="D12" i="1"/>
  <c r="D10" i="1"/>
  <c r="D11" i="1"/>
  <c r="D62" i="1"/>
  <c r="C9" i="1"/>
  <c r="E122" i="1"/>
  <c r="F122" i="1" s="1"/>
  <c r="E14" i="1"/>
  <c r="E64" i="1"/>
  <c r="E11" i="1" s="1"/>
  <c r="F146" i="1"/>
  <c r="E63" i="1"/>
  <c r="E10" i="1" s="1"/>
  <c r="D14" i="1"/>
  <c r="F124" i="1"/>
  <c r="H122" i="1"/>
  <c r="H10" i="1" l="1"/>
  <c r="H11" i="1"/>
  <c r="H13" i="1"/>
  <c r="H14" i="1"/>
  <c r="F11" i="1"/>
  <c r="F10" i="1"/>
  <c r="F14" i="1"/>
  <c r="H12" i="1"/>
  <c r="F12" i="1"/>
  <c r="F13" i="1"/>
  <c r="D9" i="1"/>
  <c r="E62" i="1"/>
  <c r="F62" i="1" s="1"/>
  <c r="F64" i="1"/>
  <c r="F63" i="1"/>
  <c r="H63" i="1"/>
  <c r="G62" i="1"/>
  <c r="H62" i="1" s="1"/>
  <c r="H64" i="1"/>
  <c r="G9" i="1"/>
  <c r="H65" i="1"/>
  <c r="F65" i="1"/>
  <c r="H9" i="1" l="1"/>
  <c r="E9" i="1"/>
  <c r="F9" i="1" s="1"/>
  <c r="H57" i="1" l="1"/>
  <c r="F57" i="1"/>
  <c r="E55" i="1"/>
  <c r="C55" i="1"/>
  <c r="H17" i="1"/>
  <c r="I15" i="1"/>
  <c r="G15" i="1"/>
  <c r="D15" i="1"/>
  <c r="E15" i="1"/>
  <c r="C15" i="1"/>
  <c r="F17" i="1"/>
  <c r="H15" i="1" l="1"/>
  <c r="F15" i="1"/>
  <c r="H55" i="1"/>
  <c r="F55" i="1"/>
</calcChain>
</file>

<file path=xl/sharedStrings.xml><?xml version="1.0" encoding="utf-8"?>
<sst xmlns="http://schemas.openxmlformats.org/spreadsheetml/2006/main" count="293" uniqueCount="134">
  <si>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</si>
  <si>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</si>
  <si>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</si>
  <si>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</si>
  <si>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</si>
  <si>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</si>
  <si>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</si>
  <si>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</si>
  <si>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</si>
  <si>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</si>
  <si>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</si>
  <si>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</si>
  <si>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</si>
  <si>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</si>
  <si>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</si>
  <si>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</si>
  <si>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</si>
  <si>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</si>
  <si>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</si>
  <si>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</si>
  <si>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</si>
  <si>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</si>
  <si>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</si>
  <si>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</si>
  <si>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</si>
  <si>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</si>
  <si>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</si>
  <si>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</si>
  <si>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</si>
  <si>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</si>
  <si>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</si>
  <si>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</si>
  <si>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</si>
  <si>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</si>
  <si>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</si>
  <si>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</si>
  <si>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</si>
  <si>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</si>
  <si>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</si>
  <si>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</si>
  <si>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</si>
  <si>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Великой Отечественной войны (ДАиГ)</t>
  </si>
  <si>
    <t>11.1.</t>
  </si>
  <si>
    <t>11.1.1.</t>
  </si>
  <si>
    <t>11.2.</t>
  </si>
  <si>
    <t>11.2.1.</t>
  </si>
  <si>
    <t>11.2.2.</t>
  </si>
  <si>
    <t>11.2.3.</t>
  </si>
  <si>
    <t>11.2.4.</t>
  </si>
  <si>
    <t>11.2.5.</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</si>
  <si>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</si>
  <si>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</si>
  <si>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</si>
  <si>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</si>
  <si>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</si>
  <si>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Обеспечение жильем граждан, уволенных с военной службы и приравненных к ним лиц (УУиРЖ)</t>
  </si>
  <si>
    <t>Улица Киртбая от  ул. 1 "З" до ул. 3 "З"(ДАиГ)</t>
  </si>
  <si>
    <t>26.</t>
  </si>
  <si>
    <t xml:space="preserve">Государственная программа «Доступная среда в Ханты-Мансийском автономном округе – Югре на 2016-2020 годы» </t>
  </si>
  <si>
    <t xml:space="preserve">Государственная программа «Оказание содействия добровольному переселению в Ханты-Мансийский автономный округ – Югру соотечественников, проживающих за рубежом, на 2016–2020 годы» </t>
  </si>
  <si>
    <t>11.1.2.</t>
  </si>
  <si>
    <r>
      <t xml:space="preserve">Финансовые затраты на реализацию программы в </t>
    </r>
    <r>
      <rPr>
        <u/>
        <sz val="18"/>
        <color theme="1"/>
        <rFont val="Times New Roman"/>
        <family val="2"/>
        <charset val="204"/>
      </rPr>
      <t>2018</t>
    </r>
    <r>
      <rPr>
        <sz val="18"/>
        <color theme="1"/>
        <rFont val="Times New Roman"/>
        <family val="2"/>
        <charset val="204"/>
      </rPr>
      <t xml:space="preserve"> году  </t>
    </r>
  </si>
  <si>
    <t xml:space="preserve">Утвержденный план 
на 2018 год </t>
  </si>
  <si>
    <t xml:space="preserve">Уточненный план 
на 2018 год </t>
  </si>
  <si>
    <t>Ожидаемое исполнение на 01.01.2019</t>
  </si>
  <si>
    <t>11.1.2.1.</t>
  </si>
  <si>
    <t xml:space="preserve">Государственная программа «Социально-экономическое развитие коренных малочисленных народов Севера Ханты-Мансийского автономного округа – Югры на 2018–2025 годы и на период до 2030 года» </t>
  </si>
  <si>
    <t xml:space="preserve">Государственная программа «Защита населения и территорий от чрезвычайных ситуаций, обеспечение пожарной безопасности в Ханты-Мансийском автономном округе – Югре на 2018–2025 годы и на период до 2030 года» </t>
  </si>
  <si>
    <t xml:space="preserve">Государственная программа «Информационное общество Ханты-Мансийского автономного округа – Югры на 2018–2025 годы и на период до 2030 года» </t>
  </si>
  <si>
    <t xml:space="preserve">Государственная программа «Управление государственными финансами в Ханты-Мансийском автономном округе – Югре на 2018–2025 годы и на период до 2030 года» </t>
  </si>
  <si>
    <t>Государственная программа «Развитие гражданского общества Ханты-Мансийского автономного округа – Югры на 2018–2025 годы и на период до 2030 года»</t>
  </si>
  <si>
    <t xml:space="preserve">Государственная программа «Управление государственным имуществом Ханты-Мансийского автономного округа – Югры на 2018–2025 годы и на период до 2030 года» </t>
  </si>
  <si>
    <t>25.</t>
  </si>
  <si>
    <t xml:space="preserve">Государственная программа "Воспроизводство и использование природных ресурсов Ханты-Мансийского автономного округа – Югры в 2018–2025 годах и на период до 2030 года"
</t>
  </si>
  <si>
    <t>27.</t>
  </si>
  <si>
    <t>Государственная программа "Развитие промышленности, инноваций и туризма в Ханты-Мансийском автономном округе – Югре в 2018–2025 годах и на период до 2030 года"</t>
  </si>
  <si>
    <t>28.</t>
  </si>
  <si>
    <t>Подпрограмма II "Содействие развитию жилищного строительства"</t>
  </si>
  <si>
    <t>Приобретение жилых помещений в целях обеспечения жильём граждан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</si>
  <si>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t>
  </si>
  <si>
    <t xml:space="preserve">Подпрограмма  IV "Обеспечение мерами государственной поддержки по улучшению жилищных условий отдельных категорий граждан"
</t>
  </si>
  <si>
    <t>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  (УУиРЖ)</t>
  </si>
  <si>
    <t>Предоставление субсидий органам местного самоуправления муниципальных образований для реализации полномочий в области строительства и жилищных отношений
 (ДАиГ)</t>
  </si>
  <si>
    <t>11.1.1.1</t>
  </si>
  <si>
    <t>11.1.1.2</t>
  </si>
  <si>
    <t>ДАиГ (выполнение работ по подготовке изменений в проект межевания и проект планировки территории улично - дорожной сети города Сургута в части "красных" линий)</t>
  </si>
  <si>
    <t>11.1.1.3</t>
  </si>
  <si>
    <t>ДАиГ (на выполнение работ по определению границ зон затопления, подтопления на территории муниципального образования городской округ город Сургут. )</t>
  </si>
  <si>
    <t>11.1.1.4</t>
  </si>
  <si>
    <t>Выплата субсидий на приобретение жилых помещений в целях ликвидации и расселения приспособленных для проживания строений в посёлках (ДАиГ)</t>
  </si>
  <si>
    <t>11.1.1.5</t>
  </si>
  <si>
    <t>ДАиГ (на выполнение работ по разработке проекта планировки территории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Сургута")</t>
  </si>
  <si>
    <t>Заключен муниципальный контракт на выполнение проектно-изыскательских работ по определению границ зон затопления, подтопления на территории муниципального образования городской округ город Сургут от 29.10.2018  со сроком выполнения работ до 31.12.2019 г. Сумма по контракту 43 100 тыс.руб., в т.ч. 12 139,1 тыс.руб. на 2018 год.</t>
  </si>
  <si>
    <t xml:space="preserve">Заключен муниципальный контракт на выполнение работ по подготовке изменений в проект межевания и проект планировки территории улично-дорожной сети города Сургута в части "красных линий" от 02.11.2018 с ООО "Институт градостроительного планирования и проектирования" со сроком выполнения работ до 31.10.2019.  Сумма контракта 965,3 тыс.руб., в т.ч. 702 тыс.руб. на 2018 год.  Работы будут выполняться за счет средств местного бюджета. </t>
  </si>
  <si>
    <t>Заключен муниципальный контракт на разработку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от 02.11.2018 с ООО "ПроектГрад". Сумма контракта - 1813,18 тыс.руб. Срок выполнения контракта - 31.12.2018. 
619,74 тыс.руб. - экономия в результате проведения закупки.</t>
  </si>
  <si>
    <t>В 2018 году из средств окружного бюджета предусмотрены расходы на приобретение конвертов и бумаги. Закупка осуществляется в плановом режиме.</t>
  </si>
  <si>
    <t xml:space="preserve"> </t>
  </si>
  <si>
    <t>на 01.12.2018</t>
  </si>
  <si>
    <t>Информация о реализации государственных программ Ханты-Мансийского автономного округа - Югры
на территории городского округа город Сургут на 01.12.2018 года</t>
  </si>
  <si>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Произведены расходы по выплате заработной платы, а также по поставке бумаги и конвертов.
</t>
    </r>
  </si>
  <si>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01.12.2018 произведена выплата заработной платы за январь - октябрь и первую половину ноября месяца 2018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</si>
  <si>
    <t xml:space="preserve">На 01.01.2018 участниками мероприятия числится 437  человек. С учетом доведенных лимитов бюджетных обязательств на 2018 год субсидию на приобретение (строительство) жилья планируется  предоставить 14 ветеранам боевых действий и 3 инвалидам. По состоянию на 01.12.2018: 5 ветеранам боевых действий перечислены субсидии на сумму 4 201,4 тыс. руб., 2 проекта постановлений о перечислении субсидий на сумму 1776,3 тыс. руб. находятся в стадии согласования структурными подразделениями Администрации города, 1 постановление о перечислении субсидии на сумму 888,2 тыс. руб. в стадии перечисления, 1 участник Мероприятия находятся в стадии заключения договора купли-продажи жилого помещения, 8 участникам Мероприятия субсидии будут перечислены по окончании процедуры государственной регистрации договоров на приобретенные жилые помещения и согласования соответствующих проектов постановлений. Бюджетные ассигнования будут использованы в полном объеме до конца 2018 года. </t>
  </si>
  <si>
    <r>
      <t>Государственная программа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2018–2025 годы и на период до 2030 года"</t>
    </r>
    <r>
      <rPr>
        <sz val="16"/>
        <rFont val="Times New Roman"/>
        <family val="2"/>
        <charset val="204"/>
      </rPr>
      <t xml:space="preserve"> 
</t>
    </r>
  </si>
  <si>
    <r>
      <t>Государственная программа «Социальная поддержка жителей Ханты-Мансийского автономного округа - Югры на 2018 - 2025 годы и на период до 2030 года»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</si>
  <si>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t xml:space="preserve">Государственная программа "Развитие здравоохранения  на 2018-2025 годы и на период до 2030 года" 
</t>
    </r>
    <r>
      <rPr>
        <sz val="16"/>
        <color theme="1"/>
        <rFont val="Times New Roman"/>
        <family val="2"/>
        <charset val="204"/>
      </rPr>
      <t>(1. Субвенции на организацию осуществления мероприятий по проведению дезинсекции и дератизации.)</t>
    </r>
  </si>
  <si>
    <r>
      <t>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на 2018-2025 годы и на период до 2030 года»</t>
    </r>
    <r>
      <rPr>
        <sz val="16"/>
        <color theme="1"/>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по поддержку животноводства, переработку и реализацию продукции животноводства;
3.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t>
    </r>
  </si>
  <si>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t>
    </r>
    <r>
      <rPr>
        <sz val="16"/>
        <color theme="1"/>
        <rFont val="Times New Roman"/>
        <family val="2"/>
        <charset val="204"/>
      </rPr>
      <t>(1.Субвенции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поддержку государственных программ субъектов Российской Федерации и муниципальных программ формирования современной городской среды;
3.Субсидии на реализацию полномочий в сфере жилищно-коммунального комплекса;
4. Субсидии на благоустройство территорий муниципальных образований</t>
    </r>
  </si>
  <si>
    <r>
      <t xml:space="preserve">Государственная программа «Обеспечение экологической безопасности Ханты-Мансийского автономного округа -Югры на 2018-2025 годы и на период до 2030 года"
</t>
    </r>
    <r>
      <rPr>
        <sz val="16"/>
        <color theme="1"/>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</si>
  <si>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Государственная программа "Развитие транспортной системы Ханты-Мансийского автономного округа - Югры на 2018-2025 годы и на период до 2030 года" 
</t>
    </r>
    <r>
      <rPr>
        <sz val="16"/>
        <color theme="1"/>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t>
    </r>
  </si>
  <si>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
</t>
    </r>
    <r>
      <rPr>
        <sz val="16"/>
        <rFont val="Times New Roman"/>
        <family val="2"/>
        <charset val="204"/>
      </rPr>
      <t>(1. 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7. Иные межбюджетные трансферты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t>
    </r>
  </si>
  <si>
    <r>
      <t>Государственная программа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t>
    </r>
  </si>
  <si>
    <r>
      <t xml:space="preserve">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 
</t>
    </r>
    <r>
      <rPr>
        <sz val="16"/>
        <rFont val="Times New Roman"/>
        <family val="2"/>
        <charset val="204"/>
      </rPr>
      <t>(1.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</si>
  <si>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01.12.2018 участниками мероприятия числится 56 молодых семей. В 2018 году социальную выплату на приобретение (строительство) жилья планируется предоставить 5 молодым семьям. Социальная выплата перечислена 3 молодым семьям,  1 заявка на получение социальной выплаты в стадии перечисления, 1 социальная выплата будет перечислена после поступления заявки из банка.                                                                                
   </t>
  </si>
  <si>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11.Иные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12.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13. Иные межбюджетные трансферты от Департамента образования и молодежной политики ХМАО-Югры на оказание государственной поддержки системы дополнительного образования детей
14. Субсидии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r>
  </si>
  <si>
    <r>
      <t>Государственная программа «Содействие занятости населения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</si>
  <si>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r>
      <t>Государственная программа "Развитие культуры в Ханты-Мансийском автономном округе - Югре на 2018-2025 годы и на период до 2030 года"</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Судсидии на поддержку творческой деятельности и техническое оснащение детских и кукольных театров; 
5.Субсидии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социальной политики")
</t>
    </r>
  </si>
  <si>
    <r>
      <t>Государственная программа "Развитие физической культуры и спорта в Ханты-Мансийском автономном округе — Югре на 2018 — 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</si>
  <si>
    <t>Заключен  МК № 08/2017 от 25.10.2017 с ООО СК "ЮВиС"  на выполнение работ по строительству объекта "Улица Киртбая от  ул. 1 "З" до ул. 3 "З" . Цена контракта - 678 069,2 тыс.руб., в т.ч. стоимость строительства сетей - 324 341,5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В ноябре 2018 года выполнено и принято работ по строительству инженерных сетей на сумму 1 387,5 тыс.руб. Оплата выполненных работ будет произведена в следующем отчетном периоде. 
Общая готовность  по объекту - 77,8%, по сетям  - 88,4%.</t>
  </si>
  <si>
    <t>ДАиГ: 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По итогам аукциона, состоявшегося 27.03.2018 года, заключен муниципальный контракт на сумму 1 834,65 тыс.руб. (1 565,1 тыс.руб. - фед.ср-ва; 269,55 тыс.руб. - ср-ва окруж.бюджета), оплата  произведена.
По итогам аукциона, состоявшегося 24.04.2018, заключен муниципальный контракт на сумму 1 585,4 тыс.руб. (фед.ср-ва), жилые помещения оформлены в муниципальную собственность, оплата произведена.</t>
  </si>
  <si>
    <r>
      <t xml:space="preserve">Государственная программа  "Обеспечение доступным и комфортным жильем жителей Ханты-Мансийского автономного округа - Югры в 2018 - 2025 годах и на период до 2030 года"
</t>
    </r>
    <r>
      <rPr>
        <sz val="16"/>
        <rFont val="Times New Roman"/>
        <family val="2"/>
        <charset val="204"/>
      </rPr>
      <t xml:space="preserve">
</t>
    </r>
  </si>
  <si>
    <r>
      <rPr>
        <u/>
        <sz val="16"/>
        <rFont val="Times New Roman"/>
        <family val="2"/>
        <charset val="204"/>
      </rPr>
      <t xml:space="preserve">АГ: </t>
    </r>
    <r>
      <rPr>
        <sz val="16"/>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2"/>
        <charset val="204"/>
      </rPr>
      <t>АГ(ДК):</t>
    </r>
    <r>
      <rPr>
        <sz val="16"/>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2"/>
        <charset val="204"/>
      </rPr>
      <t xml:space="preserve">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  </t>
    </r>
    <r>
      <rPr>
        <sz val="16"/>
        <color rgb="FFFF0000"/>
        <rFont val="Times New Roman"/>
        <family val="2"/>
        <charset val="204"/>
      </rPr>
      <t xml:space="preserve">
</t>
    </r>
    <r>
      <rPr>
        <sz val="16"/>
        <rFont val="Times New Roman"/>
        <family val="2"/>
        <charset val="204"/>
      </rPr>
      <t>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Средства освоены в полном объеме.</t>
    </r>
    <r>
      <rPr>
        <sz val="16"/>
        <color rgb="FFFF0000"/>
        <rFont val="Times New Roman"/>
        <family val="2"/>
        <charset val="204"/>
      </rPr>
      <t xml:space="preserve">
</t>
    </r>
    <r>
      <rPr>
        <sz val="16"/>
        <rFont val="Times New Roman"/>
        <family val="2"/>
        <charset val="204"/>
      </rPr>
      <t xml:space="preserve">Достижение уровня средней заработной платы на 01.12.2018 года по работникам муниципальных учреждений культуры составило 69 241,00 рублей (при плановом годовом значении 69 720,00 рублей).                                            
</t>
    </r>
    <r>
      <rPr>
        <u/>
        <sz val="20"/>
        <rFont val="Times New Roman"/>
        <family val="1"/>
        <charset val="204"/>
      </rPr>
      <t/>
    </r>
  </si>
  <si>
    <r>
      <t xml:space="preserve">АГ(ДК): </t>
    </r>
    <r>
      <rPr>
        <sz val="16"/>
        <rFont val="Times New Roman"/>
        <family val="2"/>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01.12.18:
 -  спортсмены участвовали в тренировочных мероприятиях по подготовке к финалу Кубка России по плаванию (г. Обнинск),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учебно-тренировочные сборы по дзюдо (п. Кучугуры, г. Приморск), участие по греко-римской борьбе в открытом чемпионате (г. Тюмень), участие во Всероссийском турнире "Владимирская осень" (г. Владимир), участие в учебно-тренировочных сборах по тхэквандо (г. Рига), по плаванию (г. Евпатория), участие в чемпионате и первентсве ХМАО-Югры по тяжелой атлетеке (г. Нефтеюганск), участие в открытом кубке Тюменской области по мини-футболу (г. Тобольск), участие в Международном турнире по вольной борьбе среди юношей (г. Тольяти), участие во Всероссийских соревнованиях по художественной гимнастике (г. Екатеринбург),  участие в первенстве ХМАО-Югры по волейболу (г. Покачи), во Всероссийском турнире по ушу "Уральские медведи" (г.Челябинск),  участие в первенстве УРФО по дзюдо среди юношей и девушек, тренировочные мероприятия по подготовке к Чемпионату России по плаванию,  проведение тренировочных сборов в каникулярный период по танцевальному спорту, приобретена спортивная экипировка  (МБУ СП СШ "Виктория") . Оплата питания спортсменов в период проведения тренировочных сборов в каникулярное время.
 - договоры заключены и оплачены на приобретение инвентаря и спортивного оборудования. Планируется приобретение спортивного оборудования, экипировки и инвентаря, проведение тренировочных сборов и участие в соревнованиях. Бюджетные ассигнования будут использованы до конца 2018 года.  </t>
    </r>
  </si>
  <si>
    <r>
      <rPr>
        <u/>
        <sz val="16"/>
        <rFont val="Times New Roman"/>
        <family val="2"/>
        <charset val="204"/>
      </rPr>
      <t xml:space="preserve">ДГХ: 
</t>
    </r>
    <r>
      <rPr>
        <sz val="16"/>
        <rFont val="Times New Roman"/>
        <family val="2"/>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
- "Магистральные сети водопровода по ул. Дзержинского участок от ж/д 7/3 до ул. Республики" (СГМУП "Горводоканал" заключен контракт с ООО "Градос". Ведется оформление документов для оплаты.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Ведется оформление документов для оплаты.</t>
    </r>
    <r>
      <rPr>
        <sz val="16"/>
        <color rgb="FFFF0000"/>
        <rFont val="Times New Roman"/>
        <family val="2"/>
        <charset val="204"/>
      </rPr>
      <t xml:space="preserve">
</t>
    </r>
    <r>
      <rPr>
        <sz val="16"/>
        <rFont val="Times New Roman"/>
        <family val="2"/>
        <charset val="204"/>
      </rPr>
      <t>В рамках подпрограммы  "Обеспечение равных прав потребителей на получение энергетических ресурсов" запланированы:
-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Заключено соглашение с АО "Сжиженный газ Север" от 26.04.2018 № 19 на предоставление из бюджета города за период с 01.01.2018 по 31.12.2018 года субсидии на сумму 6 643,21 тыс.руб. Предоставлена субсидия за январь-сентябрь в сумме 4 342,48 тыс.руб.
- оплачены расходы на оплату труда для осуществления переданного государственного полномочия в сумме 2,6 тыс.рублей.</t>
    </r>
    <r>
      <rPr>
        <sz val="16"/>
        <color rgb="FFFF0000"/>
        <rFont val="Times New Roman"/>
        <family val="2"/>
        <charset val="204"/>
      </rPr>
      <t xml:space="preserve">
</t>
    </r>
    <r>
      <rPr>
        <sz val="16"/>
        <rFont val="Times New Roman"/>
        <family val="2"/>
        <charset val="204"/>
      </rPr>
      <t>В рамках подпрограммы "Повышение энергоэффективности в отраслях экономики":</t>
    </r>
    <r>
      <rPr>
        <sz val="16"/>
        <color rgb="FFFF0000"/>
        <rFont val="Times New Roman"/>
        <family val="2"/>
        <charset val="204"/>
      </rPr>
      <t xml:space="preserve">
</t>
    </r>
    <r>
      <rPr>
        <sz val="16"/>
        <rFont val="Times New Roman"/>
        <family val="2"/>
        <charset val="204"/>
      </rPr>
      <t>1) установлено 106 шт. приборов учета ГХВС в муниципальных квартирах, 2 шт. ИПУ ГХВС в муниципальной комнате по заявлению нанимателя. 
2)  установлено 30 шт. электросчетчиков в общежитиях, выполненные работы будут оплачены до конца текущего финансового года;
3) выполнены работы по ремонту автоматизированных узлов регулирования тепловой энергии в трех учреждениях - МБДОУ № 27 "Микки-Маус", МБУ СП СШ "Виктория", МБОУ СОШ № 46 ( на сумму 436,73 тыс.руб. ( МК от 01.10.2018 № МК-76-18 с ООО Участок № 1 "Запсибснабкомплект");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за выполненные работы будет произведена до конца текущего финансового года;
5) заключен МК 206/18 от 26.09.2018 на сумму 193,3 тыс.руб  на выполнение работ по замене оконных блоков (ул. Энгельса, 8) от 10.09.2018. Работы выполнены на сумму 171,23 тыс.руб. (МКУ "ХЭУ")
6) заключен контракт с ООО "Югра-Сервис" от 27.08.2018 № 192/18 на проектные работы по замене ПУ теплоэнергии на сумму  58,9 тыс.руб.. Работы выполнены на сумму 58,9 тыс.руб. (МКУ "ХЭУ")</t>
    </r>
    <r>
      <rPr>
        <sz val="16"/>
        <color rgb="FFFF0000"/>
        <rFont val="Times New Roman"/>
        <family val="2"/>
        <charset val="204"/>
      </rPr>
      <t xml:space="preserve">
</t>
    </r>
    <r>
      <rPr>
        <sz val="16"/>
        <rFont val="Times New Roman"/>
        <family val="2"/>
        <charset val="204"/>
      </rPr>
      <t>7)  конкурсная документация на выполнение работ по установке  ИПУ ХГВС (18 шт.) в нежилых помещениях муниципальной собственности  размещена  на портале АЦК "МЗ" в ЕИС 17.10.2018.
Электронный  аукцион признан несостоявшимся в связи с отсутствием заявок на участие в конкурсе. Повторно закупка не размещена, заявка возвращена УМЗ без рассмотрения в связи с длительностью проведения торгов и выполнения работ. Планируется процедура заключения прямого договора (КУИ).</t>
    </r>
    <r>
      <rPr>
        <sz val="16"/>
        <color rgb="FFFF0000"/>
        <rFont val="Times New Roman"/>
        <family val="2"/>
        <charset val="204"/>
      </rPr>
      <t xml:space="preserve">
</t>
    </r>
    <r>
      <rPr>
        <sz val="16"/>
        <rFont val="Times New Roman"/>
        <family val="2"/>
        <charset val="204"/>
      </rPr>
      <t>7) Предприятиями города за счет собственных средств выполнены ПИР, реконструкция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19 объектах. Выполняются работы по реконструкции водоводов по объектам "Водовод до ЦТП-61 мкр.25",  "Магистральные сети водоснабжения ул. Крылова, ул. Привокзальная", "Сооружение водовод (Водовод от ВК-23 по ул. Геологической до ВК-3 по ул. Мелик-Карамова)", "Сети водоснабжения от ВК-2 по ул. Геологической до 9ТК126", "Водовод по пр.Пролетарский (от ул. Геологической до ул.Югорской)", протяжённостью 413 пог.м.</t>
    </r>
    <r>
      <rPr>
        <sz val="16"/>
        <color rgb="FFFF0000"/>
        <rFont val="Times New Roman"/>
        <family val="2"/>
        <charset val="204"/>
      </rPr>
      <t xml:space="preserve">
</t>
    </r>
    <r>
      <rPr>
        <sz val="16"/>
        <rFont val="Times New Roman"/>
        <family val="2"/>
        <charset val="204"/>
      </rPr>
      <t xml:space="preserve">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 Ведется приемка исполнительной документации. Направлены заявки от 19.10.2018, 24.10.2018 на перечисление межбюджетных трансфертов в форме субсидии по 11 адресам. 
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
Заявка на перечисление денежных средств с приложением всех необходимых документов сформированы, размещены на сайте ГИС ЖК, направлены в профильный департамент ХМАО.
Ожидаемое неисполнение в размере </t>
    </r>
    <r>
      <rPr>
        <b/>
        <sz val="16"/>
        <rFont val="Times New Roman"/>
        <family val="2"/>
        <charset val="204"/>
      </rPr>
      <t>1 011,77</t>
    </r>
    <r>
      <rPr>
        <sz val="16"/>
        <rFont val="Times New Roman"/>
        <family val="2"/>
        <charset val="204"/>
      </rPr>
      <t xml:space="preserve"> тыс.рублей обусловлено экономией, сложившейся:
- 59,56 тыс.руб. - по факту выполненных работ в части устройства твердого покрытия объекта "Сквер в мк-не 31"(УППЭК);
- 102,04 тыс.руб. - по факту выполненных работ в части устройства ливневой канализациио объекта "Сквер в мк-не 31"(УППЭК);   
- 671,36 тыс.руб. - по факту выполненных работ в части видеонаблюдения объекта "Сквер в мк-не 31" (УППЭК);    
- 122,30 тыс.руб. - при проверке сметной стоимости по замене оконных блоков (ул. Энгельса, 8) (МКУ "ХЭУ"); 
- 22,01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(МКУ "ХЭУ"); 
- 0,17 тыс.руб. - при проверке сметной стоимости на выполнение проектных работ по замене ПУ теплоэнергии (МКУ "ХЭУ"); 
-10,86  тыс.руб. - при проверке сметной стоимости работ по установке ИПУ ХГВС в нежилых помещениях муниципальной собственности (КУИ).</t>
    </r>
    <r>
      <rPr>
        <sz val="16"/>
        <color rgb="FFFF0000"/>
        <rFont val="Times New Roman"/>
        <family val="2"/>
        <charset val="204"/>
      </rPr>
      <t xml:space="preserve">
                                                                                                            </t>
    </r>
  </si>
  <si>
    <r>
      <rPr>
        <u/>
        <sz val="16"/>
        <rFont val="Times New Roman"/>
        <family val="2"/>
        <charset val="204"/>
      </rPr>
      <t xml:space="preserve">АГ: </t>
    </r>
    <r>
      <rPr>
        <sz val="16"/>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субъектов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С июня проводится работа по приему заявлений на возмещение затрат, произведенных субъектами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  На 01.12.2018 года 40 предпринимателям выплачена субсидия на поддержку малого и среднего предпринимательства. 
      Проведен ежегодный городской конкурс "Предприниматель года", образовательный курс для субъектов малого и среднего предпринимательства "Основы ведения предпринимательской деятельности", изготовлен и поставлен имиджевый мобильный стенд.
</t>
    </r>
  </si>
  <si>
    <r>
      <rPr>
        <u/>
        <sz val="16"/>
        <rFont val="Times New Roman"/>
        <family val="2"/>
        <charset val="204"/>
      </rPr>
      <t>ДГХ</t>
    </r>
    <r>
      <rPr>
        <sz val="16"/>
        <rFont val="Times New Roman"/>
        <family val="2"/>
        <charset val="204"/>
      </rPr>
      <t>: 
Заключен муниципальный контракт от 08.09.2017 № 48-ГХ  с АО "АВТОДОРСТРОЙ" на ремонт автомобильных дорог на сумму 385 814,21 тыс.руб. общей площадью 157,93  тыс.кв.м., из них средства окружного бюджета 366 523,50 тыс.руб., средства городского бюджета 19 290,71 тыс.руб. Отремонтировано 157 929,9 м2 автомобильных дорог;</t>
    </r>
    <r>
      <rPr>
        <sz val="16"/>
        <color rgb="FFFF0000"/>
        <rFont val="Times New Roman"/>
        <family val="2"/>
        <charset val="204"/>
      </rPr>
      <t xml:space="preserve">
</t>
    </r>
    <r>
      <rPr>
        <sz val="16"/>
        <rFont val="Times New Roman"/>
        <family val="2"/>
        <charset val="204"/>
      </rPr>
      <t>Заключен муниципальный контракт от 23.07.2018 №44-ГХ с ООО "Дорстройиндустрия" на выполнение работ по ремонту автомобильной дороги по ул. Грибоедова  (участок от Грибоедовской развязки в сторону ул. Крылова) на сумму 1 923,21 тыс.руб., общей площадью834,9 кв.м., из них средства окружного бюджета 1 825,48 тыс.руб., средства городского бюджета 97,73 тыс.руб. Отремонтировано 834,9 м2. 
Производится оплата выполненных работ.</t>
    </r>
    <r>
      <rPr>
        <sz val="16"/>
        <color rgb="FFFF0000"/>
        <rFont val="Times New Roman"/>
        <family val="2"/>
        <charset val="204"/>
      </rPr>
      <t xml:space="preserve">
</t>
    </r>
    <r>
      <rPr>
        <sz val="16"/>
        <rFont val="Times New Roman"/>
        <family val="2"/>
        <charset val="204"/>
      </rPr>
      <t xml:space="preserve"> 
</t>
    </r>
    <r>
      <rPr>
        <u/>
        <sz val="16"/>
        <rFont val="Times New Roman"/>
        <family val="2"/>
        <charset val="204"/>
      </rPr>
      <t>ДАиГ:</t>
    </r>
    <r>
      <rPr>
        <sz val="16"/>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сентябрь- октябрь 2018 г. выполнено и принято работ на сумму 167 800,4 тыс.руб. Оплата будет произведена в декабре 2018 года после утверждения муниципальной программы (с учетом внесения изменений в части доводенных в сентябре 2018 года дополнительных средств субсидии). За ноябрь принято работ на сумму 30 399,7 тыс.руб. Оплата будет произведена в декабре 2018 года. Общая готовность  по объекту  - 77,8%, по дороге - 68,0 % 
</t>
    </r>
  </si>
  <si>
    <t xml:space="preserve">В связи с отсутствием на 01.01.2018 участников подпрограммы, бюджетные ассигнования  до муниципального образования не доведены. </t>
  </si>
  <si>
    <r>
      <rPr>
        <u/>
        <sz val="16"/>
        <rFont val="Times New Roman"/>
        <family val="2"/>
        <charset val="204"/>
      </rPr>
      <t xml:space="preserve">АГ: </t>
    </r>
    <r>
      <rPr>
        <sz val="16"/>
        <rFont val="Times New Roman"/>
        <family val="2"/>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2"/>
        <charset val="204"/>
      </rPr>
      <t>ДО</t>
    </r>
    <r>
      <rPr>
        <sz val="16"/>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рамках основного мероприятия"Содействие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2"/>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sz val="16"/>
        <rFont val="Times New Roman"/>
        <family val="2"/>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u/>
        <sz val="16"/>
        <color rgb="FFFF0000"/>
        <rFont val="Times New Roman"/>
        <family val="2"/>
        <charset val="204"/>
      </rPr>
      <t/>
    </r>
  </si>
  <si>
    <r>
      <rPr>
        <u/>
        <sz val="16"/>
        <rFont val="Times New Roman"/>
        <family val="2"/>
        <charset val="204"/>
      </rPr>
      <t>АГ:</t>
    </r>
    <r>
      <rPr>
        <sz val="16"/>
        <rFont val="Times New Roman"/>
        <family val="2"/>
        <charset val="204"/>
      </rPr>
      <t xml:space="preserve"> 1. В рамках переданных государственных полномочий осуществляется деятельность административных комиссий. По состоянию на 01.12.2018 произведена выплата заработной платы за январь-октябрь и первую половину ноября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t>
    </r>
    <r>
      <rPr>
        <sz val="16"/>
        <color theme="1"/>
        <rFont val="Times New Roman"/>
        <family val="1"/>
        <charset val="204"/>
      </rPr>
      <t xml:space="preserve">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оплата услуг почтовой связи, поставка конвертов, бумаги и услуги СМИ по печати производилась по факту оказания услуг, поставки товара в соответствии с условиями заключенных договоров, муниципальных контрактов в течение отчетного года. 
      Ожидаемое неисполнение в размере 398,98 тыс.рублей обусловлено экономией, сложившейся по "факту" на основании актов выполненных работ по печати списков присяжных заседателей.</t>
    </r>
    <r>
      <rPr>
        <sz val="16"/>
        <color rgb="FFFF0000"/>
        <rFont val="Times New Roman"/>
        <family val="2"/>
        <charset val="204"/>
      </rPr>
      <t xml:space="preserve">
     </t>
    </r>
    <r>
      <rPr>
        <sz val="16"/>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t>
    </r>
    <r>
      <rPr>
        <sz val="16"/>
        <color rgb="FFFF0000"/>
        <rFont val="Times New Roman"/>
        <family val="2"/>
        <charset val="204"/>
      </rPr>
      <t xml:space="preserve">
</t>
    </r>
    <r>
      <rPr>
        <sz val="16"/>
        <rFont val="Times New Roman"/>
        <family val="2"/>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Реализован городской молодежный проект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</si>
  <si>
    <r>
      <rPr>
        <u/>
        <sz val="16"/>
        <rFont val="Times New Roman"/>
        <family val="2"/>
        <charset val="204"/>
      </rPr>
      <t>ДО</t>
    </r>
    <r>
      <rPr>
        <sz val="16"/>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01.12.2018 приобретено - 2 915 путевок.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68 463,1 рублей).
</t>
    </r>
    <r>
      <rPr>
        <u/>
        <sz val="16"/>
        <rFont val="Times New Roman"/>
        <family val="2"/>
        <charset val="204"/>
      </rPr>
      <t xml:space="preserve">ДАиГ: </t>
    </r>
    <r>
      <rPr>
        <sz val="16"/>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всего принято и оплачено работ на сумму 11 490,9 тыс. руб. 
"Средняя общеобразовательная школа в микрорайоне 33 г. Сургута"   - Получено положительное заключение экспертизы проектной документации и результатов инженерных изысканий № 86-1-1-3-0212-18 от 12.09.2018, положительное заключение  о проверке достоверности сметной стоимости строительства от 19.10.2018 № 86-1-0546-18.  Выполнение по контракту составило 100%. Выполненные работы  в размере 5 397,3 тыс. рублей. 
 Заключен договор на тех.присоедениение объекта к электрическим сетям и произведена предоплата в размере 49,3 тыс. рублей.
Остаток средств в размере  594,9 тыс.руб. за счет средств местного бюджета сложился в результате экономии по результатам проведенных конкурентных закупок.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01.12.2018 года по педагогическим работникам муниципальных организаций дополнительного образования детей составило  75 524,7 рублей. (при плановом годовом значении 77 000,70 рублей).</t>
    </r>
  </si>
  <si>
    <r>
      <rPr>
        <u/>
        <sz val="16"/>
        <color theme="1"/>
        <rFont val="Times New Roman"/>
        <family val="2"/>
        <charset val="204"/>
      </rPr>
      <t>УППЭК:</t>
    </r>
    <r>
      <rPr>
        <sz val="16"/>
        <color theme="1"/>
        <rFont val="Times New Roman"/>
        <family val="2"/>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заключены гражданско-правовые договоры. В рамках договоров, в период с мая по сентябрь текущего года проведены и оплачены 3 этапа санитарно-противоэпидемических мероприятий. 
Ожидаемое неисполнение в сумме 78,76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t>
    </r>
    <r>
      <rPr>
        <sz val="16"/>
        <color rgb="FFFF0000"/>
        <rFont val="Times New Roman"/>
        <family val="2"/>
        <charset val="204"/>
      </rPr>
      <t xml:space="preserve">
</t>
    </r>
    <r>
      <rPr>
        <u/>
        <sz val="16"/>
        <rFont val="Times New Roman"/>
        <family val="2"/>
        <charset val="204"/>
      </rPr>
      <t>АГ:</t>
    </r>
    <r>
      <rPr>
        <sz val="16"/>
        <rFont val="Times New Roman"/>
        <family val="2"/>
        <charset val="204"/>
      </rPr>
      <t xml:space="preserve"> Выплата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осуществляется в плановом режиме.</t>
    </r>
    <r>
      <rPr>
        <sz val="16"/>
        <color rgb="FFFF0000"/>
        <rFont val="Times New Roman"/>
        <family val="2"/>
        <charset val="204"/>
      </rPr>
      <t xml:space="preserve">
                                                                                                                            </t>
    </r>
  </si>
  <si>
    <r>
      <rPr>
        <u/>
        <sz val="16"/>
        <rFont val="Times New Roman"/>
        <family val="2"/>
        <charset val="204"/>
      </rPr>
      <t>АГ:</t>
    </r>
    <r>
      <rPr>
        <sz val="16"/>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2"/>
        <charset val="204"/>
      </rPr>
      <t>ДГХ:</t>
    </r>
    <r>
      <rPr>
        <sz val="16"/>
        <rFont val="Times New Roman"/>
        <family val="2"/>
        <charset val="204"/>
      </rPr>
      <t xml:space="preserve"> 
Выполнен ремонт 4 жилых помещений детям-сиротам
</t>
    </r>
    <r>
      <rPr>
        <u/>
        <sz val="16"/>
        <rFont val="Times New Roman"/>
        <family val="2"/>
        <charset val="204"/>
      </rPr>
      <t xml:space="preserve">ДАиГ: </t>
    </r>
    <r>
      <rPr>
        <sz val="16"/>
        <rFont val="Times New Roman"/>
        <family val="2"/>
        <charset val="204"/>
      </rPr>
      <t xml:space="preserve">По размещенным в сентябре-октябре 2018 года закупкам заключено 33 муниципальных контракта на приобретение жилых помещений (33 кв.м, 43,2 кв.м. на сумму 75 609,55 тыс.руб.). Срок подписания актов-приема передачи жилых помещений - до 5 декабря 2018 года. Оплата будет произведена после подписания актов. Также состоялись аукционы на приобретение 35 жилых помещений, муниципальные контракты в стадии заключения (1 280,9 кв.м на сумму 67 775,98 тыс.руб.). По итогам проведенных закупок образовалась экономия средств, с учетом которых в декабре 2018 года будут размещены закупки на приобретение 3 жилых помещений. Уведомлением ДФ ХМАО-Югры от 06.11.2018 г. №290/11/02/3/290050104/84310 доведены субвенции на предоставление жилых помещений детям-сиротам в размере 14 001,759 тыс.руб. Готовится информация о возврате средств субвенции в связи с невозможностью проведения муниципальных закупок в текущем году.
</t>
    </r>
    <r>
      <rPr>
        <u/>
        <sz val="16"/>
        <rFont val="Times New Roman"/>
        <family val="2"/>
        <charset val="204"/>
      </rPr>
      <t>ДО:</t>
    </r>
    <r>
      <rPr>
        <sz val="16"/>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приобретение 203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22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</si>
  <si>
    <r>
      <rPr>
        <u/>
        <sz val="16"/>
        <color theme="1"/>
        <rFont val="Times New Roman"/>
        <family val="2"/>
        <charset val="204"/>
      </rPr>
      <t xml:space="preserve">КУИ: </t>
    </r>
    <r>
      <rPr>
        <sz val="16"/>
        <color theme="1"/>
        <rFont val="Times New Roman"/>
        <family val="2"/>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3000,0 тыс. руб.
Выплачена субсидия на поддержку животноводства, переработку и реализацию продукции животноводства на содерж</t>
    </r>
    <r>
      <rPr>
        <sz val="16"/>
        <rFont val="Times New Roman"/>
        <family val="2"/>
        <charset val="204"/>
      </rPr>
      <t xml:space="preserve">ание маточного поголовья за 2018 год в размере 21,4тыс. рублей ЛПХ Коневу В.М. 
Оплачены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в размере 5,6 тыс.рублей. Средства использованы в полном объеме.
</t>
    </r>
    <r>
      <rPr>
        <u/>
        <sz val="16"/>
        <rFont val="Times New Roman"/>
        <family val="2"/>
        <charset val="204"/>
      </rPr>
      <t>ДГХ:</t>
    </r>
    <r>
      <rPr>
        <sz val="16"/>
        <rFont val="Times New Roman"/>
        <family val="2"/>
        <charset val="204"/>
      </rPr>
      <t xml:space="preserve"> За счет средств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заключенного муниципального контракта выполняются рабоыт по отлову и содержанию безнадзорных животных  
</t>
    </r>
    <r>
      <rPr>
        <u/>
        <sz val="16"/>
        <rFont val="Times New Roman"/>
        <family val="2"/>
        <charset val="204"/>
      </rPr>
      <t>АГ</t>
    </r>
    <r>
      <rPr>
        <sz val="16"/>
        <rFont val="Times New Roman"/>
        <family val="2"/>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Средства субвенции будут использованы до конца текущего года. </t>
    </r>
  </si>
  <si>
    <t xml:space="preserve">Произведена выплата субсидий на приобретение жилых помещений для 15 участников программы. Не использованы средства в размере 1 696,86 тыс.руб., предусмотренные на выплату 1 субсидии. Департаментом городского хозяйства ведется работа с участником программы по оформлению необходимых документов для получения субсидии на приобретение жилого помещения. </t>
  </si>
  <si>
    <t>В апреле, мае, июне, июле, августе, сентябре 2018 года аукционы на приобретение жилых помещений признаны не состоявшимися по причине отсутствия заявок на участие. В октябре-ноябре 2018 года опубликованы все извещения о проведении 79 аукционов на приобретение 510 жилых помещений. Аукционы на приобретение 429 жилых помещений состоялись- стадия заключения муниципальных контрактов. 2 аукциона на приобретение 2-х трехкомнатных квартир не состоялись - не подано ни одной заявки. Подача заявок участниками еще по 2 аукционам (79 квартир) - до 7 декабря 2018 г. Условиями закупок предусмотрено авансирование 100% в 2018 году, срок передачи жилых помещений - 01 апреля 2019 года.  
Экономия в размере 208 550,63 тыс. руб.(в том числе средства округа - 185 610,03 тыс. руб., 22 940,6 тыс. руб - средства местного бюджета)  сложилась по результатам формирования НМЦК и проведения конкурсных процедур.</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</si>
</sst>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quot;$&quot;#,##0_);\(&quot;$&quot;#,##0\)"/>
    <numFmt numFmtId="167" formatCode="&quot;р.&quot;#,##0_);\(&quot;р.&quot;#,##0\)"/>
  </numFmts>
  <fonts count="49"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0"/>
      <color theme="1"/>
      <name val="Times New Roman"/>
      <family val="2"/>
      <charset val="204"/>
    </font>
    <font>
      <sz val="20"/>
      <name val="Times New Roman"/>
      <family val="2"/>
      <charset val="204"/>
    </font>
    <font>
      <sz val="18"/>
      <name val="Times New Roman"/>
      <family val="2"/>
      <charset val="204"/>
    </font>
    <font>
      <u/>
      <sz val="20"/>
      <name val="Times New Roman"/>
      <family val="1"/>
      <charset val="204"/>
    </font>
    <font>
      <u/>
      <sz val="18"/>
      <color theme="1"/>
      <name val="Times New Roman"/>
      <family val="2"/>
      <charset val="204"/>
    </font>
    <font>
      <i/>
      <sz val="20"/>
      <name val="Times New Roman"/>
      <family val="2"/>
      <charset val="204"/>
    </font>
    <font>
      <b/>
      <sz val="20"/>
      <color rgb="FFFF0000"/>
      <name val="Times New Roman"/>
      <family val="2"/>
      <charset val="204"/>
    </font>
    <font>
      <sz val="20"/>
      <color rgb="FFFF0000"/>
      <name val="Times New Roman"/>
      <family val="2"/>
      <charset val="204"/>
    </font>
    <font>
      <i/>
      <sz val="16"/>
      <name val="Times New Roman"/>
      <family val="2"/>
      <charset val="204"/>
    </font>
    <font>
      <sz val="24"/>
      <color rgb="FFFF0000"/>
      <name val="Times New Roman"/>
      <family val="2"/>
      <charset val="204"/>
    </font>
    <font>
      <b/>
      <i/>
      <sz val="20"/>
      <color rgb="FFFF0000"/>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sz val="24"/>
      <name val="Times New Roman"/>
      <family val="2"/>
      <charset val="204"/>
    </font>
    <font>
      <b/>
      <sz val="16"/>
      <color rgb="FFFF0000"/>
      <name val="Times New Roman"/>
      <family val="2"/>
      <charset val="204"/>
    </font>
    <font>
      <b/>
      <i/>
      <sz val="16"/>
      <color rgb="FFFF0000"/>
      <name val="Times New Roman"/>
      <family val="2"/>
      <charset val="204"/>
    </font>
    <font>
      <i/>
      <sz val="18"/>
      <color rgb="FFFF0000"/>
      <name val="Times New Roman"/>
      <family val="2"/>
      <charset val="204"/>
    </font>
    <font>
      <sz val="18"/>
      <color rgb="FFFF0000"/>
      <name val="Times New Roman"/>
      <family val="2"/>
      <charset val="204"/>
    </font>
    <font>
      <b/>
      <i/>
      <sz val="18"/>
      <color rgb="FFFF0000"/>
      <name val="Times New Roman"/>
      <family val="2"/>
      <charset val="204"/>
    </font>
    <font>
      <i/>
      <sz val="16"/>
      <color rgb="FFFF0000"/>
      <name val="Times New Roman"/>
      <family val="2"/>
      <charset val="204"/>
    </font>
    <font>
      <b/>
      <sz val="18"/>
      <color rgb="FFFF0000"/>
      <name val="Times New Roman"/>
      <family val="2"/>
      <charset val="204"/>
    </font>
    <font>
      <sz val="16"/>
      <name val="Times New Roman"/>
      <family val="2"/>
      <charset val="204"/>
    </font>
    <font>
      <u/>
      <sz val="16"/>
      <name val="Times New Roman"/>
      <family val="2"/>
      <charset val="204"/>
    </font>
    <font>
      <b/>
      <sz val="20"/>
      <name val="Times New Roman"/>
      <family val="2"/>
      <charset val="204"/>
    </font>
    <font>
      <b/>
      <sz val="16"/>
      <name val="Times New Roman"/>
      <family val="2"/>
      <charset val="204"/>
    </font>
    <font>
      <b/>
      <i/>
      <sz val="20"/>
      <name val="Times New Roman"/>
      <family val="2"/>
      <charset val="204"/>
    </font>
    <font>
      <b/>
      <sz val="20"/>
      <color theme="1"/>
      <name val="Times New Roman"/>
      <family val="2"/>
      <charset val="204"/>
    </font>
    <font>
      <b/>
      <sz val="16"/>
      <color theme="1"/>
      <name val="Times New Roman"/>
      <family val="2"/>
      <charset val="204"/>
    </font>
    <font>
      <sz val="16"/>
      <color theme="1"/>
      <name val="Times New Roman"/>
      <family val="2"/>
      <charset val="204"/>
    </font>
    <font>
      <i/>
      <sz val="18"/>
      <name val="Times New Roman"/>
      <family val="2"/>
      <charset val="204"/>
    </font>
    <font>
      <b/>
      <i/>
      <sz val="18"/>
      <name val="Times New Roman"/>
      <family val="2"/>
      <charset val="204"/>
    </font>
    <font>
      <b/>
      <i/>
      <sz val="16"/>
      <name val="Times New Roman"/>
      <family val="2"/>
      <charset val="204"/>
    </font>
    <font>
      <u/>
      <sz val="16"/>
      <color theme="1"/>
      <name val="Times New Roman"/>
      <family val="2"/>
      <charset val="204"/>
    </font>
    <font>
      <i/>
      <sz val="20"/>
      <color theme="1"/>
      <name val="Times New Roman"/>
      <family val="2"/>
      <charset val="204"/>
    </font>
    <font>
      <sz val="16"/>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0">
    <xf numFmtId="0" fontId="0" fillId="0" borderId="0" xfId="0"/>
    <xf numFmtId="0" fontId="13" fillId="0" borderId="0" xfId="0" applyFont="1" applyFill="1" applyBorder="1" applyAlignment="1">
      <alignment horizontal="center" wrapText="1"/>
    </xf>
    <xf numFmtId="0" fontId="13" fillId="0" borderId="0" xfId="0" applyFont="1" applyFill="1" applyBorder="1" applyAlignment="1">
      <alignment wrapText="1"/>
    </xf>
    <xf numFmtId="4" fontId="13" fillId="0" borderId="0" xfId="0" applyNumberFormat="1" applyFont="1" applyFill="1" applyBorder="1" applyAlignment="1">
      <alignment wrapText="1"/>
    </xf>
    <xf numFmtId="2" fontId="13" fillId="0" borderId="0" xfId="0" applyNumberFormat="1" applyFont="1" applyFill="1" applyBorder="1" applyAlignment="1">
      <alignment wrapText="1"/>
    </xf>
    <xf numFmtId="9" fontId="13" fillId="0" borderId="0" xfId="0" applyNumberFormat="1" applyFont="1" applyFill="1" applyBorder="1" applyAlignment="1">
      <alignment wrapText="1"/>
    </xf>
    <xf numFmtId="0" fontId="13" fillId="0" borderId="0" xfId="0" applyFont="1" applyFill="1" applyAlignment="1">
      <alignment wrapText="1"/>
    </xf>
    <xf numFmtId="0" fontId="13" fillId="0" borderId="0" xfId="0" applyFont="1" applyFill="1" applyAlignment="1">
      <alignment horizontal="center" wrapText="1"/>
    </xf>
    <xf numFmtId="4" fontId="13" fillId="0" borderId="0" xfId="0" applyNumberFormat="1" applyFont="1" applyFill="1" applyAlignment="1">
      <alignment wrapText="1"/>
    </xf>
    <xf numFmtId="2" fontId="13" fillId="0" borderId="0" xfId="0" applyNumberFormat="1" applyFont="1" applyFill="1" applyAlignment="1">
      <alignment wrapText="1"/>
    </xf>
    <xf numFmtId="9" fontId="13" fillId="0" borderId="0" xfId="0" applyNumberFormat="1" applyFont="1" applyFill="1" applyAlignment="1">
      <alignment wrapText="1"/>
    </xf>
    <xf numFmtId="0" fontId="13" fillId="0" borderId="0" xfId="0" applyFont="1" applyFill="1" applyAlignment="1">
      <alignment horizontal="left" vertical="top" wrapText="1"/>
    </xf>
    <xf numFmtId="0" fontId="13" fillId="0" borderId="0" xfId="0" applyFont="1" applyFill="1" applyAlignment="1">
      <alignment horizontal="justify" wrapText="1"/>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0" fontId="13" fillId="0" borderId="0" xfId="0" applyFont="1" applyFill="1" applyBorder="1" applyAlignment="1">
      <alignment horizontal="justify" wrapText="1"/>
    </xf>
    <xf numFmtId="0" fontId="13" fillId="0" borderId="0" xfId="0" applyFont="1" applyFill="1" applyAlignment="1">
      <alignment horizontal="left" vertical="center" wrapText="1"/>
    </xf>
    <xf numFmtId="0" fontId="13" fillId="0" borderId="0" xfId="0" applyFont="1" applyFill="1" applyBorder="1" applyAlignment="1">
      <alignment horizontal="left" vertical="center" wrapText="1"/>
    </xf>
    <xf numFmtId="4" fontId="20" fillId="0" borderId="1" xfId="0" applyNumberFormat="1" applyFont="1" applyFill="1" applyBorder="1" applyAlignment="1" applyProtection="1">
      <alignment horizontal="center" vertical="center" wrapText="1"/>
      <protection locked="0"/>
    </xf>
    <xf numFmtId="4" fontId="20" fillId="2" borderId="1" xfId="0" applyNumberFormat="1" applyFont="1" applyFill="1" applyBorder="1" applyAlignment="1" applyProtection="1">
      <alignment horizontal="center" vertical="center" wrapText="1"/>
      <protection locked="0"/>
    </xf>
    <xf numFmtId="4" fontId="13" fillId="2" borderId="0" xfId="0" applyNumberFormat="1" applyFont="1" applyFill="1" applyBorder="1" applyAlignment="1">
      <alignment wrapText="1"/>
    </xf>
    <xf numFmtId="4" fontId="12" fillId="2" borderId="1" xfId="0" applyNumberFormat="1" applyFont="1" applyFill="1" applyBorder="1" applyAlignment="1" applyProtection="1">
      <alignment horizontal="center" vertical="top" wrapText="1"/>
      <protection locked="0"/>
    </xf>
    <xf numFmtId="4" fontId="13" fillId="2" borderId="0" xfId="0" applyNumberFormat="1" applyFont="1" applyFill="1" applyAlignment="1">
      <alignment wrapText="1"/>
    </xf>
    <xf numFmtId="0" fontId="22" fillId="0" borderId="0" xfId="0" applyFont="1" applyFill="1" applyAlignment="1">
      <alignment horizontal="justify" wrapText="1"/>
    </xf>
    <xf numFmtId="0" fontId="20" fillId="0" borderId="0" xfId="0" applyFont="1" applyFill="1" applyAlignment="1">
      <alignment horizontal="justify" wrapText="1"/>
    </xf>
    <xf numFmtId="4" fontId="14" fillId="0" borderId="0" xfId="0" applyNumberFormat="1" applyFont="1" applyFill="1" applyBorder="1" applyAlignment="1" applyProtection="1">
      <alignment horizontal="right" wrapText="1"/>
      <protection locked="0"/>
    </xf>
    <xf numFmtId="0" fontId="18"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3" fontId="18" fillId="0" borderId="1" xfId="0" applyNumberFormat="1" applyFont="1" applyFill="1" applyBorder="1" applyAlignment="1" applyProtection="1">
      <alignment horizontal="center" vertical="center" wrapText="1"/>
      <protection locked="0"/>
    </xf>
    <xf numFmtId="1" fontId="18" fillId="0" borderId="1" xfId="0" applyNumberFormat="1" applyFont="1" applyFill="1" applyBorder="1" applyAlignment="1" applyProtection="1">
      <alignment horizontal="center" vertical="center" wrapText="1"/>
      <protection locked="0"/>
    </xf>
    <xf numFmtId="3" fontId="18" fillId="2" borderId="1" xfId="0" applyNumberFormat="1" applyFont="1" applyFill="1" applyBorder="1" applyAlignment="1" applyProtection="1">
      <alignment horizontal="center" vertical="center" wrapText="1"/>
      <protection locked="0"/>
    </xf>
    <xf numFmtId="0" fontId="18" fillId="0" borderId="0" xfId="0" applyFont="1" applyFill="1" applyAlignment="1">
      <alignment horizontal="left" vertical="center" wrapText="1"/>
    </xf>
    <xf numFmtId="0" fontId="18" fillId="0" borderId="0" xfId="0" applyFont="1" applyFill="1" applyAlignment="1">
      <alignment horizontal="left" vertical="top" wrapText="1"/>
    </xf>
    <xf numFmtId="4" fontId="19" fillId="0" borderId="0" xfId="0" applyNumberFormat="1" applyFont="1" applyFill="1" applyAlignment="1">
      <alignment horizontal="left" vertical="center" wrapText="1"/>
    </xf>
    <xf numFmtId="4" fontId="19" fillId="0" borderId="0" xfId="0" applyNumberFormat="1" applyFont="1" applyFill="1" applyAlignment="1">
      <alignment horizontal="left" vertical="top" wrapText="1"/>
    </xf>
    <xf numFmtId="0" fontId="19" fillId="0" borderId="0" xfId="0" applyFont="1" applyFill="1" applyAlignment="1">
      <alignment horizontal="left" vertical="top" wrapText="1"/>
    </xf>
    <xf numFmtId="0" fontId="20" fillId="0" borderId="0" xfId="0" applyFont="1" applyFill="1" applyAlignment="1">
      <alignment horizontal="left" vertical="top" wrapText="1"/>
    </xf>
    <xf numFmtId="0" fontId="20" fillId="0" borderId="0" xfId="0" applyFont="1" applyFill="1" applyAlignment="1">
      <alignment wrapText="1"/>
    </xf>
    <xf numFmtId="4" fontId="19" fillId="2" borderId="0" xfId="0" applyNumberFormat="1" applyFont="1" applyFill="1" applyAlignment="1">
      <alignment horizontal="left" vertical="center" wrapText="1"/>
    </xf>
    <xf numFmtId="0" fontId="20" fillId="2" borderId="0" xfId="0" applyFont="1" applyFill="1" applyAlignment="1">
      <alignment wrapText="1"/>
    </xf>
    <xf numFmtId="0" fontId="19" fillId="0" borderId="0" xfId="0" applyFont="1" applyFill="1" applyAlignment="1">
      <alignment horizontal="left" vertical="center" wrapText="1"/>
    </xf>
    <xf numFmtId="4" fontId="20" fillId="0" borderId="0" xfId="0" applyNumberFormat="1" applyFont="1" applyFill="1" applyAlignment="1">
      <alignment horizontal="left" vertical="center" wrapText="1"/>
    </xf>
    <xf numFmtId="4" fontId="20" fillId="0" borderId="0" xfId="0" applyNumberFormat="1" applyFont="1" applyFill="1" applyAlignment="1">
      <alignment horizontal="left" vertical="top" wrapText="1"/>
    </xf>
    <xf numFmtId="4" fontId="26" fillId="2" borderId="1" xfId="0" applyNumberFormat="1" applyFont="1" applyFill="1" applyBorder="1" applyAlignment="1" applyProtection="1">
      <alignment horizontal="center" vertical="center" wrapText="1"/>
      <protection locked="0"/>
    </xf>
    <xf numFmtId="0" fontId="26" fillId="0" borderId="0" xfId="0" applyFont="1" applyFill="1" applyAlignment="1">
      <alignment horizontal="left" vertical="center" wrapText="1"/>
    </xf>
    <xf numFmtId="0" fontId="23" fillId="0" borderId="0" xfId="0" applyFont="1" applyFill="1" applyAlignment="1">
      <alignment horizontal="left" vertical="center" wrapText="1"/>
    </xf>
    <xf numFmtId="0" fontId="20" fillId="2" borderId="0" xfId="0" applyFont="1" applyFill="1" applyAlignment="1">
      <alignment horizontal="left" vertical="top" wrapText="1"/>
    </xf>
    <xf numFmtId="0" fontId="26" fillId="3" borderId="0" xfId="0" applyFont="1" applyFill="1" applyAlignment="1">
      <alignment horizontal="left" vertical="center" wrapText="1"/>
    </xf>
    <xf numFmtId="4" fontId="19" fillId="0" borderId="0" xfId="0" applyNumberFormat="1" applyFont="1" applyFill="1" applyAlignment="1">
      <alignment horizontal="left" wrapText="1"/>
    </xf>
    <xf numFmtId="0" fontId="20" fillId="0" borderId="0" xfId="0" applyFont="1" applyFill="1" applyAlignment="1">
      <alignment horizontal="left" wrapText="1"/>
    </xf>
    <xf numFmtId="0" fontId="14" fillId="0" borderId="0" xfId="0" applyFont="1" applyFill="1" applyBorder="1" applyAlignment="1" applyProtection="1">
      <alignment horizontal="center" vertical="center" wrapText="1"/>
      <protection locked="0"/>
    </xf>
    <xf numFmtId="4" fontId="14" fillId="0" borderId="0" xfId="0" applyNumberFormat="1" applyFont="1" applyFill="1" applyBorder="1" applyAlignment="1" applyProtection="1">
      <alignment horizontal="justify" vertical="center" wrapText="1"/>
      <protection locked="0"/>
    </xf>
    <xf numFmtId="9" fontId="14" fillId="0" borderId="0" xfId="0" applyNumberFormat="1" applyFont="1" applyFill="1" applyBorder="1" applyAlignment="1" applyProtection="1">
      <alignment horizontal="right" vertical="center" wrapText="1"/>
      <protection locked="0"/>
    </xf>
    <xf numFmtId="1" fontId="14" fillId="0" borderId="0" xfId="0" applyNumberFormat="1" applyFont="1" applyFill="1" applyBorder="1" applyAlignment="1" applyProtection="1">
      <alignment horizontal="right" vertical="center" wrapText="1"/>
      <protection locked="0"/>
    </xf>
    <xf numFmtId="10" fontId="20" fillId="0" borderId="1" xfId="0" applyNumberFormat="1" applyFont="1" applyFill="1" applyBorder="1" applyAlignment="1" applyProtection="1">
      <alignment horizontal="center" vertical="center" wrapText="1"/>
      <protection locked="0"/>
    </xf>
    <xf numFmtId="10" fontId="20" fillId="2" borderId="1" xfId="0" applyNumberFormat="1" applyFont="1" applyFill="1" applyBorder="1" applyAlignment="1" applyProtection="1">
      <alignment horizontal="center" vertical="center" wrapText="1"/>
      <protection locked="0"/>
    </xf>
    <xf numFmtId="4" fontId="14" fillId="0" borderId="0" xfId="0" applyNumberFormat="1" applyFont="1" applyFill="1" applyBorder="1" applyAlignment="1" applyProtection="1">
      <alignment horizontal="center" vertical="center" wrapText="1"/>
      <protection locked="0"/>
    </xf>
    <xf numFmtId="4" fontId="14" fillId="2" borderId="0" xfId="0" applyNumberFormat="1" applyFont="1" applyFill="1" applyBorder="1" applyAlignment="1" applyProtection="1">
      <alignment horizontal="center" vertical="center" wrapText="1"/>
      <protection locked="0"/>
    </xf>
    <xf numFmtId="10" fontId="19" fillId="2"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justify" vertical="top" wrapText="1"/>
      <protection locked="0"/>
    </xf>
    <xf numFmtId="4" fontId="18" fillId="0" borderId="0" xfId="0" applyNumberFormat="1" applyFont="1" applyFill="1" applyAlignment="1">
      <alignment horizontal="left" vertical="center" wrapText="1"/>
    </xf>
    <xf numFmtId="9" fontId="20" fillId="2" borderId="1" xfId="0" applyNumberFormat="1" applyFont="1" applyFill="1" applyBorder="1" applyAlignment="1" applyProtection="1">
      <alignment horizontal="center" vertical="center" wrapText="1"/>
      <protection locked="0"/>
    </xf>
    <xf numFmtId="0" fontId="20" fillId="2" borderId="1" xfId="0" applyFont="1" applyFill="1" applyBorder="1" applyAlignment="1">
      <alignment horizontal="left" vertical="top" wrapText="1"/>
    </xf>
    <xf numFmtId="4" fontId="19" fillId="0" borderId="1" xfId="0" applyNumberFormat="1" applyFont="1" applyFill="1" applyBorder="1" applyAlignment="1" applyProtection="1">
      <alignment horizontal="center" vertical="center" wrapText="1"/>
      <protection locked="0"/>
    </xf>
    <xf numFmtId="10" fontId="19" fillId="0" borderId="1" xfId="0" applyNumberFormat="1" applyFont="1" applyFill="1" applyBorder="1" applyAlignment="1" applyProtection="1">
      <alignment horizontal="center" vertical="center" wrapText="1"/>
      <protection locked="0"/>
    </xf>
    <xf numFmtId="4" fontId="26" fillId="0" borderId="0" xfId="0" applyNumberFormat="1" applyFont="1" applyFill="1" applyAlignment="1">
      <alignment horizontal="left" vertical="center" wrapText="1"/>
    </xf>
    <xf numFmtId="4" fontId="19" fillId="2" borderId="1" xfId="0" applyNumberFormat="1" applyFont="1" applyFill="1" applyBorder="1" applyAlignment="1" applyProtection="1">
      <alignment horizontal="center" vertical="center" wrapText="1"/>
      <protection locked="0"/>
    </xf>
    <xf numFmtId="0" fontId="19" fillId="0" borderId="3" xfId="0" applyFont="1" applyFill="1" applyBorder="1" applyAlignment="1" applyProtection="1">
      <alignment horizontal="justify" vertical="top" wrapText="1"/>
      <protection locked="0"/>
    </xf>
    <xf numFmtId="4" fontId="19" fillId="2" borderId="0" xfId="0" applyNumberFormat="1" applyFont="1" applyFill="1" applyAlignment="1">
      <alignment horizontal="left" vertical="top" wrapText="1"/>
    </xf>
    <xf numFmtId="0" fontId="19" fillId="0" borderId="1" xfId="0" applyFont="1" applyFill="1" applyBorder="1" applyAlignment="1" applyProtection="1">
      <alignment horizontal="justify" vertical="top" wrapText="1"/>
      <protection locked="0"/>
    </xf>
    <xf numFmtId="0" fontId="30" fillId="0" borderId="0" xfId="0" applyFont="1" applyFill="1" applyAlignment="1">
      <alignment horizontal="left" vertical="center" wrapText="1"/>
    </xf>
    <xf numFmtId="0" fontId="31" fillId="0" borderId="0" xfId="0" applyFont="1" applyFill="1" applyAlignment="1">
      <alignment horizontal="left" vertical="top" wrapText="1"/>
    </xf>
    <xf numFmtId="4" fontId="32" fillId="2" borderId="0" xfId="0" applyNumberFormat="1" applyFont="1" applyFill="1" applyAlignment="1">
      <alignment horizontal="left" vertical="center" wrapText="1"/>
    </xf>
    <xf numFmtId="0" fontId="30" fillId="2" borderId="0" xfId="0" applyFont="1" applyFill="1" applyAlignment="1">
      <alignment horizontal="left" vertical="center" wrapText="1"/>
    </xf>
    <xf numFmtId="0" fontId="31" fillId="2" borderId="0" xfId="0" applyFont="1" applyFill="1" applyAlignment="1">
      <alignment horizontal="left" vertical="top" wrapText="1"/>
    </xf>
    <xf numFmtId="49" fontId="26" fillId="2" borderId="1" xfId="0" applyNumberFormat="1" applyFont="1" applyFill="1" applyBorder="1" applyAlignment="1" applyProtection="1">
      <alignment horizontal="justify" vertical="top" wrapText="1"/>
      <protection locked="0"/>
    </xf>
    <xf numFmtId="49" fontId="33" fillId="2" borderId="1" xfId="0" applyNumberFormat="1" applyFont="1" applyFill="1" applyBorder="1" applyAlignment="1" applyProtection="1">
      <alignment horizontal="justify" vertical="top" wrapText="1"/>
      <protection locked="0"/>
    </xf>
    <xf numFmtId="4" fontId="26" fillId="0" borderId="1" xfId="0" applyNumberFormat="1" applyFont="1" applyFill="1" applyBorder="1" applyAlignment="1" applyProtection="1">
      <alignment horizontal="center" vertical="center" wrapText="1"/>
      <protection locked="0"/>
    </xf>
    <xf numFmtId="10" fontId="26" fillId="0" borderId="1" xfId="0" applyNumberFormat="1" applyFont="1" applyFill="1" applyBorder="1" applyAlignment="1" applyProtection="1">
      <alignment horizontal="center" vertical="center" wrapText="1"/>
      <protection locked="0"/>
    </xf>
    <xf numFmtId="0" fontId="32" fillId="2" borderId="0" xfId="0" applyFont="1" applyFill="1" applyAlignment="1">
      <alignment horizontal="left" vertical="center" wrapText="1"/>
    </xf>
    <xf numFmtId="0" fontId="30" fillId="3" borderId="0" xfId="0" applyFont="1" applyFill="1" applyAlignment="1">
      <alignment horizontal="left" vertical="center" wrapText="1"/>
    </xf>
    <xf numFmtId="0" fontId="34" fillId="3" borderId="0" xfId="0" applyFont="1" applyFill="1" applyAlignment="1">
      <alignment horizontal="left" vertical="center" wrapText="1"/>
    </xf>
    <xf numFmtId="0" fontId="35" fillId="0" borderId="1"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0" fontId="38" fillId="0" borderId="1" xfId="0" applyFont="1" applyFill="1" applyBorder="1" applyAlignment="1" applyProtection="1">
      <alignment horizontal="justify" vertical="top" wrapText="1"/>
      <protection locked="0"/>
    </xf>
    <xf numFmtId="9" fontId="37" fillId="2" borderId="1" xfId="0" applyNumberFormat="1" applyFont="1" applyFill="1" applyBorder="1" applyAlignment="1" applyProtection="1">
      <alignment horizontal="center" vertical="center" wrapText="1"/>
      <protection locked="0"/>
    </xf>
    <xf numFmtId="4" fontId="37" fillId="0" borderId="0" xfId="0" applyNumberFormat="1" applyFont="1" applyFill="1" applyAlignment="1">
      <alignment horizontal="left" vertical="center" wrapText="1"/>
    </xf>
    <xf numFmtId="4" fontId="37" fillId="0" borderId="0" xfId="0" applyNumberFormat="1" applyFont="1" applyFill="1" applyAlignment="1">
      <alignment horizontal="left" vertical="top" wrapText="1"/>
    </xf>
    <xf numFmtId="0" fontId="37" fillId="0" borderId="0" xfId="0" applyFont="1" applyFill="1" applyAlignment="1">
      <alignment horizontal="left" vertical="center" wrapText="1"/>
    </xf>
    <xf numFmtId="2" fontId="37" fillId="2" borderId="1" xfId="0" applyNumberFormat="1" applyFont="1" applyFill="1" applyBorder="1" applyAlignment="1" applyProtection="1">
      <alignment horizontal="center" vertical="center" wrapText="1"/>
      <protection locked="0"/>
    </xf>
    <xf numFmtId="0" fontId="14" fillId="0" borderId="0" xfId="0" applyFont="1" applyFill="1" applyAlignment="1">
      <alignment wrapText="1"/>
    </xf>
    <xf numFmtId="2" fontId="37" fillId="0" borderId="1" xfId="0" applyNumberFormat="1" applyFont="1" applyFill="1" applyBorder="1" applyAlignment="1" applyProtection="1">
      <alignment horizontal="center" vertical="center" wrapText="1"/>
      <protection locked="0"/>
    </xf>
    <xf numFmtId="9" fontId="37" fillId="0" borderId="1" xfId="0" applyNumberFormat="1" applyFont="1" applyFill="1" applyBorder="1" applyAlignment="1" applyProtection="1">
      <alignment horizontal="center" vertical="center" wrapText="1"/>
      <protection locked="0"/>
    </xf>
    <xf numFmtId="0" fontId="39" fillId="0" borderId="0" xfId="0" applyFont="1" applyFill="1" applyAlignment="1">
      <alignment horizontal="left" vertical="top" wrapText="1"/>
    </xf>
    <xf numFmtId="0" fontId="37" fillId="2" borderId="1" xfId="0" applyFont="1" applyFill="1" applyBorder="1" applyAlignment="1" applyProtection="1">
      <alignment horizontal="justify" vertical="top" wrapText="1"/>
      <protection locked="0"/>
    </xf>
    <xf numFmtId="0" fontId="38" fillId="2" borderId="1" xfId="0" applyFont="1" applyFill="1" applyBorder="1" applyAlignment="1" applyProtection="1">
      <alignment horizontal="justify" vertical="top" wrapText="1"/>
      <protection locked="0"/>
    </xf>
    <xf numFmtId="4" fontId="37" fillId="2" borderId="0" xfId="0" applyNumberFormat="1" applyFont="1" applyFill="1" applyAlignment="1">
      <alignment horizontal="left" vertical="center" wrapText="1"/>
    </xf>
    <xf numFmtId="4" fontId="37" fillId="2" borderId="0" xfId="0" applyNumberFormat="1" applyFont="1" applyFill="1" applyAlignment="1">
      <alignment horizontal="left" vertical="top" wrapText="1"/>
    </xf>
    <xf numFmtId="0" fontId="18" fillId="2" borderId="0" xfId="0" applyFont="1" applyFill="1" applyAlignment="1">
      <alignment horizontal="left" vertical="top" wrapText="1"/>
    </xf>
    <xf numFmtId="0" fontId="37" fillId="2" borderId="1" xfId="0" quotePrefix="1" applyFont="1" applyFill="1" applyBorder="1" applyAlignment="1" applyProtection="1">
      <alignment horizontal="justify" vertical="top" wrapText="1"/>
      <protection locked="0"/>
    </xf>
    <xf numFmtId="0" fontId="35" fillId="2" borderId="1" xfId="0" applyFont="1" applyFill="1" applyBorder="1" applyAlignment="1" applyProtection="1">
      <alignment horizontal="justify" vertical="top" wrapText="1"/>
      <protection locked="0"/>
    </xf>
    <xf numFmtId="4" fontId="14" fillId="2" borderId="1" xfId="0" applyNumberFormat="1" applyFont="1" applyFill="1" applyBorder="1" applyAlignment="1" applyProtection="1">
      <alignment horizontal="center" vertical="center" wrapText="1"/>
      <protection locked="0"/>
    </xf>
    <xf numFmtId="10" fontId="14" fillId="2" borderId="1" xfId="0" applyNumberFormat="1" applyFont="1" applyFill="1" applyBorder="1" applyAlignment="1" applyProtection="1">
      <alignment horizontal="center" vertical="center" wrapText="1"/>
      <protection locked="0"/>
    </xf>
    <xf numFmtId="0" fontId="14" fillId="2" borderId="0" xfId="0" applyFont="1" applyFill="1" applyAlignment="1">
      <alignment horizontal="left" vertical="top" wrapText="1"/>
    </xf>
    <xf numFmtId="10" fontId="14" fillId="0" borderId="1" xfId="0" applyNumberFormat="1" applyFont="1" applyFill="1" applyBorder="1" applyAlignment="1" applyProtection="1">
      <alignment horizontal="center" vertical="center" wrapText="1"/>
      <protection locked="0"/>
    </xf>
    <xf numFmtId="0" fontId="39" fillId="0" borderId="0" xfId="0" applyFont="1" applyFill="1" applyAlignment="1">
      <alignment horizontal="left" vertical="center" wrapText="1"/>
    </xf>
    <xf numFmtId="4" fontId="14" fillId="0" borderId="1" xfId="0" applyNumberFormat="1" applyFont="1" applyFill="1" applyBorder="1" applyAlignment="1" applyProtection="1">
      <alignment horizontal="center" vertical="center" wrapText="1"/>
      <protection locked="0"/>
    </xf>
    <xf numFmtId="0" fontId="41" fillId="0" borderId="1" xfId="0" applyFont="1" applyFill="1" applyBorder="1" applyAlignment="1" applyProtection="1">
      <alignment horizontal="justify" vertical="top" wrapText="1"/>
      <protection locked="0"/>
    </xf>
    <xf numFmtId="4" fontId="40" fillId="0" borderId="1" xfId="0" applyNumberFormat="1" applyFont="1" applyFill="1" applyBorder="1" applyAlignment="1" applyProtection="1">
      <alignment horizontal="center" vertical="center" wrapText="1"/>
      <protection locked="0"/>
    </xf>
    <xf numFmtId="10" fontId="40" fillId="0" borderId="1" xfId="0" applyNumberFormat="1" applyFont="1" applyFill="1" applyBorder="1" applyAlignment="1" applyProtection="1">
      <alignment horizontal="center" vertical="center" wrapText="1"/>
      <protection locked="0"/>
    </xf>
    <xf numFmtId="0" fontId="42" fillId="0" borderId="1" xfId="0" applyFont="1" applyFill="1" applyBorder="1" applyAlignment="1" applyProtection="1">
      <alignment horizontal="justify" vertical="top" wrapText="1"/>
      <protection locked="0"/>
    </xf>
    <xf numFmtId="4" fontId="13" fillId="2" borderId="1" xfId="0" applyNumberFormat="1" applyFont="1" applyFill="1" applyBorder="1" applyAlignment="1" applyProtection="1">
      <alignment horizontal="center" vertical="center" wrapText="1"/>
      <protection locked="0"/>
    </xf>
    <xf numFmtId="10" fontId="13" fillId="2" borderId="1" xfId="0" applyNumberFormat="1" applyFont="1" applyFill="1" applyBorder="1" applyAlignment="1" applyProtection="1">
      <alignment horizontal="center" vertical="center" wrapText="1"/>
      <protection locked="0"/>
    </xf>
    <xf numFmtId="0" fontId="40" fillId="0" borderId="1" xfId="0" applyFont="1" applyFill="1" applyBorder="1" applyAlignment="1" applyProtection="1">
      <alignment horizontal="justify" vertical="top" wrapText="1"/>
      <protection locked="0"/>
    </xf>
    <xf numFmtId="0" fontId="41" fillId="2" borderId="1" xfId="0" applyFont="1" applyFill="1" applyBorder="1" applyAlignment="1" applyProtection="1">
      <alignment horizontal="justify" vertical="top" wrapText="1"/>
      <protection locked="0"/>
    </xf>
    <xf numFmtId="0" fontId="42" fillId="2" borderId="1" xfId="0" applyFont="1" applyFill="1" applyBorder="1" applyAlignment="1" applyProtection="1">
      <alignment horizontal="justify" vertical="top" wrapText="1"/>
      <protection locked="0"/>
    </xf>
    <xf numFmtId="4" fontId="13" fillId="0" borderId="1" xfId="0" applyNumberFormat="1" applyFont="1" applyFill="1" applyBorder="1" applyAlignment="1" applyProtection="1">
      <alignment horizontal="center" vertical="center" wrapText="1"/>
      <protection locked="0"/>
    </xf>
    <xf numFmtId="10" fontId="13" fillId="0" borderId="1" xfId="0" applyNumberFormat="1" applyFont="1" applyFill="1" applyBorder="1" applyAlignment="1" applyProtection="1">
      <alignment horizontal="center" vertical="center" wrapText="1"/>
      <protection locked="0"/>
    </xf>
    <xf numFmtId="0" fontId="40" fillId="2" borderId="1" xfId="0" applyFont="1" applyFill="1" applyBorder="1" applyAlignment="1" applyProtection="1">
      <alignment horizontal="justify" vertical="top" wrapText="1"/>
      <protection locked="0"/>
    </xf>
    <xf numFmtId="49" fontId="18" fillId="0" borderId="1" xfId="0" applyNumberFormat="1" applyFont="1" applyFill="1" applyBorder="1" applyAlignment="1" applyProtection="1">
      <alignment horizontal="justify" vertical="top" wrapText="1"/>
      <protection locked="0"/>
    </xf>
    <xf numFmtId="0" fontId="21" fillId="0" borderId="1" xfId="0" applyFont="1" applyFill="1" applyBorder="1" applyAlignment="1" applyProtection="1">
      <alignment horizontal="justify" vertical="top" wrapText="1"/>
      <protection locked="0"/>
    </xf>
    <xf numFmtId="4" fontId="18" fillId="0" borderId="1" xfId="0" applyNumberFormat="1" applyFont="1" applyFill="1" applyBorder="1" applyAlignment="1" applyProtection="1">
      <alignment horizontal="center" vertical="center" wrapText="1"/>
      <protection locked="0"/>
    </xf>
    <xf numFmtId="10" fontId="18" fillId="0" borderId="1" xfId="0"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0" fontId="43" fillId="3" borderId="0" xfId="0" applyFont="1" applyFill="1" applyAlignment="1">
      <alignment horizontal="left" vertical="center" wrapText="1"/>
    </xf>
    <xf numFmtId="0" fontId="15" fillId="0" borderId="0" xfId="0" applyFont="1" applyFill="1" applyAlignment="1">
      <alignment horizontal="left" vertical="top" wrapText="1"/>
    </xf>
    <xf numFmtId="0" fontId="44" fillId="0" borderId="0" xfId="0" applyFont="1" applyFill="1" applyAlignment="1">
      <alignment horizontal="left" vertical="center" wrapText="1"/>
    </xf>
    <xf numFmtId="0" fontId="35" fillId="0" borderId="1" xfId="0" applyFont="1" applyFill="1" applyBorder="1" applyAlignment="1" applyProtection="1">
      <alignment horizontal="justify" vertical="top" wrapText="1"/>
      <protection locked="0"/>
    </xf>
    <xf numFmtId="0" fontId="37" fillId="0" borderId="4" xfId="0" applyFont="1" applyFill="1" applyBorder="1" applyAlignment="1" applyProtection="1">
      <alignment horizontal="justify" vertical="top" wrapText="1"/>
      <protection locked="0"/>
    </xf>
    <xf numFmtId="0" fontId="38" fillId="0" borderId="1" xfId="0" applyFont="1" applyFill="1" applyBorder="1" applyAlignment="1" applyProtection="1">
      <alignment horizontal="justify" vertical="top" wrapText="1"/>
      <protection locked="0"/>
    </xf>
    <xf numFmtId="0" fontId="14" fillId="0" borderId="4"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0" fontId="38" fillId="0" borderId="1" xfId="0" applyFont="1" applyFill="1" applyBorder="1" applyAlignment="1" applyProtection="1">
      <alignment horizontal="justify" vertical="top" wrapText="1"/>
      <protection locked="0"/>
    </xf>
    <xf numFmtId="0" fontId="37" fillId="0" borderId="1" xfId="0" quotePrefix="1"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0" fontId="37" fillId="0" borderId="4" xfId="0" applyFont="1" applyFill="1" applyBorder="1" applyAlignment="1" applyProtection="1">
      <alignment horizontal="justify" vertical="top" wrapText="1"/>
      <protection locked="0"/>
    </xf>
    <xf numFmtId="0" fontId="38" fillId="0" borderId="1"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0" fontId="38" fillId="0" borderId="1" xfId="0" applyFont="1" applyFill="1" applyBorder="1" applyAlignment="1" applyProtection="1">
      <alignment horizontal="justify" vertical="top" wrapText="1"/>
      <protection locked="0"/>
    </xf>
    <xf numFmtId="4" fontId="18" fillId="2" borderId="1" xfId="0" applyNumberFormat="1" applyFont="1" applyFill="1" applyBorder="1" applyAlignment="1" applyProtection="1">
      <alignment horizontal="center" vertical="center" wrapText="1"/>
      <protection locked="0"/>
    </xf>
    <xf numFmtId="0" fontId="43" fillId="2" borderId="1" xfId="0" applyFont="1" applyFill="1" applyBorder="1" applyAlignment="1" applyProtection="1">
      <alignment horizontal="justify" vertical="center" wrapText="1"/>
      <protection locked="0"/>
    </xf>
    <xf numFmtId="0" fontId="21" fillId="2" borderId="1" xfId="0" applyFont="1" applyFill="1" applyBorder="1" applyAlignment="1" applyProtection="1">
      <alignment horizontal="justify" vertical="center" wrapText="1"/>
      <protection locked="0"/>
    </xf>
    <xf numFmtId="49" fontId="43" fillId="2" borderId="1" xfId="0" applyNumberFormat="1" applyFont="1" applyFill="1" applyBorder="1" applyAlignment="1" applyProtection="1">
      <alignment horizontal="justify" vertical="center" wrapText="1"/>
      <protection locked="0"/>
    </xf>
    <xf numFmtId="49" fontId="21" fillId="2" borderId="1" xfId="0" applyNumberFormat="1" applyFont="1" applyFill="1" applyBorder="1" applyAlignment="1" applyProtection="1">
      <alignment horizontal="justify" vertical="top" wrapText="1"/>
      <protection locked="0"/>
    </xf>
    <xf numFmtId="49" fontId="21" fillId="2" borderId="1" xfId="0" applyNumberFormat="1" applyFont="1" applyFill="1" applyBorder="1" applyAlignment="1" applyProtection="1">
      <alignment horizontal="justify" vertical="center" wrapText="1"/>
      <protection locked="0"/>
    </xf>
    <xf numFmtId="0" fontId="21" fillId="2" borderId="1" xfId="0" applyFont="1" applyFill="1" applyBorder="1" applyAlignment="1" applyProtection="1">
      <alignment horizontal="justify" vertical="top" wrapText="1"/>
      <protection locked="0"/>
    </xf>
    <xf numFmtId="9" fontId="14" fillId="2" borderId="1" xfId="0" applyNumberFormat="1" applyFont="1" applyFill="1" applyBorder="1" applyAlignment="1" applyProtection="1">
      <alignment horizontal="center" vertical="center" wrapText="1"/>
      <protection locked="0"/>
    </xf>
    <xf numFmtId="49" fontId="18" fillId="2" borderId="1" xfId="0" applyNumberFormat="1" applyFont="1" applyFill="1" applyBorder="1" applyAlignment="1" applyProtection="1">
      <alignment horizontal="justify" vertical="top" wrapText="1"/>
      <protection locked="0"/>
    </xf>
    <xf numFmtId="49" fontId="39" fillId="0" borderId="1" xfId="0" applyNumberFormat="1" applyFont="1" applyFill="1" applyBorder="1" applyAlignment="1" applyProtection="1">
      <alignment horizontal="justify" vertical="top" wrapText="1"/>
      <protection locked="0"/>
    </xf>
    <xf numFmtId="0" fontId="45" fillId="0" borderId="1" xfId="0" applyFont="1" applyFill="1" applyBorder="1" applyAlignment="1" applyProtection="1">
      <alignment horizontal="justify" vertical="top" wrapText="1"/>
      <protection locked="0"/>
    </xf>
    <xf numFmtId="4" fontId="39" fillId="0" borderId="1" xfId="0" applyNumberFormat="1" applyFont="1" applyFill="1" applyBorder="1" applyAlignment="1" applyProtection="1">
      <alignment horizontal="center" vertical="center" wrapText="1"/>
      <protection locked="0"/>
    </xf>
    <xf numFmtId="10" fontId="39" fillId="0" borderId="1" xfId="0" applyNumberFormat="1" applyFont="1" applyFill="1" applyBorder="1" applyAlignment="1" applyProtection="1">
      <alignment horizontal="center" vertical="center" wrapText="1"/>
      <protection locked="0"/>
    </xf>
    <xf numFmtId="49" fontId="37" fillId="0" borderId="1" xfId="0" applyNumberFormat="1" applyFont="1" applyFill="1" applyBorder="1" applyAlignment="1" applyProtection="1">
      <alignment horizontal="justify" vertical="top" wrapText="1"/>
      <protection locked="0"/>
    </xf>
    <xf numFmtId="49" fontId="45" fillId="2" borderId="1" xfId="0" applyNumberFormat="1" applyFont="1" applyFill="1" applyBorder="1" applyAlignment="1" applyProtection="1">
      <alignment horizontal="justify" vertical="top" wrapText="1"/>
      <protection locked="0"/>
    </xf>
    <xf numFmtId="0" fontId="45" fillId="2" borderId="1" xfId="0" applyFont="1" applyFill="1" applyBorder="1" applyAlignment="1" applyProtection="1">
      <alignment horizontal="justify" vertical="top" wrapText="1"/>
      <protection locked="0"/>
    </xf>
    <xf numFmtId="4" fontId="39" fillId="2" borderId="1" xfId="0" applyNumberFormat="1" applyFont="1" applyFill="1" applyBorder="1" applyAlignment="1" applyProtection="1">
      <alignment horizontal="center" vertical="center" wrapText="1"/>
      <protection locked="0"/>
    </xf>
    <xf numFmtId="49" fontId="37" fillId="2" borderId="1" xfId="0" applyNumberFormat="1" applyFont="1" applyFill="1" applyBorder="1" applyAlignment="1" applyProtection="1">
      <alignment horizontal="justify" vertical="top" wrapText="1"/>
      <protection locked="0"/>
    </xf>
    <xf numFmtId="49" fontId="45" fillId="2" borderId="1" xfId="0" applyNumberFormat="1" applyFont="1" applyFill="1" applyBorder="1" applyAlignment="1" applyProtection="1">
      <alignment horizontal="justify" vertical="center" wrapText="1"/>
      <protection locked="0"/>
    </xf>
    <xf numFmtId="0" fontId="45" fillId="2" borderId="1" xfId="0" applyFont="1" applyFill="1" applyBorder="1" applyAlignment="1" applyProtection="1">
      <alignment horizontal="justify" vertical="center" wrapText="1"/>
      <protection locked="0"/>
    </xf>
    <xf numFmtId="0" fontId="35" fillId="0" borderId="1" xfId="0" applyFont="1" applyFill="1" applyBorder="1" applyAlignment="1" applyProtection="1">
      <alignment horizontal="justify" vertical="top" wrapText="1"/>
      <protection locked="0"/>
    </xf>
    <xf numFmtId="9" fontId="29" fillId="2" borderId="1" xfId="0" applyNumberFormat="1" applyFont="1" applyFill="1" applyBorder="1" applyAlignment="1" applyProtection="1">
      <alignment horizontal="justify" vertical="top" wrapText="1"/>
      <protection locked="0"/>
    </xf>
    <xf numFmtId="10" fontId="37" fillId="2" borderId="1" xfId="0" applyNumberFormat="1" applyFont="1" applyFill="1" applyBorder="1" applyAlignment="1" applyProtection="1">
      <alignment horizontal="center" vertical="center" wrapText="1"/>
      <protection locked="0"/>
    </xf>
    <xf numFmtId="4" fontId="37" fillId="2" borderId="1" xfId="0" applyNumberFormat="1" applyFont="1" applyFill="1" applyBorder="1" applyAlignment="1" applyProtection="1">
      <alignment horizontal="center" vertical="center" wrapText="1"/>
      <protection locked="0"/>
    </xf>
    <xf numFmtId="10" fontId="37" fillId="0" borderId="1" xfId="0" applyNumberFormat="1" applyFont="1" applyFill="1" applyBorder="1" applyAlignment="1" applyProtection="1">
      <alignment horizontal="center" vertical="center" wrapText="1"/>
      <protection locked="0"/>
    </xf>
    <xf numFmtId="4" fontId="37" fillId="0" borderId="1" xfId="0" applyNumberFormat="1" applyFont="1" applyFill="1" applyBorder="1" applyAlignment="1" applyProtection="1">
      <alignment horizontal="center" vertical="center" wrapText="1"/>
      <protection locked="0"/>
    </xf>
    <xf numFmtId="4" fontId="40" fillId="2" borderId="1" xfId="0" applyNumberFormat="1" applyFont="1" applyFill="1" applyBorder="1" applyAlignment="1" applyProtection="1">
      <alignment horizontal="center" vertical="center" wrapText="1"/>
      <protection locked="0"/>
    </xf>
    <xf numFmtId="0" fontId="40" fillId="0" borderId="1" xfId="0" applyFont="1" applyFill="1" applyBorder="1" applyAlignment="1" applyProtection="1">
      <alignment horizontal="justify" vertical="top" wrapText="1"/>
      <protection locked="0"/>
    </xf>
    <xf numFmtId="10" fontId="40" fillId="2" borderId="1" xfId="0" applyNumberFormat="1" applyFont="1" applyFill="1" applyBorder="1" applyAlignment="1" applyProtection="1">
      <alignment horizontal="center" vertical="center" wrapText="1"/>
      <protection locked="0"/>
    </xf>
    <xf numFmtId="0" fontId="41" fillId="0" borderId="1" xfId="0" applyFont="1" applyFill="1" applyBorder="1" applyAlignment="1" applyProtection="1">
      <alignment horizontal="justify" vertical="top" wrapText="1"/>
      <protection locked="0"/>
    </xf>
    <xf numFmtId="0" fontId="37" fillId="0" borderId="0" xfId="0" applyFont="1" applyFill="1" applyAlignment="1">
      <alignment horizontal="left" vertical="top" wrapText="1"/>
    </xf>
    <xf numFmtId="0" fontId="14" fillId="0" borderId="0" xfId="0" applyFont="1" applyFill="1" applyAlignment="1">
      <alignment horizontal="left" vertical="top" wrapText="1"/>
    </xf>
    <xf numFmtId="0" fontId="33" fillId="2" borderId="1" xfId="0" applyFont="1" applyFill="1" applyBorder="1" applyAlignment="1">
      <alignment horizontal="justify" vertical="top" wrapText="1"/>
    </xf>
    <xf numFmtId="2" fontId="40" fillId="2" borderId="1" xfId="0" applyNumberFormat="1" applyFont="1" applyFill="1" applyBorder="1" applyAlignment="1" applyProtection="1">
      <alignment horizontal="center" vertical="center" wrapText="1"/>
      <protection locked="0"/>
    </xf>
    <xf numFmtId="9" fontId="40" fillId="2" borderId="1" xfId="0" applyNumberFormat="1" applyFont="1" applyFill="1" applyBorder="1" applyAlignment="1" applyProtection="1">
      <alignment horizontal="center" vertical="center" wrapText="1"/>
      <protection locked="0"/>
    </xf>
    <xf numFmtId="4" fontId="47" fillId="0" borderId="0" xfId="0" applyNumberFormat="1" applyFont="1" applyFill="1" applyAlignment="1">
      <alignment horizontal="left" vertical="center" wrapText="1"/>
    </xf>
    <xf numFmtId="4" fontId="40" fillId="0" borderId="0" xfId="0" applyNumberFormat="1" applyFont="1" applyFill="1" applyAlignment="1">
      <alignment horizontal="left" vertical="center" wrapText="1"/>
    </xf>
    <xf numFmtId="4" fontId="40" fillId="0" borderId="0" xfId="0" applyNumberFormat="1" applyFont="1" applyFill="1" applyAlignment="1">
      <alignment horizontal="left" vertical="top" wrapText="1"/>
    </xf>
    <xf numFmtId="0" fontId="35" fillId="0" borderId="1" xfId="0" applyFont="1" applyFill="1" applyBorder="1" applyAlignment="1" applyProtection="1">
      <alignment horizontal="justify" vertical="top" wrapText="1"/>
      <protection locked="0"/>
    </xf>
    <xf numFmtId="0" fontId="41" fillId="0" borderId="1" xfId="0" applyFont="1" applyFill="1" applyBorder="1" applyAlignment="1" applyProtection="1">
      <alignment horizontal="justify" vertical="top" wrapText="1"/>
      <protection locked="0"/>
    </xf>
    <xf numFmtId="4" fontId="40" fillId="2" borderId="1" xfId="0" applyNumberFormat="1" applyFont="1" applyFill="1" applyBorder="1" applyAlignment="1" applyProtection="1">
      <alignment horizontal="center" vertical="center" wrapText="1"/>
      <protection locked="0"/>
    </xf>
    <xf numFmtId="0" fontId="24" fillId="0" borderId="1" xfId="0" applyFont="1" applyFill="1" applyBorder="1" applyAlignment="1" applyProtection="1">
      <alignment horizontal="justify" vertical="top" wrapText="1"/>
      <protection locked="0"/>
    </xf>
    <xf numFmtId="4" fontId="37" fillId="2" borderId="1" xfId="0" applyNumberFormat="1" applyFont="1" applyFill="1" applyBorder="1" applyAlignment="1" applyProtection="1">
      <alignment horizontal="center" vertical="center" wrapText="1"/>
      <protection locked="0"/>
    </xf>
    <xf numFmtId="10" fontId="40" fillId="2" borderId="1" xfId="0" applyNumberFormat="1" applyFont="1" applyFill="1" applyBorder="1" applyAlignment="1" applyProtection="1">
      <alignment horizontal="center" vertical="center" wrapText="1"/>
      <protection locked="0"/>
    </xf>
    <xf numFmtId="0" fontId="38" fillId="0" borderId="4" xfId="0" applyFont="1" applyFill="1" applyBorder="1" applyAlignment="1" applyProtection="1">
      <alignment horizontal="justify" vertical="top" wrapText="1"/>
      <protection locked="0"/>
    </xf>
    <xf numFmtId="0" fontId="38" fillId="0" borderId="2" xfId="0" applyFont="1" applyFill="1" applyBorder="1" applyAlignment="1" applyProtection="1">
      <alignment horizontal="justify" vertical="top" wrapText="1"/>
      <protection locked="0"/>
    </xf>
    <xf numFmtId="0" fontId="38" fillId="0" borderId="3" xfId="0" applyFont="1" applyFill="1" applyBorder="1" applyAlignment="1" applyProtection="1">
      <alignment horizontal="justify" vertical="top" wrapText="1"/>
      <protection locked="0"/>
    </xf>
    <xf numFmtId="4" fontId="37" fillId="0" borderId="4" xfId="0" applyNumberFormat="1" applyFont="1" applyFill="1" applyBorder="1" applyAlignment="1" applyProtection="1">
      <alignment horizontal="center" vertical="center" wrapText="1"/>
      <protection locked="0"/>
    </xf>
    <xf numFmtId="4" fontId="37" fillId="0" borderId="2" xfId="0" applyNumberFormat="1" applyFont="1" applyFill="1" applyBorder="1" applyAlignment="1" applyProtection="1">
      <alignment horizontal="center" vertical="center" wrapText="1"/>
      <protection locked="0"/>
    </xf>
    <xf numFmtId="4" fontId="37" fillId="0" borderId="3" xfId="0" applyNumberFormat="1" applyFont="1" applyFill="1" applyBorder="1" applyAlignment="1" applyProtection="1">
      <alignment horizontal="center" vertical="center" wrapText="1"/>
      <protection locked="0"/>
    </xf>
    <xf numFmtId="0" fontId="35" fillId="0" borderId="4" xfId="0" applyFont="1" applyFill="1" applyBorder="1" applyAlignment="1" applyProtection="1">
      <alignment horizontal="left" vertical="top" wrapText="1"/>
      <protection locked="0"/>
    </xf>
    <xf numFmtId="0" fontId="35" fillId="0" borderId="2" xfId="0" applyFont="1" applyFill="1" applyBorder="1" applyAlignment="1" applyProtection="1">
      <alignment horizontal="left" vertical="top" wrapText="1"/>
      <protection locked="0"/>
    </xf>
    <xf numFmtId="0" fontId="35" fillId="0" borderId="3" xfId="0" applyFont="1" applyFill="1" applyBorder="1" applyAlignment="1" applyProtection="1">
      <alignment horizontal="left" vertical="top" wrapText="1"/>
      <protection locked="0"/>
    </xf>
    <xf numFmtId="0" fontId="40" fillId="0" borderId="1" xfId="0" applyFont="1" applyFill="1" applyBorder="1" applyAlignment="1" applyProtection="1">
      <alignment horizontal="justify" vertical="top" wrapText="1"/>
      <protection locked="0"/>
    </xf>
    <xf numFmtId="4" fontId="37" fillId="0" borderId="1" xfId="0" applyNumberFormat="1" applyFont="1" applyFill="1" applyBorder="1" applyAlignment="1" applyProtection="1">
      <alignment horizontal="center" vertical="center" wrapText="1"/>
      <protection locked="0"/>
    </xf>
    <xf numFmtId="0" fontId="37" fillId="0" borderId="4" xfId="0" applyFont="1" applyFill="1" applyBorder="1" applyAlignment="1" applyProtection="1">
      <alignment horizontal="justify" vertical="top" wrapText="1"/>
      <protection locked="0"/>
    </xf>
    <xf numFmtId="0" fontId="37" fillId="0" borderId="2" xfId="0" applyFont="1" applyFill="1" applyBorder="1" applyAlignment="1" applyProtection="1">
      <alignment horizontal="justify" vertical="top" wrapText="1"/>
      <protection locked="0"/>
    </xf>
    <xf numFmtId="0" fontId="37" fillId="0" borderId="3" xfId="0" applyFont="1" applyFill="1" applyBorder="1" applyAlignment="1" applyProtection="1">
      <alignment horizontal="justify" vertical="top" wrapText="1"/>
      <protection locked="0"/>
    </xf>
    <xf numFmtId="0" fontId="27" fillId="0" borderId="0" xfId="0" quotePrefix="1" applyFont="1" applyFill="1" applyBorder="1" applyAlignment="1" applyProtection="1">
      <alignment horizontal="center" vertical="center" wrapText="1"/>
      <protection locked="0"/>
    </xf>
    <xf numFmtId="165" fontId="12"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top" wrapText="1"/>
      <protection locked="0"/>
    </xf>
    <xf numFmtId="0" fontId="13"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165" fontId="12" fillId="0" borderId="1" xfId="0" quotePrefix="1" applyNumberFormat="1" applyFont="1" applyFill="1" applyBorder="1" applyAlignment="1" applyProtection="1">
      <alignment horizontal="center" vertical="center" wrapText="1"/>
      <protection locked="0"/>
    </xf>
    <xf numFmtId="4" fontId="38" fillId="0" borderId="1" xfId="0" applyNumberFormat="1" applyFont="1" applyFill="1" applyBorder="1" applyAlignment="1" applyProtection="1">
      <alignment horizontal="justify" vertical="top" wrapText="1"/>
      <protection locked="0"/>
    </xf>
    <xf numFmtId="10" fontId="37" fillId="0" borderId="1" xfId="0" applyNumberFormat="1" applyFont="1" applyFill="1" applyBorder="1" applyAlignment="1" applyProtection="1">
      <alignment horizontal="center" vertical="center" wrapText="1"/>
      <protection locked="0"/>
    </xf>
    <xf numFmtId="9" fontId="35" fillId="2" borderId="4" xfId="0" applyNumberFormat="1" applyFont="1" applyFill="1" applyBorder="1" applyAlignment="1" applyProtection="1">
      <alignment horizontal="justify" vertical="center" wrapText="1"/>
      <protection locked="0"/>
    </xf>
    <xf numFmtId="9" fontId="35" fillId="2" borderId="2" xfId="0" applyNumberFormat="1" applyFont="1" applyFill="1" applyBorder="1" applyAlignment="1" applyProtection="1">
      <alignment horizontal="justify" vertical="center" wrapText="1"/>
      <protection locked="0"/>
    </xf>
    <xf numFmtId="9" fontId="35" fillId="2" borderId="3" xfId="0" applyNumberFormat="1" applyFont="1" applyFill="1" applyBorder="1" applyAlignment="1" applyProtection="1">
      <alignment horizontal="justify" vertical="center" wrapText="1"/>
      <protection locked="0"/>
    </xf>
    <xf numFmtId="9" fontId="35" fillId="0" borderId="4" xfId="0" applyNumberFormat="1" applyFont="1" applyFill="1" applyBorder="1" applyAlignment="1" applyProtection="1">
      <alignment horizontal="justify" vertical="center" wrapText="1"/>
      <protection locked="0"/>
    </xf>
    <xf numFmtId="9" fontId="35" fillId="0" borderId="2" xfId="0" applyNumberFormat="1" applyFont="1" applyFill="1" applyBorder="1" applyAlignment="1" applyProtection="1">
      <alignment horizontal="justify" vertical="center" wrapText="1"/>
      <protection locked="0"/>
    </xf>
    <xf numFmtId="9" fontId="35" fillId="0" borderId="3" xfId="0" applyNumberFormat="1" applyFont="1" applyFill="1" applyBorder="1" applyAlignment="1" applyProtection="1">
      <alignment horizontal="justify" vertical="center" wrapText="1"/>
      <protection locked="0"/>
    </xf>
    <xf numFmtId="10" fontId="37" fillId="0" borderId="4" xfId="0" applyNumberFormat="1" applyFont="1" applyFill="1" applyBorder="1" applyAlignment="1" applyProtection="1">
      <alignment horizontal="center" vertical="center" wrapText="1"/>
      <protection locked="0"/>
    </xf>
    <xf numFmtId="10" fontId="37" fillId="0" borderId="2" xfId="0" applyNumberFormat="1" applyFont="1" applyFill="1" applyBorder="1" applyAlignment="1" applyProtection="1">
      <alignment horizontal="center" vertical="center" wrapText="1"/>
      <protection locked="0"/>
    </xf>
    <xf numFmtId="10" fontId="37" fillId="0" borderId="3" xfId="0" applyNumberFormat="1" applyFont="1" applyFill="1" applyBorder="1" applyAlignment="1" applyProtection="1">
      <alignment horizontal="center" vertical="center" wrapText="1"/>
      <protection locked="0"/>
    </xf>
    <xf numFmtId="10" fontId="37" fillId="2" borderId="1" xfId="0" applyNumberFormat="1" applyFont="1" applyFill="1" applyBorder="1" applyAlignment="1" applyProtection="1">
      <alignment horizontal="center" vertical="center" wrapText="1"/>
      <protection locked="0"/>
    </xf>
    <xf numFmtId="9" fontId="35" fillId="0" borderId="1" xfId="0" applyNumberFormat="1" applyFont="1" applyFill="1" applyBorder="1" applyAlignment="1" applyProtection="1">
      <alignment horizontal="justify" vertical="top" wrapText="1"/>
      <protection locked="0"/>
    </xf>
    <xf numFmtId="0" fontId="40" fillId="0" borderId="4" xfId="0" applyFont="1" applyFill="1" applyBorder="1" applyAlignment="1" applyProtection="1">
      <alignment horizontal="justify" vertical="top" wrapText="1"/>
      <protection locked="0"/>
    </xf>
    <xf numFmtId="0" fontId="40" fillId="0" borderId="2" xfId="0" applyFont="1" applyFill="1" applyBorder="1" applyAlignment="1" applyProtection="1">
      <alignment horizontal="justify" vertical="top" wrapText="1"/>
      <protection locked="0"/>
    </xf>
    <xf numFmtId="0" fontId="40" fillId="0" borderId="3" xfId="0" applyFont="1" applyFill="1" applyBorder="1" applyAlignment="1" applyProtection="1">
      <alignment horizontal="justify" vertical="top" wrapText="1"/>
      <protection locked="0"/>
    </xf>
    <xf numFmtId="9" fontId="29" fillId="0" borderId="1" xfId="0" applyNumberFormat="1" applyFont="1" applyFill="1" applyBorder="1" applyAlignment="1" applyProtection="1">
      <alignment horizontal="justify" vertical="top" wrapText="1"/>
      <protection locked="0"/>
    </xf>
    <xf numFmtId="0" fontId="35" fillId="2" borderId="1" xfId="0"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top" wrapText="1"/>
      <protection locked="0"/>
    </xf>
    <xf numFmtId="4" fontId="28" fillId="0" borderId="1" xfId="0" applyNumberFormat="1" applyFont="1" applyFill="1" applyBorder="1" applyAlignment="1" applyProtection="1">
      <alignment horizontal="justify" vertical="top" wrapText="1"/>
      <protection locked="0"/>
    </xf>
    <xf numFmtId="9" fontId="24" fillId="2" borderId="1" xfId="0" applyNumberFormat="1" applyFont="1" applyFill="1" applyBorder="1" applyAlignment="1" applyProtection="1">
      <alignment horizontal="justify" vertical="top" wrapText="1"/>
      <protection locked="0"/>
    </xf>
    <xf numFmtId="9" fontId="29" fillId="2" borderId="1" xfId="0" applyNumberFormat="1" applyFont="1" applyFill="1" applyBorder="1" applyAlignment="1" applyProtection="1">
      <alignment horizontal="justify"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F4EF66D-A828-4935-9367-71C07ACBE976}" diskRevisions="1" revisionId="283" version="27">
  <header guid="{D4220BDF-DD40-44B6-8A3C-797B1FD8FA6C}" dateTime="2018-12-10T13:39:22" maxSheetId="2" userName="Рогожина Ольга Сергеевна" r:id="rId1">
    <sheetIdMap count="1">
      <sheetId val="1"/>
    </sheetIdMap>
  </header>
  <header guid="{FB8A33C2-EB26-4D10-B277-8C64C5BC15A7}" dateTime="2018-12-10T13:40:40" maxSheetId="2" userName="Рогожина Ольга Сергеевна" r:id="rId2">
    <sheetIdMap count="1">
      <sheetId val="1"/>
    </sheetIdMap>
  </header>
  <header guid="{9616D53E-42E6-4841-98F1-19392AE1CBA8}" dateTime="2018-12-10T14:15:50" maxSheetId="2" userName="Рогожина Ольга Сергеевна" r:id="rId3" minRId="4">
    <sheetIdMap count="1">
      <sheetId val="1"/>
    </sheetIdMap>
  </header>
  <header guid="{0B647E6A-7933-4CC0-B98F-218632F5E215}" dateTime="2018-12-10T14:56:13" maxSheetId="2" userName="Рогожина Ольга Сергеевна" r:id="rId4">
    <sheetIdMap count="1">
      <sheetId val="1"/>
    </sheetIdMap>
  </header>
  <header guid="{346888F1-25E6-425F-A84F-E665A7A749B4}" dateTime="2018-12-10T15:30:12" maxSheetId="2" userName="Залецкая Ольга Генадьевна" r:id="rId5" minRId="8" maxRId="9">
    <sheetIdMap count="1">
      <sheetId val="1"/>
    </sheetIdMap>
  </header>
  <header guid="{23CCC418-C1A6-4537-AF53-EE92DA6A3757}" dateTime="2018-12-10T15:45:36" maxSheetId="2" userName="Рогожина Ольга Сергеевна" r:id="rId6" minRId="10" maxRId="16">
    <sheetIdMap count="1">
      <sheetId val="1"/>
    </sheetIdMap>
  </header>
  <header guid="{C7534694-A7AF-4D2E-8E3A-04072688E43D}" dateTime="2018-12-11T13:19:11" maxSheetId="2" userName="Минакова Оксана Сергеевна" r:id="rId7">
    <sheetIdMap count="1">
      <sheetId val="1"/>
    </sheetIdMap>
  </header>
  <header guid="{A9CE8F43-50AD-48B8-A9AC-362EA676D3CD}" dateTime="2018-12-11T13:19:30" maxSheetId="2" userName="Минакова Оксана Сергеевна" r:id="rId8">
    <sheetIdMap count="1">
      <sheetId val="1"/>
    </sheetIdMap>
  </header>
  <header guid="{79659B55-F9EB-45D8-B7CD-90A48B673190}" dateTime="2018-12-11T13:19:53" maxSheetId="2" userName="Минакова Оксана Сергеевна" r:id="rId9">
    <sheetIdMap count="1">
      <sheetId val="1"/>
    </sheetIdMap>
  </header>
  <header guid="{38CA4BEE-0B58-48CA-9F53-09FE6DC6D402}" dateTime="2018-12-11T13:20:13" maxSheetId="2" userName="Минакова Оксана Сергеевна" r:id="rId10">
    <sheetIdMap count="1">
      <sheetId val="1"/>
    </sheetIdMap>
  </header>
  <header guid="{8E200DDB-BB76-46A1-840D-25FA6C51E664}" dateTime="2018-12-11T13:42:37" maxSheetId="2" userName="Минакова Оксана Сергеевна" r:id="rId11" minRId="32">
    <sheetIdMap count="1">
      <sheetId val="1"/>
    </sheetIdMap>
  </header>
  <header guid="{C7C87010-E361-4540-A124-3E86F02F5144}" dateTime="2018-12-11T13:42:48" maxSheetId="2" userName="Минакова Оксана Сергеевна" r:id="rId12">
    <sheetIdMap count="1">
      <sheetId val="1"/>
    </sheetIdMap>
  </header>
  <header guid="{8D27A4A9-0453-4A2E-957E-CDEF6F66430F}" dateTime="2018-12-11T13:43:16" maxSheetId="2" userName="Минакова Оксана Сергеевна" r:id="rId13">
    <sheetIdMap count="1">
      <sheetId val="1"/>
    </sheetIdMap>
  </header>
  <header guid="{05F6327A-6A10-4F24-9DD4-8F3271375520}" dateTime="2018-12-11T13:43:56" maxSheetId="2" userName="Минакова Оксана Сергеевна" r:id="rId14" minRId="39">
    <sheetIdMap count="1">
      <sheetId val="1"/>
    </sheetIdMap>
  </header>
  <header guid="{B775C77C-04B0-4211-8027-8303844091FA}" dateTime="2018-12-11T13:45:20" maxSheetId="2" userName="Минакова Оксана Сергеевна" r:id="rId15" minRId="40">
    <sheetIdMap count="1">
      <sheetId val="1"/>
    </sheetIdMap>
  </header>
  <header guid="{EC966370-C2AA-4BB5-B8A2-E643D457A34D}" dateTime="2018-12-11T14:04:29" maxSheetId="2" userName="Минакова Оксана Сергеевна" r:id="rId16">
    <sheetIdMap count="1">
      <sheetId val="1"/>
    </sheetIdMap>
  </header>
  <header guid="{8E19A9ED-5ED2-457A-90C4-6215B28E5BE3}" dateTime="2018-12-11T14:04:50" maxSheetId="2" userName="Минакова Оксана Сергеевна" r:id="rId17">
    <sheetIdMap count="1">
      <sheetId val="1"/>
    </sheetIdMap>
  </header>
  <header guid="{4A1C5CE8-0310-4D74-97DF-C60A04CD0481}" dateTime="2018-12-11T14:12:01" maxSheetId="2" userName="Минакова Оксана Сергеевна" r:id="rId18" minRId="44">
    <sheetIdMap count="1">
      <sheetId val="1"/>
    </sheetIdMap>
  </header>
  <header guid="{78AD6711-42DF-4700-9FA7-089140B5850B}" dateTime="2018-12-11T14:12:57" maxSheetId="2" userName="Минакова Оксана Сергеевна" r:id="rId19" minRId="45">
    <sheetIdMap count="1">
      <sheetId val="1"/>
    </sheetIdMap>
  </header>
  <header guid="{7D8EDF60-4D60-481F-B29A-9A2CAE93A644}" dateTime="2018-12-11T14:25:11" maxSheetId="2" userName="Минакова Оксана Сергеевна" r:id="rId20">
    <sheetIdMap count="1">
      <sheetId val="1"/>
    </sheetIdMap>
  </header>
  <header guid="{15183192-759A-411A-A5D7-D737FA0EAB6B}" dateTime="2018-12-12T11:09:03" maxSheetId="2" userName="Шулепова Ольга Анатольевна" r:id="rId21" minRId="49" maxRId="53">
    <sheetIdMap count="1">
      <sheetId val="1"/>
    </sheetIdMap>
  </header>
  <header guid="{2955B6B5-4833-429A-B617-4E2BEFAC12CD}" dateTime="2018-12-12T11:17:21" maxSheetId="2" userName="Шулепова Ольга Анатольевна" r:id="rId22" minRId="58">
    <sheetIdMap count="1">
      <sheetId val="1"/>
    </sheetIdMap>
  </header>
  <header guid="{0A9B5D33-751B-4ADB-AC80-FCB90D7C5AE1}" dateTime="2018-12-12T13:01:07" maxSheetId="2" userName="Шулепова Ольга Анатольевна" r:id="rId23">
    <sheetIdMap count="1">
      <sheetId val="1"/>
    </sheetIdMap>
  </header>
  <header guid="{D8009933-5E2D-4C6F-AB42-66FC34D6E127}" dateTime="2018-12-12T13:31:57" maxSheetId="2" userName="Шулепова Ольга Анатольевна" r:id="rId24">
    <sheetIdMap count="1">
      <sheetId val="1"/>
    </sheetIdMap>
  </header>
  <header guid="{E1A9802B-9D53-4739-B593-18E4982F7CA0}" dateTime="2018-12-12T16:26:23" maxSheetId="2" userName="Шулепова Ольга Анатольевна" r:id="rId25">
    <sheetIdMap count="1">
      <sheetId val="1"/>
    </sheetIdMap>
  </header>
  <header guid="{C128500A-2064-4F9E-868A-59B23E0213E2}" dateTime="2018-12-12T18:54:00" maxSheetId="2" userName="Шулепова Ольга Анатольевна" r:id="rId26">
    <sheetIdMap count="1">
      <sheetId val="1"/>
    </sheetIdMap>
  </header>
  <header guid="{4F4EF66D-A828-4935-9367-71C07ACBE976}" dateTime="2018-12-14T14:02:00" maxSheetId="2" userName="Вершинина Мария Игоревна" r:id="rId27" minRId="75" maxRId="28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01.12.2018'!$A$1:$J$212</formula>
    <oldFormula>'на 01.12.2018'!$A$1:$J$212</oldFormula>
  </rdn>
  <rdn rId="0" localSheetId="1" customView="1" name="Z_45DE1976_7F07_4EB4_8A9C_FB72D060BEFA_.wvu.PrintTitles" hidden="1" oldHidden="1">
    <formula>'на 01.12.2018'!$5:$8</formula>
    <oldFormula>'на 01.12.2018'!$5:$8</oldFormula>
  </rdn>
  <rdn rId="0" localSheetId="1" customView="1" name="Z_45DE1976_7F07_4EB4_8A9C_FB72D060BEFA_.wvu.FilterData" hidden="1" oldHidden="1">
    <formula>'на 01.12.2018'!$A$7:$J$416</formula>
    <oldFormula>'на 01.12.2018'!$A$7:$J$416</oldFormula>
  </rdn>
  <rcv guid="{45DE1976-7F07-4EB4-8A9C-FB72D060BEFA}"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1">
    <oc r="J21" t="inlineStr">
      <is>
        <r>
          <rPr>
            <u/>
            <sz val="16"/>
            <rFont val="Times New Roman"/>
            <family val="2"/>
            <charset val="204"/>
          </rPr>
          <t>ДО</t>
        </r>
        <r>
          <rPr>
            <sz val="16"/>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01.12.2018 приобретено - 2 915 путевок.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68 463,1 рублей).
</t>
        </r>
        <r>
          <rPr>
            <u/>
            <sz val="16"/>
            <rFont val="Times New Roman"/>
            <family val="2"/>
            <charset val="204"/>
          </rPr>
          <t xml:space="preserve">ДАиГ: </t>
        </r>
        <r>
          <rPr>
            <sz val="16"/>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на проектирование строительства объектов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"Средняя общеобразовательная школа в микрорайоне 32 г. Сургута" -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всего принято и оплачено работ на сумму 11 490,9 тыс. руб. 
"Средняя общеобразовательная школа в микрорайоне 33 г. Сургута"   - Получено положительное заключение экспертизы проектной документации и результатов инженерных изысканий № 86-1-1-3-0212-18 от 12.09.2018, положительное заключение  о проверке достоверности сметной стоимости строительства от 19.10.2018 № 86-1-0546-18.  Выполнение по контракту составило 100%. Выполненные работы  в размере 5 397,3 тыс. рублей. 
 Заключен договор на тех.присоедениение объекта к электрическим сетям и произведена предоплата в размере 49,3 тыс. рублей.
Остаток средств в размере  594,9 тыс.руб. за счет средств местного бюджета сложился в результате экономии по результатам проведенных конкурентных закупок.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01.12.2018 года по педагогическим работникам муниципальных организаций дополнительного образования детей составило  75 524,7 рублей. (при плановом годовом значении 77 000,70 рублей).</t>
        </r>
      </is>
    </oc>
    <nc r="J21" t="inlineStr">
      <is>
        <r>
          <rPr>
            <u/>
            <sz val="16"/>
            <rFont val="Times New Roman"/>
            <family val="2"/>
            <charset val="204"/>
          </rPr>
          <t>ДО</t>
        </r>
        <r>
          <rPr>
            <sz val="16"/>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01.12.2018 приобретено - 2 915 путевок.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68 463,1 рублей).
</t>
        </r>
        <r>
          <rPr>
            <u/>
            <sz val="16"/>
            <rFont val="Times New Roman"/>
            <family val="2"/>
            <charset val="204"/>
          </rPr>
          <t xml:space="preserve">ДАиГ: </t>
        </r>
        <r>
          <rPr>
            <sz val="16"/>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всего принято и оплачено работ на сумму 11 490,9 тыс. руб. 
"Средняя общеобразовательная школа в микрорайоне 33 г. Сургута"   - Получено положительное заключение экспертизы проектной документации и результатов инженерных изысканий № 86-1-1-3-0212-18 от 12.09.2018, положительное заключение  о проверке достоверности сметной стоимости строительства от 19.10.2018 № 86-1-0546-18.  Выполнение по контракту составило 100%. Выполненные работы  в размере 5 397,3 тыс. рублей. 
 Заключен договор на тех.присоедениение объекта к электрическим сетям и произведена предоплата в размере 49,3 тыс. рублей.
Остаток средств в размере  594,9 тыс.руб. за счет средств местного бюджета сложился в результате экономии по результатам проведенных конкурентных закупок.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01.12.2018 года по педагогическим работникам муниципальных организаций дополнительного образования детей составило  75 524,7 рублей. (при плановом годовом значении 77 000,70 рублей).</t>
        </r>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01.12.2018'!$A$1:$J$212</formula>
    <oldFormula>'на 01.12.2018'!$A$1:$J$212</oldFormula>
  </rdn>
  <rdn rId="0" localSheetId="1" customView="1" name="Z_45DE1976_7F07_4EB4_8A9C_FB72D060BEFA_.wvu.PrintTitles" hidden="1" oldHidden="1">
    <formula>'на 01.12.2018'!$5:$8</formula>
    <oldFormula>'на 01.12.2018'!$5:$8</oldFormula>
  </rdn>
  <rdn rId="0" localSheetId="1" customView="1" name="Z_45DE1976_7F07_4EB4_8A9C_FB72D060BEFA_.wvu.FilterData" hidden="1" oldHidden="1">
    <formula>'на 01.12.2018'!$A$7:$J$416</formula>
    <oldFormula>'на 01.12.2018'!$A$7:$J$416</oldFormula>
  </rdn>
  <rcv guid="{45DE1976-7F07-4EB4-8A9C-FB72D060BEFA}"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01.12.2018'!$A$1:$J$212</formula>
    <oldFormula>'на 01.12.2018'!$A$1:$J$212</oldFormula>
  </rdn>
  <rdn rId="0" localSheetId="1" customView="1" name="Z_45DE1976_7F07_4EB4_8A9C_FB72D060BEFA_.wvu.PrintTitles" hidden="1" oldHidden="1">
    <formula>'на 01.12.2018'!$5:$8</formula>
    <oldFormula>'на 01.12.2018'!$5:$8</oldFormula>
  </rdn>
  <rdn rId="0" localSheetId="1" customView="1" name="Z_45DE1976_7F07_4EB4_8A9C_FB72D060BEFA_.wvu.FilterData" hidden="1" oldHidden="1">
    <formula>'на 01.12.2018'!$A$7:$J$416</formula>
    <oldFormula>'на 01.12.2018'!$A$7:$J$416</oldFormula>
  </rdn>
  <rcv guid="{45DE1976-7F07-4EB4-8A9C-FB72D060BEFA}"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 sId="1">
    <oc r="J15" t="inlineStr">
      <is>
        <r>
          <rPr>
            <u/>
            <sz val="16"/>
            <color theme="1"/>
            <rFont val="Times New Roman"/>
            <family val="2"/>
            <charset val="204"/>
          </rPr>
          <t>УППЭК:</t>
        </r>
        <r>
          <rPr>
            <sz val="16"/>
            <color theme="1"/>
            <rFont val="Times New Roman"/>
            <family val="2"/>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в городе Сургут. Заключены гражданско-правовые договоры: № 28 от 16.04.2018, № 35 от 03.05.2018, № 60 от 27.04.2018. В рамках договоров, в период с мая по сентябрь текущего года проведены и оплачены 3 этапа санитарно-противоэпидемических мероприятий. 
Ожидаемое неисполнение в сумме 78,76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t>
        </r>
        <r>
          <rPr>
            <sz val="16"/>
            <color rgb="FFFF0000"/>
            <rFont val="Times New Roman"/>
            <family val="2"/>
            <charset val="204"/>
          </rPr>
          <t xml:space="preserve">
</t>
        </r>
        <r>
          <rPr>
            <u/>
            <sz val="16"/>
            <rFont val="Times New Roman"/>
            <family val="2"/>
            <charset val="204"/>
          </rPr>
          <t>АГ:</t>
        </r>
        <r>
          <rPr>
            <sz val="16"/>
            <rFont val="Times New Roman"/>
            <family val="2"/>
            <charset val="204"/>
          </rPr>
          <t xml:space="preserve"> Выплата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осуществляется в плановом режиме.</t>
        </r>
        <r>
          <rPr>
            <sz val="16"/>
            <color rgb="FFFF0000"/>
            <rFont val="Times New Roman"/>
            <family val="2"/>
            <charset val="204"/>
          </rPr>
          <t xml:space="preserve">
                                                                                                                            </t>
        </r>
      </is>
    </oc>
    <nc r="J15" t="inlineStr">
      <is>
        <r>
          <rPr>
            <u/>
            <sz val="16"/>
            <color theme="1"/>
            <rFont val="Times New Roman"/>
            <family val="2"/>
            <charset val="204"/>
          </rPr>
          <t>УППЭК:</t>
        </r>
        <r>
          <rPr>
            <sz val="16"/>
            <color theme="1"/>
            <rFont val="Times New Roman"/>
            <family val="2"/>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заключены гражданско-правовые договоры. В рамках договоров, в период с мая по сентябрь текущего года проведены и оплачены 3 этапа санитарно-противоэпидемических мероприятий. 
Ожидаемое неисполнение в сумме 78,76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t>
        </r>
        <r>
          <rPr>
            <sz val="16"/>
            <color rgb="FFFF0000"/>
            <rFont val="Times New Roman"/>
            <family val="2"/>
            <charset val="204"/>
          </rPr>
          <t xml:space="preserve">
</t>
        </r>
        <r>
          <rPr>
            <u/>
            <sz val="16"/>
            <rFont val="Times New Roman"/>
            <family val="2"/>
            <charset val="204"/>
          </rPr>
          <t>АГ:</t>
        </r>
        <r>
          <rPr>
            <sz val="16"/>
            <rFont val="Times New Roman"/>
            <family val="2"/>
            <charset val="204"/>
          </rPr>
          <t xml:space="preserve"> Выплата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осуществляется в плановом режиме.</t>
        </r>
        <r>
          <rPr>
            <sz val="16"/>
            <color rgb="FFFF0000"/>
            <rFont val="Times New Roman"/>
            <family val="2"/>
            <charset val="204"/>
          </rPr>
          <t xml:space="preserve">
                                                                                                                            </t>
        </r>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 sId="1">
    <oc r="J29" t="inlineStr">
      <is>
        <r>
          <rPr>
            <u/>
            <sz val="16"/>
            <rFont val="Times New Roman"/>
            <family val="2"/>
            <charset val="204"/>
          </rPr>
          <t>АГ:</t>
        </r>
        <r>
          <rPr>
            <sz val="16"/>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2"/>
            <charset val="204"/>
          </rPr>
          <t>ДГХ:</t>
        </r>
        <r>
          <rPr>
            <sz val="16"/>
            <rFont val="Times New Roman"/>
            <family val="2"/>
            <charset val="204"/>
          </rPr>
          <t xml:space="preserve"> 
Выполнен ремонт 4 жилых помещений детям-сиротам
По состоянию на 01.12.2018:
1. Заключен муниципальный контракт от 29.05.2018 № 15-ГХ с ООО "Виктум" на сумму 417,32 тыс.руб на ремонт помещений по ул. Мелик-Карамова, 41, кв. 19 (60,4 м2),  ул. Майская, 10, кв. 147 (27,5 м2). Работы по указанным адресам выполнены и оплачены в полном объеме;
2. Заключен муниципальный контракт от 27.06.2018 № 21-ГХ с ООО "Виктум" на сумму 200,08 тыс.руб. на ремонт помещения по ул. 50 лет ВЛКСМ, 11, кв. 54 (40,1 м2). Работы выполнены и оплачены в полном объеме;
3.Заключен муниципальный контракт от 27.06.2018 № 59-ГХ с ООО "МонтажСитиСтрой" на сумму 162,46 тыс.руб. на ремонт помещения по  ул. Мира, 9, кв. 97 (52м2).  Работы выпонены в полном объеме, документы находятся на стадии проверки, будут применены штрафные санкции.
4. Оказаны услуги по проверке смет по первым трем адресам на сумму 21,0 тыс.руб., услуги по проверке локально-сметных расчетов на одну квартиру на сумму 3,0 тыс.руб.
</t>
        </r>
        <r>
          <rPr>
            <u/>
            <sz val="16"/>
            <rFont val="Times New Roman"/>
            <family val="2"/>
            <charset val="204"/>
          </rPr>
          <t xml:space="preserve">ДАиГ: </t>
        </r>
        <r>
          <rPr>
            <sz val="16"/>
            <rFont val="Times New Roman"/>
            <family val="2"/>
            <charset val="204"/>
          </rPr>
          <t xml:space="preserve">По размещенным в сентябре-октябре 2018 года закупкам заключено 33 муниципальных контракта на приобретение жилых помещений (33 кв.м, 43,2 кв.м. на сумму 75 609,55 тыс.руб.). Срок подписания актов-приема передачи жилых помещений - до 5 декабря 2018 года. Оплата будет произведена после подписания актов. Также состоялись аукционы на приобретение 35 жилых помещений, муниципальные контракты в стадии заключения (1 280,9 кв.м на сумму 67 775,98 тыс.руб.). По итогам проведенных закупок образовалась экономия средств, с учетом которых в декабре 2018 года будут размещены закупки на приобретение 3 жилых помещений. Уведомлением ДФ ХМАО-Югры от 06.11.2018 г. №290/11/02/3/290050104/84310 доведены субвенции на предоставление жилых помещений детям-сиротам в размере 14 001,759 тыс.руб. Готовится информация о возврате средств субвенции в связи с невозможностью проведения муниципальных закупок в текущем году.
</t>
        </r>
        <r>
          <rPr>
            <u/>
            <sz val="16"/>
            <rFont val="Times New Roman"/>
            <family val="2"/>
            <charset val="204"/>
          </rPr>
          <t>ДО:</t>
        </r>
        <r>
          <rPr>
            <sz val="16"/>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приобретение 203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22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rFont val="Times New Roman"/>
            <family val="2"/>
            <charset val="204"/>
          </rPr>
          <t>АГ:</t>
        </r>
        <r>
          <rPr>
            <sz val="16"/>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2"/>
            <charset val="204"/>
          </rPr>
          <t>ДГХ:</t>
        </r>
        <r>
          <rPr>
            <sz val="16"/>
            <rFont val="Times New Roman"/>
            <family val="2"/>
            <charset val="204"/>
          </rPr>
          <t xml:space="preserve"> 
Выполнен ремонт 4 жилых помещений детям-сиротам
</t>
        </r>
        <r>
          <rPr>
            <u/>
            <sz val="16"/>
            <rFont val="Times New Roman"/>
            <family val="2"/>
            <charset val="204"/>
          </rPr>
          <t xml:space="preserve">ДАиГ: </t>
        </r>
        <r>
          <rPr>
            <sz val="16"/>
            <rFont val="Times New Roman"/>
            <family val="2"/>
            <charset val="204"/>
          </rPr>
          <t xml:space="preserve">По размещенным в сентябре-октябре 2018 года закупкам заключено 33 муниципальных контракта на приобретение жилых помещений (33 кв.м, 43,2 кв.м. на сумму 75 609,55 тыс.руб.). Срок подписания актов-приема передачи жилых помещений - до 5 декабря 2018 года. Оплата будет произведена после подписания актов. Также состоялись аукционы на приобретение 35 жилых помещений, муниципальные контракты в стадии заключения (1 280,9 кв.м на сумму 67 775,98 тыс.руб.). По итогам проведенных закупок образовалась экономия средств, с учетом которых в декабре 2018 года будут размещены закупки на приобретение 3 жилых помещений. Уведомлением ДФ ХМАО-Югры от 06.11.2018 г. №290/11/02/3/290050104/84310 доведены субвенции на предоставление жилых помещений детям-сиротам в размере 14 001,759 тыс.руб. Готовится информация о возврате средств субвенции в связи с невозможностью проведения муниципальных закупок в текущем году.
</t>
        </r>
        <r>
          <rPr>
            <u/>
            <sz val="16"/>
            <rFont val="Times New Roman"/>
            <family val="2"/>
            <charset val="204"/>
          </rPr>
          <t>ДО:</t>
        </r>
        <r>
          <rPr>
            <sz val="16"/>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приобретение 203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22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80:J85">
    <dxf>
      <fill>
        <patternFill patternType="solid">
          <bgColor rgb="FFFFFF00"/>
        </patternFill>
      </fill>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01.12.2018'!$A$1:$J$212</formula>
    <oldFormula>'на 01.12.2018'!$A$1:$J$212</oldFormula>
  </rdn>
  <rdn rId="0" localSheetId="1" customView="1" name="Z_45DE1976_7F07_4EB4_8A9C_FB72D060BEFA_.wvu.PrintTitles" hidden="1" oldHidden="1">
    <formula>'на 01.12.2018'!$5:$8</formula>
    <oldFormula>'на 01.12.2018'!$5:$8</oldFormula>
  </rdn>
  <rdn rId="0" localSheetId="1" customView="1" name="Z_45DE1976_7F07_4EB4_8A9C_FB72D060BEFA_.wvu.FilterData" hidden="1" oldHidden="1">
    <formula>'на 01.12.2018'!$A$7:$J$416</formula>
    <oldFormula>'на 01.12.2018'!$A$7:$J$416</oldFormula>
  </rdn>
  <rcv guid="{45DE1976-7F07-4EB4-8A9C-FB72D060BEFA}"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 sId="1">
    <oc r="J55" t="inlineStr">
      <is>
        <r>
          <rPr>
            <u/>
            <sz val="16"/>
            <color theme="1"/>
            <rFont val="Times New Roman"/>
            <family val="2"/>
            <charset val="204"/>
          </rPr>
          <t xml:space="preserve">КУИ: </t>
        </r>
        <r>
          <rPr>
            <sz val="16"/>
            <color theme="1"/>
            <rFont val="Times New Roman"/>
            <family val="2"/>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3000,0 тыс. руб.
Выплачена субсидия на поддержку животноводства, переработку и реализацию продукции животноводства на содерж</t>
        </r>
        <r>
          <rPr>
            <sz val="16"/>
            <rFont val="Times New Roman"/>
            <family val="2"/>
            <charset val="204"/>
          </rPr>
          <t xml:space="preserve">ание маточного поголовья за 2018 год в размере 21,4тыс. рублей ЛПХ Коневу В.М. 
Оплачены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в размере 5,6 тыс.рублей. Средства использованы в полном объеме.
</t>
        </r>
        <r>
          <rPr>
            <u/>
            <sz val="16"/>
            <rFont val="Times New Roman"/>
            <family val="2"/>
            <charset val="204"/>
          </rPr>
          <t>ДГХ:</t>
        </r>
        <r>
          <rPr>
            <sz val="16"/>
            <rFont val="Times New Roman"/>
            <family val="2"/>
            <charset val="204"/>
          </rPr>
          <t xml:space="preserve"> За счет средств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планируется выполнение работ по отлову и содержанию безнадзорных животных  в рамках заключенного муниципального контракта. 
</t>
        </r>
        <r>
          <rPr>
            <u/>
            <sz val="16"/>
            <rFont val="Times New Roman"/>
            <family val="2"/>
            <charset val="204"/>
          </rPr>
          <t>АГ</t>
        </r>
        <r>
          <rPr>
            <sz val="16"/>
            <rFont val="Times New Roman"/>
            <family val="2"/>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Средства субвенции будут использованы до конца текущего года. </t>
        </r>
      </is>
    </oc>
    <nc r="J55" t="inlineStr">
      <is>
        <r>
          <rPr>
            <u/>
            <sz val="16"/>
            <color theme="1"/>
            <rFont val="Times New Roman"/>
            <family val="2"/>
            <charset val="204"/>
          </rPr>
          <t xml:space="preserve">КУИ: </t>
        </r>
        <r>
          <rPr>
            <sz val="16"/>
            <color theme="1"/>
            <rFont val="Times New Roman"/>
            <family val="2"/>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3000,0 тыс. руб.
Выплачена субсидия на поддержку животноводства, переработку и реализацию продукции животноводства на содерж</t>
        </r>
        <r>
          <rPr>
            <sz val="16"/>
            <rFont val="Times New Roman"/>
            <family val="2"/>
            <charset val="204"/>
          </rPr>
          <t xml:space="preserve">ание маточного поголовья за 2018 год в размере 21,4тыс. рублей ЛПХ Коневу В.М. 
Оплачены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в размере 5,6 тыс.рублей. Средства использованы в полном объеме.
</t>
        </r>
        <r>
          <rPr>
            <u/>
            <sz val="16"/>
            <rFont val="Times New Roman"/>
            <family val="2"/>
            <charset val="204"/>
          </rPr>
          <t>ДГХ:</t>
        </r>
        <r>
          <rPr>
            <sz val="16"/>
            <rFont val="Times New Roman"/>
            <family val="2"/>
            <charset val="204"/>
          </rPr>
          <t xml:space="preserve"> За счет средств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заключенного муниципального контракта выполняются рабоыт по отлову и содержанию безнадзорных животных  
</t>
        </r>
        <r>
          <rPr>
            <u/>
            <sz val="16"/>
            <rFont val="Times New Roman"/>
            <family val="2"/>
            <charset val="204"/>
          </rPr>
          <t>АГ</t>
        </r>
        <r>
          <rPr>
            <sz val="16"/>
            <rFont val="Times New Roman"/>
            <family val="2"/>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Средства субвенции будут использованы до конца текущего года. </t>
        </r>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1">
    <oc r="J86" t="inlineStr">
      <is>
        <t xml:space="preserve">Произведена выплата субсидий на приобретение жилых помещений для 15 участников программы. Не использованы средства в размере 1 696,86 тыс.руб., предусмотренные на выплату 1 субсидии. Департаментом городского хозяйства ведется работа с участником программы по оформлению необходимых документов для получения субсидии на приобретение жилого помещения. Средства будут использованы в следующем отчетном периоде. </t>
      </is>
    </oc>
    <nc r="J86" t="inlineStr">
      <is>
        <t xml:space="preserve">Произведена выплата субсидий на приобретение жилых помещений для 15 участников программы. Не использованы средства в размере 1 696,86 тыс.руб., предусмотренные на выплату 1 субсидии. Департаментом городского хозяйства ведется работа с участником программы по оформлению необходимых документов для получения субсидии на приобретение жилого помещения. </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9:I214" start="0" length="2147483647">
    <dxf>
      <font>
        <sz val="20"/>
      </font>
    </dxf>
  </rfmt>
  <rfmt sheetId="1" sqref="A213:XFD214" start="0" length="2147483647">
    <dxf>
      <font>
        <color theme="1"/>
      </font>
    </dxf>
  </rfmt>
  <rcv guid="{BEA0FDBA-BB07-4C19-8BBD-5E57EE395C09}" action="delete"/>
  <rdn rId="0" localSheetId="1" customView="1" name="Z_BEA0FDBA_BB07_4C19_8BBD_5E57EE395C09_.wvu.PrintArea" hidden="1" oldHidden="1">
    <formula>'на 01.12.2018'!$A$1:$J$214</formula>
    <oldFormula>'на 01.12.2018'!$A$1:$J$214</oldFormula>
  </rdn>
  <rdn rId="0" localSheetId="1" customView="1" name="Z_BEA0FDBA_BB07_4C19_8BBD_5E57EE395C09_.wvu.PrintTitles" hidden="1" oldHidden="1">
    <formula>'на 01.12.2018'!$5:$8</formula>
    <oldFormula>'на 01.12.2018'!$5:$8</oldFormula>
  </rdn>
  <rdn rId="0" localSheetId="1" customView="1" name="Z_BEA0FDBA_BB07_4C19_8BBD_5E57EE395C09_.wvu.FilterData" hidden="1" oldHidden="1">
    <formula>'на 01.12.2018'!$A$7:$J$416</formula>
    <oldFormula>'на 01.12.2018'!$A$7:$J$416</oldFormula>
  </rdn>
  <rcv guid="{BEA0FDBA-BB07-4C19-8BBD-5E57EE395C09}"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01.12.2018'!$A$1:$J$214</formula>
    <oldFormula>'на 01.12.2018'!$A$1:$J$212</oldFormula>
  </rdn>
  <rdn rId="0" localSheetId="1" customView="1" name="Z_45DE1976_7F07_4EB4_8A9C_FB72D060BEFA_.wvu.PrintTitles" hidden="1" oldHidden="1">
    <formula>'на 01.12.2018'!$5:$8</formula>
    <oldFormula>'на 01.12.2018'!$5:$8</oldFormula>
  </rdn>
  <rdn rId="0" localSheetId="1" customView="1" name="Z_45DE1976_7F07_4EB4_8A9C_FB72D060BEFA_.wvu.FilterData" hidden="1" oldHidden="1">
    <formula>'на 01.12.2018'!$A$7:$J$416</formula>
    <oldFormula>'на 01.12.2018'!$A$7:$J$416</oldFormula>
  </rdn>
  <rcv guid="{45DE1976-7F07-4EB4-8A9C-FB72D060BEFA}"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 sId="1">
    <oc r="K79">
      <f>D80-I80</f>
    </oc>
    <nc r="K79">
      <f>D80-I80</f>
    </nc>
  </rcc>
  <rcc rId="50" sId="1" numFmtId="4">
    <oc r="I82">
      <v>1037564.43</v>
    </oc>
    <nc r="I82">
      <v>851954.4</v>
    </nc>
  </rcc>
  <rcc rId="51" sId="1" numFmtId="4">
    <oc r="I83">
      <v>128238.3</v>
    </oc>
    <nc r="I83">
      <v>105297.7</v>
    </nc>
  </rcc>
  <rcc rId="52" sId="1">
    <oc r="J80" t="inlineStr">
      <is>
        <t xml:space="preserve">В апреле, мае, июне, июле, августе, сентябре 2018 года аукционы на приобретение жилых помещений признаны не состоявшимися по причине отсутствия заявок на участие. В октябре-ноябре 2018 года опубликованы все извещения о проведении 79 аукционов на приобретение 510 жилых помещений. Аукционы на приобретение 429 жилых помещений состоялись- стадия заключения муниципальных контрактов. 2 аукциона на приобретение 2-х трехкомнатных квартир не состоялись - не подано ни одной заявки. Подача заявок участниками еще по 2 аукционам (79 квартир) - до 7 декабря 2018 г. Условиями закупок предусмотрено авансирование 100% в 2018 году, срок передачи жилых помещений - 01 апреля 2019 года.  </t>
      </is>
    </oc>
    <nc r="J80" t="inlineStr">
      <is>
        <t>В апреле, мае, июне, июле, августе, сентябре 2018 года аукционы на приобретение жилых помещений признаны не состоявшимися по причине отсутствия заявок на участие. В октябре-ноябре 2018 года опубликованы все извещения о проведении 79 аукционов на приобретение 510 жилых помещений. Аукционы на приобретение 429 жилых помещений состоялись- стадия заключения муниципальных контрактов. 2 аукциона на приобретение 2-х трехкомнатных квартир не состоялись - не подано ни одной заявки. Подача заявок участниками еще по 2 аукционам (79 квартир) - до 7 декабря 2018 г. Условиями закупок предусмотрено авансирование 100% в 2018 году, срок передачи жилых помещений - 01 апреля 2019 года.  
Экономия в размере 196 386,33 тыс. руб.(в том числе средства округа - 174 783,8 тыс. руб., 21 602,5 тыс. руб - средства местного бюджета)  сложилась по результатам формирования НМЦК и проведения конкурсных процедур.</t>
      </is>
    </nc>
  </rcc>
  <rfmt sheetId="1" sqref="J80:J85">
    <dxf>
      <fill>
        <patternFill>
          <bgColor theme="0"/>
        </patternFill>
      </fill>
    </dxf>
  </rfmt>
  <rcc rId="53" sId="1">
    <oc r="K97">
      <f>D98-I98</f>
    </oc>
    <nc r="K97">
      <f>D98-I98</f>
    </nc>
  </rcc>
  <rcv guid="{67ADFAE6-A9AF-44D7-8539-93CD0F6B7849}" action="delete"/>
  <rdn rId="0" localSheetId="1" customView="1" name="Z_67ADFAE6_A9AF_44D7_8539_93CD0F6B7849_.wvu.PrintArea" hidden="1" oldHidden="1">
    <formula>'на 01.12.2018'!$A$1:$J$214</formula>
    <oldFormula>'на 01.12.2018'!$A$1:$J$214</oldFormula>
  </rdn>
  <rdn rId="0" localSheetId="1" customView="1" name="Z_67ADFAE6_A9AF_44D7_8539_93CD0F6B7849_.wvu.PrintTitles" hidden="1" oldHidden="1">
    <formula>'на 01.12.2018'!$5:$8</formula>
    <oldFormula>'на 01.12.2018'!$5:$8</oldFormula>
  </rdn>
  <rdn rId="0" localSheetId="1" customView="1" name="Z_67ADFAE6_A9AF_44D7_8539_93CD0F6B7849_.wvu.Rows" hidden="1" oldHidden="1">
    <formula>'на 01.12.2018'!$152:$157</formula>
    <oldFormula>'на 01.12.2018'!$152:$157</oldFormula>
  </rdn>
  <rdn rId="0" localSheetId="1" customView="1" name="Z_67ADFAE6_A9AF_44D7_8539_93CD0F6B7849_.wvu.FilterData" hidden="1" oldHidden="1">
    <formula>'на 01.12.2018'!$A$7:$J$416</formula>
    <oldFormula>'на 01.12.2018'!$A$7:$J$416</oldFormula>
  </rdn>
  <rcv guid="{67ADFAE6-A9AF-44D7-8539-93CD0F6B7849}"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 sId="1">
    <oc r="J80" t="inlineStr">
      <is>
        <t>В апреле, мае, июне, июле, августе, сентябре 2018 года аукционы на приобретение жилых помещений признаны не состоявшимися по причине отсутствия заявок на участие. В октябре-ноябре 2018 года опубликованы все извещения о проведении 79 аукционов на приобретение 510 жилых помещений. Аукционы на приобретение 429 жилых помещений состоялись- стадия заключения муниципальных контрактов. 2 аукциона на приобретение 2-х трехкомнатных квартир не состоялись - не подано ни одной заявки. Подача заявок участниками еще по 2 аукционам (79 квартир) - до 7 декабря 2018 г. Условиями закупок предусмотрено авансирование 100% в 2018 году, срок передачи жилых помещений - 01 апреля 2019 года.  
Экономия в размере 196 386,33 тыс. руб.(в том числе средства округа - 174 783,8 тыс. руб., 21 602,5 тыс. руб - средства местного бюджета)  сложилась по результатам формирования НМЦК и проведения конкурсных процедур.</t>
      </is>
    </oc>
    <nc r="J80" t="inlineStr">
      <is>
        <t>В апреле, мае, июне, июле, августе, сентябре 2018 года аукционы на приобретение жилых помещений признаны не состоявшимися по причине отсутствия заявок на участие. В октябре-ноябре 2018 года опубликованы все извещения о проведении 79 аукционов на приобретение 510 жилых помещений. Аукционы на приобретение 429 жилых помещений состоялись- стадия заключения муниципальных контрактов. 2 аукциона на приобретение 2-х трехкомнатных квартир не состоялись - не подано ни одной заявки. Подача заявок участниками еще по 2 аукционам (79 квартир) - до 7 декабря 2018 г. Условиями закупок предусмотрено авансирование 100% в 2018 году, срок передачи жилых помещений - 01 апреля 2019 года.  
Экономия в размере 208 550,63 тыс. руб.(в том числе средства округа - 185 610,03 тыс. руб., 22 940,6 тыс. руб - средства местного бюджета)  сложилась по результатам формирования НМЦК и проведения конкурсных процедур.</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01.12.2018'!$A$1:$J$214</formula>
    <oldFormula>'на 01.12.2018'!$A$1:$J$214</oldFormula>
  </rdn>
  <rdn rId="0" localSheetId="1" customView="1" name="Z_67ADFAE6_A9AF_44D7_8539_93CD0F6B7849_.wvu.PrintTitles" hidden="1" oldHidden="1">
    <formula>'на 01.12.2018'!$5:$8</formula>
    <oldFormula>'на 01.12.2018'!$5:$8</oldFormula>
  </rdn>
  <rdn rId="0" localSheetId="1" customView="1" name="Z_67ADFAE6_A9AF_44D7_8539_93CD0F6B7849_.wvu.Rows" hidden="1" oldHidden="1">
    <formula>'на 01.12.2018'!$152:$157</formula>
    <oldFormula>'на 01.12.2018'!$152:$157</oldFormula>
  </rdn>
  <rdn rId="0" localSheetId="1" customView="1" name="Z_67ADFAE6_A9AF_44D7_8539_93CD0F6B7849_.wvu.FilterData" hidden="1" oldHidden="1">
    <formula>'на 01.12.2018'!$A$7:$J$416</formula>
    <oldFormula>'на 01.12.2018'!$A$7:$J$416</oldFormula>
  </rdn>
  <rcv guid="{67ADFAE6-A9AF-44D7-8539-93CD0F6B7849}"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01.12.2018'!$A$1:$J$214</formula>
    <oldFormula>'на 01.12.2018'!$A$1:$J$214</oldFormula>
  </rdn>
  <rdn rId="0" localSheetId="1" customView="1" name="Z_67ADFAE6_A9AF_44D7_8539_93CD0F6B7849_.wvu.PrintTitles" hidden="1" oldHidden="1">
    <formula>'на 01.12.2018'!$5:$8</formula>
    <oldFormula>'на 01.12.2018'!$5:$8</oldFormula>
  </rdn>
  <rdn rId="0" localSheetId="1" customView="1" name="Z_67ADFAE6_A9AF_44D7_8539_93CD0F6B7849_.wvu.Rows" hidden="1" oldHidden="1">
    <formula>'на 01.12.2018'!$152:$157</formula>
    <oldFormula>'на 01.12.2018'!$152:$157</oldFormula>
  </rdn>
  <rdn rId="0" localSheetId="1" customView="1" name="Z_67ADFAE6_A9AF_44D7_8539_93CD0F6B7849_.wvu.FilterData" hidden="1" oldHidden="1">
    <formula>'на 01.12.2018'!$A$7:$J$416</formula>
    <oldFormula>'на 01.12.2018'!$A$7:$J$416</oldFormula>
  </rdn>
  <rcv guid="{67ADFAE6-A9AF-44D7-8539-93CD0F6B7849}"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01.12.2018'!$A$1:$J$214</formula>
    <oldFormula>'на 01.12.2018'!$A$1:$J$214</oldFormula>
  </rdn>
  <rdn rId="0" localSheetId="1" customView="1" name="Z_67ADFAE6_A9AF_44D7_8539_93CD0F6B7849_.wvu.PrintTitles" hidden="1" oldHidden="1">
    <formula>'на 01.12.2018'!$5:$8</formula>
    <oldFormula>'на 01.12.2018'!$5:$8</oldFormula>
  </rdn>
  <rdn rId="0" localSheetId="1" customView="1" name="Z_67ADFAE6_A9AF_44D7_8539_93CD0F6B7849_.wvu.Rows" hidden="1" oldHidden="1">
    <formula>'на 01.12.2018'!$152:$157</formula>
    <oldFormula>'на 01.12.2018'!$152:$157</oldFormula>
  </rdn>
  <rdn rId="0" localSheetId="1" customView="1" name="Z_67ADFAE6_A9AF_44D7_8539_93CD0F6B7849_.wvu.FilterData" hidden="1" oldHidden="1">
    <formula>'на 01.12.2018'!$A$7:$J$416</formula>
    <oldFormula>'на 01.12.2018'!$A$7:$J$416</oldFormula>
  </rdn>
  <rcv guid="{67ADFAE6-A9AF-44D7-8539-93CD0F6B7849}"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01.12.2018'!$A$1:$J$214</formula>
    <oldFormula>'на 01.12.2018'!$A$1:$J$214</oldFormula>
  </rdn>
  <rdn rId="0" localSheetId="1" customView="1" name="Z_67ADFAE6_A9AF_44D7_8539_93CD0F6B7849_.wvu.PrintTitles" hidden="1" oldHidden="1">
    <formula>'на 01.12.2018'!$5:$8</formula>
    <oldFormula>'на 01.12.2018'!$5:$8</oldFormula>
  </rdn>
  <rdn rId="0" localSheetId="1" customView="1" name="Z_67ADFAE6_A9AF_44D7_8539_93CD0F6B7849_.wvu.Rows" hidden="1" oldHidden="1">
    <formula>'на 01.12.2018'!$18:$20,'на 01.12.2018'!$27:$28,'на 01.12.2018'!$152:$157</formula>
    <oldFormula>'на 01.12.2018'!$152:$157</oldFormula>
  </rdn>
  <rdn rId="0" localSheetId="1" customView="1" name="Z_67ADFAE6_A9AF_44D7_8539_93CD0F6B7849_.wvu.FilterData" hidden="1" oldHidden="1">
    <formula>'на 01.12.2018'!$A$7:$J$416</formula>
    <oldFormula>'на 01.12.2018'!$A$7:$J$416</oldFormula>
  </rdn>
  <rcv guid="{67ADFAE6-A9AF-44D7-8539-93CD0F6B7849}"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 sId="1">
    <oc r="K8">
      <f>D9-I9</f>
    </oc>
    <nc r="K8"/>
  </rcc>
  <rcc rId="76" sId="1">
    <oc r="K9">
      <f>D10-I10</f>
    </oc>
    <nc r="K9"/>
  </rcc>
  <rcc rId="77" sId="1">
    <oc r="K10">
      <f>D11-I11</f>
    </oc>
    <nc r="K10"/>
  </rcc>
  <rcc rId="78" sId="1">
    <oc r="K11">
      <f>D12-I12</f>
    </oc>
    <nc r="K11"/>
  </rcc>
  <rcc rId="79" sId="1">
    <oc r="K12">
      <f>D13-I13</f>
    </oc>
    <nc r="K12"/>
  </rcc>
  <rcc rId="80" sId="1">
    <oc r="K13">
      <f>D14-I14</f>
    </oc>
    <nc r="K13"/>
  </rcc>
  <rcc rId="81" sId="1">
    <oc r="K14">
      <f>D15-I15</f>
    </oc>
    <nc r="K14"/>
  </rcc>
  <rcc rId="82" sId="1">
    <oc r="K15">
      <f>D16-I16</f>
    </oc>
    <nc r="K15"/>
  </rcc>
  <rcc rId="83" sId="1">
    <oc r="K16">
      <f>D17-I17</f>
    </oc>
    <nc r="K16"/>
  </rcc>
  <rcc rId="84" sId="1">
    <oc r="K17">
      <f>D18-I18</f>
    </oc>
    <nc r="K17"/>
  </rcc>
  <rcc rId="85" sId="1">
    <oc r="K18">
      <f>D19-I19</f>
    </oc>
    <nc r="K18"/>
  </rcc>
  <rcc rId="86" sId="1">
    <oc r="K19">
      <f>D20-I20</f>
    </oc>
    <nc r="K19"/>
  </rcc>
  <rcc rId="87" sId="1">
    <oc r="K20">
      <f>D21-I21</f>
    </oc>
    <nc r="K20"/>
  </rcc>
  <rcc rId="88" sId="1">
    <oc r="K21">
      <f>D22-I22</f>
    </oc>
    <nc r="K21"/>
  </rcc>
  <rcc rId="89" sId="1">
    <oc r="K22">
      <f>D23-I23</f>
    </oc>
    <nc r="K22"/>
  </rcc>
  <rcc rId="90" sId="1">
    <oc r="K23">
      <f>D24-I24</f>
    </oc>
    <nc r="K23"/>
  </rcc>
  <rcc rId="91" sId="1">
    <oc r="K24">
      <f>D25-I25</f>
    </oc>
    <nc r="K24"/>
  </rcc>
  <rcc rId="92" sId="1">
    <oc r="K25">
      <f>D26-I26</f>
    </oc>
    <nc r="K25"/>
  </rcc>
  <rcc rId="93" sId="1">
    <oc r="K26">
      <f>D27-I27</f>
    </oc>
    <nc r="K26"/>
  </rcc>
  <rcc rId="94" sId="1">
    <oc r="K27">
      <f>D28-I28</f>
    </oc>
    <nc r="K27"/>
  </rcc>
  <rcc rId="95" sId="1">
    <oc r="K28">
      <f>D29-I29</f>
    </oc>
    <nc r="K28"/>
  </rcc>
  <rcc rId="96" sId="1">
    <oc r="K29">
      <f>D30-I30</f>
    </oc>
    <nc r="K29"/>
  </rcc>
  <rcc rId="97" sId="1">
    <oc r="K30">
      <f>D31-I31</f>
    </oc>
    <nc r="K30"/>
  </rcc>
  <rcc rId="98" sId="1">
    <oc r="K31">
      <f>D32-I32</f>
    </oc>
    <nc r="K31"/>
  </rcc>
  <rcc rId="99" sId="1">
    <oc r="K32">
      <f>D33-I33</f>
    </oc>
    <nc r="K32"/>
  </rcc>
  <rcc rId="100" sId="1">
    <oc r="K33">
      <f>D34-I34</f>
    </oc>
    <nc r="K33"/>
  </rcc>
  <rcc rId="101" sId="1">
    <oc r="K34">
      <f>D35-I35</f>
    </oc>
    <nc r="K34"/>
  </rcc>
  <rcc rId="102" sId="1">
    <oc r="K35">
      <f>D36-I36</f>
    </oc>
    <nc r="K35"/>
  </rcc>
  <rcc rId="103" sId="1">
    <oc r="K36">
      <f>D37-I37</f>
    </oc>
    <nc r="K36"/>
  </rcc>
  <rcc rId="104" sId="1">
    <oc r="K37">
      <f>D38-I38</f>
    </oc>
    <nc r="K37"/>
  </rcc>
  <rcc rId="105" sId="1">
    <oc r="K38">
      <f>D39-I39</f>
    </oc>
    <nc r="K38"/>
  </rcc>
  <rcc rId="106" sId="1">
    <oc r="K39">
      <f>D40-I40</f>
    </oc>
    <nc r="K39"/>
  </rcc>
  <rcc rId="107" sId="1">
    <oc r="K40">
      <f>D41-I41</f>
    </oc>
    <nc r="K40"/>
  </rcc>
  <rcc rId="108" sId="1">
    <oc r="K41">
      <f>D42-I42</f>
    </oc>
    <nc r="K41"/>
  </rcc>
  <rcc rId="109" sId="1">
    <oc r="K42">
      <f>D43-I43</f>
    </oc>
    <nc r="K42"/>
  </rcc>
  <rcc rId="110" sId="1">
    <oc r="K43">
      <f>D44-I44</f>
    </oc>
    <nc r="K43"/>
  </rcc>
  <rcc rId="111" sId="1">
    <oc r="K44">
      <f>D45-I45</f>
    </oc>
    <nc r="K44"/>
  </rcc>
  <rcc rId="112" sId="1">
    <oc r="K45">
      <f>D46-I46</f>
    </oc>
    <nc r="K45"/>
  </rcc>
  <rcc rId="113" sId="1">
    <oc r="K46">
      <f>D47-I47</f>
    </oc>
    <nc r="K46"/>
  </rcc>
  <rcc rId="114" sId="1">
    <oc r="K47">
      <f>D48-I48</f>
    </oc>
    <nc r="K47"/>
  </rcc>
  <rcc rId="115" sId="1">
    <oc r="K48">
      <f>D49-I49</f>
    </oc>
    <nc r="K48"/>
  </rcc>
  <rcc rId="116" sId="1">
    <oc r="K49">
      <f>D50-I50</f>
    </oc>
    <nc r="K49"/>
  </rcc>
  <rcc rId="117" sId="1">
    <oc r="K50">
      <f>D51-I51</f>
    </oc>
    <nc r="K50"/>
  </rcc>
  <rcc rId="118" sId="1">
    <oc r="K51">
      <f>D52-I52</f>
    </oc>
    <nc r="K51"/>
  </rcc>
  <rcc rId="119" sId="1">
    <oc r="K52">
      <f>D53-I53</f>
    </oc>
    <nc r="K52"/>
  </rcc>
  <rcc rId="120" sId="1">
    <oc r="K53">
      <f>D54-I54</f>
    </oc>
    <nc r="K53"/>
  </rcc>
  <rcc rId="121" sId="1">
    <oc r="K54">
      <f>D55-I55</f>
    </oc>
    <nc r="K54"/>
  </rcc>
  <rcc rId="122" sId="1">
    <oc r="K55">
      <f>D56-I56</f>
    </oc>
    <nc r="K55"/>
  </rcc>
  <rcc rId="123" sId="1">
    <oc r="K56">
      <f>D57-I57</f>
    </oc>
    <nc r="K56"/>
  </rcc>
  <rcc rId="124" sId="1">
    <oc r="K57">
      <f>D58-I58</f>
    </oc>
    <nc r="K57"/>
  </rcc>
  <rcc rId="125" sId="1">
    <oc r="K58">
      <f>D59-I59</f>
    </oc>
    <nc r="K58"/>
  </rcc>
  <rcc rId="126" sId="1">
    <oc r="K59">
      <f>D60-I60</f>
    </oc>
    <nc r="K59"/>
  </rcc>
  <rcc rId="127" sId="1">
    <oc r="K60">
      <f>D61-I61</f>
    </oc>
    <nc r="K60"/>
  </rcc>
  <rcc rId="128" sId="1">
    <oc r="K61">
      <f>D62-I62</f>
    </oc>
    <nc r="K61"/>
  </rcc>
  <rcc rId="129" sId="1">
    <oc r="K62">
      <f>D63-I63</f>
    </oc>
    <nc r="K62"/>
  </rcc>
  <rcc rId="130" sId="1">
    <oc r="K63">
      <f>D64-I64</f>
    </oc>
    <nc r="K63"/>
  </rcc>
  <rcc rId="131" sId="1">
    <oc r="K64">
      <f>D65-I65</f>
    </oc>
    <nc r="K64"/>
  </rcc>
  <rcc rId="132" sId="1">
    <oc r="K65">
      <f>D66-I66</f>
    </oc>
    <nc r="K65"/>
  </rcc>
  <rcc rId="133" sId="1">
    <oc r="K66">
      <f>D67-I67</f>
    </oc>
    <nc r="K66"/>
  </rcc>
  <rcc rId="134" sId="1">
    <oc r="K67">
      <f>D68-I68</f>
    </oc>
    <nc r="K67"/>
  </rcc>
  <rcc rId="135" sId="1">
    <oc r="K68">
      <f>D68-I68</f>
    </oc>
    <nc r="K68"/>
  </rcc>
  <rcc rId="136" sId="1">
    <oc r="K69">
      <f>D70-I70</f>
    </oc>
    <nc r="K69"/>
  </rcc>
  <rcc rId="137" sId="1">
    <oc r="K70">
      <f>D71-I71</f>
    </oc>
    <nc r="K70"/>
  </rcc>
  <rcc rId="138" sId="1">
    <oc r="K71">
      <f>D72-I72</f>
    </oc>
    <nc r="K71"/>
  </rcc>
  <rcc rId="139" sId="1">
    <oc r="K72">
      <f>D73-I73</f>
    </oc>
    <nc r="K72"/>
  </rcc>
  <rcc rId="140" sId="1">
    <oc r="K73">
      <f>D74-I74</f>
    </oc>
    <nc r="K73"/>
  </rcc>
  <rcc rId="141" sId="1">
    <oc r="K74">
      <f>D75-I75</f>
    </oc>
    <nc r="K74"/>
  </rcc>
  <rcc rId="142" sId="1">
    <oc r="K75">
      <f>D76-I76</f>
    </oc>
    <nc r="K75"/>
  </rcc>
  <rcc rId="143" sId="1">
    <oc r="K76">
      <f>D77-I77</f>
    </oc>
    <nc r="K76"/>
  </rcc>
  <rcc rId="144" sId="1">
    <oc r="K77">
      <f>D78-I78</f>
    </oc>
    <nc r="K77"/>
  </rcc>
  <rcc rId="145" sId="1">
    <oc r="K78">
      <f>D79-I79</f>
    </oc>
    <nc r="K78"/>
  </rcc>
  <rcc rId="146" sId="1">
    <oc r="K79">
      <f>D80-I80</f>
    </oc>
    <nc r="K79"/>
  </rcc>
  <rcc rId="147" sId="1">
    <oc r="K80">
      <f>D81-I81</f>
    </oc>
    <nc r="K80"/>
  </rcc>
  <rcc rId="148" sId="1">
    <oc r="K81">
      <f>D82-I82</f>
    </oc>
    <nc r="K81"/>
  </rcc>
  <rcc rId="149" sId="1">
    <oc r="K82">
      <f>D83-I83</f>
    </oc>
    <nc r="K82"/>
  </rcc>
  <rcc rId="150" sId="1">
    <oc r="K83">
      <f>D84-I84</f>
    </oc>
    <nc r="K83"/>
  </rcc>
  <rcc rId="151" sId="1">
    <oc r="K84">
      <f>D85-I85</f>
    </oc>
    <nc r="K84"/>
  </rcc>
  <rcc rId="152" sId="1">
    <oc r="K85">
      <f>D86-I86</f>
    </oc>
    <nc r="K85"/>
  </rcc>
  <rcc rId="153" sId="1">
    <oc r="K86">
      <f>D86-G86</f>
    </oc>
    <nc r="K86"/>
  </rcc>
  <rcc rId="154" sId="1">
    <oc r="K87">
      <f>D88-I88</f>
    </oc>
    <nc r="K87"/>
  </rcc>
  <rcc rId="155" sId="1">
    <oc r="K88">
      <f>D89-I89</f>
    </oc>
    <nc r="K88"/>
  </rcc>
  <rcc rId="156" sId="1">
    <oc r="K89">
      <f>D90-I90</f>
    </oc>
    <nc r="K89"/>
  </rcc>
  <rcc rId="157" sId="1">
    <oc r="K90">
      <f>D91-I91</f>
    </oc>
    <nc r="K90"/>
  </rcc>
  <rcc rId="158" sId="1">
    <oc r="K91">
      <f>D92-I92</f>
    </oc>
    <nc r="K91"/>
  </rcc>
  <rcc rId="159" sId="1">
    <oc r="K92">
      <f>D93-I93</f>
    </oc>
    <nc r="K92"/>
  </rcc>
  <rcc rId="160" sId="1">
    <oc r="K93">
      <f>D94-I94</f>
    </oc>
    <nc r="K93"/>
  </rcc>
  <rcc rId="161" sId="1">
    <oc r="K94">
      <f>D95-I95</f>
    </oc>
    <nc r="K94"/>
  </rcc>
  <rcc rId="162" sId="1">
    <oc r="K95">
      <f>D96-I96</f>
    </oc>
    <nc r="K95"/>
  </rcc>
  <rcc rId="163" sId="1">
    <oc r="K96">
      <f>D97-I97</f>
    </oc>
    <nc r="K96"/>
  </rcc>
  <rcc rId="164" sId="1">
    <oc r="K97">
      <f>D98-I98</f>
    </oc>
    <nc r="K97"/>
  </rcc>
  <rcc rId="165" sId="1">
    <oc r="K98">
      <f>D99-I99</f>
    </oc>
    <nc r="K98"/>
  </rcc>
  <rcc rId="166" sId="1">
    <oc r="K99">
      <f>D100-I100</f>
    </oc>
    <nc r="K99"/>
  </rcc>
  <rcc rId="167" sId="1">
    <oc r="K100">
      <f>D101-I101</f>
    </oc>
    <nc r="K100"/>
  </rcc>
  <rcc rId="168" sId="1">
    <oc r="K101">
      <f>D102-I102</f>
    </oc>
    <nc r="K101"/>
  </rcc>
  <rcc rId="169" sId="1">
    <oc r="K102">
      <f>D103-I103</f>
    </oc>
    <nc r="K102"/>
  </rcc>
  <rcc rId="170" sId="1">
    <oc r="K103">
      <f>D104-I104</f>
    </oc>
    <nc r="K103"/>
  </rcc>
  <rcc rId="171" sId="1">
    <oc r="K104">
      <f>D104-I104</f>
    </oc>
    <nc r="K104"/>
  </rcc>
  <rcc rId="172" sId="1">
    <oc r="K105">
      <f>D106-I106</f>
    </oc>
    <nc r="K105"/>
  </rcc>
  <rcc rId="173" sId="1">
    <oc r="K106">
      <f>D107-I107</f>
    </oc>
    <nc r="K106"/>
  </rcc>
  <rcc rId="174" sId="1">
    <oc r="K107">
      <f>D108-I108</f>
    </oc>
    <nc r="K107"/>
  </rcc>
  <rcc rId="175" sId="1">
    <oc r="K108">
      <f>D109-I109</f>
    </oc>
    <nc r="K108"/>
  </rcc>
  <rcc rId="176" sId="1">
    <oc r="K109">
      <f>D110-I110</f>
    </oc>
    <nc r="K109"/>
  </rcc>
  <rcc rId="177" sId="1">
    <oc r="K110">
      <f>D111-I111</f>
    </oc>
    <nc r="K110"/>
  </rcc>
  <rcc rId="178" sId="1">
    <oc r="K111">
      <f>D112-I112</f>
    </oc>
    <nc r="K111"/>
  </rcc>
  <rcc rId="179" sId="1">
    <oc r="K112">
      <f>D113-I113</f>
    </oc>
    <nc r="K112"/>
  </rcc>
  <rcc rId="180" sId="1">
    <oc r="K113">
      <f>D114-I114</f>
    </oc>
    <nc r="K113"/>
  </rcc>
  <rcc rId="181" sId="1">
    <oc r="K114">
      <f>D115-I115</f>
    </oc>
    <nc r="K114"/>
  </rcc>
  <rcc rId="182" sId="1">
    <oc r="K115">
      <f>D116-I116</f>
    </oc>
    <nc r="K115"/>
  </rcc>
  <rcc rId="183" sId="1">
    <oc r="K116">
      <f>D117-I117</f>
    </oc>
    <nc r="K116"/>
  </rcc>
  <rcc rId="184" sId="1">
    <oc r="K117">
      <f>D118-I118</f>
    </oc>
    <nc r="K117"/>
  </rcc>
  <rcc rId="185" sId="1">
    <oc r="K118">
      <f>D119-I119</f>
    </oc>
    <nc r="K118"/>
  </rcc>
  <rcc rId="186" sId="1">
    <oc r="K119">
      <f>D120-I120</f>
    </oc>
    <nc r="K119"/>
  </rcc>
  <rcc rId="187" sId="1">
    <oc r="K120">
      <f>D121-I121</f>
    </oc>
    <nc r="K120"/>
  </rcc>
  <rcc rId="188" sId="1">
    <oc r="K121">
      <f>D122-I122</f>
    </oc>
    <nc r="K121"/>
  </rcc>
  <rcc rId="189" sId="1">
    <oc r="K122">
      <f>D123-I123</f>
    </oc>
    <nc r="K122"/>
  </rcc>
  <rcc rId="190" sId="1">
    <oc r="K123">
      <f>D124-I124</f>
    </oc>
    <nc r="K123"/>
  </rcc>
  <rcc rId="191" sId="1">
    <oc r="K124">
      <f>D125-I125</f>
    </oc>
    <nc r="K124"/>
  </rcc>
  <rcc rId="192" sId="1">
    <oc r="K125">
      <f>D126-I126</f>
    </oc>
    <nc r="K125"/>
  </rcc>
  <rcc rId="193" sId="1">
    <oc r="K126">
      <f>D127-I127</f>
    </oc>
    <nc r="K126"/>
  </rcc>
  <rcc rId="194" sId="1">
    <oc r="K127">
      <f>D128-I128</f>
    </oc>
    <nc r="K127"/>
  </rcc>
  <rcc rId="195" sId="1">
    <oc r="K128">
      <f>D128-I128</f>
    </oc>
    <nc r="K128"/>
  </rcc>
  <rcc rId="196" sId="1">
    <oc r="K129">
      <f>D130-I130</f>
    </oc>
    <nc r="K129"/>
  </rcc>
  <rcc rId="197" sId="1">
    <oc r="K130">
      <f>D131-I131</f>
    </oc>
    <nc r="K130"/>
  </rcc>
  <rcc rId="198" sId="1">
    <oc r="K131">
      <f>D132-I132</f>
    </oc>
    <nc r="K131"/>
  </rcc>
  <rcc rId="199" sId="1">
    <oc r="K132">
      <f>D133-I133</f>
    </oc>
    <nc r="K132"/>
  </rcc>
  <rcc rId="200" sId="1">
    <oc r="K133">
      <f>D134-I134</f>
    </oc>
    <nc r="K133"/>
  </rcc>
  <rcc rId="201" sId="1">
    <oc r="K134">
      <f>D135-I135</f>
    </oc>
    <nc r="K134"/>
  </rcc>
  <rcc rId="202" sId="1">
    <oc r="K135">
      <f>D136-I136</f>
    </oc>
    <nc r="K135"/>
  </rcc>
  <rcc rId="203" sId="1">
    <oc r="K136">
      <f>D137-I137</f>
    </oc>
    <nc r="K136"/>
  </rcc>
  <rcc rId="204" sId="1">
    <oc r="K137">
      <f>D138-I138</f>
    </oc>
    <nc r="K137"/>
  </rcc>
  <rcc rId="205" sId="1">
    <oc r="K138">
      <f>D139-I139</f>
    </oc>
    <nc r="K138"/>
  </rcc>
  <rcc rId="206" sId="1">
    <oc r="K139">
      <f>D140-I140</f>
    </oc>
    <nc r="K139"/>
  </rcc>
  <rcc rId="207" sId="1">
    <oc r="K140">
      <f>D141-I141</f>
    </oc>
    <nc r="K140"/>
  </rcc>
  <rcc rId="208" sId="1">
    <oc r="K141">
      <f>D142-I142</f>
    </oc>
    <nc r="K141"/>
  </rcc>
  <rcc rId="209" sId="1">
    <oc r="K142">
      <f>D143-I143</f>
    </oc>
    <nc r="K142"/>
  </rcc>
  <rcc rId="210" sId="1">
    <oc r="K143">
      <f>D144-I144</f>
    </oc>
    <nc r="K143"/>
  </rcc>
  <rcc rId="211" sId="1">
    <oc r="K144">
      <f>D145-I145</f>
    </oc>
    <nc r="K144"/>
  </rcc>
  <rcc rId="212" sId="1">
    <oc r="K145">
      <f>D146-I146</f>
    </oc>
    <nc r="K145"/>
  </rcc>
  <rcc rId="213" sId="1">
    <oc r="K146">
      <f>D147-I147</f>
    </oc>
    <nc r="K146"/>
  </rcc>
  <rcc rId="214" sId="1">
    <oc r="K147">
      <f>D148-I148</f>
    </oc>
    <nc r="K147"/>
  </rcc>
  <rcc rId="215" sId="1">
    <oc r="K148">
      <f>D149-I149</f>
    </oc>
    <nc r="K148"/>
  </rcc>
  <rcc rId="216" sId="1">
    <oc r="K149">
      <f>D150-I150</f>
    </oc>
    <nc r="K149"/>
  </rcc>
  <rcc rId="217" sId="1">
    <oc r="K150">
      <f>D151-I151</f>
    </oc>
    <nc r="K150"/>
  </rcc>
  <rcc rId="218" sId="1">
    <oc r="K151">
      <f>D152-I152</f>
    </oc>
    <nc r="K151"/>
  </rcc>
  <rcc rId="219" sId="1">
    <oc r="K152">
      <f>D153-I153</f>
    </oc>
    <nc r="K152"/>
  </rcc>
  <rcc rId="220" sId="1">
    <oc r="K153">
      <f>D154-I154</f>
    </oc>
    <nc r="K153"/>
  </rcc>
  <rcc rId="221" sId="1">
    <oc r="K154">
      <f>D155-I155</f>
    </oc>
    <nc r="K154"/>
  </rcc>
  <rcc rId="222" sId="1">
    <oc r="K155">
      <f>D156-I156</f>
    </oc>
    <nc r="K155"/>
  </rcc>
  <rcc rId="223" sId="1">
    <oc r="K156">
      <f>D157-I157</f>
    </oc>
    <nc r="K156"/>
  </rcc>
  <rcc rId="224" sId="1">
    <oc r="K157">
      <f>D158-I158</f>
    </oc>
    <nc r="K157"/>
  </rcc>
  <rcc rId="225" sId="1">
    <oc r="K158">
      <f>D159-I159</f>
    </oc>
    <nc r="K158"/>
  </rcc>
  <rcc rId="226" sId="1">
    <oc r="K159">
      <f>D160-I160</f>
    </oc>
    <nc r="K159"/>
  </rcc>
  <rcc rId="227" sId="1">
    <oc r="K160">
      <f>D161-I161</f>
    </oc>
    <nc r="K160"/>
  </rcc>
  <rcc rId="228" sId="1">
    <oc r="K161">
      <f>D162-I162</f>
    </oc>
    <nc r="K161"/>
  </rcc>
  <rcc rId="229" sId="1">
    <oc r="K162">
      <f>D163-I163</f>
    </oc>
    <nc r="K162"/>
  </rcc>
  <rcc rId="230" sId="1">
    <oc r="K163">
      <f>D164-I164</f>
    </oc>
    <nc r="K163"/>
  </rcc>
  <rcc rId="231" sId="1">
    <oc r="K164">
      <f>D165-I165</f>
    </oc>
    <nc r="K164"/>
  </rcc>
  <rcc rId="232" sId="1">
    <oc r="K165">
      <f>D166-I166</f>
    </oc>
    <nc r="K165"/>
  </rcc>
  <rcc rId="233" sId="1">
    <oc r="K166">
      <f>D168-I168</f>
    </oc>
    <nc r="K166"/>
  </rcc>
  <rcc rId="234" sId="1">
    <oc r="K167">
      <f>D169-I169</f>
    </oc>
    <nc r="K167"/>
  </rcc>
  <rcc rId="235" sId="1">
    <oc r="K168">
      <f>D170-I170</f>
    </oc>
    <nc r="K168"/>
  </rcc>
  <rcc rId="236" sId="1">
    <oc r="K169">
      <f>D171-I171</f>
    </oc>
    <nc r="K169"/>
  </rcc>
  <rcc rId="237" sId="1">
    <oc r="K170">
      <f>D172-I172</f>
    </oc>
    <nc r="K170"/>
  </rcc>
  <rcc rId="238" sId="1">
    <oc r="K171">
      <f>D173-I173</f>
    </oc>
    <nc r="K171"/>
  </rcc>
  <rcc rId="239" sId="1">
    <oc r="K172">
      <f>D174-I174</f>
    </oc>
    <nc r="K172"/>
  </rcc>
  <rcc rId="240" sId="1">
    <oc r="K173">
      <f>D174-I174</f>
    </oc>
    <nc r="K173"/>
  </rcc>
  <rcc rId="241" sId="1">
    <oc r="K174">
      <f>D175-I175</f>
    </oc>
    <nc r="K174"/>
  </rcc>
  <rcc rId="242" sId="1">
    <oc r="K175">
      <f>D176-I176</f>
    </oc>
    <nc r="K175"/>
  </rcc>
  <rcc rId="243" sId="1">
    <oc r="K176">
      <f>D177-I177</f>
    </oc>
    <nc r="K176"/>
  </rcc>
  <rcc rId="244" sId="1">
    <oc r="K177">
      <f>D178-I178</f>
    </oc>
    <nc r="K177"/>
  </rcc>
  <rcc rId="245" sId="1">
    <oc r="K178">
      <f>D179-I179</f>
    </oc>
    <nc r="K178"/>
  </rcc>
  <rcc rId="246" sId="1">
    <oc r="K179">
      <f>D180-I180</f>
    </oc>
    <nc r="K179"/>
  </rcc>
  <rcc rId="247" sId="1">
    <oc r="K180">
      <f>D181-I181</f>
    </oc>
    <nc r="K180"/>
  </rcc>
  <rcc rId="248" sId="1">
    <oc r="K181">
      <f>D182-I182</f>
    </oc>
    <nc r="K181"/>
  </rcc>
  <rcc rId="249" sId="1">
    <oc r="K182">
      <f>D183-I183</f>
    </oc>
    <nc r="K182"/>
  </rcc>
  <rcc rId="250" sId="1">
    <oc r="K183">
      <f>D184-I184</f>
    </oc>
    <nc r="K183"/>
  </rcc>
  <rcc rId="251" sId="1">
    <oc r="K184">
      <f>D185-I185</f>
    </oc>
    <nc r="K184"/>
  </rcc>
  <rcc rId="252" sId="1">
    <oc r="K185">
      <f>D186-I186</f>
    </oc>
    <nc r="K185"/>
  </rcc>
  <rcc rId="253" sId="1">
    <oc r="K186">
      <f>D187-I187</f>
    </oc>
    <nc r="K186"/>
  </rcc>
  <rcc rId="254" sId="1">
    <oc r="K187">
      <f>D188-I188</f>
    </oc>
    <nc r="K187"/>
  </rcc>
  <rcc rId="255" sId="1">
    <oc r="K188">
      <f>D189-I189</f>
    </oc>
    <nc r="K188"/>
  </rcc>
  <rcc rId="256" sId="1">
    <oc r="K189">
      <f>D190-I190</f>
    </oc>
    <nc r="K189"/>
  </rcc>
  <rcc rId="257" sId="1">
    <oc r="K190">
      <f>D191-I191</f>
    </oc>
    <nc r="K190"/>
  </rcc>
  <rcc rId="258" sId="1">
    <oc r="K191">
      <f>D192-I192</f>
    </oc>
    <nc r="K191"/>
  </rcc>
  <rcc rId="259" sId="1">
    <oc r="K192">
      <f>D193-I193</f>
    </oc>
    <nc r="K192"/>
  </rcc>
  <rcc rId="260" sId="1">
    <oc r="K193">
      <f>D194-I194</f>
    </oc>
    <nc r="K193"/>
  </rcc>
  <rcc rId="261" sId="1">
    <oc r="K194">
      <f>D195-I195</f>
    </oc>
    <nc r="K194"/>
  </rcc>
  <rcc rId="262" sId="1">
    <oc r="K195">
      <f>D196-I196</f>
    </oc>
    <nc r="K195"/>
  </rcc>
  <rcc rId="263" sId="1">
    <oc r="K196">
      <f>D197-I197</f>
    </oc>
    <nc r="K196"/>
  </rcc>
  <rcc rId="264" sId="1">
    <oc r="K197">
      <f>D198-I198</f>
    </oc>
    <nc r="K197"/>
  </rcc>
  <rcc rId="265" sId="1">
    <oc r="K198">
      <f>D199-I199</f>
    </oc>
    <nc r="K198"/>
  </rcc>
  <rcc rId="266" sId="1">
    <oc r="K199">
      <f>D200-I200</f>
    </oc>
    <nc r="K199"/>
  </rcc>
  <rcc rId="267" sId="1">
    <oc r="K200">
      <f>D201-I201</f>
    </oc>
    <nc r="K200"/>
  </rcc>
  <rcc rId="268" sId="1">
    <oc r="K201">
      <f>D202-I202</f>
    </oc>
    <nc r="K201"/>
  </rcc>
  <rcc rId="269" sId="1">
    <oc r="K202">
      <f>D203-I203</f>
    </oc>
    <nc r="K202"/>
  </rcc>
  <rcc rId="270" sId="1">
    <oc r="K203">
      <f>D204-I204</f>
    </oc>
    <nc r="K203"/>
  </rcc>
  <rcc rId="271" sId="1">
    <oc r="K204">
      <f>D205-I205</f>
    </oc>
    <nc r="K204"/>
  </rcc>
  <rcc rId="272" sId="1">
    <oc r="K205">
      <f>D206-I206</f>
    </oc>
    <nc r="K205"/>
  </rcc>
  <rcc rId="273" sId="1">
    <oc r="K206">
      <f>D207-I207</f>
    </oc>
    <nc r="K206"/>
  </rcc>
  <rcc rId="274" sId="1">
    <oc r="K207">
      <f>D208-I208</f>
    </oc>
    <nc r="K207"/>
  </rcc>
  <rcc rId="275" sId="1">
    <oc r="K208">
      <f>D209-I209</f>
    </oc>
    <nc r="K208"/>
  </rcc>
  <rcc rId="276" sId="1">
    <oc r="K209">
      <f>D210-I210</f>
    </oc>
    <nc r="K209"/>
  </rcc>
  <rcc rId="277" sId="1">
    <oc r="K210">
      <f>D211-I211</f>
    </oc>
    <nc r="K210"/>
  </rcc>
  <rcc rId="278" sId="1">
    <oc r="K211">
      <f>D212-I212</f>
    </oc>
    <nc r="K211"/>
  </rcc>
  <rcc rId="279" sId="1">
    <oc r="K212">
      <f>D213-I213</f>
    </oc>
    <nc r="K212"/>
  </rcc>
  <rcc rId="280" sId="1">
    <oc r="K213">
      <f>D214-I214</f>
    </oc>
    <nc r="K213"/>
  </rcc>
  <rcc rId="281" sId="1">
    <oc r="K214">
      <f>D215-I215</f>
    </oc>
    <nc r="K214"/>
  </rcc>
  <rcv guid="{A0A3CD9B-2436-40D7-91DB-589A95FBBF00}" action="delete"/>
  <rdn rId="0" localSheetId="1" customView="1" name="Z_A0A3CD9B_2436_40D7_91DB_589A95FBBF00_.wvu.PrintArea" hidden="1" oldHidden="1">
    <formula>'на 01.12.2018'!$A$1:$J$214</formula>
    <oldFormula>'на 01.12.2018'!$A$1:$J$214</oldFormula>
  </rdn>
  <rdn rId="0" localSheetId="1" customView="1" name="Z_A0A3CD9B_2436_40D7_91DB_589A95FBBF00_.wvu.FilterData" hidden="1" oldHidden="1">
    <formula>'на 01.12.2018'!$A$7:$J$416</formula>
    <oldFormula>'на 01.12.2018'!$A$7:$J$416</oldFormula>
  </rdn>
  <rcv guid="{A0A3CD9B-2436-40D7-91DB-589A95FBBF00}"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c r="J49" t="inlineStr">
      <is>
        <r>
          <rPr>
            <u/>
            <sz val="16"/>
            <rFont val="Times New Roman"/>
            <family val="2"/>
            <charset val="204"/>
          </rPr>
          <t xml:space="preserve">АГ: </t>
        </r>
        <r>
          <rPr>
            <sz val="16"/>
            <rFont val="Times New Roman"/>
            <family val="2"/>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2"/>
            <charset val="204"/>
          </rPr>
          <t>ДО</t>
        </r>
        <r>
          <rPr>
            <sz val="16"/>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части основного мероприятия:
-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2"/>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sz val="16"/>
            <rFont val="Times New Roman"/>
            <family val="2"/>
            <charset val="204"/>
          </rPr>
          <t xml:space="preserve">АГ (ДК): В рамках подпрограммы "Содействие трудоустройству граждан" государственной программы трудоустроен 1 человек в разрезе мероприятия "Содействие улучшению положения на рынке труда не занятых трудовой деятельностью и безработных граждан". Средства освоены в полном объеме. 
</t>
        </r>
        <r>
          <rPr>
            <u/>
            <sz val="16"/>
            <color rgb="FFFF0000"/>
            <rFont val="Times New Roman"/>
            <family val="2"/>
            <charset val="204"/>
          </rPr>
          <t/>
        </r>
      </is>
    </oc>
    <nc r="J49" t="inlineStr">
      <is>
        <r>
          <rPr>
            <u/>
            <sz val="16"/>
            <rFont val="Times New Roman"/>
            <family val="2"/>
            <charset val="204"/>
          </rPr>
          <t xml:space="preserve">АГ: </t>
        </r>
        <r>
          <rPr>
            <sz val="16"/>
            <rFont val="Times New Roman"/>
            <family val="2"/>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2"/>
            <charset val="204"/>
          </rPr>
          <t>ДО</t>
        </r>
        <r>
          <rPr>
            <sz val="16"/>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рамках основного мероприятия"Содействие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2"/>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t>
        </r>
        <r>
          <rPr>
            <sz val="16"/>
            <color rgb="FFFF0000"/>
            <rFont val="Times New Roman"/>
            <family val="2"/>
            <charset val="204"/>
          </rPr>
          <t xml:space="preserve">
</t>
        </r>
        <r>
          <rPr>
            <sz val="16"/>
            <rFont val="Times New Roman"/>
            <family val="2"/>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u/>
            <sz val="16"/>
            <color rgb="FFFF0000"/>
            <rFont val="Times New Roman"/>
            <family val="2"/>
            <charset val="204"/>
          </rPr>
          <t/>
        </r>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01.12.2018'!$A$1:$J$214</formula>
    <oldFormula>'на 01.12.2018'!$A$1:$J$214</oldFormula>
  </rdn>
  <rdn rId="0" localSheetId="1" customView="1" name="Z_BEA0FDBA_BB07_4C19_8BBD_5E57EE395C09_.wvu.PrintTitles" hidden="1" oldHidden="1">
    <formula>'на 01.12.2018'!$5:$8</formula>
    <oldFormula>'на 01.12.2018'!$5:$8</oldFormula>
  </rdn>
  <rdn rId="0" localSheetId="1" customView="1" name="Z_BEA0FDBA_BB07_4C19_8BBD_5E57EE395C09_.wvu.FilterData" hidden="1" oldHidden="1">
    <formula>'на 01.12.2018'!$A$7:$J$416</formula>
    <oldFormula>'на 01.12.2018'!$A$7:$J$416</oldFormula>
  </rdn>
  <rcv guid="{BEA0FDBA-BB07-4C19-8BBD-5E57EE395C09}"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numFmtId="4">
    <oc r="I168">
      <v>446.3</v>
    </oc>
    <nc r="I168">
      <v>47.32</v>
    </nc>
  </rcc>
  <rcc rId="9" sId="1">
    <oc r="J165" t="inlineStr">
      <is>
        <r>
          <rPr>
            <u/>
            <sz val="16"/>
            <rFont val="Times New Roman"/>
            <family val="2"/>
            <charset val="204"/>
          </rPr>
          <t>АГ:</t>
        </r>
        <r>
          <rPr>
            <sz val="16"/>
            <rFont val="Times New Roman"/>
            <family val="2"/>
            <charset val="204"/>
          </rPr>
          <t xml:space="preserve"> 1. В рамках переданных государственных полномочий осуществляется деятельность административных комиссий. По состоянию на 01.12.2018 произведена выплата заработной платы за январь-октябрь и первую половину ноября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бумаги и услуги СМИ по печати. Закупки, запланированные на 2018 год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t>
        </r>
        <r>
          <rPr>
            <sz val="16"/>
            <color rgb="FFFF0000"/>
            <rFont val="Times New Roman"/>
            <family val="2"/>
            <charset val="204"/>
          </rPr>
          <t xml:space="preserve">
</t>
        </r>
        <r>
          <rPr>
            <sz val="16"/>
            <rFont val="Times New Roman"/>
            <family val="2"/>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Реализован городской молодежный проект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is>
    </oc>
    <nc r="J165" t="inlineStr">
      <is>
        <r>
          <rPr>
            <u/>
            <sz val="16"/>
            <rFont val="Times New Roman"/>
            <family val="2"/>
            <charset val="204"/>
          </rPr>
          <t>АГ:</t>
        </r>
        <r>
          <rPr>
            <sz val="16"/>
            <rFont val="Times New Roman"/>
            <family val="2"/>
            <charset val="204"/>
          </rPr>
          <t xml:space="preserve"> 1. В рамках переданных государственных полномочий осуществляется деятельность административных комиссий. По состоянию на 01.12.2018 произведена выплата заработной платы за январь-октябрь и первую половину ноября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t>
        </r>
        <r>
          <rPr>
            <sz val="16"/>
            <color rgb="FFFF0000"/>
            <rFont val="Times New Roman"/>
            <family val="1"/>
            <charset val="204"/>
          </rPr>
          <t>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оплата услуг почтовой связи, поставка конвертов, бумаги и услуги СМИ по печати производилась по факту оказания услуг, поставки товара в соответствии с условиями заключенных договоров, муниципальных контрактов в течение отчетного года. 
      Ожидаемое неисполнение в размере 398,98 тыс.рублей обусловлено экономией по факту сложившихся расходов исходя из количества присяжных заседателей, указанных в списках, поступавших согласно постановлению высшего испольнительного органа государственной власти субъекта Российской Федерации. В 2018 году не поступало постановление о составлени общего и запасного списков кандидатов в присяжные заседатели (составляется 1 раз в 4 года).</t>
        </r>
        <r>
          <rPr>
            <sz val="16"/>
            <color rgb="FFFF0000"/>
            <rFont val="Times New Roman"/>
            <family val="2"/>
            <charset val="204"/>
          </rPr>
          <t xml:space="preserve">
     </t>
        </r>
        <r>
          <rPr>
            <sz val="16"/>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t>
        </r>
        <r>
          <rPr>
            <sz val="16"/>
            <color rgb="FFFF0000"/>
            <rFont val="Times New Roman"/>
            <family val="2"/>
            <charset val="204"/>
          </rPr>
          <t xml:space="preserve">
</t>
        </r>
        <r>
          <rPr>
            <sz val="16"/>
            <rFont val="Times New Roman"/>
            <family val="2"/>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Реализован городской молодежный проект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nc r="K167">
      <f>D169-I169</f>
    </nc>
  </rcc>
  <rcc rId="11" sId="1">
    <oc r="K168">
      <f>D169-I169</f>
    </oc>
    <nc r="K168">
      <f>D170-I170</f>
    </nc>
  </rcc>
  <rcc rId="12" sId="1">
    <oc r="K169">
      <f>D170-I170</f>
    </oc>
    <nc r="K169">
      <f>D171-I171</f>
    </nc>
  </rcc>
  <rcc rId="13" sId="1">
    <oc r="K170">
      <f>D171-I171</f>
    </oc>
    <nc r="K170">
      <f>D172-I172</f>
    </nc>
  </rcc>
  <rcc rId="14" sId="1">
    <oc r="K171">
      <f>D172-I172</f>
    </oc>
    <nc r="K171">
      <f>D173-I173</f>
    </nc>
  </rcc>
  <rcc rId="15" sId="1">
    <oc r="K172">
      <f>D173-I173</f>
    </oc>
    <nc r="K172">
      <f>D174-I174</f>
    </nc>
  </rcc>
  <rcc rId="16" sId="1">
    <oc r="J165" t="inlineStr">
      <is>
        <r>
          <rPr>
            <u/>
            <sz val="16"/>
            <rFont val="Times New Roman"/>
            <family val="2"/>
            <charset val="204"/>
          </rPr>
          <t>АГ:</t>
        </r>
        <r>
          <rPr>
            <sz val="16"/>
            <rFont val="Times New Roman"/>
            <family val="2"/>
            <charset val="204"/>
          </rPr>
          <t xml:space="preserve"> 1. В рамках переданных государственных полномочий осуществляется деятельность административных комиссий. По состоянию на 01.12.2018 произведена выплата заработной платы за январь-октябрь и первую половину ноября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t>
        </r>
        <r>
          <rPr>
            <sz val="16"/>
            <color rgb="FFFF0000"/>
            <rFont val="Times New Roman"/>
            <family val="1"/>
            <charset val="204"/>
          </rPr>
          <t>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оплата услуг почтовой связи, поставка конвертов, бумаги и услуги СМИ по печати производилась по факту оказания услуг, поставки товара в соответствии с условиями заключенных договоров, муниципальных контрактов в течение отчетного года. 
      Ожидаемое неисполнение в размере 398,98 тыс.рублей обусловлено экономией по факту сложившихся расходов исходя из количества присяжных заседателей, указанных в списках, поступавших согласно постановлению высшего испольнительного органа государственной власти субъекта Российской Федерации. В 2018 году не поступало постановление о составлени общего и запасного списков кандидатов в присяжные заседатели (составляется 1 раз в 4 года).</t>
        </r>
        <r>
          <rPr>
            <sz val="16"/>
            <color rgb="FFFF0000"/>
            <rFont val="Times New Roman"/>
            <family val="2"/>
            <charset val="204"/>
          </rPr>
          <t xml:space="preserve">
     </t>
        </r>
        <r>
          <rPr>
            <sz val="16"/>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t>
        </r>
        <r>
          <rPr>
            <sz val="16"/>
            <color rgb="FFFF0000"/>
            <rFont val="Times New Roman"/>
            <family val="2"/>
            <charset val="204"/>
          </rPr>
          <t xml:space="preserve">
</t>
        </r>
        <r>
          <rPr>
            <sz val="16"/>
            <rFont val="Times New Roman"/>
            <family val="2"/>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Реализован городской молодежный проект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is>
    </oc>
    <nc r="J165" t="inlineStr">
      <is>
        <r>
          <rPr>
            <u/>
            <sz val="16"/>
            <rFont val="Times New Roman"/>
            <family val="2"/>
            <charset val="204"/>
          </rPr>
          <t>АГ:</t>
        </r>
        <r>
          <rPr>
            <sz val="16"/>
            <rFont val="Times New Roman"/>
            <family val="2"/>
            <charset val="204"/>
          </rPr>
          <t xml:space="preserve"> 1. В рамках переданных государственных полномочий осуществляется деятельность административных комиссий. По состоянию на 01.12.2018 произведена выплата заработной платы за январь-октябрь и первую половину ноября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t>
        </r>
        <r>
          <rPr>
            <sz val="16"/>
            <color theme="1"/>
            <rFont val="Times New Roman"/>
            <family val="1"/>
            <charset val="204"/>
          </rPr>
          <t xml:space="preserve">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оплата услуг почтовой связи, поставка конвертов, бумаги и услуги СМИ по печати производилась по факту оказания услуг, поставки товара в соответствии с условиями заключенных договоров, муниципальных контрактов в течение отчетного года. 
      Ожидаемое неисполнение в размере 398,98 тыс.рублей обусловлено экономией, сложившейся по "факту" на основании актов выполненных работ по печати списков присяжных заседателей.</t>
        </r>
        <r>
          <rPr>
            <sz val="16"/>
            <color rgb="FFFF0000"/>
            <rFont val="Times New Roman"/>
            <family val="2"/>
            <charset val="204"/>
          </rPr>
          <t xml:space="preserve">
     </t>
        </r>
        <r>
          <rPr>
            <sz val="16"/>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t>
        </r>
        <r>
          <rPr>
            <sz val="16"/>
            <color rgb="FFFF0000"/>
            <rFont val="Times New Roman"/>
            <family val="2"/>
            <charset val="204"/>
          </rPr>
          <t xml:space="preserve">
</t>
        </r>
        <r>
          <rPr>
            <sz val="16"/>
            <rFont val="Times New Roman"/>
            <family val="2"/>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Реализован городской молодежный проект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is>
    </nc>
  </rcc>
  <rcv guid="{BEA0FDBA-BB07-4C19-8BBD-5E57EE395C09}" action="delete"/>
  <rdn rId="0" localSheetId="1" customView="1" name="Z_BEA0FDBA_BB07_4C19_8BBD_5E57EE395C09_.wvu.PrintArea" hidden="1" oldHidden="1">
    <formula>'на 01.12.2018'!$A$1:$J$214</formula>
    <oldFormula>'на 01.12.2018'!$A$1:$J$214</oldFormula>
  </rdn>
  <rdn rId="0" localSheetId="1" customView="1" name="Z_BEA0FDBA_BB07_4C19_8BBD_5E57EE395C09_.wvu.PrintTitles" hidden="1" oldHidden="1">
    <formula>'на 01.12.2018'!$5:$8</formula>
    <oldFormula>'на 01.12.2018'!$5:$8</oldFormula>
  </rdn>
  <rdn rId="0" localSheetId="1" customView="1" name="Z_BEA0FDBA_BB07_4C19_8BBD_5E57EE395C09_.wvu.FilterData" hidden="1" oldHidden="1">
    <formula>'на 01.12.2018'!$A$7:$J$416</formula>
    <oldFormula>'на 01.12.2018'!$A$7:$J$416</oldFormula>
  </rdn>
  <rcv guid="{BEA0FDBA-BB07-4C19-8BBD-5E57EE395C09}"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01.12.2018'!$A$1:$J$212</formula>
    <oldFormula>'на 01.12.2018'!$A$1:$J$212</oldFormula>
  </rdn>
  <rdn rId="0" localSheetId="1" customView="1" name="Z_45DE1976_7F07_4EB4_8A9C_FB72D060BEFA_.wvu.PrintTitles" hidden="1" oldHidden="1">
    <formula>'на 01.12.2018'!$5:$8</formula>
    <oldFormula>'на 01.12.2018'!$5:$8</oldFormula>
  </rdn>
  <rdn rId="0" localSheetId="1" customView="1" name="Z_45DE1976_7F07_4EB4_8A9C_FB72D060BEFA_.wvu.FilterData" hidden="1" oldHidden="1">
    <formula>'на 01.12.2018'!$A$7:$J$416</formula>
    <oldFormula>'на 01.12.2018'!$A$7:$J$416</oldFormula>
  </rdn>
  <rcv guid="{45DE1976-7F07-4EB4-8A9C-FB72D060BEFA}"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01.12.2018'!$A$1:$J$212</formula>
    <oldFormula>'на 01.12.2018'!$A$1:$J$212</oldFormula>
  </rdn>
  <rdn rId="0" localSheetId="1" customView="1" name="Z_45DE1976_7F07_4EB4_8A9C_FB72D060BEFA_.wvu.PrintTitles" hidden="1" oldHidden="1">
    <formula>'на 01.12.2018'!$5:$8</formula>
    <oldFormula>'на 01.12.2018'!$5:$8</oldFormula>
  </rdn>
  <rdn rId="0" localSheetId="1" customView="1" name="Z_45DE1976_7F07_4EB4_8A9C_FB72D060BEFA_.wvu.FilterData" hidden="1" oldHidden="1">
    <formula>'на 01.12.2018'!$A$7:$J$416</formula>
    <oldFormula>'на 01.12.2018'!$A$7:$J$416</oldFormula>
  </rdn>
  <rcv guid="{45DE1976-7F07-4EB4-8A9C-FB72D060BEFA}"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01.12.2018'!$A$1:$J$212</formula>
    <oldFormula>'на 01.12.2018'!$A$1:$J$212</oldFormula>
  </rdn>
  <rdn rId="0" localSheetId="1" customView="1" name="Z_45DE1976_7F07_4EB4_8A9C_FB72D060BEFA_.wvu.PrintTitles" hidden="1" oldHidden="1">
    <formula>'на 01.12.2018'!$5:$8</formula>
    <oldFormula>'на 01.12.2018'!$5:$8</oldFormula>
  </rdn>
  <rdn rId="0" localSheetId="1" customView="1" name="Z_45DE1976_7F07_4EB4_8A9C_FB72D060BEFA_.wvu.FilterData" hidden="1" oldHidden="1">
    <formula>'на 01.12.2018'!$A$7:$J$416</formula>
    <oldFormula>'на 01.12.2018'!$A$7:$J$416</oldFormula>
  </rdn>
  <rcv guid="{45DE1976-7F07-4EB4-8A9C-FB72D060BEF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7D8EDF60-4D60-481F-B29A-9A2CAE93A644}" name="Минакова Оксана Сергеевна" id="-286075737" dateTime="2018-12-11T13:18:43"/>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31"/>
  <sheetViews>
    <sheetView showZeros="0" tabSelected="1" showOutlineSymbols="0" view="pageBreakPreview" zoomScale="25" zoomScaleNormal="50" zoomScaleSheetLayoutView="25" zoomScalePageLayoutView="75" workbookViewId="0">
      <pane xSplit="2" ySplit="8" topLeftCell="E150" activePane="bottomRight" state="frozen"/>
      <selection pane="topRight" activeCell="C1" sqref="C1"/>
      <selection pane="bottomLeft" activeCell="A9" sqref="A9"/>
      <selection pane="bottomRight" activeCell="P159" sqref="P159"/>
    </sheetView>
  </sheetViews>
  <sheetFormatPr defaultRowHeight="26.25" outlineLevelRow="1" outlineLevelCol="2" x14ac:dyDescent="0.4"/>
  <cols>
    <col min="1" max="1" width="13" style="7" customWidth="1"/>
    <col min="2" max="2" width="108" style="12" customWidth="1"/>
    <col min="3" max="3" width="21.125" style="8" customWidth="1"/>
    <col min="4" max="4" width="22.875" style="8" customWidth="1"/>
    <col min="5" max="5" width="20.375" style="9" customWidth="1" outlineLevel="2"/>
    <col min="6" max="6" width="18.625" style="10" customWidth="1" outlineLevel="2"/>
    <col min="7" max="7" width="21.25" style="22" customWidth="1" outlineLevel="2"/>
    <col min="8" max="8" width="19.375" style="10" customWidth="1" outlineLevel="2"/>
    <col min="9" max="9" width="21.625" style="10" customWidth="1" outlineLevel="2"/>
    <col min="10" max="10" width="191.375" style="24" customWidth="1"/>
    <col min="11" max="12" width="21.5" style="16" customWidth="1"/>
    <col min="13" max="13" width="22.75" style="6" customWidth="1"/>
    <col min="14" max="66" width="9" style="6" customWidth="1"/>
    <col min="67" max="16384" width="9" style="6"/>
  </cols>
  <sheetData>
    <row r="1" spans="1:13" ht="30.75" x14ac:dyDescent="0.45">
      <c r="A1" s="1"/>
      <c r="B1" s="15"/>
      <c r="C1" s="3"/>
      <c r="D1" s="3"/>
      <c r="E1" s="4"/>
      <c r="F1" s="5"/>
      <c r="G1" s="20"/>
      <c r="H1" s="5"/>
      <c r="I1" s="5"/>
      <c r="J1" s="23"/>
    </row>
    <row r="2" spans="1:13" ht="30.75" x14ac:dyDescent="0.45">
      <c r="A2" s="1"/>
      <c r="B2" s="15"/>
      <c r="C2" s="3"/>
      <c r="D2" s="3"/>
      <c r="E2" s="4"/>
      <c r="F2" s="5"/>
      <c r="G2" s="20"/>
      <c r="H2" s="5"/>
      <c r="I2" s="5"/>
      <c r="J2" s="23"/>
    </row>
    <row r="3" spans="1:13" ht="69.75" customHeight="1" x14ac:dyDescent="0.4">
      <c r="A3" s="198" t="s">
        <v>98</v>
      </c>
      <c r="B3" s="198"/>
      <c r="C3" s="198"/>
      <c r="D3" s="198"/>
      <c r="E3" s="198"/>
      <c r="F3" s="198"/>
      <c r="G3" s="198"/>
      <c r="H3" s="198"/>
      <c r="I3" s="198"/>
      <c r="J3" s="198"/>
    </row>
    <row r="4" spans="1:13" s="2" customFormat="1" x14ac:dyDescent="0.4">
      <c r="A4" s="50"/>
      <c r="B4" s="51"/>
      <c r="C4" s="56"/>
      <c r="D4" s="56"/>
      <c r="E4" s="56"/>
      <c r="F4" s="56"/>
      <c r="G4" s="57"/>
      <c r="H4" s="52"/>
      <c r="I4" s="53"/>
      <c r="J4" s="25" t="s">
        <v>32</v>
      </c>
      <c r="K4" s="17"/>
      <c r="L4" s="17"/>
    </row>
    <row r="5" spans="1:13" s="11" customFormat="1" ht="60" customHeight="1" x14ac:dyDescent="0.25">
      <c r="A5" s="201" t="s">
        <v>3</v>
      </c>
      <c r="B5" s="204" t="s">
        <v>8</v>
      </c>
      <c r="C5" s="202" t="s">
        <v>61</v>
      </c>
      <c r="D5" s="202"/>
      <c r="E5" s="207" t="s">
        <v>97</v>
      </c>
      <c r="F5" s="207"/>
      <c r="G5" s="207"/>
      <c r="H5" s="207"/>
      <c r="I5" s="205" t="s">
        <v>64</v>
      </c>
      <c r="J5" s="206" t="s">
        <v>50</v>
      </c>
      <c r="K5" s="16"/>
      <c r="L5" s="16"/>
    </row>
    <row r="6" spans="1:13" s="11" customFormat="1" ht="52.5" customHeight="1" x14ac:dyDescent="0.25">
      <c r="A6" s="201"/>
      <c r="B6" s="204"/>
      <c r="C6" s="203" t="s">
        <v>62</v>
      </c>
      <c r="D6" s="202" t="s">
        <v>63</v>
      </c>
      <c r="E6" s="199" t="s">
        <v>7</v>
      </c>
      <c r="F6" s="199"/>
      <c r="G6" s="199" t="s">
        <v>6</v>
      </c>
      <c r="H6" s="199"/>
      <c r="I6" s="205"/>
      <c r="J6" s="206"/>
      <c r="K6" s="16"/>
      <c r="L6" s="16"/>
    </row>
    <row r="7" spans="1:13" s="11" customFormat="1" ht="116.25" x14ac:dyDescent="0.25">
      <c r="A7" s="201"/>
      <c r="B7" s="204"/>
      <c r="C7" s="203"/>
      <c r="D7" s="202"/>
      <c r="E7" s="13" t="s">
        <v>0</v>
      </c>
      <c r="F7" s="14" t="s">
        <v>12</v>
      </c>
      <c r="G7" s="21" t="s">
        <v>9</v>
      </c>
      <c r="H7" s="14" t="s">
        <v>2</v>
      </c>
      <c r="I7" s="205"/>
      <c r="J7" s="206"/>
      <c r="K7" s="16"/>
      <c r="L7" s="16"/>
    </row>
    <row r="8" spans="1:13" s="32" customFormat="1" ht="36.75" customHeight="1" x14ac:dyDescent="0.25">
      <c r="A8" s="26">
        <v>1</v>
      </c>
      <c r="B8" s="27">
        <v>2</v>
      </c>
      <c r="C8" s="28">
        <v>3</v>
      </c>
      <c r="D8" s="28">
        <v>4</v>
      </c>
      <c r="E8" s="29">
        <v>5</v>
      </c>
      <c r="F8" s="28">
        <v>6</v>
      </c>
      <c r="G8" s="30">
        <v>7</v>
      </c>
      <c r="H8" s="30">
        <v>8</v>
      </c>
      <c r="I8" s="30">
        <v>9</v>
      </c>
      <c r="J8" s="28">
        <v>10</v>
      </c>
      <c r="K8" s="60"/>
      <c r="L8" s="31"/>
    </row>
    <row r="9" spans="1:13" s="170" customFormat="1" ht="40.5" x14ac:dyDescent="0.25">
      <c r="A9" s="200"/>
      <c r="B9" s="139" t="s">
        <v>31</v>
      </c>
      <c r="C9" s="165">
        <f>SUM(C10:C14)</f>
        <v>13632278.15</v>
      </c>
      <c r="D9" s="165">
        <f>SUM(D10:D14)</f>
        <v>14625552.07</v>
      </c>
      <c r="E9" s="165">
        <f>SUM(E10:E14)</f>
        <v>9900535.2799999993</v>
      </c>
      <c r="F9" s="164">
        <f>E9/D9</f>
        <v>0.67689999999999995</v>
      </c>
      <c r="G9" s="165">
        <f t="shared" ref="G9" si="0">SUM(G10:G14)</f>
        <v>9578870.6600000001</v>
      </c>
      <c r="H9" s="164">
        <f>G9/D9</f>
        <v>0.65490000000000004</v>
      </c>
      <c r="I9" s="163">
        <f>SUM(I10:I14)</f>
        <v>14317427.710000001</v>
      </c>
      <c r="J9" s="208"/>
      <c r="K9" s="60"/>
      <c r="L9" s="86"/>
      <c r="M9" s="87"/>
    </row>
    <row r="10" spans="1:13" s="171" customFormat="1" x14ac:dyDescent="0.25">
      <c r="A10" s="200"/>
      <c r="B10" s="138" t="s">
        <v>4</v>
      </c>
      <c r="C10" s="165">
        <f t="shared" ref="C10:E12" si="1">C16+C24+C31+C38+C44+C50+C56+C63+C160+C168+C186+C193+C200+C180+C209</f>
        <v>130203.57</v>
      </c>
      <c r="D10" s="165">
        <f t="shared" si="1"/>
        <v>139060.75</v>
      </c>
      <c r="E10" s="165">
        <f t="shared" si="1"/>
        <v>44593.7</v>
      </c>
      <c r="F10" s="164">
        <f t="shared" ref="F10:F14" si="2">E10/D10</f>
        <v>0.32069999999999999</v>
      </c>
      <c r="G10" s="165">
        <f>G16+G24+G31+G38+G44+G50+G56+G63+G160+G168+G186+G193+G200+G180+G209</f>
        <v>44593.7</v>
      </c>
      <c r="H10" s="164">
        <f t="shared" ref="H10:H15" si="3">G10/D10</f>
        <v>0.32069999999999999</v>
      </c>
      <c r="I10" s="163">
        <f>I16+I24+I31+I38+I44+I50+I56+I63+I160+I168+I186+I193+I200+I180+I209</f>
        <v>138436.87</v>
      </c>
      <c r="J10" s="208"/>
      <c r="K10" s="60"/>
      <c r="L10" s="86"/>
      <c r="M10" s="87"/>
    </row>
    <row r="11" spans="1:13" s="171" customFormat="1" x14ac:dyDescent="0.25">
      <c r="A11" s="200"/>
      <c r="B11" s="138" t="s">
        <v>16</v>
      </c>
      <c r="C11" s="165">
        <f t="shared" si="1"/>
        <v>12826913.16</v>
      </c>
      <c r="D11" s="165">
        <f t="shared" si="1"/>
        <v>13752401.060000001</v>
      </c>
      <c r="E11" s="165">
        <f t="shared" si="1"/>
        <v>9386405.3300000001</v>
      </c>
      <c r="F11" s="164">
        <f t="shared" si="2"/>
        <v>0.6825</v>
      </c>
      <c r="G11" s="165">
        <f>G17+G25+G32+G39+G45+G51+G57+G64+G161+G169+G187+G194+G201+G181+G210</f>
        <v>9064740.7100000009</v>
      </c>
      <c r="H11" s="164">
        <f t="shared" si="3"/>
        <v>0.65910000000000002</v>
      </c>
      <c r="I11" s="165">
        <f>I17+I25+I32+I39+I45+I51+I57+I64+I161+I169+I187+I194+I201+I181+I210</f>
        <v>13473965.68</v>
      </c>
      <c r="J11" s="208"/>
      <c r="K11" s="60"/>
      <c r="L11" s="86"/>
      <c r="M11" s="87"/>
    </row>
    <row r="12" spans="1:13" s="171" customFormat="1" x14ac:dyDescent="0.25">
      <c r="A12" s="200"/>
      <c r="B12" s="138" t="s">
        <v>11</v>
      </c>
      <c r="C12" s="165">
        <f t="shared" si="1"/>
        <v>466089.97</v>
      </c>
      <c r="D12" s="165">
        <f t="shared" si="1"/>
        <v>542146.93000000005</v>
      </c>
      <c r="E12" s="165">
        <f t="shared" si="1"/>
        <v>325867.07</v>
      </c>
      <c r="F12" s="164">
        <f t="shared" si="2"/>
        <v>0.60109999999999997</v>
      </c>
      <c r="G12" s="165">
        <f>G18+G26+G33+G40+G46+G52+G58+G65+G162+G170+G188+G195+G202+G182+G211</f>
        <v>325867.07</v>
      </c>
      <c r="H12" s="164">
        <f t="shared" si="3"/>
        <v>0.60109999999999997</v>
      </c>
      <c r="I12" s="165">
        <f>I18+I26+I33+I40+I46+I52+I58+I65+I162+I170+I188+I195+I202+I182+I211</f>
        <v>513081.83</v>
      </c>
      <c r="J12" s="208"/>
      <c r="K12" s="60"/>
      <c r="L12" s="86"/>
      <c r="M12" s="87"/>
    </row>
    <row r="13" spans="1:13" s="171" customFormat="1" x14ac:dyDescent="0.25">
      <c r="A13" s="200"/>
      <c r="B13" s="138" t="s">
        <v>13</v>
      </c>
      <c r="C13" s="165">
        <f t="shared" ref="C13:E14" si="4">C19+C27+C34+C41+C47+C53+C59+C66+C163+C171+C189+C196+C203</f>
        <v>18625.43</v>
      </c>
      <c r="D13" s="165">
        <f t="shared" si="4"/>
        <v>19475.34</v>
      </c>
      <c r="E13" s="165">
        <f t="shared" si="4"/>
        <v>11836.43</v>
      </c>
      <c r="F13" s="164">
        <f t="shared" si="2"/>
        <v>0.60780000000000001</v>
      </c>
      <c r="G13" s="165">
        <f>G19+G27+G34+G41+G47+G53+G59+G66+G163+G171+G189+G196+G203+G183</f>
        <v>11836.43</v>
      </c>
      <c r="H13" s="164">
        <f t="shared" si="3"/>
        <v>0.60780000000000001</v>
      </c>
      <c r="I13" s="163">
        <f>I19+I27+I34+I41+I47+I53+I59+I66+I163+I171+I189+I196+I203</f>
        <v>19475.34</v>
      </c>
      <c r="J13" s="208"/>
      <c r="K13" s="60"/>
      <c r="L13" s="86"/>
      <c r="M13" s="87"/>
    </row>
    <row r="14" spans="1:13" s="171" customFormat="1" x14ac:dyDescent="0.25">
      <c r="A14" s="200"/>
      <c r="B14" s="138" t="s">
        <v>5</v>
      </c>
      <c r="C14" s="165">
        <f t="shared" si="4"/>
        <v>190446.02</v>
      </c>
      <c r="D14" s="165">
        <f t="shared" si="4"/>
        <v>172467.99</v>
      </c>
      <c r="E14" s="165">
        <f t="shared" si="4"/>
        <v>131832.75</v>
      </c>
      <c r="F14" s="164">
        <f t="shared" si="2"/>
        <v>0.76439999999999997</v>
      </c>
      <c r="G14" s="165">
        <f>G20+G28+G35+G42+G48+G54+G60+G67+G164+G172+G190+G197+G204</f>
        <v>131832.75</v>
      </c>
      <c r="H14" s="164">
        <f t="shared" si="3"/>
        <v>0.76439999999999997</v>
      </c>
      <c r="I14" s="163">
        <f>I20+I28+I35+I42+I48+I54+I60+I67+I164+I172+I190+I197+I204</f>
        <v>172467.99</v>
      </c>
      <c r="J14" s="208"/>
      <c r="K14" s="60"/>
      <c r="L14" s="86"/>
      <c r="M14" s="87"/>
    </row>
    <row r="15" spans="1:13" s="35" customFormat="1" ht="124.5" customHeight="1" x14ac:dyDescent="0.25">
      <c r="A15" s="221" t="s">
        <v>33</v>
      </c>
      <c r="B15" s="107" t="s">
        <v>104</v>
      </c>
      <c r="C15" s="108">
        <f>C16+C17+C18+C19+C20</f>
        <v>3197.6</v>
      </c>
      <c r="D15" s="108">
        <f t="shared" ref="D15:G15" si="5">D16+D17+D18+D19+D20</f>
        <v>3197.6</v>
      </c>
      <c r="E15" s="108">
        <f t="shared" si="5"/>
        <v>3118.83</v>
      </c>
      <c r="F15" s="109">
        <f>E15/D15</f>
        <v>0.97540000000000004</v>
      </c>
      <c r="G15" s="108">
        <f t="shared" si="5"/>
        <v>3118.83</v>
      </c>
      <c r="H15" s="109">
        <f t="shared" si="3"/>
        <v>0.97540000000000004</v>
      </c>
      <c r="I15" s="163">
        <f t="shared" ref="I15" si="6">I16+I17+I18+I19+I20</f>
        <v>3118.84</v>
      </c>
      <c r="J15" s="181" t="s">
        <v>129</v>
      </c>
      <c r="K15" s="65"/>
      <c r="L15" s="33"/>
      <c r="M15" s="34"/>
    </row>
    <row r="16" spans="1:13" s="35" customFormat="1" x14ac:dyDescent="0.25">
      <c r="A16" s="222"/>
      <c r="B16" s="110" t="s">
        <v>4</v>
      </c>
      <c r="C16" s="111"/>
      <c r="D16" s="111"/>
      <c r="E16" s="111"/>
      <c r="F16" s="112"/>
      <c r="G16" s="111"/>
      <c r="H16" s="112"/>
      <c r="I16" s="101"/>
      <c r="J16" s="181"/>
      <c r="K16" s="65"/>
      <c r="L16" s="33"/>
      <c r="M16" s="34"/>
    </row>
    <row r="17" spans="1:13" s="35" customFormat="1" x14ac:dyDescent="0.25">
      <c r="A17" s="222"/>
      <c r="B17" s="110" t="s">
        <v>16</v>
      </c>
      <c r="C17" s="111">
        <v>3197.6</v>
      </c>
      <c r="D17" s="111">
        <v>3197.6</v>
      </c>
      <c r="E17" s="111">
        <v>3118.83</v>
      </c>
      <c r="F17" s="112">
        <f>E17/D17</f>
        <v>0.97540000000000004</v>
      </c>
      <c r="G17" s="111">
        <v>3118.83</v>
      </c>
      <c r="H17" s="112">
        <f>G17/D17</f>
        <v>0.97540000000000004</v>
      </c>
      <c r="I17" s="106">
        <f>3079.19+39.65</f>
        <v>3118.84</v>
      </c>
      <c r="J17" s="181"/>
      <c r="K17" s="65"/>
      <c r="L17" s="33"/>
      <c r="M17" s="34"/>
    </row>
    <row r="18" spans="1:13" s="35" customFormat="1" x14ac:dyDescent="0.25">
      <c r="A18" s="222"/>
      <c r="B18" s="110" t="s">
        <v>11</v>
      </c>
      <c r="C18" s="111"/>
      <c r="D18" s="111"/>
      <c r="E18" s="111"/>
      <c r="F18" s="112"/>
      <c r="G18" s="111"/>
      <c r="H18" s="112"/>
      <c r="I18" s="101"/>
      <c r="J18" s="181"/>
      <c r="K18" s="65"/>
      <c r="L18" s="33"/>
      <c r="M18" s="34"/>
    </row>
    <row r="19" spans="1:13" s="35" customFormat="1" x14ac:dyDescent="0.25">
      <c r="A19" s="222"/>
      <c r="B19" s="110" t="s">
        <v>13</v>
      </c>
      <c r="C19" s="111">
        <v>0</v>
      </c>
      <c r="D19" s="111">
        <v>0</v>
      </c>
      <c r="E19" s="111">
        <v>0</v>
      </c>
      <c r="F19" s="112"/>
      <c r="G19" s="111">
        <v>0</v>
      </c>
      <c r="H19" s="112"/>
      <c r="I19" s="101">
        <v>0</v>
      </c>
      <c r="J19" s="181"/>
      <c r="K19" s="65"/>
      <c r="L19" s="33"/>
      <c r="M19" s="34"/>
    </row>
    <row r="20" spans="1:13" s="36" customFormat="1" ht="38.25" customHeight="1" x14ac:dyDescent="0.25">
      <c r="A20" s="223"/>
      <c r="B20" s="110" t="s">
        <v>5</v>
      </c>
      <c r="C20" s="111"/>
      <c r="D20" s="111"/>
      <c r="E20" s="111"/>
      <c r="F20" s="112"/>
      <c r="G20" s="111"/>
      <c r="H20" s="112"/>
      <c r="I20" s="19"/>
      <c r="J20" s="181"/>
      <c r="K20" s="65"/>
      <c r="L20" s="33"/>
      <c r="M20" s="34"/>
    </row>
    <row r="21" spans="1:13" s="37" customFormat="1" ht="262.5" customHeight="1" x14ac:dyDescent="0.4">
      <c r="A21" s="195" t="s">
        <v>14</v>
      </c>
      <c r="B21" s="184" t="s">
        <v>113</v>
      </c>
      <c r="C21" s="182">
        <f>C24+C25+C26+C27</f>
        <v>10752961.779999999</v>
      </c>
      <c r="D21" s="182">
        <f>D24+D25+D26+D27</f>
        <v>11036250.880000001</v>
      </c>
      <c r="E21" s="194">
        <f>E24+E25+E26+E27</f>
        <v>8144998.25</v>
      </c>
      <c r="F21" s="219">
        <f>(E21/D21)</f>
        <v>0.73799999999999999</v>
      </c>
      <c r="G21" s="182">
        <f>G24+G25+G26+G27</f>
        <v>7965713.6299999999</v>
      </c>
      <c r="H21" s="219">
        <f>G21/D21</f>
        <v>0.7218</v>
      </c>
      <c r="I21" s="182">
        <f>SUM(I24:I28)</f>
        <v>10971566.789999999</v>
      </c>
      <c r="J21" s="190" t="s">
        <v>128</v>
      </c>
      <c r="K21" s="65"/>
      <c r="L21" s="33"/>
      <c r="M21" s="34"/>
    </row>
    <row r="22" spans="1:13" s="37" customFormat="1" ht="348" customHeight="1" x14ac:dyDescent="0.4">
      <c r="A22" s="196"/>
      <c r="B22" s="185"/>
      <c r="C22" s="182"/>
      <c r="D22" s="182"/>
      <c r="E22" s="194"/>
      <c r="F22" s="219"/>
      <c r="G22" s="182"/>
      <c r="H22" s="219"/>
      <c r="I22" s="182"/>
      <c r="J22" s="191"/>
      <c r="K22" s="65"/>
      <c r="L22" s="33"/>
      <c r="M22" s="34"/>
    </row>
    <row r="23" spans="1:13" s="37" customFormat="1" ht="409.5" customHeight="1" x14ac:dyDescent="0.4">
      <c r="A23" s="67"/>
      <c r="B23" s="186"/>
      <c r="C23" s="182"/>
      <c r="D23" s="182"/>
      <c r="E23" s="194"/>
      <c r="F23" s="219"/>
      <c r="G23" s="182"/>
      <c r="H23" s="219"/>
      <c r="I23" s="182"/>
      <c r="J23" s="191"/>
      <c r="K23" s="65"/>
      <c r="L23" s="33"/>
      <c r="M23" s="34"/>
    </row>
    <row r="24" spans="1:13" s="37" customFormat="1" x14ac:dyDescent="0.4">
      <c r="A24" s="59"/>
      <c r="B24" s="128" t="s">
        <v>4</v>
      </c>
      <c r="C24" s="101">
        <v>68683.8</v>
      </c>
      <c r="D24" s="101">
        <v>68683.8</v>
      </c>
      <c r="E24" s="19"/>
      <c r="F24" s="55"/>
      <c r="G24" s="66"/>
      <c r="H24" s="55"/>
      <c r="I24" s="101">
        <v>68683.8</v>
      </c>
      <c r="J24" s="191"/>
      <c r="K24" s="65"/>
      <c r="L24" s="33"/>
      <c r="M24" s="34"/>
    </row>
    <row r="25" spans="1:13" s="37" customFormat="1" x14ac:dyDescent="0.4">
      <c r="A25" s="59"/>
      <c r="B25" s="128" t="s">
        <v>16</v>
      </c>
      <c r="C25" s="101">
        <v>10570927.1</v>
      </c>
      <c r="D25" s="101">
        <v>10852173.6</v>
      </c>
      <c r="E25" s="101">
        <v>8070978.1699999999</v>
      </c>
      <c r="F25" s="102">
        <f>E25/D25</f>
        <v>0.74370000000000003</v>
      </c>
      <c r="G25" s="101">
        <v>7891693.5499999998</v>
      </c>
      <c r="H25" s="102">
        <f>G25/D25</f>
        <v>0.72719999999999996</v>
      </c>
      <c r="I25" s="101">
        <f>10281131.11+36733.99+473423.78</f>
        <v>10791288.880000001</v>
      </c>
      <c r="J25" s="191"/>
      <c r="K25" s="65"/>
      <c r="L25" s="33"/>
      <c r="M25" s="34"/>
    </row>
    <row r="26" spans="1:13" s="39" customFormat="1" x14ac:dyDescent="0.4">
      <c r="A26" s="59" t="s">
        <v>51</v>
      </c>
      <c r="B26" s="128" t="s">
        <v>11</v>
      </c>
      <c r="C26" s="101">
        <v>113350.88</v>
      </c>
      <c r="D26" s="101">
        <v>115393.48</v>
      </c>
      <c r="E26" s="101">
        <f>G26</f>
        <v>74020.08</v>
      </c>
      <c r="F26" s="102">
        <f>E26/D26</f>
        <v>0.64149999999999996</v>
      </c>
      <c r="G26" s="101">
        <v>74020.08</v>
      </c>
      <c r="H26" s="102">
        <f t="shared" ref="H26" si="7">G26/D26</f>
        <v>0.64149999999999996</v>
      </c>
      <c r="I26" s="101">
        <f>45819.72+36733.99+965.99+28074.41</f>
        <v>111594.11</v>
      </c>
      <c r="J26" s="191"/>
      <c r="K26" s="65"/>
      <c r="L26" s="38"/>
      <c r="M26" s="68"/>
    </row>
    <row r="27" spans="1:13" s="37" customFormat="1" x14ac:dyDescent="0.4">
      <c r="A27" s="59"/>
      <c r="B27" s="128" t="s">
        <v>13</v>
      </c>
      <c r="C27" s="19"/>
      <c r="D27" s="19"/>
      <c r="E27" s="19"/>
      <c r="F27" s="55"/>
      <c r="G27" s="19"/>
      <c r="H27" s="55"/>
      <c r="I27" s="19"/>
      <c r="J27" s="191"/>
      <c r="K27" s="65"/>
      <c r="L27" s="33"/>
      <c r="M27" s="34"/>
    </row>
    <row r="28" spans="1:13" s="37" customFormat="1" x14ac:dyDescent="0.4">
      <c r="A28" s="59"/>
      <c r="B28" s="128" t="s">
        <v>5</v>
      </c>
      <c r="C28" s="19"/>
      <c r="D28" s="19"/>
      <c r="E28" s="19"/>
      <c r="F28" s="55"/>
      <c r="G28" s="19"/>
      <c r="H28" s="55"/>
      <c r="I28" s="19"/>
      <c r="J28" s="192"/>
      <c r="K28" s="65"/>
      <c r="L28" s="33"/>
      <c r="M28" s="34"/>
    </row>
    <row r="29" spans="1:13" s="37" customFormat="1" x14ac:dyDescent="0.4">
      <c r="A29" s="195" t="s">
        <v>15</v>
      </c>
      <c r="B29" s="184" t="s">
        <v>103</v>
      </c>
      <c r="C29" s="194">
        <f>C31+C32+C33+C34+C35</f>
        <v>348548.7</v>
      </c>
      <c r="D29" s="194">
        <f t="shared" ref="D29" si="8">D31+D32+D33+D34+D35</f>
        <v>369634.96</v>
      </c>
      <c r="E29" s="194">
        <f>E31+E32+E33+E34+E35</f>
        <v>330793.51</v>
      </c>
      <c r="F29" s="209">
        <f>E29/D29</f>
        <v>0.89490000000000003</v>
      </c>
      <c r="G29" s="182">
        <f>G31+G32+G33+G34+G35</f>
        <v>193214.78</v>
      </c>
      <c r="H29" s="209">
        <f>G29/D29</f>
        <v>0.52270000000000005</v>
      </c>
      <c r="I29" s="194">
        <f>I31+I32+I33+I34+I35</f>
        <v>355633.2</v>
      </c>
      <c r="J29" s="178" t="s">
        <v>130</v>
      </c>
      <c r="K29" s="65"/>
      <c r="L29" s="33"/>
      <c r="M29" s="34"/>
    </row>
    <row r="30" spans="1:13" s="37" customFormat="1" ht="409.5" customHeight="1" x14ac:dyDescent="0.4">
      <c r="A30" s="197"/>
      <c r="B30" s="186"/>
      <c r="C30" s="194"/>
      <c r="D30" s="194"/>
      <c r="E30" s="194"/>
      <c r="F30" s="209"/>
      <c r="G30" s="182"/>
      <c r="H30" s="209"/>
      <c r="I30" s="194"/>
      <c r="J30" s="178"/>
      <c r="K30" s="65"/>
      <c r="L30" s="33"/>
      <c r="M30" s="34"/>
    </row>
    <row r="31" spans="1:13" s="37" customFormat="1" ht="174" customHeight="1" x14ac:dyDescent="0.4">
      <c r="A31" s="83"/>
      <c r="B31" s="82" t="s">
        <v>4</v>
      </c>
      <c r="C31" s="106"/>
      <c r="D31" s="106"/>
      <c r="E31" s="106"/>
      <c r="F31" s="104"/>
      <c r="G31" s="101"/>
      <c r="H31" s="104"/>
      <c r="I31" s="106"/>
      <c r="J31" s="178"/>
      <c r="K31" s="65"/>
      <c r="L31" s="33"/>
      <c r="M31" s="34"/>
    </row>
    <row r="32" spans="1:13" s="37" customFormat="1" ht="174" customHeight="1" x14ac:dyDescent="0.4">
      <c r="A32" s="83"/>
      <c r="B32" s="82" t="s">
        <v>53</v>
      </c>
      <c r="C32" s="106">
        <v>348548.7</v>
      </c>
      <c r="D32" s="106">
        <v>369634.96</v>
      </c>
      <c r="E32" s="106">
        <v>330793.51</v>
      </c>
      <c r="F32" s="104">
        <f t="shared" ref="F32" si="9">E32/D32</f>
        <v>0.89490000000000003</v>
      </c>
      <c r="G32" s="106">
        <v>193214.78</v>
      </c>
      <c r="H32" s="104">
        <f>G32/D32</f>
        <v>0.52270000000000005</v>
      </c>
      <c r="I32" s="106">
        <f>803.86+124265.7+216563.64+14000</f>
        <v>355633.2</v>
      </c>
      <c r="J32" s="178"/>
      <c r="K32" s="65"/>
      <c r="L32" s="33"/>
      <c r="M32" s="34"/>
    </row>
    <row r="33" spans="1:13" s="37" customFormat="1" ht="31.5" customHeight="1" x14ac:dyDescent="0.4">
      <c r="A33" s="83"/>
      <c r="B33" s="82" t="s">
        <v>11</v>
      </c>
      <c r="C33" s="106"/>
      <c r="D33" s="106"/>
      <c r="E33" s="106">
        <f>G33</f>
        <v>0</v>
      </c>
      <c r="F33" s="104"/>
      <c r="G33" s="101"/>
      <c r="H33" s="104"/>
      <c r="I33" s="106"/>
      <c r="J33" s="178"/>
      <c r="K33" s="65"/>
      <c r="L33" s="33"/>
      <c r="M33" s="34"/>
    </row>
    <row r="34" spans="1:13" s="37" customFormat="1" ht="34.5" customHeight="1" x14ac:dyDescent="0.4">
      <c r="A34" s="83"/>
      <c r="B34" s="82" t="s">
        <v>13</v>
      </c>
      <c r="C34" s="106"/>
      <c r="D34" s="106"/>
      <c r="E34" s="106">
        <f>G34</f>
        <v>0</v>
      </c>
      <c r="F34" s="104"/>
      <c r="G34" s="101"/>
      <c r="H34" s="104"/>
      <c r="I34" s="106"/>
      <c r="J34" s="178"/>
      <c r="K34" s="65"/>
      <c r="L34" s="33"/>
      <c r="M34" s="34"/>
    </row>
    <row r="35" spans="1:13" s="37" customFormat="1" ht="36" customHeight="1" x14ac:dyDescent="0.4">
      <c r="A35" s="83"/>
      <c r="B35" s="82" t="s">
        <v>5</v>
      </c>
      <c r="C35" s="106"/>
      <c r="D35" s="106"/>
      <c r="E35" s="106"/>
      <c r="F35" s="104"/>
      <c r="G35" s="101"/>
      <c r="H35" s="104"/>
      <c r="I35" s="106"/>
      <c r="J35" s="178"/>
      <c r="K35" s="65"/>
      <c r="L35" s="33"/>
      <c r="M35" s="34"/>
    </row>
    <row r="36" spans="1:13" s="88" customFormat="1" ht="78" customHeight="1" x14ac:dyDescent="0.25">
      <c r="A36" s="83" t="s">
        <v>34</v>
      </c>
      <c r="B36" s="84" t="s">
        <v>58</v>
      </c>
      <c r="C36" s="165"/>
      <c r="D36" s="165"/>
      <c r="E36" s="91"/>
      <c r="F36" s="164"/>
      <c r="G36" s="163"/>
      <c r="H36" s="164"/>
      <c r="I36" s="92"/>
      <c r="J36" s="160" t="s">
        <v>36</v>
      </c>
      <c r="K36" s="60"/>
      <c r="L36" s="86"/>
      <c r="M36" s="87"/>
    </row>
    <row r="37" spans="1:13" s="37" customFormat="1" ht="323.25" customHeight="1" x14ac:dyDescent="0.4">
      <c r="A37" s="129" t="s">
        <v>1</v>
      </c>
      <c r="B37" s="130" t="s">
        <v>115</v>
      </c>
      <c r="C37" s="163">
        <f>C39+C40+C38</f>
        <v>321407.13</v>
      </c>
      <c r="D37" s="165">
        <f>D39+D40+D38</f>
        <v>330868.53000000003</v>
      </c>
      <c r="E37" s="165">
        <f>E39+E40+E38</f>
        <v>304940.78999999998</v>
      </c>
      <c r="F37" s="164">
        <f t="shared" ref="F37" si="10">E37/D37</f>
        <v>0.92159999999999997</v>
      </c>
      <c r="G37" s="163">
        <f>G39+G40+G38</f>
        <v>304909.68</v>
      </c>
      <c r="H37" s="164">
        <f t="shared" ref="H37" si="11">G37/D37</f>
        <v>0.92149999999999999</v>
      </c>
      <c r="I37" s="165">
        <f>I39+I40+I38</f>
        <v>330868.53000000003</v>
      </c>
      <c r="J37" s="181" t="s">
        <v>120</v>
      </c>
      <c r="K37" s="65"/>
      <c r="L37" s="33"/>
      <c r="M37" s="34"/>
    </row>
    <row r="38" spans="1:13" s="37" customFormat="1" x14ac:dyDescent="0.4">
      <c r="A38" s="131"/>
      <c r="B38" s="128" t="s">
        <v>4</v>
      </c>
      <c r="C38" s="106">
        <v>486.14</v>
      </c>
      <c r="D38" s="106">
        <v>486.14</v>
      </c>
      <c r="E38" s="106">
        <v>486.14</v>
      </c>
      <c r="F38" s="104">
        <f>E38/D38</f>
        <v>1</v>
      </c>
      <c r="G38" s="101">
        <v>486.14</v>
      </c>
      <c r="H38" s="104">
        <f>G38/D38</f>
        <v>1</v>
      </c>
      <c r="I38" s="106">
        <f>D38</f>
        <v>486.14</v>
      </c>
      <c r="J38" s="181"/>
      <c r="K38" s="65"/>
      <c r="L38" s="41"/>
      <c r="M38" s="42"/>
    </row>
    <row r="39" spans="1:13" s="37" customFormat="1" x14ac:dyDescent="0.4">
      <c r="A39" s="83"/>
      <c r="B39" s="128" t="s">
        <v>53</v>
      </c>
      <c r="C39" s="106">
        <v>161667.51999999999</v>
      </c>
      <c r="D39" s="106">
        <v>166398.22</v>
      </c>
      <c r="E39" s="106">
        <v>154287.48000000001</v>
      </c>
      <c r="F39" s="104">
        <f t="shared" ref="F39" si="12">E39/D39</f>
        <v>0.92720000000000002</v>
      </c>
      <c r="G39" s="106">
        <v>154256.37</v>
      </c>
      <c r="H39" s="104">
        <f t="shared" ref="H39" si="13">G39/D39</f>
        <v>0.92700000000000005</v>
      </c>
      <c r="I39" s="106">
        <f>166219.72+178.5</f>
        <v>166398.22</v>
      </c>
      <c r="J39" s="181"/>
      <c r="K39" s="65"/>
      <c r="L39" s="33"/>
      <c r="M39" s="34"/>
    </row>
    <row r="40" spans="1:13" s="37" customFormat="1" x14ac:dyDescent="0.4">
      <c r="A40" s="83"/>
      <c r="B40" s="128" t="s">
        <v>11</v>
      </c>
      <c r="C40" s="106">
        <v>159253.47</v>
      </c>
      <c r="D40" s="106">
        <v>163984.17000000001</v>
      </c>
      <c r="E40" s="106">
        <f>G40</f>
        <v>150167.17000000001</v>
      </c>
      <c r="F40" s="104">
        <f>E40/D40</f>
        <v>0.91569999999999996</v>
      </c>
      <c r="G40" s="101">
        <v>150167.17000000001</v>
      </c>
      <c r="H40" s="104">
        <f>G40/D40</f>
        <v>0.91569999999999996</v>
      </c>
      <c r="I40" s="106">
        <v>163984.17000000001</v>
      </c>
      <c r="J40" s="181"/>
      <c r="K40" s="65"/>
      <c r="L40" s="33"/>
      <c r="M40" s="34"/>
    </row>
    <row r="41" spans="1:13" s="37" customFormat="1" x14ac:dyDescent="0.4">
      <c r="A41" s="69"/>
      <c r="B41" s="128" t="s">
        <v>13</v>
      </c>
      <c r="C41" s="18"/>
      <c r="D41" s="18"/>
      <c r="E41" s="18"/>
      <c r="F41" s="54"/>
      <c r="G41" s="19"/>
      <c r="H41" s="54"/>
      <c r="I41" s="18"/>
      <c r="J41" s="181"/>
      <c r="K41" s="65"/>
      <c r="L41" s="33"/>
      <c r="M41" s="34"/>
    </row>
    <row r="42" spans="1:13" s="37" customFormat="1" x14ac:dyDescent="0.4">
      <c r="A42" s="69"/>
      <c r="B42" s="128" t="s">
        <v>5</v>
      </c>
      <c r="C42" s="18"/>
      <c r="D42" s="18"/>
      <c r="E42" s="18"/>
      <c r="F42" s="54"/>
      <c r="G42" s="19"/>
      <c r="H42" s="54"/>
      <c r="I42" s="18"/>
      <c r="J42" s="181"/>
      <c r="K42" s="65"/>
      <c r="L42" s="33"/>
      <c r="M42" s="34"/>
    </row>
    <row r="43" spans="1:13" s="40" customFormat="1" ht="162" x14ac:dyDescent="0.25">
      <c r="A43" s="83" t="s">
        <v>10</v>
      </c>
      <c r="B43" s="133" t="s">
        <v>116</v>
      </c>
      <c r="C43" s="165">
        <f>C44+C45+C46+C47</f>
        <v>7574.19</v>
      </c>
      <c r="D43" s="165">
        <f>D44+D45+D46+D47</f>
        <v>8369.19</v>
      </c>
      <c r="E43" s="165">
        <f>E44+E45+E46+E47+E48</f>
        <v>6443.99</v>
      </c>
      <c r="F43" s="164">
        <f>E43/D43</f>
        <v>0.77</v>
      </c>
      <c r="G43" s="163">
        <f>SUM(G44:G48)</f>
        <v>5648.99</v>
      </c>
      <c r="H43" s="164">
        <f>G43/D43</f>
        <v>0.67500000000000004</v>
      </c>
      <c r="I43" s="165">
        <f>I44+I45+I46+I47</f>
        <v>8369.19</v>
      </c>
      <c r="J43" s="226" t="s">
        <v>121</v>
      </c>
      <c r="K43" s="65"/>
      <c r="L43" s="33"/>
      <c r="M43" s="34"/>
    </row>
    <row r="44" spans="1:13" s="36" customFormat="1" x14ac:dyDescent="0.25">
      <c r="A44" s="134"/>
      <c r="B44" s="132" t="s">
        <v>4</v>
      </c>
      <c r="C44" s="106"/>
      <c r="D44" s="106"/>
      <c r="E44" s="18"/>
      <c r="F44" s="54"/>
      <c r="G44" s="19"/>
      <c r="H44" s="64"/>
      <c r="I44" s="18"/>
      <c r="J44" s="181"/>
      <c r="K44" s="65"/>
      <c r="L44" s="33"/>
      <c r="M44" s="34"/>
    </row>
    <row r="45" spans="1:13" s="36" customFormat="1" x14ac:dyDescent="0.25">
      <c r="A45" s="134"/>
      <c r="B45" s="132" t="s">
        <v>53</v>
      </c>
      <c r="C45" s="106">
        <v>6701</v>
      </c>
      <c r="D45" s="106">
        <v>7496</v>
      </c>
      <c r="E45" s="106">
        <v>5956.55</v>
      </c>
      <c r="F45" s="104">
        <f>E45/D45</f>
        <v>0.79459999999999997</v>
      </c>
      <c r="G45" s="101">
        <v>5161.55</v>
      </c>
      <c r="H45" s="104">
        <f t="shared" ref="H45:H46" si="14">G45/D45</f>
        <v>0.68859999999999999</v>
      </c>
      <c r="I45" s="106">
        <v>7496</v>
      </c>
      <c r="J45" s="181"/>
      <c r="K45" s="65"/>
      <c r="L45" s="33"/>
      <c r="M45" s="34"/>
    </row>
    <row r="46" spans="1:13" s="36" customFormat="1" x14ac:dyDescent="0.25">
      <c r="A46" s="134"/>
      <c r="B46" s="132" t="s">
        <v>11</v>
      </c>
      <c r="C46" s="106">
        <v>873.19</v>
      </c>
      <c r="D46" s="106">
        <v>873.19</v>
      </c>
      <c r="E46" s="106">
        <f>G46</f>
        <v>487.44</v>
      </c>
      <c r="F46" s="104">
        <f>E46/D46</f>
        <v>0.55820000000000003</v>
      </c>
      <c r="G46" s="101">
        <v>487.44</v>
      </c>
      <c r="H46" s="104">
        <f t="shared" si="14"/>
        <v>0.55820000000000003</v>
      </c>
      <c r="I46" s="106">
        <v>873.19</v>
      </c>
      <c r="J46" s="181"/>
      <c r="K46" s="65"/>
      <c r="L46" s="33"/>
      <c r="M46" s="34"/>
    </row>
    <row r="47" spans="1:13" s="36" customFormat="1" x14ac:dyDescent="0.25">
      <c r="A47" s="134"/>
      <c r="B47" s="132" t="s">
        <v>13</v>
      </c>
      <c r="C47" s="18">
        <v>0</v>
      </c>
      <c r="D47" s="106">
        <v>0</v>
      </c>
      <c r="E47" s="18"/>
      <c r="F47" s="54">
        <v>0</v>
      </c>
      <c r="G47" s="43"/>
      <c r="H47" s="54"/>
      <c r="I47" s="18">
        <v>0</v>
      </c>
      <c r="J47" s="181"/>
      <c r="K47" s="65"/>
      <c r="L47" s="33"/>
      <c r="M47" s="34"/>
    </row>
    <row r="48" spans="1:13" s="36" customFormat="1" ht="172.5" customHeight="1" x14ac:dyDescent="0.25">
      <c r="A48" s="134"/>
      <c r="B48" s="132" t="s">
        <v>5</v>
      </c>
      <c r="C48" s="18"/>
      <c r="D48" s="18"/>
      <c r="E48" s="18"/>
      <c r="F48" s="54"/>
      <c r="G48" s="19"/>
      <c r="H48" s="54"/>
      <c r="I48" s="18"/>
      <c r="J48" s="181"/>
      <c r="K48" s="65"/>
      <c r="L48" s="33"/>
      <c r="M48" s="34"/>
    </row>
    <row r="49" spans="1:13" s="36" customFormat="1" ht="175.5" customHeight="1" x14ac:dyDescent="0.25">
      <c r="A49" s="83" t="s">
        <v>35</v>
      </c>
      <c r="B49" s="130" t="s">
        <v>114</v>
      </c>
      <c r="C49" s="163">
        <f>C50+C51+C52+C53</f>
        <v>9497.1</v>
      </c>
      <c r="D49" s="163">
        <f t="shared" ref="D49:E49" si="15">D50+D51+D52+D53</f>
        <v>9424.4</v>
      </c>
      <c r="E49" s="163">
        <f t="shared" si="15"/>
        <v>7774.4</v>
      </c>
      <c r="F49" s="162">
        <f t="shared" ref="F49:F51" si="16">E49/D49</f>
        <v>0.82489999999999997</v>
      </c>
      <c r="G49" s="163">
        <f>G50+G51+G52+G53</f>
        <v>7547</v>
      </c>
      <c r="H49" s="162">
        <f t="shared" ref="H49:H51" si="17">G49/D49</f>
        <v>0.80079999999999996</v>
      </c>
      <c r="I49" s="163">
        <f>I50+I51+I52+I53</f>
        <v>9424.4</v>
      </c>
      <c r="J49" s="181" t="s">
        <v>126</v>
      </c>
      <c r="K49" s="65"/>
      <c r="L49" s="33"/>
      <c r="M49" s="34"/>
    </row>
    <row r="50" spans="1:13" s="36" customFormat="1" x14ac:dyDescent="0.25">
      <c r="A50" s="83"/>
      <c r="B50" s="128" t="s">
        <v>4</v>
      </c>
      <c r="C50" s="66"/>
      <c r="D50" s="66"/>
      <c r="E50" s="66"/>
      <c r="F50" s="58"/>
      <c r="G50" s="66"/>
      <c r="H50" s="162"/>
      <c r="I50" s="66"/>
      <c r="J50" s="181"/>
      <c r="K50" s="65"/>
      <c r="L50" s="33"/>
      <c r="M50" s="34"/>
    </row>
    <row r="51" spans="1:13" s="36" customFormat="1" x14ac:dyDescent="0.25">
      <c r="A51" s="83"/>
      <c r="B51" s="128" t="s">
        <v>16</v>
      </c>
      <c r="C51" s="101">
        <v>9497.1</v>
      </c>
      <c r="D51" s="101">
        <v>9424.4</v>
      </c>
      <c r="E51" s="101">
        <v>7774.4</v>
      </c>
      <c r="F51" s="102">
        <f t="shared" si="16"/>
        <v>0.82489999999999997</v>
      </c>
      <c r="G51" s="101">
        <v>7547</v>
      </c>
      <c r="H51" s="102">
        <f t="shared" si="17"/>
        <v>0.80079999999999996</v>
      </c>
      <c r="I51" s="101">
        <f>8749.2+599.5+75.7</f>
        <v>9424.4</v>
      </c>
      <c r="J51" s="181"/>
      <c r="K51" s="65"/>
      <c r="L51" s="33"/>
      <c r="M51" s="34"/>
    </row>
    <row r="52" spans="1:13" s="36" customFormat="1" x14ac:dyDescent="0.25">
      <c r="A52" s="83"/>
      <c r="B52" s="128" t="s">
        <v>11</v>
      </c>
      <c r="C52" s="66"/>
      <c r="D52" s="66"/>
      <c r="E52" s="66"/>
      <c r="F52" s="58"/>
      <c r="G52" s="66"/>
      <c r="H52" s="162"/>
      <c r="I52" s="66"/>
      <c r="J52" s="181"/>
      <c r="K52" s="65"/>
      <c r="L52" s="33"/>
      <c r="M52" s="34"/>
    </row>
    <row r="53" spans="1:13" s="36" customFormat="1" x14ac:dyDescent="0.25">
      <c r="A53" s="83"/>
      <c r="B53" s="128" t="s">
        <v>13</v>
      </c>
      <c r="C53" s="66"/>
      <c r="D53" s="66"/>
      <c r="E53" s="66"/>
      <c r="F53" s="58"/>
      <c r="G53" s="66"/>
      <c r="H53" s="58"/>
      <c r="I53" s="66"/>
      <c r="J53" s="181"/>
      <c r="K53" s="65"/>
      <c r="L53" s="33"/>
      <c r="M53" s="34"/>
    </row>
    <row r="54" spans="1:13" s="36" customFormat="1" x14ac:dyDescent="0.25">
      <c r="A54" s="83"/>
      <c r="B54" s="128" t="s">
        <v>5</v>
      </c>
      <c r="C54" s="19"/>
      <c r="D54" s="19"/>
      <c r="E54" s="19"/>
      <c r="F54" s="55"/>
      <c r="G54" s="19"/>
      <c r="H54" s="55"/>
      <c r="I54" s="19"/>
      <c r="J54" s="181"/>
      <c r="K54" s="65"/>
      <c r="L54" s="33"/>
      <c r="M54" s="34"/>
    </row>
    <row r="55" spans="1:13" s="44" customFormat="1" ht="212.25" customHeight="1" x14ac:dyDescent="0.25">
      <c r="A55" s="113" t="s">
        <v>17</v>
      </c>
      <c r="B55" s="114" t="s">
        <v>105</v>
      </c>
      <c r="C55" s="166">
        <f>C56+C57+C58+C59+C60</f>
        <v>1797</v>
      </c>
      <c r="D55" s="166">
        <f>D56+D57+D58+D59+D60</f>
        <v>4107.8</v>
      </c>
      <c r="E55" s="166">
        <f t="shared" ref="E55" si="18">E56+E57+E58+E59+E60</f>
        <v>4099.5200000000004</v>
      </c>
      <c r="F55" s="168">
        <f>E55/D55</f>
        <v>0.998</v>
      </c>
      <c r="G55" s="166">
        <f>G56+G57+G58+G59+G60</f>
        <v>3587.57</v>
      </c>
      <c r="H55" s="168">
        <f>G55/D55</f>
        <v>0.87339999999999995</v>
      </c>
      <c r="I55" s="163">
        <f>I56+I57+I58+I59+I60</f>
        <v>4107.8</v>
      </c>
      <c r="J55" s="181" t="s">
        <v>131</v>
      </c>
      <c r="K55" s="65"/>
      <c r="L55" s="33"/>
      <c r="M55" s="34"/>
    </row>
    <row r="56" spans="1:13" s="36" customFormat="1" x14ac:dyDescent="0.25">
      <c r="A56" s="113"/>
      <c r="B56" s="115" t="s">
        <v>4</v>
      </c>
      <c r="C56" s="111">
        <v>0</v>
      </c>
      <c r="D56" s="111">
        <v>0</v>
      </c>
      <c r="E56" s="19">
        <v>0</v>
      </c>
      <c r="F56" s="55"/>
      <c r="G56" s="19">
        <v>0</v>
      </c>
      <c r="H56" s="55"/>
      <c r="I56" s="101">
        <v>0</v>
      </c>
      <c r="J56" s="181"/>
      <c r="K56" s="65"/>
      <c r="L56" s="33"/>
      <c r="M56" s="34"/>
    </row>
    <row r="57" spans="1:13" s="36" customFormat="1" x14ac:dyDescent="0.25">
      <c r="A57" s="113"/>
      <c r="B57" s="115" t="s">
        <v>53</v>
      </c>
      <c r="C57" s="111">
        <v>1797</v>
      </c>
      <c r="D57" s="111">
        <v>4107.8</v>
      </c>
      <c r="E57" s="111">
        <f>1072.52+3000+27</f>
        <v>4099.5200000000004</v>
      </c>
      <c r="F57" s="112">
        <f t="shared" ref="F57" si="19">E57/D57</f>
        <v>0.998</v>
      </c>
      <c r="G57" s="111">
        <v>3587.57</v>
      </c>
      <c r="H57" s="112">
        <f t="shared" ref="H57" si="20">G57/D57</f>
        <v>0.87339999999999995</v>
      </c>
      <c r="I57" s="101">
        <f>1080.8+3027</f>
        <v>4107.8</v>
      </c>
      <c r="J57" s="181"/>
      <c r="K57" s="65"/>
      <c r="L57" s="33"/>
      <c r="M57" s="34"/>
    </row>
    <row r="58" spans="1:13" s="36" customFormat="1" x14ac:dyDescent="0.25">
      <c r="A58" s="113"/>
      <c r="B58" s="115" t="s">
        <v>11</v>
      </c>
      <c r="C58" s="111">
        <v>0</v>
      </c>
      <c r="D58" s="111">
        <v>0</v>
      </c>
      <c r="E58" s="19">
        <f>G58</f>
        <v>0</v>
      </c>
      <c r="F58" s="55"/>
      <c r="G58" s="19">
        <v>0</v>
      </c>
      <c r="H58" s="55"/>
      <c r="I58" s="19">
        <v>0</v>
      </c>
      <c r="J58" s="181"/>
      <c r="K58" s="65"/>
      <c r="L58" s="33"/>
      <c r="M58" s="34"/>
    </row>
    <row r="59" spans="1:13" s="36" customFormat="1" x14ac:dyDescent="0.25">
      <c r="A59" s="113"/>
      <c r="B59" s="115" t="s">
        <v>13</v>
      </c>
      <c r="C59" s="111"/>
      <c r="D59" s="111"/>
      <c r="E59" s="19"/>
      <c r="F59" s="55"/>
      <c r="G59" s="19"/>
      <c r="H59" s="55"/>
      <c r="I59" s="19"/>
      <c r="J59" s="181"/>
      <c r="K59" s="65"/>
      <c r="L59" s="33"/>
      <c r="M59" s="34"/>
    </row>
    <row r="60" spans="1:13" s="36" customFormat="1" ht="47.25" customHeight="1" x14ac:dyDescent="0.25">
      <c r="A60" s="113"/>
      <c r="B60" s="110" t="s">
        <v>5</v>
      </c>
      <c r="C60" s="19"/>
      <c r="D60" s="19"/>
      <c r="E60" s="19"/>
      <c r="F60" s="55"/>
      <c r="G60" s="19"/>
      <c r="H60" s="55"/>
      <c r="I60" s="19"/>
      <c r="J60" s="181"/>
      <c r="K60" s="65"/>
      <c r="L60" s="33"/>
      <c r="M60" s="34"/>
    </row>
    <row r="61" spans="1:13" s="105" customFormat="1" ht="61.5" customHeight="1" x14ac:dyDescent="0.25">
      <c r="A61" s="83" t="s">
        <v>18</v>
      </c>
      <c r="B61" s="84" t="s">
        <v>66</v>
      </c>
      <c r="C61" s="163"/>
      <c r="D61" s="163"/>
      <c r="E61" s="89"/>
      <c r="F61" s="162"/>
      <c r="G61" s="163"/>
      <c r="H61" s="162"/>
      <c r="I61" s="85"/>
      <c r="J61" s="160" t="s">
        <v>36</v>
      </c>
      <c r="K61" s="60"/>
      <c r="L61" s="86"/>
      <c r="M61" s="87"/>
    </row>
    <row r="62" spans="1:13" s="70" customFormat="1" ht="103.5" customHeight="1" x14ac:dyDescent="0.25">
      <c r="A62" s="136" t="s">
        <v>19</v>
      </c>
      <c r="B62" s="137" t="s">
        <v>119</v>
      </c>
      <c r="C62" s="163">
        <f>SUM(C63:C66)</f>
        <v>877941.32</v>
      </c>
      <c r="D62" s="165">
        <f>SUM(D63:D66)</f>
        <v>1457501.38</v>
      </c>
      <c r="E62" s="165">
        <f>SUM(E63:E66)</f>
        <v>240757.7</v>
      </c>
      <c r="F62" s="164">
        <f>E62/D62</f>
        <v>0.16520000000000001</v>
      </c>
      <c r="G62" s="165">
        <f t="shared" ref="G62" si="21">SUM(G63:G67)</f>
        <v>240757.55</v>
      </c>
      <c r="H62" s="164">
        <f>G62/D62</f>
        <v>0.16520000000000001</v>
      </c>
      <c r="I62" s="163">
        <f>SUM(I63:I66)</f>
        <v>1247219.53</v>
      </c>
      <c r="J62" s="227"/>
      <c r="K62" s="65"/>
      <c r="L62" s="33"/>
      <c r="M62" s="34"/>
    </row>
    <row r="63" spans="1:13" s="71" customFormat="1" x14ac:dyDescent="0.25">
      <c r="A63" s="83"/>
      <c r="B63" s="135" t="s">
        <v>4</v>
      </c>
      <c r="C63" s="101">
        <f t="shared" ref="C63:E67" si="22">C69+C123</f>
        <v>11670.93</v>
      </c>
      <c r="D63" s="106">
        <f t="shared" si="22"/>
        <v>19471.009999999998</v>
      </c>
      <c r="E63" s="106">
        <f t="shared" si="22"/>
        <v>7817.35</v>
      </c>
      <c r="F63" s="104">
        <f t="shared" ref="F63:F65" si="23">E63/D63</f>
        <v>0.40150000000000002</v>
      </c>
      <c r="G63" s="106">
        <f>G69+G123</f>
        <v>7817.35</v>
      </c>
      <c r="H63" s="104">
        <f t="shared" ref="H63:H65" si="24">G63/D63</f>
        <v>0.40150000000000002</v>
      </c>
      <c r="I63" s="101">
        <f>I69+I123</f>
        <v>19471.009999999998</v>
      </c>
      <c r="J63" s="227"/>
      <c r="K63" s="65"/>
      <c r="L63" s="33"/>
      <c r="M63" s="34"/>
    </row>
    <row r="64" spans="1:13" s="71" customFormat="1" x14ac:dyDescent="0.25">
      <c r="A64" s="83"/>
      <c r="B64" s="135" t="s">
        <v>37</v>
      </c>
      <c r="C64" s="101">
        <f t="shared" si="22"/>
        <v>739275.84</v>
      </c>
      <c r="D64" s="106">
        <f t="shared" si="22"/>
        <v>1247475.8799999999</v>
      </c>
      <c r="E64" s="106">
        <f t="shared" si="22"/>
        <v>179388.59</v>
      </c>
      <c r="F64" s="104">
        <f t="shared" si="23"/>
        <v>0.14380000000000001</v>
      </c>
      <c r="G64" s="106">
        <f>G70+G124</f>
        <v>179388.44</v>
      </c>
      <c r="H64" s="104">
        <f t="shared" si="24"/>
        <v>0.14380000000000001</v>
      </c>
      <c r="I64" s="101">
        <f>I70+I124</f>
        <v>1061314.28</v>
      </c>
      <c r="J64" s="227"/>
      <c r="K64" s="65"/>
      <c r="L64" s="33"/>
      <c r="M64" s="34"/>
    </row>
    <row r="65" spans="1:13" s="71" customFormat="1" x14ac:dyDescent="0.25">
      <c r="A65" s="83"/>
      <c r="B65" s="135" t="s">
        <v>11</v>
      </c>
      <c r="C65" s="101">
        <f t="shared" si="22"/>
        <v>126994.55</v>
      </c>
      <c r="D65" s="106">
        <f t="shared" si="22"/>
        <v>190554.49</v>
      </c>
      <c r="E65" s="106">
        <f t="shared" si="22"/>
        <v>53551.76</v>
      </c>
      <c r="F65" s="104">
        <f t="shared" si="23"/>
        <v>0.28100000000000003</v>
      </c>
      <c r="G65" s="106">
        <f>G71+G125</f>
        <v>53551.76</v>
      </c>
      <c r="H65" s="104">
        <f t="shared" si="24"/>
        <v>0.28100000000000003</v>
      </c>
      <c r="I65" s="101">
        <f>I71+I125</f>
        <v>166434.23999999999</v>
      </c>
      <c r="J65" s="227"/>
      <c r="K65" s="65"/>
      <c r="L65" s="33"/>
      <c r="M65" s="34"/>
    </row>
    <row r="66" spans="1:13" s="71" customFormat="1" x14ac:dyDescent="0.25">
      <c r="A66" s="83"/>
      <c r="B66" s="135" t="s">
        <v>13</v>
      </c>
      <c r="C66" s="101">
        <f t="shared" si="22"/>
        <v>0</v>
      </c>
      <c r="D66" s="106">
        <f t="shared" si="22"/>
        <v>0</v>
      </c>
      <c r="E66" s="106">
        <f t="shared" si="22"/>
        <v>0</v>
      </c>
      <c r="F66" s="104">
        <v>0</v>
      </c>
      <c r="G66" s="106"/>
      <c r="H66" s="104">
        <v>0</v>
      </c>
      <c r="I66" s="101">
        <f>I72+I126</f>
        <v>0</v>
      </c>
      <c r="J66" s="227"/>
      <c r="K66" s="65"/>
      <c r="L66" s="33"/>
      <c r="M66" s="34"/>
    </row>
    <row r="67" spans="1:13" s="71" customFormat="1" collapsed="1" x14ac:dyDescent="0.25">
      <c r="A67" s="83"/>
      <c r="B67" s="135" t="s">
        <v>5</v>
      </c>
      <c r="C67" s="101">
        <f t="shared" si="22"/>
        <v>0</v>
      </c>
      <c r="D67" s="106">
        <f t="shared" si="22"/>
        <v>0</v>
      </c>
      <c r="E67" s="106">
        <f t="shared" si="22"/>
        <v>0</v>
      </c>
      <c r="F67" s="104"/>
      <c r="G67" s="106"/>
      <c r="H67" s="104"/>
      <c r="I67" s="101">
        <f>I73+I127</f>
        <v>0</v>
      </c>
      <c r="J67" s="227"/>
      <c r="K67" s="65"/>
      <c r="L67" s="33"/>
      <c r="M67" s="34"/>
    </row>
    <row r="68" spans="1:13" s="73" customFormat="1" x14ac:dyDescent="0.25">
      <c r="A68" s="154" t="s">
        <v>42</v>
      </c>
      <c r="B68" s="155" t="s">
        <v>77</v>
      </c>
      <c r="C68" s="156">
        <f>SUM(C69:C73)</f>
        <v>861370.7</v>
      </c>
      <c r="D68" s="151">
        <f>SUM(D69:D73)</f>
        <v>1433881.33</v>
      </c>
      <c r="E68" s="151">
        <f>SUM(E69:E73)</f>
        <v>229516.26</v>
      </c>
      <c r="F68" s="152">
        <f>E68/D68</f>
        <v>0.16009999999999999</v>
      </c>
      <c r="G68" s="151">
        <f>SUM(G69:G73)</f>
        <v>229516.26</v>
      </c>
      <c r="H68" s="152">
        <f>G68/D68</f>
        <v>0.16009999999999999</v>
      </c>
      <c r="I68" s="156">
        <f>SUM(I69:I73)</f>
        <v>1223599.48</v>
      </c>
      <c r="J68" s="229"/>
      <c r="K68" s="65"/>
      <c r="L68" s="72"/>
      <c r="M68" s="68"/>
    </row>
    <row r="69" spans="1:13" s="74" customFormat="1" x14ac:dyDescent="0.25">
      <c r="A69" s="157"/>
      <c r="B69" s="100" t="s">
        <v>4</v>
      </c>
      <c r="C69" s="101">
        <f t="shared" ref="C69:I71" si="25">C111+C75</f>
        <v>0</v>
      </c>
      <c r="D69" s="106">
        <f t="shared" si="25"/>
        <v>0</v>
      </c>
      <c r="E69" s="106">
        <f t="shared" si="25"/>
        <v>0</v>
      </c>
      <c r="F69" s="104">
        <f t="shared" si="25"/>
        <v>0</v>
      </c>
      <c r="G69" s="106">
        <f t="shared" si="25"/>
        <v>0</v>
      </c>
      <c r="H69" s="104">
        <f t="shared" si="25"/>
        <v>0</v>
      </c>
      <c r="I69" s="101">
        <f t="shared" si="25"/>
        <v>0</v>
      </c>
      <c r="J69" s="229"/>
      <c r="K69" s="65"/>
      <c r="L69" s="38"/>
      <c r="M69" s="68"/>
    </row>
    <row r="70" spans="1:13" s="74" customFormat="1" x14ac:dyDescent="0.25">
      <c r="A70" s="157"/>
      <c r="B70" s="100" t="s">
        <v>52</v>
      </c>
      <c r="C70" s="101">
        <f t="shared" si="25"/>
        <v>734649.4</v>
      </c>
      <c r="D70" s="106">
        <f>D112+D76</f>
        <v>1243548.8</v>
      </c>
      <c r="E70" s="106">
        <f t="shared" si="25"/>
        <v>176144.84</v>
      </c>
      <c r="F70" s="104">
        <f t="shared" si="25"/>
        <v>1.8474999999999999</v>
      </c>
      <c r="G70" s="106">
        <f t="shared" si="25"/>
        <v>176144.84</v>
      </c>
      <c r="H70" s="104">
        <f t="shared" si="25"/>
        <v>1.8474999999999999</v>
      </c>
      <c r="I70" s="101">
        <f t="shared" si="25"/>
        <v>1057387.2</v>
      </c>
      <c r="J70" s="229"/>
      <c r="K70" s="65"/>
      <c r="L70" s="38"/>
      <c r="M70" s="68"/>
    </row>
    <row r="71" spans="1:13" s="74" customFormat="1" x14ac:dyDescent="0.25">
      <c r="A71" s="157"/>
      <c r="B71" s="100" t="s">
        <v>11</v>
      </c>
      <c r="C71" s="101">
        <f t="shared" si="25"/>
        <v>126721.3</v>
      </c>
      <c r="D71" s="106">
        <f t="shared" si="25"/>
        <v>190332.53</v>
      </c>
      <c r="E71" s="106">
        <f t="shared" si="25"/>
        <v>53371.42</v>
      </c>
      <c r="F71" s="104">
        <f t="shared" si="25"/>
        <v>1.8474999999999999</v>
      </c>
      <c r="G71" s="106">
        <f t="shared" si="25"/>
        <v>53371.42</v>
      </c>
      <c r="H71" s="104">
        <f t="shared" si="25"/>
        <v>1.8474999999999999</v>
      </c>
      <c r="I71" s="101">
        <f t="shared" si="25"/>
        <v>166212.28</v>
      </c>
      <c r="J71" s="229"/>
      <c r="K71" s="65"/>
      <c r="L71" s="38"/>
      <c r="M71" s="68"/>
    </row>
    <row r="72" spans="1:13" s="74" customFormat="1" x14ac:dyDescent="0.25">
      <c r="A72" s="157"/>
      <c r="B72" s="100" t="s">
        <v>13</v>
      </c>
      <c r="C72" s="101"/>
      <c r="D72" s="106"/>
      <c r="E72" s="106"/>
      <c r="F72" s="104">
        <v>0</v>
      </c>
      <c r="G72" s="106"/>
      <c r="H72" s="104">
        <v>0</v>
      </c>
      <c r="I72" s="101"/>
      <c r="J72" s="229"/>
      <c r="K72" s="65"/>
      <c r="L72" s="38"/>
      <c r="M72" s="68"/>
    </row>
    <row r="73" spans="1:13" s="74" customFormat="1" x14ac:dyDescent="0.25">
      <c r="A73" s="157"/>
      <c r="B73" s="100" t="s">
        <v>5</v>
      </c>
      <c r="C73" s="101">
        <f t="shared" ref="C73:I73" si="26">C79+C115</f>
        <v>0</v>
      </c>
      <c r="D73" s="106">
        <f t="shared" si="26"/>
        <v>0</v>
      </c>
      <c r="E73" s="106">
        <f t="shared" si="26"/>
        <v>0</v>
      </c>
      <c r="F73" s="104">
        <f t="shared" si="26"/>
        <v>0</v>
      </c>
      <c r="G73" s="106">
        <f t="shared" si="26"/>
        <v>0</v>
      </c>
      <c r="H73" s="104">
        <f t="shared" si="26"/>
        <v>0</v>
      </c>
      <c r="I73" s="101">
        <f t="shared" si="26"/>
        <v>0</v>
      </c>
      <c r="J73" s="229"/>
      <c r="K73" s="65"/>
      <c r="L73" s="38"/>
      <c r="M73" s="68"/>
    </row>
    <row r="74" spans="1:13" s="73" customFormat="1" ht="81" x14ac:dyDescent="0.25">
      <c r="A74" s="158" t="s">
        <v>43</v>
      </c>
      <c r="B74" s="159" t="s">
        <v>82</v>
      </c>
      <c r="C74" s="156">
        <f>SUM(C75:C79)</f>
        <v>648901.68000000005</v>
      </c>
      <c r="D74" s="151">
        <f>SUM(D75:D79)</f>
        <v>1212512.8999999999</v>
      </c>
      <c r="E74" s="151">
        <f>SUM(E75:E79)</f>
        <v>28627.82</v>
      </c>
      <c r="F74" s="152">
        <f>E74/D74</f>
        <v>2.3599999999999999E-2</v>
      </c>
      <c r="G74" s="151">
        <f>SUM(G75:G79)</f>
        <v>28627.82</v>
      </c>
      <c r="H74" s="152">
        <f>G74/D74</f>
        <v>2.3599999999999999E-2</v>
      </c>
      <c r="I74" s="156">
        <f>SUM(I75:I79)</f>
        <v>1002231.06</v>
      </c>
      <c r="J74" s="172"/>
      <c r="K74" s="65"/>
      <c r="L74" s="72"/>
      <c r="M74" s="72"/>
    </row>
    <row r="75" spans="1:13" s="74" customFormat="1" x14ac:dyDescent="0.25">
      <c r="A75" s="148"/>
      <c r="B75" s="100" t="s">
        <v>4</v>
      </c>
      <c r="C75" s="101"/>
      <c r="D75" s="165"/>
      <c r="E75" s="106"/>
      <c r="F75" s="104"/>
      <c r="G75" s="106"/>
      <c r="H75" s="104"/>
      <c r="I75" s="101"/>
      <c r="J75" s="161"/>
      <c r="K75" s="65"/>
      <c r="L75" s="38"/>
      <c r="M75" s="68"/>
    </row>
    <row r="76" spans="1:13" s="74" customFormat="1" x14ac:dyDescent="0.25">
      <c r="A76" s="148"/>
      <c r="B76" s="100" t="s">
        <v>52</v>
      </c>
      <c r="C76" s="101">
        <f t="shared" ref="C76:H77" si="27">C88+C94+C100+C82</f>
        <v>577522.5</v>
      </c>
      <c r="D76" s="106">
        <f>D88+D94+D100+D82+D106</f>
        <v>1077522.5</v>
      </c>
      <c r="E76" s="106">
        <f t="shared" si="27"/>
        <v>25478.51</v>
      </c>
      <c r="F76" s="106">
        <f t="shared" si="27"/>
        <v>0.94</v>
      </c>
      <c r="G76" s="106">
        <f t="shared" si="27"/>
        <v>25478.51</v>
      </c>
      <c r="H76" s="106">
        <f t="shared" si="27"/>
        <v>0.94</v>
      </c>
      <c r="I76" s="101">
        <f>I88+I94+I100+I82+I106</f>
        <v>891360.9</v>
      </c>
      <c r="J76" s="161"/>
      <c r="K76" s="65"/>
      <c r="L76" s="38"/>
      <c r="M76" s="68"/>
    </row>
    <row r="77" spans="1:13" s="74" customFormat="1" x14ac:dyDescent="0.25">
      <c r="A77" s="148"/>
      <c r="B77" s="100" t="s">
        <v>38</v>
      </c>
      <c r="C77" s="101">
        <f t="shared" si="27"/>
        <v>71379.179999999993</v>
      </c>
      <c r="D77" s="106">
        <f>D89+D95+D101+D83+D107</f>
        <v>134990.39999999999</v>
      </c>
      <c r="E77" s="106">
        <f t="shared" si="27"/>
        <v>3149.31</v>
      </c>
      <c r="F77" s="106">
        <f t="shared" si="27"/>
        <v>0.94</v>
      </c>
      <c r="G77" s="106">
        <f t="shared" si="27"/>
        <v>3149.31</v>
      </c>
      <c r="H77" s="106">
        <f t="shared" si="27"/>
        <v>0.94</v>
      </c>
      <c r="I77" s="101">
        <f>I89+I95+I101+I83+I107</f>
        <v>110870.16</v>
      </c>
      <c r="J77" s="161"/>
      <c r="K77" s="65"/>
      <c r="L77" s="38"/>
      <c r="M77" s="68"/>
    </row>
    <row r="78" spans="1:13" s="74" customFormat="1" x14ac:dyDescent="0.25">
      <c r="A78" s="148"/>
      <c r="B78" s="100" t="s">
        <v>13</v>
      </c>
      <c r="C78" s="101"/>
      <c r="D78" s="106"/>
      <c r="E78" s="106"/>
      <c r="F78" s="104"/>
      <c r="G78" s="106"/>
      <c r="H78" s="104"/>
      <c r="I78" s="101"/>
      <c r="J78" s="161"/>
      <c r="K78" s="65"/>
      <c r="L78" s="38"/>
      <c r="M78" s="68"/>
    </row>
    <row r="79" spans="1:13" s="74" customFormat="1" x14ac:dyDescent="0.25">
      <c r="A79" s="148"/>
      <c r="B79" s="100" t="s">
        <v>5</v>
      </c>
      <c r="C79" s="101"/>
      <c r="D79" s="165"/>
      <c r="E79" s="106"/>
      <c r="F79" s="104"/>
      <c r="G79" s="106"/>
      <c r="H79" s="104"/>
      <c r="I79" s="101"/>
      <c r="J79" s="161"/>
      <c r="K79" s="65"/>
      <c r="L79" s="38"/>
      <c r="M79" s="68"/>
    </row>
    <row r="80" spans="1:13" s="73" customFormat="1" ht="50.25" customHeight="1" x14ac:dyDescent="0.25">
      <c r="A80" s="143" t="s">
        <v>83</v>
      </c>
      <c r="B80" s="141" t="s">
        <v>78</v>
      </c>
      <c r="C80" s="140">
        <f>SUM(C81:C85)</f>
        <v>604004.98</v>
      </c>
      <c r="D80" s="121">
        <f>SUM(D81:D85)</f>
        <v>1165802.73</v>
      </c>
      <c r="E80" s="121">
        <f>SUM(E81:E85)</f>
        <v>0</v>
      </c>
      <c r="F80" s="122">
        <f>E80/D80</f>
        <v>0</v>
      </c>
      <c r="G80" s="121">
        <f>SUM(G81:G85)</f>
        <v>0</v>
      </c>
      <c r="H80" s="122">
        <f>G80/D80</f>
        <v>0</v>
      </c>
      <c r="I80" s="140">
        <f>SUM(I81:I85)</f>
        <v>957252.1</v>
      </c>
      <c r="J80" s="210" t="s">
        <v>133</v>
      </c>
      <c r="K80" s="65"/>
      <c r="L80" s="72"/>
      <c r="M80" s="72"/>
    </row>
    <row r="81" spans="1:13" s="74" customFormat="1" x14ac:dyDescent="0.25">
      <c r="A81" s="76"/>
      <c r="B81" s="100" t="s">
        <v>4</v>
      </c>
      <c r="C81" s="19"/>
      <c r="D81" s="63"/>
      <c r="E81" s="18"/>
      <c r="F81" s="54"/>
      <c r="G81" s="18"/>
      <c r="H81" s="54"/>
      <c r="I81" s="19"/>
      <c r="J81" s="211"/>
      <c r="K81" s="65"/>
      <c r="L81" s="38"/>
      <c r="M81" s="68"/>
    </row>
    <row r="82" spans="1:13" s="74" customFormat="1" x14ac:dyDescent="0.25">
      <c r="A82" s="76"/>
      <c r="B82" s="100" t="s">
        <v>52</v>
      </c>
      <c r="C82" s="101">
        <v>537564.43000000005</v>
      </c>
      <c r="D82" s="106">
        <v>1037564.43</v>
      </c>
      <c r="E82" s="18">
        <v>0</v>
      </c>
      <c r="F82" s="54">
        <f>E82/D82</f>
        <v>0</v>
      </c>
      <c r="G82" s="18">
        <v>0</v>
      </c>
      <c r="H82" s="54">
        <f>G82/D82</f>
        <v>0</v>
      </c>
      <c r="I82" s="101">
        <v>851954.4</v>
      </c>
      <c r="J82" s="211"/>
      <c r="K82" s="65"/>
      <c r="L82" s="38"/>
      <c r="M82" s="68"/>
    </row>
    <row r="83" spans="1:13" s="74" customFormat="1" x14ac:dyDescent="0.25">
      <c r="A83" s="76"/>
      <c r="B83" s="100" t="s">
        <v>38</v>
      </c>
      <c r="C83" s="101">
        <v>66440.55</v>
      </c>
      <c r="D83" s="106">
        <v>128238.3</v>
      </c>
      <c r="E83" s="18">
        <v>0</v>
      </c>
      <c r="F83" s="54">
        <f>E83/D83</f>
        <v>0</v>
      </c>
      <c r="G83" s="18">
        <v>0</v>
      </c>
      <c r="H83" s="54">
        <f>G83/D83</f>
        <v>0</v>
      </c>
      <c r="I83" s="101">
        <v>105297.7</v>
      </c>
      <c r="J83" s="211"/>
      <c r="K83" s="65"/>
      <c r="L83" s="38"/>
      <c r="M83" s="68"/>
    </row>
    <row r="84" spans="1:13" s="74" customFormat="1" x14ac:dyDescent="0.25">
      <c r="A84" s="76"/>
      <c r="B84" s="100" t="s">
        <v>13</v>
      </c>
      <c r="C84" s="19"/>
      <c r="D84" s="18"/>
      <c r="E84" s="18"/>
      <c r="F84" s="54"/>
      <c r="G84" s="18"/>
      <c r="H84" s="54"/>
      <c r="I84" s="19"/>
      <c r="J84" s="211"/>
      <c r="K84" s="65"/>
      <c r="L84" s="38"/>
      <c r="M84" s="68"/>
    </row>
    <row r="85" spans="1:13" s="74" customFormat="1" x14ac:dyDescent="0.25">
      <c r="A85" s="76"/>
      <c r="B85" s="100" t="s">
        <v>5</v>
      </c>
      <c r="C85" s="19"/>
      <c r="D85" s="63"/>
      <c r="E85" s="18"/>
      <c r="F85" s="54"/>
      <c r="G85" s="18"/>
      <c r="H85" s="54"/>
      <c r="I85" s="19"/>
      <c r="J85" s="212"/>
      <c r="K85" s="65"/>
      <c r="L85" s="38"/>
      <c r="M85" s="68"/>
    </row>
    <row r="86" spans="1:13" s="73" customFormat="1" ht="60.75" customHeight="1" x14ac:dyDescent="0.25">
      <c r="A86" s="145" t="s">
        <v>84</v>
      </c>
      <c r="B86" s="142" t="s">
        <v>89</v>
      </c>
      <c r="C86" s="140">
        <f>SUM(C87:C91)</f>
        <v>30324.68</v>
      </c>
      <c r="D86" s="121">
        <f>SUM(D87:D91)</f>
        <v>30324.68</v>
      </c>
      <c r="E86" s="121">
        <f>SUM(E87:E91)</f>
        <v>28627.82</v>
      </c>
      <c r="F86" s="122">
        <f>E86/D86</f>
        <v>0.94399999999999995</v>
      </c>
      <c r="G86" s="121">
        <f>SUM(G87:G91)</f>
        <v>28627.82</v>
      </c>
      <c r="H86" s="122">
        <f>G86/D86</f>
        <v>0.94399999999999995</v>
      </c>
      <c r="I86" s="140">
        <f>SUM(I87:I91)</f>
        <v>30324.68</v>
      </c>
      <c r="J86" s="213" t="s">
        <v>132</v>
      </c>
      <c r="K86" s="65"/>
      <c r="L86" s="72"/>
      <c r="M86" s="72"/>
    </row>
    <row r="87" spans="1:13" s="74" customFormat="1" x14ac:dyDescent="0.25">
      <c r="A87" s="76"/>
      <c r="B87" s="100" t="s">
        <v>4</v>
      </c>
      <c r="C87" s="19"/>
      <c r="D87" s="63"/>
      <c r="E87" s="18"/>
      <c r="F87" s="54"/>
      <c r="G87" s="18"/>
      <c r="H87" s="54"/>
      <c r="I87" s="19"/>
      <c r="J87" s="214"/>
      <c r="K87" s="65"/>
      <c r="L87" s="38"/>
      <c r="M87" s="68"/>
    </row>
    <row r="88" spans="1:13" s="74" customFormat="1" x14ac:dyDescent="0.25">
      <c r="A88" s="76"/>
      <c r="B88" s="100" t="s">
        <v>52</v>
      </c>
      <c r="C88" s="101">
        <v>26988.97</v>
      </c>
      <c r="D88" s="106">
        <v>26988.97</v>
      </c>
      <c r="E88" s="106">
        <v>25478.51</v>
      </c>
      <c r="F88" s="104">
        <f>E88/D88</f>
        <v>0.94399999999999995</v>
      </c>
      <c r="G88" s="106">
        <v>25478.51</v>
      </c>
      <c r="H88" s="104">
        <f>G88/D88</f>
        <v>0.94399999999999995</v>
      </c>
      <c r="I88" s="101">
        <v>26988.97</v>
      </c>
      <c r="J88" s="214"/>
      <c r="K88" s="65"/>
      <c r="L88" s="38"/>
      <c r="M88" s="68"/>
    </row>
    <row r="89" spans="1:13" s="74" customFormat="1" x14ac:dyDescent="0.25">
      <c r="A89" s="76"/>
      <c r="B89" s="100" t="s">
        <v>38</v>
      </c>
      <c r="C89" s="101">
        <v>3335.71</v>
      </c>
      <c r="D89" s="106">
        <v>3335.71</v>
      </c>
      <c r="E89" s="106">
        <v>3149.31</v>
      </c>
      <c r="F89" s="104">
        <f>E89/D89</f>
        <v>0.94410000000000005</v>
      </c>
      <c r="G89" s="106">
        <v>3149.31</v>
      </c>
      <c r="H89" s="104">
        <f>G89/D89</f>
        <v>0.94410000000000005</v>
      </c>
      <c r="I89" s="101">
        <v>3335.71</v>
      </c>
      <c r="J89" s="214"/>
      <c r="K89" s="65"/>
      <c r="L89" s="38"/>
      <c r="M89" s="68"/>
    </row>
    <row r="90" spans="1:13" s="74" customFormat="1" x14ac:dyDescent="0.25">
      <c r="A90" s="76"/>
      <c r="B90" s="100" t="s">
        <v>13</v>
      </c>
      <c r="C90" s="19"/>
      <c r="D90" s="18"/>
      <c r="E90" s="18"/>
      <c r="F90" s="54"/>
      <c r="G90" s="18"/>
      <c r="H90" s="54"/>
      <c r="I90" s="19"/>
      <c r="J90" s="214"/>
      <c r="K90" s="65"/>
      <c r="L90" s="38"/>
      <c r="M90" s="68"/>
    </row>
    <row r="91" spans="1:13" s="74" customFormat="1" x14ac:dyDescent="0.25">
      <c r="A91" s="76"/>
      <c r="B91" s="100" t="s">
        <v>5</v>
      </c>
      <c r="C91" s="19"/>
      <c r="D91" s="63"/>
      <c r="E91" s="18"/>
      <c r="F91" s="54"/>
      <c r="G91" s="18"/>
      <c r="H91" s="54"/>
      <c r="I91" s="19"/>
      <c r="J91" s="215"/>
      <c r="K91" s="65"/>
      <c r="L91" s="38"/>
      <c r="M91" s="68"/>
    </row>
    <row r="92" spans="1:13" s="73" customFormat="1" ht="60.75" customHeight="1" x14ac:dyDescent="0.25">
      <c r="A92" s="143" t="s">
        <v>86</v>
      </c>
      <c r="B92" s="142" t="s">
        <v>87</v>
      </c>
      <c r="C92" s="140">
        <v>0</v>
      </c>
      <c r="D92" s="121">
        <f>SUM(D93:D97)</f>
        <v>12139.1</v>
      </c>
      <c r="E92" s="121">
        <f>SUM(E93:E97)</f>
        <v>0</v>
      </c>
      <c r="F92" s="122">
        <f>E92/D92</f>
        <v>0</v>
      </c>
      <c r="G92" s="121">
        <f>SUM(G93:G97)</f>
        <v>0</v>
      </c>
      <c r="H92" s="104">
        <f t="shared" ref="H92" si="28">G92/D92</f>
        <v>0</v>
      </c>
      <c r="I92" s="140">
        <f>SUM(I93:I97)</f>
        <v>12139.1</v>
      </c>
      <c r="J92" s="213" t="s">
        <v>92</v>
      </c>
      <c r="K92" s="65"/>
      <c r="L92" s="72"/>
      <c r="M92" s="72"/>
    </row>
    <row r="93" spans="1:13" s="74" customFormat="1" x14ac:dyDescent="0.25">
      <c r="A93" s="144"/>
      <c r="B93" s="100" t="s">
        <v>4</v>
      </c>
      <c r="C93" s="101"/>
      <c r="D93" s="165"/>
      <c r="E93" s="106"/>
      <c r="F93" s="104"/>
      <c r="G93" s="106"/>
      <c r="H93" s="104"/>
      <c r="I93" s="101"/>
      <c r="J93" s="214"/>
      <c r="K93" s="65"/>
      <c r="L93" s="38"/>
      <c r="M93" s="68"/>
    </row>
    <row r="94" spans="1:13" s="74" customFormat="1" x14ac:dyDescent="0.25">
      <c r="A94" s="144"/>
      <c r="B94" s="100" t="s">
        <v>52</v>
      </c>
      <c r="C94" s="101">
        <v>10803.8</v>
      </c>
      <c r="D94" s="106">
        <v>10803.8</v>
      </c>
      <c r="E94" s="106">
        <v>0</v>
      </c>
      <c r="F94" s="104">
        <f>E94/D94</f>
        <v>0</v>
      </c>
      <c r="G94" s="106">
        <v>0</v>
      </c>
      <c r="H94" s="104"/>
      <c r="I94" s="101">
        <v>10803.8</v>
      </c>
      <c r="J94" s="214"/>
      <c r="K94" s="65"/>
      <c r="L94" s="38"/>
      <c r="M94" s="68"/>
    </row>
    <row r="95" spans="1:13" s="74" customFormat="1" x14ac:dyDescent="0.25">
      <c r="A95" s="144"/>
      <c r="B95" s="100" t="s">
        <v>38</v>
      </c>
      <c r="C95" s="101">
        <v>1335.3</v>
      </c>
      <c r="D95" s="106">
        <v>1335.3</v>
      </c>
      <c r="E95" s="106">
        <v>0</v>
      </c>
      <c r="F95" s="104">
        <v>0</v>
      </c>
      <c r="G95" s="106">
        <v>0</v>
      </c>
      <c r="H95" s="104"/>
      <c r="I95" s="101">
        <v>1335.3</v>
      </c>
      <c r="J95" s="214"/>
      <c r="K95" s="65"/>
      <c r="L95" s="38"/>
      <c r="M95" s="68"/>
    </row>
    <row r="96" spans="1:13" s="74" customFormat="1" x14ac:dyDescent="0.25">
      <c r="A96" s="144"/>
      <c r="B96" s="100" t="s">
        <v>13</v>
      </c>
      <c r="C96" s="101"/>
      <c r="D96" s="106"/>
      <c r="E96" s="106"/>
      <c r="F96" s="104"/>
      <c r="G96" s="106"/>
      <c r="H96" s="104"/>
      <c r="I96" s="101">
        <v>0</v>
      </c>
      <c r="J96" s="214"/>
      <c r="K96" s="65"/>
      <c r="L96" s="38"/>
      <c r="M96" s="68"/>
    </row>
    <row r="97" spans="1:13" s="74" customFormat="1" x14ac:dyDescent="0.25">
      <c r="A97" s="144"/>
      <c r="B97" s="100" t="s">
        <v>5</v>
      </c>
      <c r="C97" s="101"/>
      <c r="D97" s="165"/>
      <c r="E97" s="106"/>
      <c r="F97" s="104"/>
      <c r="G97" s="106"/>
      <c r="H97" s="104"/>
      <c r="I97" s="101"/>
      <c r="J97" s="215"/>
      <c r="K97" s="65"/>
      <c r="L97" s="38"/>
      <c r="M97" s="68"/>
    </row>
    <row r="98" spans="1:13" s="73" customFormat="1" ht="82.5" customHeight="1" x14ac:dyDescent="0.25">
      <c r="A98" s="145" t="s">
        <v>88</v>
      </c>
      <c r="B98" s="142" t="s">
        <v>85</v>
      </c>
      <c r="C98" s="140">
        <f>SUM(C99:C103)</f>
        <v>2432.92</v>
      </c>
      <c r="D98" s="121">
        <f>SUM(D99:D103)</f>
        <v>1813.47</v>
      </c>
      <c r="E98" s="77">
        <f>SUM(E99:E103)</f>
        <v>0</v>
      </c>
      <c r="F98" s="78">
        <f>E98/D98</f>
        <v>0</v>
      </c>
      <c r="G98" s="77">
        <f>SUM(G99:G103)</f>
        <v>0</v>
      </c>
      <c r="H98" s="54"/>
      <c r="I98" s="140">
        <f>SUM(I99:I103)</f>
        <v>702</v>
      </c>
      <c r="J98" s="213" t="s">
        <v>93</v>
      </c>
      <c r="K98" s="65"/>
      <c r="L98" s="72"/>
      <c r="M98" s="72"/>
    </row>
    <row r="99" spans="1:13" s="74" customFormat="1" x14ac:dyDescent="0.25">
      <c r="A99" s="144"/>
      <c r="B99" s="100" t="s">
        <v>4</v>
      </c>
      <c r="C99" s="19"/>
      <c r="D99" s="63"/>
      <c r="E99" s="18"/>
      <c r="F99" s="54"/>
      <c r="G99" s="18"/>
      <c r="H99" s="54"/>
      <c r="I99" s="101"/>
      <c r="J99" s="214"/>
      <c r="K99" s="65"/>
      <c r="L99" s="38"/>
      <c r="M99" s="68"/>
    </row>
    <row r="100" spans="1:13" s="74" customFormat="1" x14ac:dyDescent="0.25">
      <c r="A100" s="144"/>
      <c r="B100" s="100" t="s">
        <v>52</v>
      </c>
      <c r="C100" s="101">
        <v>2165.3000000000002</v>
      </c>
      <c r="D100" s="18">
        <v>0</v>
      </c>
      <c r="E100" s="18">
        <v>0</v>
      </c>
      <c r="F100" s="54"/>
      <c r="G100" s="18">
        <v>0</v>
      </c>
      <c r="H100" s="54"/>
      <c r="I100" s="101">
        <v>0</v>
      </c>
      <c r="J100" s="214"/>
      <c r="K100" s="65"/>
      <c r="L100" s="38"/>
      <c r="M100" s="68"/>
    </row>
    <row r="101" spans="1:13" s="74" customFormat="1" x14ac:dyDescent="0.25">
      <c r="A101" s="144"/>
      <c r="B101" s="100" t="s">
        <v>38</v>
      </c>
      <c r="C101" s="101">
        <v>267.62</v>
      </c>
      <c r="D101" s="106">
        <v>1813.47</v>
      </c>
      <c r="E101" s="18">
        <v>0</v>
      </c>
      <c r="F101" s="54">
        <v>0</v>
      </c>
      <c r="G101" s="18">
        <v>0</v>
      </c>
      <c r="H101" s="54"/>
      <c r="I101" s="101">
        <v>702</v>
      </c>
      <c r="J101" s="214"/>
      <c r="K101" s="65"/>
      <c r="L101" s="38"/>
      <c r="M101" s="68"/>
    </row>
    <row r="102" spans="1:13" s="74" customFormat="1" x14ac:dyDescent="0.25">
      <c r="A102" s="144"/>
      <c r="B102" s="100" t="s">
        <v>13</v>
      </c>
      <c r="C102" s="19"/>
      <c r="D102" s="18"/>
      <c r="E102" s="18"/>
      <c r="F102" s="54"/>
      <c r="G102" s="18"/>
      <c r="H102" s="54"/>
      <c r="I102" s="19"/>
      <c r="J102" s="214"/>
      <c r="K102" s="65"/>
      <c r="L102" s="38"/>
      <c r="M102" s="68"/>
    </row>
    <row r="103" spans="1:13" s="74" customFormat="1" x14ac:dyDescent="0.25">
      <c r="A103" s="144"/>
      <c r="B103" s="100" t="s">
        <v>5</v>
      </c>
      <c r="C103" s="19"/>
      <c r="D103" s="63"/>
      <c r="E103" s="18"/>
      <c r="F103" s="54"/>
      <c r="G103" s="18"/>
      <c r="H103" s="54"/>
      <c r="I103" s="19"/>
      <c r="J103" s="215"/>
      <c r="K103" s="65"/>
      <c r="L103" s="38"/>
      <c r="M103" s="68"/>
    </row>
    <row r="104" spans="1:13" s="73" customFormat="1" ht="81" x14ac:dyDescent="0.25">
      <c r="A104" s="145" t="s">
        <v>90</v>
      </c>
      <c r="B104" s="142" t="s">
        <v>91</v>
      </c>
      <c r="C104" s="140">
        <f>SUM(C105:C109)</f>
        <v>0</v>
      </c>
      <c r="D104" s="121">
        <f>SUM(D105:D109)</f>
        <v>2432.92</v>
      </c>
      <c r="E104" s="77">
        <f>SUM(E105:E109)</f>
        <v>0</v>
      </c>
      <c r="F104" s="78">
        <f>E104/D104</f>
        <v>0</v>
      </c>
      <c r="G104" s="77">
        <f>SUM(G105:G109)</f>
        <v>0</v>
      </c>
      <c r="H104" s="54"/>
      <c r="I104" s="140">
        <f>SUM(I105:I109)</f>
        <v>1813.18</v>
      </c>
      <c r="J104" s="213" t="s">
        <v>94</v>
      </c>
      <c r="K104" s="65"/>
      <c r="L104" s="72"/>
      <c r="M104" s="72"/>
    </row>
    <row r="105" spans="1:13" s="74" customFormat="1" x14ac:dyDescent="0.25">
      <c r="A105" s="76"/>
      <c r="B105" s="100" t="s">
        <v>4</v>
      </c>
      <c r="C105" s="101"/>
      <c r="D105" s="165"/>
      <c r="E105" s="18"/>
      <c r="F105" s="54"/>
      <c r="G105" s="18"/>
      <c r="H105" s="54"/>
      <c r="I105" s="101"/>
      <c r="J105" s="214"/>
      <c r="K105" s="65"/>
      <c r="L105" s="38"/>
      <c r="M105" s="68"/>
    </row>
    <row r="106" spans="1:13" s="74" customFormat="1" x14ac:dyDescent="0.25">
      <c r="A106" s="76"/>
      <c r="B106" s="100" t="s">
        <v>52</v>
      </c>
      <c r="C106" s="101">
        <v>0</v>
      </c>
      <c r="D106" s="106">
        <v>2165.3000000000002</v>
      </c>
      <c r="E106" s="18">
        <v>0</v>
      </c>
      <c r="F106" s="54">
        <f>E106/D106</f>
        <v>0</v>
      </c>
      <c r="G106" s="18">
        <v>0</v>
      </c>
      <c r="H106" s="54">
        <f>G106/D106</f>
        <v>0</v>
      </c>
      <c r="I106" s="101">
        <v>1613.73</v>
      </c>
      <c r="J106" s="214"/>
      <c r="K106" s="65"/>
      <c r="L106" s="38"/>
      <c r="M106" s="68"/>
    </row>
    <row r="107" spans="1:13" s="74" customFormat="1" x14ac:dyDescent="0.25">
      <c r="A107" s="76"/>
      <c r="B107" s="100" t="s">
        <v>38</v>
      </c>
      <c r="C107" s="101">
        <v>0</v>
      </c>
      <c r="D107" s="106">
        <v>267.62</v>
      </c>
      <c r="E107" s="18">
        <v>0</v>
      </c>
      <c r="F107" s="54">
        <v>0</v>
      </c>
      <c r="G107" s="18">
        <v>0</v>
      </c>
      <c r="H107" s="54"/>
      <c r="I107" s="101">
        <v>199.45</v>
      </c>
      <c r="J107" s="214"/>
      <c r="K107" s="65"/>
      <c r="L107" s="38"/>
      <c r="M107" s="68"/>
    </row>
    <row r="108" spans="1:13" s="74" customFormat="1" x14ac:dyDescent="0.25">
      <c r="A108" s="76"/>
      <c r="B108" s="100" t="s">
        <v>13</v>
      </c>
      <c r="C108" s="101"/>
      <c r="D108" s="106"/>
      <c r="E108" s="18"/>
      <c r="F108" s="54"/>
      <c r="G108" s="18"/>
      <c r="H108" s="54"/>
      <c r="I108" s="19"/>
      <c r="J108" s="214"/>
      <c r="K108" s="65"/>
      <c r="L108" s="38"/>
      <c r="M108" s="68"/>
    </row>
    <row r="109" spans="1:13" s="74" customFormat="1" x14ac:dyDescent="0.25">
      <c r="A109" s="76"/>
      <c r="B109" s="100" t="s">
        <v>5</v>
      </c>
      <c r="C109" s="101"/>
      <c r="D109" s="165"/>
      <c r="E109" s="18"/>
      <c r="F109" s="54"/>
      <c r="G109" s="18"/>
      <c r="H109" s="54"/>
      <c r="I109" s="19"/>
      <c r="J109" s="215"/>
      <c r="K109" s="65"/>
      <c r="L109" s="38"/>
      <c r="M109" s="68"/>
    </row>
    <row r="110" spans="1:13" s="73" customFormat="1" ht="81" x14ac:dyDescent="0.25">
      <c r="A110" s="154" t="s">
        <v>60</v>
      </c>
      <c r="B110" s="155" t="s">
        <v>79</v>
      </c>
      <c r="C110" s="156">
        <f>SUM(C111:C115)</f>
        <v>212469.02</v>
      </c>
      <c r="D110" s="151">
        <f>SUM(D111:D115)</f>
        <v>221368.43</v>
      </c>
      <c r="E110" s="151">
        <f>SUM(E111:E115)</f>
        <v>200888.44</v>
      </c>
      <c r="F110" s="152">
        <f>E110/D110</f>
        <v>0.90749999999999997</v>
      </c>
      <c r="G110" s="151">
        <f>SUM(G111:G115)</f>
        <v>200888.44</v>
      </c>
      <c r="H110" s="152">
        <f>G110/D110</f>
        <v>0.90749999999999997</v>
      </c>
      <c r="I110" s="156">
        <f>SUM(I111:I115)</f>
        <v>221368.42</v>
      </c>
      <c r="J110" s="228"/>
      <c r="K110" s="65"/>
      <c r="L110" s="72"/>
      <c r="M110" s="68"/>
    </row>
    <row r="111" spans="1:13" s="74" customFormat="1" x14ac:dyDescent="0.25">
      <c r="A111" s="144"/>
      <c r="B111" s="100" t="s">
        <v>4</v>
      </c>
      <c r="C111" s="101">
        <f>C117</f>
        <v>0</v>
      </c>
      <c r="D111" s="106">
        <f>D117</f>
        <v>0</v>
      </c>
      <c r="E111" s="106">
        <f>E117</f>
        <v>0</v>
      </c>
      <c r="F111" s="104"/>
      <c r="G111" s="106"/>
      <c r="H111" s="104"/>
      <c r="I111" s="101"/>
      <c r="J111" s="228"/>
      <c r="K111" s="65"/>
      <c r="L111" s="38"/>
      <c r="M111" s="68"/>
    </row>
    <row r="112" spans="1:13" s="74" customFormat="1" x14ac:dyDescent="0.25">
      <c r="A112" s="144"/>
      <c r="B112" s="100" t="s">
        <v>52</v>
      </c>
      <c r="C112" s="101">
        <f t="shared" ref="C112:I115" si="29">C118</f>
        <v>157126.9</v>
      </c>
      <c r="D112" s="106">
        <f t="shared" si="29"/>
        <v>166026.29999999999</v>
      </c>
      <c r="E112" s="106">
        <f t="shared" si="29"/>
        <v>150666.32999999999</v>
      </c>
      <c r="F112" s="104">
        <f>E112/D112</f>
        <v>0.90749999999999997</v>
      </c>
      <c r="G112" s="106">
        <f t="shared" si="29"/>
        <v>150666.32999999999</v>
      </c>
      <c r="H112" s="104">
        <f>G112/D112</f>
        <v>0.90749999999999997</v>
      </c>
      <c r="I112" s="101">
        <f t="shared" si="29"/>
        <v>166026.29999999999</v>
      </c>
      <c r="J112" s="228"/>
      <c r="K112" s="65"/>
      <c r="L112" s="38"/>
      <c r="M112" s="68"/>
    </row>
    <row r="113" spans="1:13" s="74" customFormat="1" x14ac:dyDescent="0.25">
      <c r="A113" s="144"/>
      <c r="B113" s="100" t="s">
        <v>38</v>
      </c>
      <c r="C113" s="101">
        <f t="shared" si="29"/>
        <v>55342.12</v>
      </c>
      <c r="D113" s="106">
        <f>D119</f>
        <v>55342.13</v>
      </c>
      <c r="E113" s="106">
        <f t="shared" si="29"/>
        <v>50222.11</v>
      </c>
      <c r="F113" s="104">
        <f>E113/D113</f>
        <v>0.90749999999999997</v>
      </c>
      <c r="G113" s="106">
        <f t="shared" si="29"/>
        <v>50222.11</v>
      </c>
      <c r="H113" s="104">
        <f>G113/D113</f>
        <v>0.90749999999999997</v>
      </c>
      <c r="I113" s="101">
        <f t="shared" si="29"/>
        <v>55342.12</v>
      </c>
      <c r="J113" s="228"/>
      <c r="K113" s="65"/>
      <c r="L113" s="38"/>
      <c r="M113" s="68"/>
    </row>
    <row r="114" spans="1:13" s="74" customFormat="1" x14ac:dyDescent="0.25">
      <c r="A114" s="144"/>
      <c r="B114" s="100" t="s">
        <v>13</v>
      </c>
      <c r="C114" s="101">
        <f t="shared" si="29"/>
        <v>0</v>
      </c>
      <c r="D114" s="106">
        <f t="shared" si="29"/>
        <v>0</v>
      </c>
      <c r="E114" s="106">
        <f>E120</f>
        <v>0</v>
      </c>
      <c r="F114" s="104"/>
      <c r="G114" s="106">
        <f>G120</f>
        <v>0</v>
      </c>
      <c r="H114" s="104"/>
      <c r="I114" s="101">
        <f t="shared" ref="I114" si="30">I120</f>
        <v>0</v>
      </c>
      <c r="J114" s="228"/>
      <c r="K114" s="65"/>
      <c r="L114" s="38"/>
      <c r="M114" s="68"/>
    </row>
    <row r="115" spans="1:13" s="74" customFormat="1" x14ac:dyDescent="0.25">
      <c r="A115" s="144"/>
      <c r="B115" s="100" t="s">
        <v>5</v>
      </c>
      <c r="C115" s="101">
        <f t="shared" si="29"/>
        <v>0</v>
      </c>
      <c r="D115" s="106">
        <f t="shared" si="29"/>
        <v>0</v>
      </c>
      <c r="E115" s="106">
        <f>E121</f>
        <v>0</v>
      </c>
      <c r="F115" s="104"/>
      <c r="G115" s="106"/>
      <c r="H115" s="104"/>
      <c r="I115" s="101"/>
      <c r="J115" s="228"/>
      <c r="K115" s="65"/>
      <c r="L115" s="38"/>
      <c r="M115" s="68"/>
    </row>
    <row r="116" spans="1:13" s="79" customFormat="1" ht="45.75" customHeight="1" x14ac:dyDescent="0.25">
      <c r="A116" s="144" t="s">
        <v>65</v>
      </c>
      <c r="B116" s="146" t="s">
        <v>56</v>
      </c>
      <c r="C116" s="140">
        <f>SUM(C117:C121)</f>
        <v>212469.02</v>
      </c>
      <c r="D116" s="121">
        <f>SUM(D117:D121)</f>
        <v>221368.43</v>
      </c>
      <c r="E116" s="121">
        <f>SUM(E117:E121)</f>
        <v>200888.44</v>
      </c>
      <c r="F116" s="122">
        <f>E116/D116</f>
        <v>0.90749999999999997</v>
      </c>
      <c r="G116" s="121">
        <f>SUM(G117:G121)</f>
        <v>200888.44</v>
      </c>
      <c r="H116" s="122">
        <f>G116/D116</f>
        <v>0.90749999999999997</v>
      </c>
      <c r="I116" s="140">
        <f>SUM(I117:I121)</f>
        <v>221368.42</v>
      </c>
      <c r="J116" s="220" t="s">
        <v>117</v>
      </c>
      <c r="K116" s="65"/>
      <c r="L116" s="72"/>
      <c r="M116" s="68"/>
    </row>
    <row r="117" spans="1:13" s="74" customFormat="1" x14ac:dyDescent="0.25">
      <c r="A117" s="76"/>
      <c r="B117" s="100" t="s">
        <v>4</v>
      </c>
      <c r="C117" s="101"/>
      <c r="D117" s="165"/>
      <c r="E117" s="106"/>
      <c r="F117" s="104"/>
      <c r="G117" s="106"/>
      <c r="H117" s="104"/>
      <c r="I117" s="101"/>
      <c r="J117" s="220"/>
      <c r="K117" s="65"/>
      <c r="L117" s="38"/>
      <c r="M117" s="68"/>
    </row>
    <row r="118" spans="1:13" s="74" customFormat="1" x14ac:dyDescent="0.25">
      <c r="A118" s="76"/>
      <c r="B118" s="100" t="s">
        <v>52</v>
      </c>
      <c r="C118" s="101">
        <v>157126.9</v>
      </c>
      <c r="D118" s="106">
        <v>166026.29999999999</v>
      </c>
      <c r="E118" s="106">
        <v>150666.32999999999</v>
      </c>
      <c r="F118" s="104">
        <f>E118/D118</f>
        <v>0.90749999999999997</v>
      </c>
      <c r="G118" s="106">
        <v>150666.32999999999</v>
      </c>
      <c r="H118" s="104">
        <f>G118/D118</f>
        <v>0.90749999999999997</v>
      </c>
      <c r="I118" s="101">
        <v>166026.29999999999</v>
      </c>
      <c r="J118" s="220"/>
      <c r="K118" s="65"/>
      <c r="L118" s="38"/>
      <c r="M118" s="68"/>
    </row>
    <row r="119" spans="1:13" s="74" customFormat="1" x14ac:dyDescent="0.25">
      <c r="A119" s="76"/>
      <c r="B119" s="100" t="s">
        <v>38</v>
      </c>
      <c r="C119" s="101">
        <v>55342.12</v>
      </c>
      <c r="D119" s="106">
        <v>55342.13</v>
      </c>
      <c r="E119" s="106">
        <v>50222.11</v>
      </c>
      <c r="F119" s="104">
        <f>E119/D119</f>
        <v>0.90749999999999997</v>
      </c>
      <c r="G119" s="106">
        <v>50222.11</v>
      </c>
      <c r="H119" s="104">
        <f>G119/D119</f>
        <v>0.90749999999999997</v>
      </c>
      <c r="I119" s="101">
        <v>55342.12</v>
      </c>
      <c r="J119" s="220"/>
      <c r="K119" s="65"/>
      <c r="L119" s="38"/>
      <c r="M119" s="68"/>
    </row>
    <row r="120" spans="1:13" s="74" customFormat="1" x14ac:dyDescent="0.25">
      <c r="A120" s="76"/>
      <c r="B120" s="100" t="s">
        <v>13</v>
      </c>
      <c r="C120" s="19">
        <v>0</v>
      </c>
      <c r="D120" s="18">
        <v>0</v>
      </c>
      <c r="E120" s="18"/>
      <c r="F120" s="54"/>
      <c r="G120" s="18"/>
      <c r="H120" s="54">
        <v>0</v>
      </c>
      <c r="I120" s="19"/>
      <c r="J120" s="220"/>
      <c r="K120" s="65"/>
      <c r="L120" s="38"/>
      <c r="M120" s="68"/>
    </row>
    <row r="121" spans="1:13" s="74" customFormat="1" x14ac:dyDescent="0.25">
      <c r="A121" s="75"/>
      <c r="B121" s="100" t="s">
        <v>5</v>
      </c>
      <c r="C121" s="19"/>
      <c r="D121" s="63"/>
      <c r="E121" s="18"/>
      <c r="F121" s="54"/>
      <c r="G121" s="18"/>
      <c r="H121" s="54"/>
      <c r="I121" s="61"/>
      <c r="J121" s="220"/>
      <c r="K121" s="65"/>
      <c r="L121" s="38"/>
      <c r="M121" s="68"/>
    </row>
    <row r="122" spans="1:13" s="70" customFormat="1" ht="60.75" x14ac:dyDescent="0.25">
      <c r="A122" s="149" t="s">
        <v>44</v>
      </c>
      <c r="B122" s="150" t="s">
        <v>80</v>
      </c>
      <c r="C122" s="151">
        <f>SUM(C123:C127)</f>
        <v>16570.62</v>
      </c>
      <c r="D122" s="151">
        <f t="shared" ref="D122" si="31">SUM(D123:D127)</f>
        <v>23620.05</v>
      </c>
      <c r="E122" s="151">
        <f>SUM(E123:E127)</f>
        <v>11241.44</v>
      </c>
      <c r="F122" s="152">
        <f t="shared" ref="F122:F131" si="32">E122/D122</f>
        <v>0.47589999999999999</v>
      </c>
      <c r="G122" s="151">
        <f>SUM(G123:G127)</f>
        <v>11241.29</v>
      </c>
      <c r="H122" s="152">
        <f t="shared" ref="H122:H131" si="33">G122/D122</f>
        <v>0.47589999999999999</v>
      </c>
      <c r="I122" s="151">
        <f>SUM(I123:I127)</f>
        <v>23620.05</v>
      </c>
      <c r="J122" s="224"/>
      <c r="K122" s="65"/>
      <c r="L122" s="33"/>
      <c r="M122" s="34"/>
    </row>
    <row r="123" spans="1:13" s="71" customFormat="1" x14ac:dyDescent="0.25">
      <c r="A123" s="153"/>
      <c r="B123" s="135" t="s">
        <v>4</v>
      </c>
      <c r="C123" s="106">
        <f>C147+C129+C135+C141+C153</f>
        <v>11670.93</v>
      </c>
      <c r="D123" s="106">
        <f t="shared" ref="D123" si="34">D147+D129+D135+D141+D153</f>
        <v>19471.009999999998</v>
      </c>
      <c r="E123" s="106">
        <f>E129+E135+E141+E147+E153</f>
        <v>7817.35</v>
      </c>
      <c r="F123" s="104">
        <f t="shared" si="32"/>
        <v>0.40150000000000002</v>
      </c>
      <c r="G123" s="106">
        <f>G147+G129+G135+G141+G153</f>
        <v>7817.35</v>
      </c>
      <c r="H123" s="104">
        <f t="shared" si="33"/>
        <v>0.40150000000000002</v>
      </c>
      <c r="I123" s="106">
        <f>I129+I135+I141+I147+I153</f>
        <v>19471.009999999998</v>
      </c>
      <c r="J123" s="224"/>
      <c r="K123" s="65"/>
      <c r="L123" s="33"/>
      <c r="M123" s="34"/>
    </row>
    <row r="124" spans="1:13" s="71" customFormat="1" x14ac:dyDescent="0.25">
      <c r="A124" s="153"/>
      <c r="B124" s="135" t="s">
        <v>37</v>
      </c>
      <c r="C124" s="106">
        <f>C148+C130+C136+C142+C154</f>
        <v>4626.4399999999996</v>
      </c>
      <c r="D124" s="106">
        <f t="shared" ref="C124:E127" si="35">D148+D130+D136+D142+D154</f>
        <v>3927.08</v>
      </c>
      <c r="E124" s="106">
        <f>E130++E136+E142+E148+E154</f>
        <v>3243.75</v>
      </c>
      <c r="F124" s="104">
        <f t="shared" si="32"/>
        <v>0.82599999999999996</v>
      </c>
      <c r="G124" s="106">
        <f>G148+G130+G136+G142+G154</f>
        <v>3243.6</v>
      </c>
      <c r="H124" s="104">
        <f t="shared" si="33"/>
        <v>0.82599999999999996</v>
      </c>
      <c r="I124" s="106">
        <f>I130+I136+I142+I148+I154</f>
        <v>3927.08</v>
      </c>
      <c r="J124" s="224"/>
      <c r="K124" s="65"/>
      <c r="L124" s="33"/>
      <c r="M124" s="34"/>
    </row>
    <row r="125" spans="1:13" s="71" customFormat="1" x14ac:dyDescent="0.25">
      <c r="A125" s="153"/>
      <c r="B125" s="135" t="s">
        <v>38</v>
      </c>
      <c r="C125" s="106">
        <f t="shared" si="35"/>
        <v>273.25</v>
      </c>
      <c r="D125" s="106">
        <f t="shared" si="35"/>
        <v>221.96</v>
      </c>
      <c r="E125" s="106">
        <f>E149+E131+E137+E143+E155</f>
        <v>180.34</v>
      </c>
      <c r="F125" s="104">
        <f t="shared" si="32"/>
        <v>0.8125</v>
      </c>
      <c r="G125" s="106">
        <f>G149+G131+G137+G143+G155</f>
        <v>180.34</v>
      </c>
      <c r="H125" s="104">
        <f t="shared" si="33"/>
        <v>0.8125</v>
      </c>
      <c r="I125" s="106">
        <f>I131+I137+I143+I149+I155</f>
        <v>221.96</v>
      </c>
      <c r="J125" s="224"/>
      <c r="K125" s="65"/>
      <c r="L125" s="33"/>
      <c r="M125" s="34"/>
    </row>
    <row r="126" spans="1:13" s="71" customFormat="1" x14ac:dyDescent="0.25">
      <c r="A126" s="153"/>
      <c r="B126" s="135" t="s">
        <v>13</v>
      </c>
      <c r="C126" s="106">
        <f t="shared" si="35"/>
        <v>0</v>
      </c>
      <c r="D126" s="106">
        <f t="shared" si="35"/>
        <v>0</v>
      </c>
      <c r="E126" s="106">
        <f t="shared" si="35"/>
        <v>0</v>
      </c>
      <c r="F126" s="104"/>
      <c r="G126" s="106"/>
      <c r="H126" s="104"/>
      <c r="I126" s="106"/>
      <c r="J126" s="224"/>
      <c r="K126" s="65"/>
      <c r="L126" s="33"/>
      <c r="M126" s="34"/>
    </row>
    <row r="127" spans="1:13" s="71" customFormat="1" collapsed="1" x14ac:dyDescent="0.25">
      <c r="A127" s="153"/>
      <c r="B127" s="135" t="s">
        <v>5</v>
      </c>
      <c r="C127" s="106">
        <f t="shared" si="35"/>
        <v>0</v>
      </c>
      <c r="D127" s="106">
        <f t="shared" si="35"/>
        <v>0</v>
      </c>
      <c r="E127" s="106">
        <f t="shared" si="35"/>
        <v>0</v>
      </c>
      <c r="F127" s="104"/>
      <c r="G127" s="106"/>
      <c r="H127" s="104"/>
      <c r="I127" s="106"/>
      <c r="J127" s="224"/>
      <c r="K127" s="65"/>
      <c r="L127" s="33"/>
      <c r="M127" s="34"/>
    </row>
    <row r="128" spans="1:13" s="80" customFormat="1" ht="40.5" x14ac:dyDescent="0.25">
      <c r="A128" s="119" t="s">
        <v>45</v>
      </c>
      <c r="B128" s="120" t="s">
        <v>39</v>
      </c>
      <c r="C128" s="121">
        <f t="shared" ref="C128:E128" si="36">SUM(C129:C133)</f>
        <v>4490.5200000000004</v>
      </c>
      <c r="D128" s="121">
        <f t="shared" si="36"/>
        <v>4439.22</v>
      </c>
      <c r="E128" s="121">
        <f t="shared" si="36"/>
        <v>3606.87</v>
      </c>
      <c r="F128" s="122">
        <f>E128/D128</f>
        <v>0.8125</v>
      </c>
      <c r="G128" s="121">
        <f>SUM(G129:G133)</f>
        <v>3606.87</v>
      </c>
      <c r="H128" s="122">
        <f t="shared" si="33"/>
        <v>0.8125</v>
      </c>
      <c r="I128" s="121">
        <f>I129+I130+I131</f>
        <v>4439.22</v>
      </c>
      <c r="J128" s="178" t="s">
        <v>112</v>
      </c>
      <c r="K128" s="65"/>
      <c r="L128" s="33"/>
      <c r="M128" s="34"/>
    </row>
    <row r="129" spans="1:13" s="71" customFormat="1" x14ac:dyDescent="0.25">
      <c r="A129" s="119"/>
      <c r="B129" s="82" t="s">
        <v>54</v>
      </c>
      <c r="C129" s="106">
        <v>572.83000000000004</v>
      </c>
      <c r="D129" s="106">
        <v>572.83000000000004</v>
      </c>
      <c r="E129" s="106">
        <v>465.43</v>
      </c>
      <c r="F129" s="122">
        <f>E129/D129</f>
        <v>0.8125</v>
      </c>
      <c r="G129" s="106">
        <v>465.43</v>
      </c>
      <c r="H129" s="122">
        <f>G129/D129</f>
        <v>0.8125</v>
      </c>
      <c r="I129" s="106">
        <v>572.83000000000004</v>
      </c>
      <c r="J129" s="178"/>
      <c r="K129" s="65"/>
      <c r="L129" s="33"/>
      <c r="M129" s="34"/>
    </row>
    <row r="130" spans="1:13" s="71" customFormat="1" x14ac:dyDescent="0.25">
      <c r="A130" s="119"/>
      <c r="B130" s="82" t="s">
        <v>52</v>
      </c>
      <c r="C130" s="106">
        <v>3644.44</v>
      </c>
      <c r="D130" s="106">
        <v>3644.43</v>
      </c>
      <c r="E130" s="106">
        <v>2961.1</v>
      </c>
      <c r="F130" s="122">
        <f>E130/D130</f>
        <v>0.8125</v>
      </c>
      <c r="G130" s="106">
        <v>2961.1</v>
      </c>
      <c r="H130" s="122">
        <f>G130/D130</f>
        <v>0.8125</v>
      </c>
      <c r="I130" s="106">
        <v>3644.43</v>
      </c>
      <c r="J130" s="178"/>
      <c r="K130" s="65"/>
      <c r="L130" s="33"/>
      <c r="M130" s="34"/>
    </row>
    <row r="131" spans="1:13" s="71" customFormat="1" x14ac:dyDescent="0.25">
      <c r="A131" s="119"/>
      <c r="B131" s="82" t="s">
        <v>38</v>
      </c>
      <c r="C131" s="106">
        <v>273.25</v>
      </c>
      <c r="D131" s="106">
        <v>221.96</v>
      </c>
      <c r="E131" s="106">
        <v>180.34</v>
      </c>
      <c r="F131" s="104">
        <f t="shared" si="32"/>
        <v>0.8125</v>
      </c>
      <c r="G131" s="106">
        <v>180.34</v>
      </c>
      <c r="H131" s="122">
        <f t="shared" si="33"/>
        <v>0.8125</v>
      </c>
      <c r="I131" s="106">
        <v>221.96</v>
      </c>
      <c r="J131" s="178"/>
      <c r="K131" s="65"/>
      <c r="L131" s="33"/>
      <c r="M131" s="34"/>
    </row>
    <row r="132" spans="1:13" s="71" customFormat="1" x14ac:dyDescent="0.25">
      <c r="A132" s="119"/>
      <c r="B132" s="82" t="s">
        <v>13</v>
      </c>
      <c r="C132" s="106"/>
      <c r="D132" s="165"/>
      <c r="E132" s="106"/>
      <c r="F132" s="104"/>
      <c r="G132" s="106"/>
      <c r="H132" s="104"/>
      <c r="I132" s="123"/>
      <c r="J132" s="178"/>
      <c r="K132" s="65"/>
      <c r="L132" s="33"/>
      <c r="M132" s="34"/>
    </row>
    <row r="133" spans="1:13" s="71" customFormat="1" ht="35.25" customHeight="1" collapsed="1" x14ac:dyDescent="0.25">
      <c r="A133" s="119"/>
      <c r="B133" s="82" t="s">
        <v>5</v>
      </c>
      <c r="C133" s="106"/>
      <c r="D133" s="165"/>
      <c r="E133" s="106"/>
      <c r="F133" s="104"/>
      <c r="G133" s="106"/>
      <c r="H133" s="104"/>
      <c r="I133" s="123"/>
      <c r="J133" s="178"/>
      <c r="K133" s="65"/>
      <c r="L133" s="33"/>
      <c r="M133" s="34"/>
    </row>
    <row r="134" spans="1:13" s="125" customFormat="1" ht="220.5" customHeight="1" x14ac:dyDescent="0.25">
      <c r="A134" s="119" t="s">
        <v>46</v>
      </c>
      <c r="B134" s="120" t="s">
        <v>40</v>
      </c>
      <c r="C134" s="121">
        <f t="shared" ref="C134:E134" si="37">SUM(C135:C139)</f>
        <v>13.1</v>
      </c>
      <c r="D134" s="121">
        <f t="shared" si="37"/>
        <v>13.1</v>
      </c>
      <c r="E134" s="121">
        <f t="shared" si="37"/>
        <v>13.1</v>
      </c>
      <c r="F134" s="122">
        <f t="shared" ref="F134:F158" si="38">E134/D134</f>
        <v>1</v>
      </c>
      <c r="G134" s="121">
        <f>G135+G136+G137+G138+G139</f>
        <v>12.95</v>
      </c>
      <c r="H134" s="122">
        <f t="shared" ref="H134:H158" si="39">G134/D134</f>
        <v>0.98850000000000005</v>
      </c>
      <c r="I134" s="124">
        <f>I136</f>
        <v>13.1</v>
      </c>
      <c r="J134" s="160" t="s">
        <v>95</v>
      </c>
      <c r="K134" s="60"/>
      <c r="L134" s="86"/>
      <c r="M134" s="87"/>
    </row>
    <row r="135" spans="1:13" s="126" customFormat="1" x14ac:dyDescent="0.25">
      <c r="A135" s="119"/>
      <c r="B135" s="82" t="s">
        <v>4</v>
      </c>
      <c r="C135" s="106"/>
      <c r="D135" s="106"/>
      <c r="E135" s="106"/>
      <c r="F135" s="104"/>
      <c r="G135" s="106"/>
      <c r="H135" s="104"/>
      <c r="I135" s="123"/>
      <c r="J135" s="160"/>
      <c r="K135" s="60"/>
      <c r="L135" s="86"/>
      <c r="M135" s="87"/>
    </row>
    <row r="136" spans="1:13" s="126" customFormat="1" x14ac:dyDescent="0.25">
      <c r="A136" s="119"/>
      <c r="B136" s="82" t="s">
        <v>37</v>
      </c>
      <c r="C136" s="106">
        <v>13.1</v>
      </c>
      <c r="D136" s="106">
        <v>13.1</v>
      </c>
      <c r="E136" s="106">
        <v>13.1</v>
      </c>
      <c r="F136" s="104">
        <f>E136/D136</f>
        <v>1</v>
      </c>
      <c r="G136" s="106">
        <v>12.95</v>
      </c>
      <c r="H136" s="104">
        <f t="shared" si="39"/>
        <v>0.98850000000000005</v>
      </c>
      <c r="I136" s="124">
        <v>13.1</v>
      </c>
      <c r="J136" s="160"/>
      <c r="K136" s="60"/>
      <c r="L136" s="86"/>
      <c r="M136" s="87"/>
    </row>
    <row r="137" spans="1:13" s="126" customFormat="1" x14ac:dyDescent="0.25">
      <c r="A137" s="119"/>
      <c r="B137" s="82" t="s">
        <v>38</v>
      </c>
      <c r="C137" s="106"/>
      <c r="D137" s="106"/>
      <c r="E137" s="106"/>
      <c r="F137" s="104"/>
      <c r="G137" s="106"/>
      <c r="H137" s="104"/>
      <c r="I137" s="123"/>
      <c r="J137" s="160"/>
      <c r="K137" s="60"/>
      <c r="L137" s="86"/>
      <c r="M137" s="87"/>
    </row>
    <row r="138" spans="1:13" s="126" customFormat="1" x14ac:dyDescent="0.25">
      <c r="A138" s="119"/>
      <c r="B138" s="82" t="s">
        <v>13</v>
      </c>
      <c r="C138" s="106"/>
      <c r="D138" s="106"/>
      <c r="E138" s="106"/>
      <c r="F138" s="104"/>
      <c r="G138" s="106"/>
      <c r="H138" s="104"/>
      <c r="I138" s="123"/>
      <c r="J138" s="160"/>
      <c r="K138" s="60"/>
      <c r="L138" s="86"/>
      <c r="M138" s="87"/>
    </row>
    <row r="139" spans="1:13" s="126" customFormat="1" collapsed="1" x14ac:dyDescent="0.25">
      <c r="A139" s="119"/>
      <c r="B139" s="82" t="s">
        <v>5</v>
      </c>
      <c r="C139" s="106"/>
      <c r="D139" s="106"/>
      <c r="E139" s="106"/>
      <c r="F139" s="104"/>
      <c r="G139" s="106"/>
      <c r="H139" s="104"/>
      <c r="I139" s="123"/>
      <c r="J139" s="160"/>
      <c r="K139" s="60"/>
      <c r="L139" s="86"/>
      <c r="M139" s="87"/>
    </row>
    <row r="140" spans="1:13" s="81" customFormat="1" ht="118.5" customHeight="1" outlineLevel="1" x14ac:dyDescent="0.25">
      <c r="A140" s="119" t="s">
        <v>47</v>
      </c>
      <c r="B140" s="120" t="s">
        <v>81</v>
      </c>
      <c r="C140" s="121">
        <f>SUM(C141:C145)</f>
        <v>7927.2</v>
      </c>
      <c r="D140" s="121">
        <f t="shared" ref="D140:E140" si="40">SUM(D141:D145)</f>
        <v>15747.64</v>
      </c>
      <c r="E140" s="121">
        <f t="shared" si="40"/>
        <v>4201.38</v>
      </c>
      <c r="F140" s="122">
        <f t="shared" si="38"/>
        <v>0.26679999999999998</v>
      </c>
      <c r="G140" s="121">
        <f>SUM(G141:G145)</f>
        <v>4201.38</v>
      </c>
      <c r="H140" s="122">
        <f t="shared" si="39"/>
        <v>0.26679999999999998</v>
      </c>
      <c r="I140" s="106">
        <f>I141</f>
        <v>15747.64</v>
      </c>
      <c r="J140" s="178" t="s">
        <v>101</v>
      </c>
      <c r="K140" s="65"/>
      <c r="L140" s="33"/>
      <c r="M140" s="34"/>
    </row>
    <row r="141" spans="1:13" s="71" customFormat="1" outlineLevel="1" x14ac:dyDescent="0.25">
      <c r="A141" s="119"/>
      <c r="B141" s="82" t="s">
        <v>4</v>
      </c>
      <c r="C141" s="106">
        <f>7134.5+792.7</f>
        <v>7927.2</v>
      </c>
      <c r="D141" s="106">
        <f>2664.52+13083.12</f>
        <v>15747.64</v>
      </c>
      <c r="E141" s="106">
        <v>4201.38</v>
      </c>
      <c r="F141" s="104">
        <f t="shared" si="38"/>
        <v>0.26679999999999998</v>
      </c>
      <c r="G141" s="106">
        <v>4201.38</v>
      </c>
      <c r="H141" s="104">
        <f t="shared" si="39"/>
        <v>0.26679999999999998</v>
      </c>
      <c r="I141" s="106">
        <f>D141</f>
        <v>15747.64</v>
      </c>
      <c r="J141" s="178"/>
      <c r="K141" s="65"/>
      <c r="L141" s="33"/>
      <c r="M141" s="34"/>
    </row>
    <row r="142" spans="1:13" s="71" customFormat="1" ht="47.25" customHeight="1" outlineLevel="1" x14ac:dyDescent="0.25">
      <c r="A142" s="119"/>
      <c r="B142" s="82" t="s">
        <v>37</v>
      </c>
      <c r="C142" s="106"/>
      <c r="D142" s="106"/>
      <c r="E142" s="106"/>
      <c r="F142" s="104"/>
      <c r="G142" s="106"/>
      <c r="H142" s="104"/>
      <c r="I142" s="123"/>
      <c r="J142" s="178"/>
      <c r="K142" s="65"/>
      <c r="L142" s="33"/>
      <c r="M142" s="34"/>
    </row>
    <row r="143" spans="1:13" s="71" customFormat="1" outlineLevel="1" x14ac:dyDescent="0.25">
      <c r="A143" s="119"/>
      <c r="B143" s="82" t="s">
        <v>38</v>
      </c>
      <c r="C143" s="106"/>
      <c r="D143" s="106"/>
      <c r="E143" s="106"/>
      <c r="F143" s="104"/>
      <c r="G143" s="106"/>
      <c r="H143" s="104"/>
      <c r="I143" s="123"/>
      <c r="J143" s="178"/>
      <c r="K143" s="65"/>
      <c r="L143" s="33"/>
      <c r="M143" s="34"/>
    </row>
    <row r="144" spans="1:13" s="71" customFormat="1" outlineLevel="1" x14ac:dyDescent="0.25">
      <c r="A144" s="119"/>
      <c r="B144" s="82" t="s">
        <v>13</v>
      </c>
      <c r="C144" s="106"/>
      <c r="D144" s="165"/>
      <c r="E144" s="106"/>
      <c r="F144" s="104"/>
      <c r="G144" s="106"/>
      <c r="H144" s="104"/>
      <c r="I144" s="123"/>
      <c r="J144" s="178"/>
      <c r="K144" s="65"/>
      <c r="L144" s="33"/>
      <c r="M144" s="34"/>
    </row>
    <row r="145" spans="1:13" s="71" customFormat="1" outlineLevel="1" collapsed="1" x14ac:dyDescent="0.25">
      <c r="A145" s="119"/>
      <c r="B145" s="82" t="s">
        <v>5</v>
      </c>
      <c r="C145" s="106"/>
      <c r="D145" s="165"/>
      <c r="E145" s="106"/>
      <c r="F145" s="104"/>
      <c r="G145" s="106"/>
      <c r="H145" s="104"/>
      <c r="I145" s="123"/>
      <c r="J145" s="178"/>
      <c r="K145" s="65"/>
      <c r="L145" s="33"/>
      <c r="M145" s="34"/>
    </row>
    <row r="146" spans="1:13" s="79" customFormat="1" ht="68.25" customHeight="1" x14ac:dyDescent="0.25">
      <c r="A146" s="148" t="s">
        <v>48</v>
      </c>
      <c r="B146" s="146" t="s">
        <v>41</v>
      </c>
      <c r="C146" s="140">
        <f t="shared" ref="C146:D146" si="41">SUM(C147:C151)</f>
        <v>4139.8</v>
      </c>
      <c r="D146" s="121">
        <f t="shared" si="41"/>
        <v>3420.09</v>
      </c>
      <c r="E146" s="121">
        <f>SUM(E147:E151)</f>
        <v>3420.09</v>
      </c>
      <c r="F146" s="122">
        <f t="shared" si="38"/>
        <v>1</v>
      </c>
      <c r="G146" s="121">
        <f>SUM(G147:G151)</f>
        <v>3420.09</v>
      </c>
      <c r="H146" s="122">
        <f t="shared" si="39"/>
        <v>1</v>
      </c>
      <c r="I146" s="140">
        <f>SUM(I147:I151)</f>
        <v>3420.09</v>
      </c>
      <c r="J146" s="225" t="s">
        <v>118</v>
      </c>
      <c r="K146" s="65"/>
      <c r="L146" s="38"/>
      <c r="M146" s="68"/>
    </row>
    <row r="147" spans="1:13" s="74" customFormat="1" x14ac:dyDescent="0.25">
      <c r="A147" s="75"/>
      <c r="B147" s="100" t="s">
        <v>4</v>
      </c>
      <c r="C147" s="101">
        <v>3170.9</v>
      </c>
      <c r="D147" s="106">
        <v>3150.54</v>
      </c>
      <c r="E147" s="106">
        <v>3150.54</v>
      </c>
      <c r="F147" s="122">
        <f>E147/D147</f>
        <v>1</v>
      </c>
      <c r="G147" s="106">
        <v>3150.54</v>
      </c>
      <c r="H147" s="104">
        <f t="shared" si="39"/>
        <v>1</v>
      </c>
      <c r="I147" s="101">
        <v>3150.54</v>
      </c>
      <c r="J147" s="225"/>
      <c r="K147" s="65"/>
      <c r="L147" s="38"/>
      <c r="M147" s="68"/>
    </row>
    <row r="148" spans="1:13" s="74" customFormat="1" x14ac:dyDescent="0.25">
      <c r="A148" s="75"/>
      <c r="B148" s="100" t="s">
        <v>37</v>
      </c>
      <c r="C148" s="101">
        <v>968.9</v>
      </c>
      <c r="D148" s="106">
        <v>269.55</v>
      </c>
      <c r="E148" s="106">
        <v>269.55</v>
      </c>
      <c r="F148" s="122">
        <f>E148/D148</f>
        <v>1</v>
      </c>
      <c r="G148" s="106">
        <v>269.55</v>
      </c>
      <c r="H148" s="104">
        <f t="shared" si="39"/>
        <v>1</v>
      </c>
      <c r="I148" s="101">
        <v>269.55</v>
      </c>
      <c r="J148" s="225"/>
      <c r="K148" s="65"/>
      <c r="L148" s="38"/>
      <c r="M148" s="68"/>
    </row>
    <row r="149" spans="1:13" s="74" customFormat="1" x14ac:dyDescent="0.25">
      <c r="A149" s="75"/>
      <c r="B149" s="100" t="s">
        <v>38</v>
      </c>
      <c r="C149" s="101"/>
      <c r="D149" s="106"/>
      <c r="E149" s="106"/>
      <c r="F149" s="104"/>
      <c r="G149" s="106"/>
      <c r="H149" s="104"/>
      <c r="I149" s="147"/>
      <c r="J149" s="225"/>
      <c r="K149" s="65"/>
      <c r="L149" s="38"/>
      <c r="M149" s="68"/>
    </row>
    <row r="150" spans="1:13" s="74" customFormat="1" x14ac:dyDescent="0.25">
      <c r="A150" s="75"/>
      <c r="B150" s="100" t="s">
        <v>13</v>
      </c>
      <c r="C150" s="101"/>
      <c r="D150" s="165"/>
      <c r="E150" s="106"/>
      <c r="F150" s="104"/>
      <c r="G150" s="106"/>
      <c r="H150" s="104"/>
      <c r="I150" s="147"/>
      <c r="J150" s="225"/>
      <c r="K150" s="65"/>
      <c r="L150" s="38"/>
      <c r="M150" s="68"/>
    </row>
    <row r="151" spans="1:13" s="74" customFormat="1" x14ac:dyDescent="0.25">
      <c r="A151" s="75"/>
      <c r="B151" s="100" t="s">
        <v>5</v>
      </c>
      <c r="C151" s="101"/>
      <c r="D151" s="165"/>
      <c r="E151" s="106"/>
      <c r="F151" s="104"/>
      <c r="G151" s="106"/>
      <c r="H151" s="104"/>
      <c r="I151" s="147"/>
      <c r="J151" s="225"/>
      <c r="K151" s="65"/>
      <c r="L151" s="38"/>
      <c r="M151" s="68"/>
    </row>
    <row r="152" spans="1:13" s="127" customFormat="1" ht="48" customHeight="1" x14ac:dyDescent="0.25">
      <c r="A152" s="119" t="s">
        <v>49</v>
      </c>
      <c r="B152" s="120" t="s">
        <v>55</v>
      </c>
      <c r="C152" s="121">
        <f t="shared" ref="C152:E152" si="42">SUM(C153:C157)</f>
        <v>0</v>
      </c>
      <c r="D152" s="121">
        <f t="shared" si="42"/>
        <v>0</v>
      </c>
      <c r="E152" s="121">
        <f t="shared" si="42"/>
        <v>0</v>
      </c>
      <c r="F152" s="104"/>
      <c r="G152" s="121">
        <f>SUM(G153:G157)</f>
        <v>0</v>
      </c>
      <c r="H152" s="122"/>
      <c r="I152" s="106">
        <f>I153</f>
        <v>0</v>
      </c>
      <c r="J152" s="220" t="s">
        <v>125</v>
      </c>
      <c r="K152" s="60"/>
      <c r="L152" s="86"/>
      <c r="M152" s="87"/>
    </row>
    <row r="153" spans="1:13" s="126" customFormat="1" ht="27.75" customHeight="1" x14ac:dyDescent="0.25">
      <c r="A153" s="119"/>
      <c r="B153" s="82" t="s">
        <v>4</v>
      </c>
      <c r="C153" s="106"/>
      <c r="D153" s="106"/>
      <c r="E153" s="106"/>
      <c r="F153" s="104"/>
      <c r="G153" s="106"/>
      <c r="H153" s="104"/>
      <c r="I153" s="106"/>
      <c r="J153" s="220"/>
      <c r="K153" s="60"/>
      <c r="L153" s="86"/>
      <c r="M153" s="87"/>
    </row>
    <row r="154" spans="1:13" s="126" customFormat="1" ht="27.75" customHeight="1" x14ac:dyDescent="0.25">
      <c r="A154" s="119"/>
      <c r="B154" s="82" t="s">
        <v>37</v>
      </c>
      <c r="C154" s="106"/>
      <c r="D154" s="106"/>
      <c r="E154" s="106"/>
      <c r="F154" s="104"/>
      <c r="G154" s="106"/>
      <c r="H154" s="104"/>
      <c r="I154" s="123"/>
      <c r="J154" s="220"/>
      <c r="K154" s="60"/>
      <c r="L154" s="86"/>
      <c r="M154" s="87"/>
    </row>
    <row r="155" spans="1:13" s="126" customFormat="1" ht="27.75" customHeight="1" x14ac:dyDescent="0.25">
      <c r="A155" s="119"/>
      <c r="B155" s="82" t="s">
        <v>38</v>
      </c>
      <c r="C155" s="106"/>
      <c r="D155" s="106"/>
      <c r="E155" s="106"/>
      <c r="F155" s="104"/>
      <c r="G155" s="106"/>
      <c r="H155" s="104"/>
      <c r="I155" s="123"/>
      <c r="J155" s="220"/>
      <c r="K155" s="60"/>
      <c r="L155" s="86"/>
      <c r="M155" s="87"/>
    </row>
    <row r="156" spans="1:13" s="126" customFormat="1" ht="27.75" customHeight="1" x14ac:dyDescent="0.25">
      <c r="A156" s="119"/>
      <c r="B156" s="82" t="s">
        <v>13</v>
      </c>
      <c r="C156" s="106"/>
      <c r="D156" s="165"/>
      <c r="E156" s="106"/>
      <c r="F156" s="104"/>
      <c r="G156" s="106"/>
      <c r="H156" s="104"/>
      <c r="I156" s="123"/>
      <c r="J156" s="220"/>
      <c r="K156" s="60"/>
      <c r="L156" s="86"/>
      <c r="M156" s="87"/>
    </row>
    <row r="157" spans="1:13" s="126" customFormat="1" ht="27.75" customHeight="1" x14ac:dyDescent="0.25">
      <c r="A157" s="119"/>
      <c r="B157" s="82" t="s">
        <v>5</v>
      </c>
      <c r="C157" s="106"/>
      <c r="D157" s="165"/>
      <c r="E157" s="106"/>
      <c r="F157" s="104"/>
      <c r="G157" s="106"/>
      <c r="H157" s="104"/>
      <c r="I157" s="123"/>
      <c r="J157" s="220"/>
      <c r="K157" s="60"/>
      <c r="L157" s="86"/>
      <c r="M157" s="87"/>
    </row>
    <row r="158" spans="1:13" s="44" customFormat="1" x14ac:dyDescent="0.25">
      <c r="A158" s="193" t="s">
        <v>20</v>
      </c>
      <c r="B158" s="179" t="s">
        <v>106</v>
      </c>
      <c r="C158" s="180">
        <f>SUM(C160:C164)</f>
        <v>304025.59999999998</v>
      </c>
      <c r="D158" s="180">
        <f>SUM(D160:D164)</f>
        <v>286373.03000000003</v>
      </c>
      <c r="E158" s="180">
        <f>SUM(E160:E164)</f>
        <v>169601.28</v>
      </c>
      <c r="F158" s="183">
        <f t="shared" si="38"/>
        <v>0.59219999999999995</v>
      </c>
      <c r="G158" s="180">
        <f t="shared" ref="G158" si="43">SUM(G160:G164)</f>
        <v>167857.76</v>
      </c>
      <c r="H158" s="183">
        <f t="shared" si="39"/>
        <v>0.58620000000000005</v>
      </c>
      <c r="I158" s="182">
        <f>I160+I161+I162+I163+I164</f>
        <v>285361.26</v>
      </c>
      <c r="J158" s="181" t="s">
        <v>122</v>
      </c>
      <c r="K158" s="65"/>
      <c r="L158" s="33"/>
      <c r="M158" s="34"/>
    </row>
    <row r="159" spans="1:13" s="44" customFormat="1" ht="408.75" customHeight="1" x14ac:dyDescent="0.25">
      <c r="A159" s="193"/>
      <c r="B159" s="179"/>
      <c r="C159" s="180"/>
      <c r="D159" s="180"/>
      <c r="E159" s="180"/>
      <c r="F159" s="183"/>
      <c r="G159" s="180"/>
      <c r="H159" s="183"/>
      <c r="I159" s="182"/>
      <c r="J159" s="181"/>
      <c r="K159" s="65"/>
      <c r="L159" s="33"/>
      <c r="M159" s="34"/>
    </row>
    <row r="160" spans="1:13" s="36" customFormat="1" ht="119.25" customHeight="1" x14ac:dyDescent="0.25">
      <c r="A160" s="193"/>
      <c r="B160" s="110" t="s">
        <v>4</v>
      </c>
      <c r="C160" s="111">
        <v>18110.400000000001</v>
      </c>
      <c r="D160" s="111">
        <v>18110.400000000001</v>
      </c>
      <c r="E160" s="111">
        <v>8052.83</v>
      </c>
      <c r="F160" s="112">
        <f>E160/D160</f>
        <v>0.44469999999999998</v>
      </c>
      <c r="G160" s="111">
        <v>8052.83</v>
      </c>
      <c r="H160" s="112">
        <f>G160/D160</f>
        <v>0.44469999999999998</v>
      </c>
      <c r="I160" s="101">
        <v>17885.5</v>
      </c>
      <c r="J160" s="181"/>
      <c r="K160" s="65"/>
      <c r="L160" s="33"/>
      <c r="M160" s="34"/>
    </row>
    <row r="161" spans="1:13" s="46" customFormat="1" ht="144.75" customHeight="1" x14ac:dyDescent="0.25">
      <c r="A161" s="193"/>
      <c r="B161" s="115" t="s">
        <v>16</v>
      </c>
      <c r="C161" s="111">
        <v>79892.100000000006</v>
      </c>
      <c r="D161" s="111">
        <v>79882.3</v>
      </c>
      <c r="E161" s="111">
        <v>24878.53</v>
      </c>
      <c r="F161" s="112">
        <f>E161/D161</f>
        <v>0.31140000000000001</v>
      </c>
      <c r="G161" s="111">
        <v>23135.01</v>
      </c>
      <c r="H161" s="112">
        <f>G161/D161</f>
        <v>0.28960000000000002</v>
      </c>
      <c r="I161" s="101">
        <v>79357.55</v>
      </c>
      <c r="J161" s="181"/>
      <c r="K161" s="65"/>
      <c r="L161" s="38"/>
      <c r="M161" s="34"/>
    </row>
    <row r="162" spans="1:13" s="36" customFormat="1" ht="272.25" customHeight="1" x14ac:dyDescent="0.25">
      <c r="A162" s="193"/>
      <c r="B162" s="110" t="s">
        <v>11</v>
      </c>
      <c r="C162" s="116">
        <v>15577.08</v>
      </c>
      <c r="D162" s="116">
        <v>15912.34</v>
      </c>
      <c r="E162" s="116">
        <f>G162</f>
        <v>4837.17</v>
      </c>
      <c r="F162" s="117">
        <f>E162/D162</f>
        <v>0.30399999999999999</v>
      </c>
      <c r="G162" s="116">
        <v>4837.17</v>
      </c>
      <c r="H162" s="117">
        <f>G162/D162</f>
        <v>0.30399999999999999</v>
      </c>
      <c r="I162" s="106">
        <v>15650.22</v>
      </c>
      <c r="J162" s="181"/>
      <c r="K162" s="65"/>
      <c r="L162" s="33"/>
      <c r="M162" s="34"/>
    </row>
    <row r="163" spans="1:13" s="36" customFormat="1" ht="213.75" customHeight="1" x14ac:dyDescent="0.25">
      <c r="A163" s="193"/>
      <c r="B163" s="110" t="s">
        <v>13</v>
      </c>
      <c r="C163" s="19"/>
      <c r="D163" s="19"/>
      <c r="E163" s="62"/>
      <c r="F163" s="55"/>
      <c r="G163" s="62"/>
      <c r="H163" s="55"/>
      <c r="I163" s="19"/>
      <c r="J163" s="181"/>
      <c r="K163" s="65"/>
      <c r="L163" s="33"/>
      <c r="M163" s="34"/>
    </row>
    <row r="164" spans="1:13" s="36" customFormat="1" ht="33.75" customHeight="1" x14ac:dyDescent="0.25">
      <c r="A164" s="193"/>
      <c r="B164" s="110" t="s">
        <v>5</v>
      </c>
      <c r="C164" s="101">
        <v>190446.02</v>
      </c>
      <c r="D164" s="101">
        <v>172467.99</v>
      </c>
      <c r="E164" s="101">
        <f>G164</f>
        <v>131832.75</v>
      </c>
      <c r="F164" s="102">
        <f t="shared" ref="F164:F181" si="44">E164/D164</f>
        <v>0.76439999999999997</v>
      </c>
      <c r="G164" s="101">
        <v>131832.75</v>
      </c>
      <c r="H164" s="102">
        <f t="shared" ref="H164:H171" si="45">G164/D164</f>
        <v>0.76439999999999997</v>
      </c>
      <c r="I164" s="101">
        <v>172467.99</v>
      </c>
      <c r="J164" s="181"/>
      <c r="K164" s="65"/>
      <c r="L164" s="33"/>
      <c r="M164" s="34"/>
    </row>
    <row r="165" spans="1:13" s="44" customFormat="1" ht="26.25" customHeight="1" x14ac:dyDescent="0.25">
      <c r="A165" s="184" t="s">
        <v>21</v>
      </c>
      <c r="B165" s="184" t="s">
        <v>109</v>
      </c>
      <c r="C165" s="187">
        <f>C168+C169+C170+C171+C172</f>
        <v>36453.160000000003</v>
      </c>
      <c r="D165" s="187">
        <f>D168+D169+D170+D171+D172</f>
        <v>37826.75</v>
      </c>
      <c r="E165" s="187">
        <f>E168+E169+E170+E171+E172</f>
        <v>26496.98</v>
      </c>
      <c r="F165" s="216">
        <f t="shared" si="44"/>
        <v>0.70050000000000001</v>
      </c>
      <c r="G165" s="187">
        <f>G168+G169+G170+G171+G172</f>
        <v>25874.880000000001</v>
      </c>
      <c r="H165" s="216">
        <f t="shared" si="45"/>
        <v>0.68400000000000005</v>
      </c>
      <c r="I165" s="187">
        <f>I168+I169+I170+I171+I172</f>
        <v>37427.769999999997</v>
      </c>
      <c r="J165" s="181" t="s">
        <v>127</v>
      </c>
      <c r="K165" s="65"/>
      <c r="L165" s="33"/>
      <c r="M165" s="34"/>
    </row>
    <row r="166" spans="1:13" s="44" customFormat="1" ht="408.75" customHeight="1" x14ac:dyDescent="0.25">
      <c r="A166" s="185"/>
      <c r="B166" s="185"/>
      <c r="C166" s="188"/>
      <c r="D166" s="188"/>
      <c r="E166" s="188"/>
      <c r="F166" s="217"/>
      <c r="G166" s="188"/>
      <c r="H166" s="217"/>
      <c r="I166" s="188"/>
      <c r="J166" s="181"/>
      <c r="K166" s="65"/>
      <c r="L166" s="33"/>
      <c r="M166" s="34"/>
    </row>
    <row r="167" spans="1:13" s="44" customFormat="1" ht="167.25" customHeight="1" x14ac:dyDescent="0.25">
      <c r="A167" s="186"/>
      <c r="B167" s="186"/>
      <c r="C167" s="189"/>
      <c r="D167" s="189"/>
      <c r="E167" s="189"/>
      <c r="F167" s="218"/>
      <c r="G167" s="189"/>
      <c r="H167" s="218"/>
      <c r="I167" s="189"/>
      <c r="J167" s="181"/>
      <c r="K167" s="65"/>
      <c r="L167" s="33"/>
      <c r="M167" s="34"/>
    </row>
    <row r="168" spans="1:13" s="36" customFormat="1" x14ac:dyDescent="0.25">
      <c r="A168" s="83"/>
      <c r="B168" s="82" t="s">
        <v>4</v>
      </c>
      <c r="C168" s="106">
        <v>446.3</v>
      </c>
      <c r="D168" s="106">
        <v>446.3</v>
      </c>
      <c r="E168" s="106">
        <v>47.32</v>
      </c>
      <c r="F168" s="104">
        <f>E168/D168</f>
        <v>0.106</v>
      </c>
      <c r="G168" s="106">
        <v>47.32</v>
      </c>
      <c r="H168" s="104">
        <f>G168/D168</f>
        <v>0.106</v>
      </c>
      <c r="I168" s="106">
        <v>47.32</v>
      </c>
      <c r="J168" s="181"/>
      <c r="K168" s="65"/>
      <c r="L168" s="33"/>
      <c r="M168" s="34"/>
    </row>
    <row r="169" spans="1:13" s="36" customFormat="1" x14ac:dyDescent="0.25">
      <c r="A169" s="83"/>
      <c r="B169" s="82" t="s">
        <v>16</v>
      </c>
      <c r="C169" s="106">
        <v>21304.9</v>
      </c>
      <c r="D169" s="106">
        <v>22113.9</v>
      </c>
      <c r="E169" s="106">
        <v>14745.49</v>
      </c>
      <c r="F169" s="104">
        <f t="shared" si="44"/>
        <v>0.66679999999999995</v>
      </c>
      <c r="G169" s="106">
        <v>14123.39</v>
      </c>
      <c r="H169" s="104">
        <f t="shared" si="45"/>
        <v>0.63870000000000005</v>
      </c>
      <c r="I169" s="106">
        <f>D169</f>
        <v>22113.9</v>
      </c>
      <c r="J169" s="181"/>
      <c r="K169" s="65"/>
      <c r="L169" s="33"/>
      <c r="M169" s="34"/>
    </row>
    <row r="170" spans="1:13" s="36" customFormat="1" x14ac:dyDescent="0.25">
      <c r="A170" s="83"/>
      <c r="B170" s="82" t="s">
        <v>11</v>
      </c>
      <c r="C170" s="106">
        <v>3295.91</v>
      </c>
      <c r="D170" s="106">
        <v>3018.41</v>
      </c>
      <c r="E170" s="106">
        <f>G170</f>
        <v>1429.75</v>
      </c>
      <c r="F170" s="104">
        <f t="shared" si="44"/>
        <v>0.47370000000000001</v>
      </c>
      <c r="G170" s="106">
        <v>1429.75</v>
      </c>
      <c r="H170" s="104">
        <f t="shared" si="45"/>
        <v>0.47370000000000001</v>
      </c>
      <c r="I170" s="106">
        <f>D170</f>
        <v>3018.41</v>
      </c>
      <c r="J170" s="181"/>
      <c r="K170" s="65"/>
      <c r="L170" s="33"/>
      <c r="M170" s="34"/>
    </row>
    <row r="171" spans="1:13" s="36" customFormat="1" x14ac:dyDescent="0.25">
      <c r="A171" s="83"/>
      <c r="B171" s="82" t="s">
        <v>13</v>
      </c>
      <c r="C171" s="106">
        <v>11406.05</v>
      </c>
      <c r="D171" s="106">
        <v>12248.14</v>
      </c>
      <c r="E171" s="106">
        <f>G171</f>
        <v>10274.42</v>
      </c>
      <c r="F171" s="104">
        <f t="shared" si="44"/>
        <v>0.83889999999999998</v>
      </c>
      <c r="G171" s="106">
        <v>10274.42</v>
      </c>
      <c r="H171" s="104">
        <f t="shared" si="45"/>
        <v>0.83889999999999998</v>
      </c>
      <c r="I171" s="106">
        <f>D171</f>
        <v>12248.14</v>
      </c>
      <c r="J171" s="181"/>
      <c r="K171" s="65"/>
      <c r="L171" s="33"/>
      <c r="M171" s="34"/>
    </row>
    <row r="172" spans="1:13" s="36" customFormat="1" ht="35.25" customHeight="1" x14ac:dyDescent="0.25">
      <c r="A172" s="83"/>
      <c r="B172" s="82" t="s">
        <v>5</v>
      </c>
      <c r="C172" s="106"/>
      <c r="D172" s="106"/>
      <c r="E172" s="106"/>
      <c r="F172" s="104"/>
      <c r="G172" s="106"/>
      <c r="H172" s="104"/>
      <c r="I172" s="106"/>
      <c r="J172" s="181"/>
      <c r="K172" s="65"/>
      <c r="L172" s="33"/>
      <c r="M172" s="34"/>
    </row>
    <row r="173" spans="1:13" s="31" customFormat="1" ht="116.25" customHeight="1" x14ac:dyDescent="0.25">
      <c r="A173" s="83" t="s">
        <v>22</v>
      </c>
      <c r="B173" s="84" t="s">
        <v>67</v>
      </c>
      <c r="C173" s="165"/>
      <c r="D173" s="165"/>
      <c r="E173" s="165"/>
      <c r="F173" s="104"/>
      <c r="G173" s="163"/>
      <c r="H173" s="164"/>
      <c r="I173" s="92"/>
      <c r="J173" s="178" t="s">
        <v>36</v>
      </c>
      <c r="K173" s="60"/>
      <c r="L173" s="86"/>
      <c r="M173" s="87"/>
    </row>
    <row r="174" spans="1:13" s="31" customFormat="1" x14ac:dyDescent="0.25">
      <c r="A174" s="83"/>
      <c r="B174" s="82" t="s">
        <v>4</v>
      </c>
      <c r="C174" s="165"/>
      <c r="D174" s="165"/>
      <c r="E174" s="165"/>
      <c r="F174" s="104"/>
      <c r="G174" s="163"/>
      <c r="H174" s="164"/>
      <c r="I174" s="92"/>
      <c r="J174" s="178"/>
      <c r="K174" s="60"/>
      <c r="L174" s="86"/>
      <c r="M174" s="87"/>
    </row>
    <row r="175" spans="1:13" s="31" customFormat="1" x14ac:dyDescent="0.25">
      <c r="A175" s="83"/>
      <c r="B175" s="82" t="s">
        <v>16</v>
      </c>
      <c r="C175" s="165"/>
      <c r="D175" s="165"/>
      <c r="E175" s="165"/>
      <c r="F175" s="104"/>
      <c r="G175" s="163"/>
      <c r="H175" s="164"/>
      <c r="I175" s="92"/>
      <c r="J175" s="178"/>
      <c r="K175" s="60"/>
      <c r="L175" s="86"/>
      <c r="M175" s="87"/>
    </row>
    <row r="176" spans="1:13" s="31" customFormat="1" x14ac:dyDescent="0.25">
      <c r="A176" s="83"/>
      <c r="B176" s="82" t="s">
        <v>11</v>
      </c>
      <c r="C176" s="165"/>
      <c r="D176" s="165"/>
      <c r="E176" s="165"/>
      <c r="F176" s="104"/>
      <c r="G176" s="163"/>
      <c r="H176" s="164"/>
      <c r="I176" s="92"/>
      <c r="J176" s="178"/>
      <c r="K176" s="60"/>
      <c r="L176" s="86"/>
      <c r="M176" s="87"/>
    </row>
    <row r="177" spans="1:13" s="31" customFormat="1" x14ac:dyDescent="0.25">
      <c r="A177" s="83"/>
      <c r="B177" s="82" t="s">
        <v>13</v>
      </c>
      <c r="C177" s="165"/>
      <c r="D177" s="165"/>
      <c r="E177" s="165"/>
      <c r="F177" s="104"/>
      <c r="G177" s="163"/>
      <c r="H177" s="164"/>
      <c r="I177" s="92"/>
      <c r="J177" s="178"/>
      <c r="K177" s="60"/>
      <c r="L177" s="86"/>
      <c r="M177" s="87"/>
    </row>
    <row r="178" spans="1:13" s="31" customFormat="1" x14ac:dyDescent="0.25">
      <c r="A178" s="83"/>
      <c r="B178" s="82" t="s">
        <v>5</v>
      </c>
      <c r="C178" s="165"/>
      <c r="D178" s="165"/>
      <c r="E178" s="165"/>
      <c r="F178" s="104"/>
      <c r="G178" s="163"/>
      <c r="H178" s="164"/>
      <c r="I178" s="92"/>
      <c r="J178" s="178"/>
      <c r="K178" s="60"/>
      <c r="L178" s="86"/>
      <c r="M178" s="87"/>
    </row>
    <row r="179" spans="1:13" s="45" customFormat="1" ht="108" customHeight="1" x14ac:dyDescent="0.25">
      <c r="A179" s="113" t="s">
        <v>23</v>
      </c>
      <c r="B179" s="114" t="s">
        <v>107</v>
      </c>
      <c r="C179" s="166">
        <f>SUM(C180:C184)</f>
        <v>252.2</v>
      </c>
      <c r="D179" s="166">
        <f t="shared" ref="D179:I179" si="46">SUM(D180:D184)</f>
        <v>261.8</v>
      </c>
      <c r="E179" s="166">
        <f t="shared" si="46"/>
        <v>261.8</v>
      </c>
      <c r="F179" s="117">
        <f t="shared" si="44"/>
        <v>1</v>
      </c>
      <c r="G179" s="166">
        <f t="shared" si="46"/>
        <v>261.8</v>
      </c>
      <c r="H179" s="109">
        <f t="shared" ref="H179" si="47">G179/D179</f>
        <v>1</v>
      </c>
      <c r="I179" s="166">
        <f t="shared" si="46"/>
        <v>261.8</v>
      </c>
      <c r="J179" s="178" t="s">
        <v>99</v>
      </c>
      <c r="K179" s="65"/>
      <c r="L179" s="33"/>
      <c r="M179" s="34"/>
    </row>
    <row r="180" spans="1:13" s="45" customFormat="1" x14ac:dyDescent="0.25">
      <c r="A180" s="113"/>
      <c r="B180" s="115" t="s">
        <v>4</v>
      </c>
      <c r="C180" s="111"/>
      <c r="D180" s="111"/>
      <c r="E180" s="111"/>
      <c r="F180" s="117"/>
      <c r="G180" s="111"/>
      <c r="H180" s="117"/>
      <c r="I180" s="111"/>
      <c r="J180" s="178"/>
      <c r="K180" s="65"/>
      <c r="L180" s="33"/>
      <c r="M180" s="34"/>
    </row>
    <row r="181" spans="1:13" s="45" customFormat="1" x14ac:dyDescent="0.25">
      <c r="A181" s="113"/>
      <c r="B181" s="115" t="s">
        <v>16</v>
      </c>
      <c r="C181" s="111">
        <v>252.2</v>
      </c>
      <c r="D181" s="111">
        <v>261.8</v>
      </c>
      <c r="E181" s="111">
        <v>261.8</v>
      </c>
      <c r="F181" s="117">
        <f t="shared" si="44"/>
        <v>1</v>
      </c>
      <c r="G181" s="111">
        <v>261.8</v>
      </c>
      <c r="H181" s="117">
        <f>G181/D181</f>
        <v>1</v>
      </c>
      <c r="I181" s="111">
        <v>261.8</v>
      </c>
      <c r="J181" s="178"/>
      <c r="K181" s="65"/>
      <c r="L181" s="33"/>
      <c r="M181" s="34"/>
    </row>
    <row r="182" spans="1:13" s="45" customFormat="1" x14ac:dyDescent="0.25">
      <c r="A182" s="113"/>
      <c r="B182" s="115" t="s">
        <v>11</v>
      </c>
      <c r="C182" s="111"/>
      <c r="D182" s="111"/>
      <c r="E182" s="111"/>
      <c r="F182" s="112"/>
      <c r="G182" s="111"/>
      <c r="H182" s="117"/>
      <c r="I182" s="19"/>
      <c r="J182" s="178"/>
      <c r="K182" s="65"/>
      <c r="L182" s="33"/>
      <c r="M182" s="34"/>
    </row>
    <row r="183" spans="1:13" s="45" customFormat="1" x14ac:dyDescent="0.25">
      <c r="A183" s="113"/>
      <c r="B183" s="115" t="s">
        <v>13</v>
      </c>
      <c r="C183" s="111"/>
      <c r="D183" s="111"/>
      <c r="E183" s="19"/>
      <c r="F183" s="55"/>
      <c r="G183" s="19"/>
      <c r="H183" s="55"/>
      <c r="I183" s="19"/>
      <c r="J183" s="178"/>
      <c r="K183" s="65"/>
      <c r="L183" s="33"/>
      <c r="M183" s="34"/>
    </row>
    <row r="184" spans="1:13" s="45" customFormat="1" x14ac:dyDescent="0.25">
      <c r="A184" s="113"/>
      <c r="B184" s="115" t="s">
        <v>5</v>
      </c>
      <c r="C184" s="111"/>
      <c r="D184" s="111"/>
      <c r="E184" s="19"/>
      <c r="F184" s="55"/>
      <c r="G184" s="19"/>
      <c r="H184" s="55"/>
      <c r="I184" s="19"/>
      <c r="J184" s="178"/>
      <c r="K184" s="65"/>
      <c r="L184" s="33"/>
      <c r="M184" s="34"/>
    </row>
    <row r="185" spans="1:13" s="47" customFormat="1" ht="291.75" customHeight="1" x14ac:dyDescent="0.25">
      <c r="A185" s="83" t="s">
        <v>24</v>
      </c>
      <c r="B185" s="95" t="s">
        <v>110</v>
      </c>
      <c r="C185" s="165">
        <f>C187+C186+C188+C189+C190</f>
        <v>243955.92</v>
      </c>
      <c r="D185" s="165">
        <f>D187+D186+D188+D189+D190</f>
        <v>282794.83</v>
      </c>
      <c r="E185" s="165">
        <f t="shared" ref="E185" si="48">E187+E186+E188+E189+E190</f>
        <v>205624.14</v>
      </c>
      <c r="F185" s="164">
        <f>E185/D185</f>
        <v>0.72709999999999997</v>
      </c>
      <c r="G185" s="163">
        <f>G187+G186+G188+G189+G190</f>
        <v>205624.14</v>
      </c>
      <c r="H185" s="164">
        <f t="shared" ref="H185" si="49">G185/D185</f>
        <v>0.72709999999999997</v>
      </c>
      <c r="I185" s="165">
        <f>I187+I186+I188+I189+I190</f>
        <v>282794.83</v>
      </c>
      <c r="J185" s="178" t="s">
        <v>123</v>
      </c>
      <c r="K185" s="65"/>
      <c r="L185" s="33"/>
      <c r="M185" s="34"/>
    </row>
    <row r="186" spans="1:13" s="36" customFormat="1" ht="96.75" customHeight="1" x14ac:dyDescent="0.25">
      <c r="A186" s="83"/>
      <c r="B186" s="82" t="s">
        <v>4</v>
      </c>
      <c r="C186" s="106"/>
      <c r="D186" s="106"/>
      <c r="E186" s="106"/>
      <c r="F186" s="104"/>
      <c r="G186" s="101"/>
      <c r="H186" s="104"/>
      <c r="I186" s="106"/>
      <c r="J186" s="178"/>
      <c r="K186" s="65"/>
      <c r="L186" s="33"/>
      <c r="M186" s="34"/>
    </row>
    <row r="187" spans="1:13" s="36" customFormat="1" ht="96.75" customHeight="1" x14ac:dyDescent="0.25">
      <c r="A187" s="83"/>
      <c r="B187" s="82" t="s">
        <v>16</v>
      </c>
      <c r="C187" s="106">
        <v>224499.20000000001</v>
      </c>
      <c r="D187" s="106">
        <v>261388.7</v>
      </c>
      <c r="E187" s="106">
        <v>191940.8</v>
      </c>
      <c r="F187" s="104">
        <f>E187/D187</f>
        <v>0.73429999999999995</v>
      </c>
      <c r="G187" s="101">
        <v>191940.8</v>
      </c>
      <c r="H187" s="104">
        <f>G187/D187</f>
        <v>0.73429999999999995</v>
      </c>
      <c r="I187" s="106">
        <v>261388.7</v>
      </c>
      <c r="J187" s="178"/>
      <c r="K187" s="65"/>
      <c r="L187" s="33"/>
      <c r="M187" s="34"/>
    </row>
    <row r="188" spans="1:13" s="36" customFormat="1" ht="35.25" customHeight="1" x14ac:dyDescent="0.25">
      <c r="A188" s="83"/>
      <c r="B188" s="82" t="s">
        <v>11</v>
      </c>
      <c r="C188" s="106">
        <v>12237.34</v>
      </c>
      <c r="D188" s="106">
        <v>14178.93</v>
      </c>
      <c r="E188" s="106">
        <f>G188</f>
        <v>12121.33</v>
      </c>
      <c r="F188" s="104">
        <f>E188/D188</f>
        <v>0.85489999999999999</v>
      </c>
      <c r="G188" s="106">
        <v>12121.33</v>
      </c>
      <c r="H188" s="104">
        <f>G188/D188</f>
        <v>0.85489999999999999</v>
      </c>
      <c r="I188" s="106">
        <v>14178.93</v>
      </c>
      <c r="J188" s="178"/>
      <c r="K188" s="65"/>
      <c r="L188" s="33"/>
      <c r="M188" s="34"/>
    </row>
    <row r="189" spans="1:13" s="36" customFormat="1" ht="35.25" customHeight="1" x14ac:dyDescent="0.25">
      <c r="A189" s="83"/>
      <c r="B189" s="82" t="s">
        <v>13</v>
      </c>
      <c r="C189" s="106">
        <v>7219.38</v>
      </c>
      <c r="D189" s="106">
        <v>7227.2</v>
      </c>
      <c r="E189" s="106">
        <f>G189</f>
        <v>1562.01</v>
      </c>
      <c r="F189" s="104">
        <f>E189/D189</f>
        <v>0.21609999999999999</v>
      </c>
      <c r="G189" s="106">
        <v>1562.01</v>
      </c>
      <c r="H189" s="104">
        <f>G189/D189</f>
        <v>0.21609999999999999</v>
      </c>
      <c r="I189" s="106">
        <f>D189</f>
        <v>7227.2</v>
      </c>
      <c r="J189" s="178"/>
      <c r="K189" s="65"/>
      <c r="L189" s="33"/>
      <c r="M189" s="34"/>
    </row>
    <row r="190" spans="1:13" s="36" customFormat="1" ht="35.25" customHeight="1" x14ac:dyDescent="0.25">
      <c r="A190" s="83"/>
      <c r="B190" s="82" t="s">
        <v>5</v>
      </c>
      <c r="C190" s="106"/>
      <c r="D190" s="106"/>
      <c r="E190" s="106"/>
      <c r="F190" s="104"/>
      <c r="G190" s="101"/>
      <c r="H190" s="104"/>
      <c r="I190" s="106"/>
      <c r="J190" s="178"/>
      <c r="K190" s="65"/>
      <c r="L190" s="33"/>
      <c r="M190" s="34"/>
    </row>
    <row r="191" spans="1:13" s="32" customFormat="1" ht="83.25" customHeight="1" x14ac:dyDescent="0.25">
      <c r="A191" s="83" t="s">
        <v>25</v>
      </c>
      <c r="B191" s="84" t="s">
        <v>68</v>
      </c>
      <c r="C191" s="165"/>
      <c r="D191" s="165"/>
      <c r="E191" s="91"/>
      <c r="F191" s="164"/>
      <c r="G191" s="163"/>
      <c r="H191" s="164"/>
      <c r="I191" s="92"/>
      <c r="J191" s="160" t="s">
        <v>36</v>
      </c>
      <c r="K191" s="60"/>
      <c r="L191" s="86"/>
      <c r="M191" s="87"/>
    </row>
    <row r="192" spans="1:13" s="37" customFormat="1" ht="108" customHeight="1" x14ac:dyDescent="0.4">
      <c r="A192" s="113" t="s">
        <v>26</v>
      </c>
      <c r="B192" s="107" t="s">
        <v>108</v>
      </c>
      <c r="C192" s="166">
        <f>SUM(C193:C197)</f>
        <v>690117.95</v>
      </c>
      <c r="D192" s="166">
        <f t="shared" ref="D192:G192" si="50">SUM(D193:D197)</f>
        <v>763266.74</v>
      </c>
      <c r="E192" s="166">
        <f t="shared" si="50"/>
        <v>424265.45</v>
      </c>
      <c r="F192" s="168">
        <f>E192/D192</f>
        <v>0.55589999999999995</v>
      </c>
      <c r="G192" s="166">
        <f t="shared" si="50"/>
        <v>424265.45</v>
      </c>
      <c r="H192" s="168">
        <f>G192/D192</f>
        <v>0.55589999999999995</v>
      </c>
      <c r="I192" s="163">
        <f>SUM(I193:I197)</f>
        <v>745599.59</v>
      </c>
      <c r="J192" s="181" t="s">
        <v>124</v>
      </c>
      <c r="K192" s="65"/>
      <c r="L192" s="33"/>
      <c r="M192" s="34"/>
    </row>
    <row r="193" spans="1:13" s="37" customFormat="1" ht="62.25" customHeight="1" x14ac:dyDescent="0.4">
      <c r="A193" s="113"/>
      <c r="B193" s="110" t="s">
        <v>4</v>
      </c>
      <c r="C193" s="19"/>
      <c r="D193" s="111"/>
      <c r="E193" s="111"/>
      <c r="F193" s="112"/>
      <c r="G193" s="111"/>
      <c r="H193" s="112"/>
      <c r="I193" s="101"/>
      <c r="J193" s="181"/>
      <c r="K193" s="65"/>
      <c r="L193" s="33"/>
      <c r="M193" s="34"/>
    </row>
    <row r="194" spans="1:13" s="39" customFormat="1" ht="62.25" customHeight="1" x14ac:dyDescent="0.4">
      <c r="A194" s="118"/>
      <c r="B194" s="115" t="s">
        <v>16</v>
      </c>
      <c r="C194" s="111">
        <v>655610.4</v>
      </c>
      <c r="D194" s="111">
        <v>725103.4</v>
      </c>
      <c r="E194" s="111">
        <v>395081.66</v>
      </c>
      <c r="F194" s="112">
        <f>E194/D194</f>
        <v>0.54490000000000005</v>
      </c>
      <c r="G194" s="111">
        <v>395081.66</v>
      </c>
      <c r="H194" s="112">
        <f>G194/D194</f>
        <v>0.54490000000000005</v>
      </c>
      <c r="I194" s="101">
        <f>437860.5+270459.11</f>
        <v>708319.61</v>
      </c>
      <c r="J194" s="181"/>
      <c r="K194" s="65"/>
      <c r="L194" s="38"/>
      <c r="M194" s="34"/>
    </row>
    <row r="195" spans="1:13" s="39" customFormat="1" ht="62.25" customHeight="1" x14ac:dyDescent="0.4">
      <c r="A195" s="118"/>
      <c r="B195" s="115" t="s">
        <v>11</v>
      </c>
      <c r="C195" s="111">
        <v>34507.550000000003</v>
      </c>
      <c r="D195" s="111">
        <v>38163.339999999997</v>
      </c>
      <c r="E195" s="111">
        <f>G195</f>
        <v>29183.79</v>
      </c>
      <c r="F195" s="112">
        <f>E195/D195</f>
        <v>0.76470000000000005</v>
      </c>
      <c r="G195" s="111">
        <v>29183.79</v>
      </c>
      <c r="H195" s="112">
        <f>G195/D195</f>
        <v>0.76470000000000005</v>
      </c>
      <c r="I195" s="101">
        <f>23045.29+14234.69</f>
        <v>37279.980000000003</v>
      </c>
      <c r="J195" s="181"/>
      <c r="K195" s="65"/>
      <c r="L195" s="38"/>
      <c r="M195" s="34"/>
    </row>
    <row r="196" spans="1:13" s="37" customFormat="1" ht="62.25" customHeight="1" x14ac:dyDescent="0.4">
      <c r="A196" s="113"/>
      <c r="B196" s="110" t="s">
        <v>13</v>
      </c>
      <c r="C196" s="19">
        <v>0</v>
      </c>
      <c r="D196" s="19">
        <v>0</v>
      </c>
      <c r="E196" s="19">
        <v>0</v>
      </c>
      <c r="F196" s="55"/>
      <c r="G196" s="19"/>
      <c r="H196" s="55"/>
      <c r="I196" s="19">
        <v>0</v>
      </c>
      <c r="J196" s="181"/>
      <c r="K196" s="65"/>
      <c r="L196" s="33"/>
      <c r="M196" s="34"/>
    </row>
    <row r="197" spans="1:13" s="37" customFormat="1" ht="62.25" customHeight="1" x14ac:dyDescent="0.4">
      <c r="A197" s="113"/>
      <c r="B197" s="110" t="s">
        <v>5</v>
      </c>
      <c r="C197" s="18"/>
      <c r="D197" s="18"/>
      <c r="E197" s="18"/>
      <c r="F197" s="54"/>
      <c r="G197" s="19"/>
      <c r="H197" s="54"/>
      <c r="I197" s="18"/>
      <c r="J197" s="181"/>
      <c r="K197" s="65"/>
      <c r="L197" s="33"/>
      <c r="M197" s="34"/>
    </row>
    <row r="198" spans="1:13" s="93" customFormat="1" ht="60.75" x14ac:dyDescent="0.25">
      <c r="A198" s="83" t="s">
        <v>27</v>
      </c>
      <c r="B198" s="84" t="s">
        <v>69</v>
      </c>
      <c r="C198" s="165"/>
      <c r="D198" s="165"/>
      <c r="E198" s="91"/>
      <c r="F198" s="164"/>
      <c r="G198" s="163"/>
      <c r="H198" s="164"/>
      <c r="I198" s="92"/>
      <c r="J198" s="160" t="s">
        <v>36</v>
      </c>
      <c r="K198" s="60"/>
      <c r="L198" s="86"/>
      <c r="M198" s="87"/>
    </row>
    <row r="199" spans="1:13" s="98" customFormat="1" ht="101.25" x14ac:dyDescent="0.25">
      <c r="A199" s="94" t="s">
        <v>30</v>
      </c>
      <c r="B199" s="95" t="s">
        <v>102</v>
      </c>
      <c r="C199" s="163">
        <f>C200+C201+C202</f>
        <v>0</v>
      </c>
      <c r="D199" s="163">
        <f t="shared" ref="D199:E199" si="51">D200+D201+D202</f>
        <v>0</v>
      </c>
      <c r="E199" s="163">
        <f t="shared" si="51"/>
        <v>0</v>
      </c>
      <c r="F199" s="162"/>
      <c r="G199" s="163">
        <f>G200+G201+G202</f>
        <v>0</v>
      </c>
      <c r="H199" s="162"/>
      <c r="I199" s="163">
        <f>I200+I201+I202</f>
        <v>0</v>
      </c>
      <c r="J199" s="178" t="s">
        <v>36</v>
      </c>
      <c r="K199" s="60"/>
      <c r="L199" s="96"/>
      <c r="M199" s="97"/>
    </row>
    <row r="200" spans="1:13" s="103" customFormat="1" x14ac:dyDescent="0.25">
      <c r="A200" s="99"/>
      <c r="B200" s="100" t="s">
        <v>4</v>
      </c>
      <c r="C200" s="101"/>
      <c r="D200" s="101"/>
      <c r="E200" s="101"/>
      <c r="F200" s="102"/>
      <c r="G200" s="101"/>
      <c r="H200" s="102"/>
      <c r="I200" s="101"/>
      <c r="J200" s="178"/>
      <c r="K200" s="60"/>
      <c r="L200" s="96"/>
      <c r="M200" s="97"/>
    </row>
    <row r="201" spans="1:13" s="103" customFormat="1" x14ac:dyDescent="0.25">
      <c r="A201" s="99"/>
      <c r="B201" s="100" t="s">
        <v>16</v>
      </c>
      <c r="C201" s="101"/>
      <c r="D201" s="101"/>
      <c r="E201" s="101"/>
      <c r="F201" s="102"/>
      <c r="G201" s="101"/>
      <c r="H201" s="102"/>
      <c r="I201" s="101"/>
      <c r="J201" s="178"/>
      <c r="K201" s="60"/>
      <c r="L201" s="96"/>
      <c r="M201" s="97"/>
    </row>
    <row r="202" spans="1:13" s="103" customFormat="1" x14ac:dyDescent="0.25">
      <c r="A202" s="99"/>
      <c r="B202" s="100" t="s">
        <v>11</v>
      </c>
      <c r="C202" s="101"/>
      <c r="D202" s="101"/>
      <c r="E202" s="101"/>
      <c r="F202" s="102"/>
      <c r="G202" s="101"/>
      <c r="H202" s="102"/>
      <c r="I202" s="101"/>
      <c r="J202" s="178"/>
      <c r="K202" s="60"/>
      <c r="L202" s="96"/>
      <c r="M202" s="97"/>
    </row>
    <row r="203" spans="1:13" s="103" customFormat="1" x14ac:dyDescent="0.25">
      <c r="A203" s="99"/>
      <c r="B203" s="100" t="s">
        <v>13</v>
      </c>
      <c r="C203" s="101"/>
      <c r="D203" s="101"/>
      <c r="E203" s="101"/>
      <c r="F203" s="102"/>
      <c r="G203" s="101"/>
      <c r="H203" s="102"/>
      <c r="I203" s="101"/>
      <c r="J203" s="178"/>
      <c r="K203" s="60"/>
      <c r="L203" s="96"/>
      <c r="M203" s="97"/>
    </row>
    <row r="204" spans="1:13" s="103" customFormat="1" x14ac:dyDescent="0.25">
      <c r="A204" s="99"/>
      <c r="B204" s="100" t="s">
        <v>5</v>
      </c>
      <c r="C204" s="101"/>
      <c r="D204" s="101"/>
      <c r="E204" s="101"/>
      <c r="F204" s="102"/>
      <c r="G204" s="101"/>
      <c r="H204" s="102"/>
      <c r="I204" s="101"/>
      <c r="J204" s="178"/>
      <c r="K204" s="60"/>
      <c r="L204" s="96"/>
      <c r="M204" s="97"/>
    </row>
    <row r="205" spans="1:13" s="88" customFormat="1" ht="97.5" customHeight="1" x14ac:dyDescent="0.25">
      <c r="A205" s="83" t="s">
        <v>29</v>
      </c>
      <c r="B205" s="84" t="s">
        <v>70</v>
      </c>
      <c r="C205" s="163"/>
      <c r="D205" s="163"/>
      <c r="E205" s="163"/>
      <c r="F205" s="162"/>
      <c r="G205" s="163"/>
      <c r="H205" s="162"/>
      <c r="I205" s="85"/>
      <c r="J205" s="160" t="s">
        <v>36</v>
      </c>
      <c r="K205" s="60"/>
      <c r="L205" s="86"/>
      <c r="M205" s="87"/>
    </row>
    <row r="206" spans="1:13" s="88" customFormat="1" ht="97.5" customHeight="1" x14ac:dyDescent="0.25">
      <c r="A206" s="83" t="s">
        <v>28</v>
      </c>
      <c r="B206" s="84" t="s">
        <v>71</v>
      </c>
      <c r="C206" s="163"/>
      <c r="D206" s="163"/>
      <c r="E206" s="163"/>
      <c r="F206" s="162"/>
      <c r="G206" s="163"/>
      <c r="H206" s="162"/>
      <c r="I206" s="85"/>
      <c r="J206" s="160" t="s">
        <v>36</v>
      </c>
      <c r="K206" s="60"/>
      <c r="L206" s="86"/>
      <c r="M206" s="87"/>
    </row>
    <row r="207" spans="1:13" s="90" customFormat="1" ht="81" customHeight="1" x14ac:dyDescent="0.4">
      <c r="A207" s="83" t="s">
        <v>72</v>
      </c>
      <c r="B207" s="84" t="s">
        <v>59</v>
      </c>
      <c r="C207" s="163"/>
      <c r="D207" s="163"/>
      <c r="E207" s="89"/>
      <c r="F207" s="162"/>
      <c r="G207" s="163"/>
      <c r="H207" s="162"/>
      <c r="I207" s="85"/>
      <c r="J207" s="160" t="s">
        <v>36</v>
      </c>
      <c r="K207" s="60"/>
      <c r="L207" s="86"/>
      <c r="M207" s="87"/>
    </row>
    <row r="208" spans="1:13" s="37" customFormat="1" ht="165" customHeight="1" x14ac:dyDescent="0.4">
      <c r="A208" s="83" t="s">
        <v>57</v>
      </c>
      <c r="B208" s="84" t="s">
        <v>111</v>
      </c>
      <c r="C208" s="165">
        <f>SUM(C209:C212)</f>
        <v>34548.5</v>
      </c>
      <c r="D208" s="165">
        <f>SUM(D209:D212)</f>
        <v>35674.18</v>
      </c>
      <c r="E208" s="165">
        <f>SUM(E209:E212)</f>
        <v>31358.639999999999</v>
      </c>
      <c r="F208" s="164">
        <f>E208/D208</f>
        <v>0.879</v>
      </c>
      <c r="G208" s="163">
        <f>SUM(G209:G212)</f>
        <v>30488.6</v>
      </c>
      <c r="H208" s="164">
        <f>G208/D208</f>
        <v>0.85460000000000003</v>
      </c>
      <c r="I208" s="165">
        <f>SUM(I209:I212)</f>
        <v>35674.18</v>
      </c>
      <c r="J208" s="178" t="s">
        <v>100</v>
      </c>
      <c r="K208" s="65"/>
      <c r="L208" s="33"/>
      <c r="M208" s="34"/>
    </row>
    <row r="209" spans="1:13" s="49" customFormat="1" x14ac:dyDescent="0.4">
      <c r="A209" s="83"/>
      <c r="B209" s="82" t="s">
        <v>4</v>
      </c>
      <c r="C209" s="106">
        <v>30806</v>
      </c>
      <c r="D209" s="106">
        <v>31863.1</v>
      </c>
      <c r="E209" s="106">
        <v>28190.06</v>
      </c>
      <c r="F209" s="104">
        <f>E209/D209</f>
        <v>0.88470000000000004</v>
      </c>
      <c r="G209" s="101">
        <v>28190.06</v>
      </c>
      <c r="H209" s="104">
        <f t="shared" ref="H209:H211" si="52">G209/D209</f>
        <v>0.88470000000000004</v>
      </c>
      <c r="I209" s="106">
        <v>31863.1</v>
      </c>
      <c r="J209" s="178"/>
      <c r="K209" s="65"/>
      <c r="L209" s="33"/>
      <c r="M209" s="48"/>
    </row>
    <row r="210" spans="1:13" s="49" customFormat="1" x14ac:dyDescent="0.4">
      <c r="A210" s="83"/>
      <c r="B210" s="82" t="s">
        <v>16</v>
      </c>
      <c r="C210" s="106">
        <v>3742.5</v>
      </c>
      <c r="D210" s="106">
        <v>3742.5</v>
      </c>
      <c r="E210" s="106">
        <v>3100</v>
      </c>
      <c r="F210" s="104">
        <f>E210/D210</f>
        <v>0.82830000000000004</v>
      </c>
      <c r="G210" s="101">
        <v>2229.96</v>
      </c>
      <c r="H210" s="104">
        <f t="shared" si="52"/>
        <v>0.5958</v>
      </c>
      <c r="I210" s="106">
        <v>3742.5</v>
      </c>
      <c r="J210" s="178"/>
      <c r="K210" s="65"/>
      <c r="L210" s="33"/>
      <c r="M210" s="48"/>
    </row>
    <row r="211" spans="1:13" s="49" customFormat="1" x14ac:dyDescent="0.4">
      <c r="A211" s="83"/>
      <c r="B211" s="82" t="s">
        <v>11</v>
      </c>
      <c r="C211" s="106"/>
      <c r="D211" s="106">
        <v>68.58</v>
      </c>
      <c r="E211" s="106">
        <f>G211</f>
        <v>68.58</v>
      </c>
      <c r="F211" s="104">
        <f>E211/D211</f>
        <v>1</v>
      </c>
      <c r="G211" s="101">
        <v>68.58</v>
      </c>
      <c r="H211" s="104">
        <f t="shared" si="52"/>
        <v>1</v>
      </c>
      <c r="I211" s="106">
        <v>68.58</v>
      </c>
      <c r="J211" s="178"/>
      <c r="K211" s="65"/>
      <c r="L211" s="33"/>
      <c r="M211" s="48"/>
    </row>
    <row r="212" spans="1:13" s="49" customFormat="1" x14ac:dyDescent="0.4">
      <c r="A212" s="83"/>
      <c r="B212" s="82" t="s">
        <v>13</v>
      </c>
      <c r="C212" s="106"/>
      <c r="D212" s="106"/>
      <c r="E212" s="106"/>
      <c r="F212" s="104"/>
      <c r="G212" s="101"/>
      <c r="H212" s="104"/>
      <c r="I212" s="106"/>
      <c r="J212" s="178"/>
      <c r="K212" s="65"/>
      <c r="L212" s="33"/>
      <c r="M212" s="48"/>
    </row>
    <row r="213" spans="1:13" ht="81" x14ac:dyDescent="0.4">
      <c r="A213" s="167" t="s">
        <v>74</v>
      </c>
      <c r="B213" s="169" t="s">
        <v>73</v>
      </c>
      <c r="C213" s="166"/>
      <c r="D213" s="166"/>
      <c r="E213" s="173"/>
      <c r="F213" s="168"/>
      <c r="G213" s="166"/>
      <c r="H213" s="168"/>
      <c r="I213" s="174"/>
      <c r="J213" s="110" t="s">
        <v>36</v>
      </c>
      <c r="K213" s="175"/>
      <c r="L213" s="176"/>
      <c r="M213" s="177"/>
    </row>
    <row r="214" spans="1:13" ht="60.75" x14ac:dyDescent="0.4">
      <c r="A214" s="167" t="s">
        <v>76</v>
      </c>
      <c r="B214" s="169" t="s">
        <v>75</v>
      </c>
      <c r="C214" s="166"/>
      <c r="D214" s="166"/>
      <c r="E214" s="173"/>
      <c r="F214" s="168"/>
      <c r="G214" s="166"/>
      <c r="H214" s="168"/>
      <c r="I214" s="174"/>
      <c r="J214" s="110" t="s">
        <v>36</v>
      </c>
      <c r="K214" s="175"/>
      <c r="L214" s="176"/>
      <c r="M214" s="177"/>
    </row>
    <row r="224" spans="1:13" x14ac:dyDescent="0.4">
      <c r="B224" s="12" t="s">
        <v>96</v>
      </c>
    </row>
    <row r="429" spans="9:9" x14ac:dyDescent="0.4">
      <c r="I429" s="6"/>
    </row>
    <row r="430" spans="9:9" x14ac:dyDescent="0.4">
      <c r="I430" s="6"/>
    </row>
    <row r="431" spans="9:9" x14ac:dyDescent="0.4">
      <c r="I431" s="6"/>
    </row>
  </sheetData>
  <autoFilter ref="A7:J416"/>
  <customSheetViews>
    <customSheetView guid="{A0A3CD9B-2436-40D7-91DB-589A95FBBF00}" scale="25" showPageBreaks="1" outlineSymbols="0" zeroValues="0" fitToPage="1" printArea="1" showAutoFilter="1" view="pageBreakPreview">
      <pane xSplit="2" ySplit="8" topLeftCell="E150" activePane="bottomRight" state="frozen"/>
      <selection pane="bottomRight" activeCell="P159" sqref="P159"/>
      <rowBreaks count="28" manualBreakCount="28">
        <brk id="27"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42" fitToHeight="0" orientation="landscape" r:id="rId1"/>
      <autoFilter ref="A7:J416"/>
    </customSheetView>
    <customSheetView guid="{BEA0FDBA-BB07-4C19-8BBD-5E57EE395C09}" scale="50" showPageBreaks="1" outlineSymbols="0" zeroValues="0" fitToPage="1" printArea="1" showAutoFilter="1" view="pageBreakPreview" topLeftCell="F165">
      <selection activeCell="I165" sqref="I165:I167"/>
      <rowBreaks count="33" manualBreakCount="33">
        <brk id="23" max="9" man="1"/>
        <brk id="59" max="9" man="1"/>
        <brk id="103" max="9" man="1"/>
        <brk id="143" max="9" man="1"/>
        <brk id="164" max="9" man="1"/>
        <brk id="184" max="9"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19685039370078741" header="0" footer="0"/>
      <printOptions horizontalCentered="1"/>
      <pageSetup paperSize="8" scale="39" fitToHeight="0" orientation="landscape" r:id="rId2"/>
      <autoFilter ref="A7:J416"/>
    </customSheetView>
    <customSheetView guid="{6068C3FF-17AA-48A5-A88B-2523CBAC39AE}" scale="50" showPageBreaks="1" outlineSymbols="0" zeroValues="0" fitToPage="1" printArea="1" showAutoFilter="1" view="pageBreakPreview" topLeftCell="A4">
      <pane xSplit="4" ySplit="7" topLeftCell="G188" activePane="bottomRight" state="frozen"/>
      <selection pane="bottomRight" activeCell="I191" sqref="I191:I194"/>
      <rowBreaks count="32" manualBreakCount="32">
        <brk id="23" max="9" man="1"/>
        <brk id="35" max="9" man="1"/>
        <brk id="54" max="9" man="1"/>
        <brk id="157" max="9" man="1"/>
        <brk id="190" max="9"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9055118110236221" bottom="0" header="0" footer="0"/>
      <printOptions horizontalCentered="1"/>
      <pageSetup paperSize="8" scale="34" fitToHeight="0" orientation="landscape" r:id="rId3"/>
      <autoFilter ref="A7:J415"/>
    </customSheetView>
    <customSheetView guid="{CCF533A2-322B-40E2-88B2-065E6D1D35B4}" scale="40" showPageBreaks="1" outlineSymbols="0" zeroValues="0" fitToPage="1" printArea="1" showAutoFilter="1" view="pageBreakPreview" topLeftCell="A4">
      <pane xSplit="2" ySplit="4" topLeftCell="J158" activePane="bottomRight" state="frozen"/>
      <selection pane="bottomRight" activeCell="L162" sqref="L162"/>
      <rowBreaks count="31" manualBreakCount="31">
        <brk id="23" max="9" man="1"/>
        <brk id="35" max="9" man="1"/>
        <brk id="62" max="9"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35" fitToHeight="0" orientation="landscape" r:id="rId4"/>
      <autoFilter ref="A7:J415"/>
    </customSheetView>
    <customSheetView guid="{13BE7114-35DF-4699-8779-61985C68F6C3}" scale="50" showPageBreaks="1" outlineSymbols="0" zeroValues="0" fitToPage="1" printArea="1" showAutoFilter="1" view="pageBreakPreview" topLeftCell="A5">
      <pane xSplit="4" ySplit="10" topLeftCell="J40" activePane="bottomRight" state="frozen"/>
      <selection pane="bottomRight" activeCell="J37" sqref="J37:J42"/>
      <rowBreaks count="33" manualBreakCount="33">
        <brk id="28" max="15" man="1"/>
        <brk id="35" max="11" man="1"/>
        <brk id="48" max="9" man="1"/>
        <brk id="109" max="11" man="1"/>
        <brk id="148" max="11"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6692913385826772" bottom="0" header="0" footer="0"/>
      <printOptions horizontalCentered="1"/>
      <pageSetup paperSize="8" scale="48" fitToHeight="0" orientation="landscape" horizontalDpi="4294967293" r:id="rId5"/>
      <autoFilter ref="A7:J415"/>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6"/>
      <autoFilter ref="A7:J415"/>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7"/>
      <autoFilter ref="A7:J397"/>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8"/>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9"/>
      <autoFilter ref="A7:L386"/>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10"/>
      <autoFilter ref="A7:K386"/>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11"/>
      <autoFilter ref="A7:P398"/>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2"/>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3"/>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4"/>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5"/>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6"/>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7"/>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8"/>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9"/>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2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21"/>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22"/>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3"/>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24"/>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5"/>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6"/>
      <autoFilter ref="A9:S1185"/>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27"/>
      <autoFilter ref="A7:P404"/>
    </customSheetView>
    <customSheetView guid="{0CCCFAED-79CE-4449-BC23-D60C794B65C2}" scale="50" showPageBreaks="1" outlineSymbols="0" zeroValues="0" fitToPage="1" printArea="1" showAutoFilter="1" view="pageBreakPreview" topLeftCell="A5">
      <pane xSplit="2" ySplit="4" topLeftCell="H162" activePane="bottomRight" state="frozen"/>
      <selection pane="bottomRight" activeCell="J166" sqref="J166:J171"/>
      <rowBreaks count="32" manualBreakCount="32">
        <brk id="68" max="11" man="1"/>
        <brk id="122" max="11" man="1"/>
        <brk id="146" max="11" man="1"/>
        <brk id="168"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6" fitToHeight="0" orientation="landscape" horizontalDpi="4294967293" r:id="rId28"/>
      <autoFilter ref="A7:J397"/>
    </customSheetView>
    <customSheetView guid="{CA384592-0CFD-4322-A4EB-34EC04693944}" scale="50" showPageBreaks="1" outlineSymbols="0" zeroValues="0" fitToPage="1" printArea="1" showAutoFilter="1" view="pageBreakPreview" topLeftCell="D25">
      <selection activeCell="J29" sqref="J29:J35"/>
      <rowBreaks count="31" manualBreakCount="31">
        <brk id="28" max="9" man="1"/>
        <brk id="147" max="9" man="1"/>
        <brk id="171"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1" fitToHeight="0" orientation="landscape" r:id="rId29"/>
      <autoFilter ref="A7:J415"/>
    </customSheetView>
    <customSheetView guid="{6E4A7295-8CE0-4D28-ABEF-D38EBAE7C204}" scale="50" showPageBreaks="1" outlineSymbols="0" zeroValues="0" fitToPage="1" printArea="1" showAutoFilter="1" view="pageBreakPreview" topLeftCell="A4">
      <pane xSplit="2" ySplit="5" topLeftCell="C204" activePane="bottomRight" state="frozen"/>
      <selection pane="bottomRight" activeCell="A207" sqref="A207:I211"/>
      <rowBreaks count="31" manualBreakCount="31">
        <brk id="28" max="9" man="1"/>
        <brk id="61" max="9" man="1"/>
        <brk id="127" max="9" man="1"/>
        <brk id="204" max="9"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 header="0" footer="0"/>
      <printOptions horizontalCentered="1"/>
      <pageSetup paperSize="8" scale="44" fitToHeight="0" orientation="landscape" horizontalDpi="4294967293" r:id="rId30"/>
      <autoFilter ref="A7:J415"/>
    </customSheetView>
    <customSheetView guid="{3EEA7E1A-5F2B-4408-A34C-1F0223B5B245}" scale="40" showPageBreaks="1" outlineSymbols="0" zeroValues="0" fitToPage="1" showAutoFilter="1" view="pageBreakPreview" topLeftCell="A5">
      <pane xSplit="4" ySplit="10" topLeftCell="J36" activePane="bottomRight" state="frozen"/>
      <selection pane="bottomRight" activeCell="J37" sqref="J37:J42"/>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31" fitToHeight="0" orientation="landscape" horizontalDpi="4294967293" r:id="rId31"/>
      <autoFilter ref="A7:J415"/>
    </customSheetView>
    <customSheetView guid="{45DE1976-7F07-4EB4-8A9C-FB72D060BEFA}" scale="50" showPageBreaks="1" outlineSymbols="0" zeroValues="0" fitToPage="1" printArea="1" showAutoFilter="1" view="pageBreakPreview" topLeftCell="A210">
      <selection activeCell="J158" sqref="J158:J164"/>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2" fitToHeight="0" orientation="landscape" r:id="rId32"/>
      <autoFilter ref="A7:J416"/>
    </customSheetView>
    <customSheetView guid="{67ADFAE6-A9AF-44D7-8539-93CD0F6B7849}" scale="50" showPageBreaks="1" outlineSymbols="0" zeroValues="0" fitToPage="1" printArea="1" showAutoFilter="1" hiddenRows="1" view="pageBreakPreview" topLeftCell="A4">
      <pane xSplit="4" ySplit="7" topLeftCell="E29" activePane="bottomRight" state="frozen"/>
      <selection pane="bottomRight" activeCell="B18" sqref="A18:XFD20"/>
      <rowBreaks count="28" manualBreakCount="28">
        <brk id="28" max="9"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47" bottom="0" header="0" footer="0"/>
      <printOptions horizontalCentered="1"/>
      <pageSetup paperSize="8" scale="42" fitToHeight="0" orientation="landscape" r:id="rId33"/>
      <autoFilter ref="A7:J416"/>
    </customSheetView>
  </customSheetViews>
  <mergeCells count="79">
    <mergeCell ref="J98:J103"/>
    <mergeCell ref="J104:J109"/>
    <mergeCell ref="J152:J157"/>
    <mergeCell ref="A15:A20"/>
    <mergeCell ref="C21:C23"/>
    <mergeCell ref="J122:J127"/>
    <mergeCell ref="J146:J151"/>
    <mergeCell ref="J128:J133"/>
    <mergeCell ref="J116:J121"/>
    <mergeCell ref="J49:J54"/>
    <mergeCell ref="J43:J48"/>
    <mergeCell ref="J55:J60"/>
    <mergeCell ref="J62:J67"/>
    <mergeCell ref="J140:J145"/>
    <mergeCell ref="J110:J115"/>
    <mergeCell ref="J68:J73"/>
    <mergeCell ref="F165:F167"/>
    <mergeCell ref="G165:G167"/>
    <mergeCell ref="H165:H167"/>
    <mergeCell ref="E29:E30"/>
    <mergeCell ref="H21:H23"/>
    <mergeCell ref="F21:F23"/>
    <mergeCell ref="G21:G23"/>
    <mergeCell ref="J80:J85"/>
    <mergeCell ref="J86:J91"/>
    <mergeCell ref="J92:J97"/>
    <mergeCell ref="J15:J20"/>
    <mergeCell ref="J37:J42"/>
    <mergeCell ref="J29:J35"/>
    <mergeCell ref="I21:I23"/>
    <mergeCell ref="G29:G30"/>
    <mergeCell ref="H29:H30"/>
    <mergeCell ref="I29:I30"/>
    <mergeCell ref="F29:F30"/>
    <mergeCell ref="A3:J3"/>
    <mergeCell ref="G6:H6"/>
    <mergeCell ref="A9:A14"/>
    <mergeCell ref="A5:A7"/>
    <mergeCell ref="E6:F6"/>
    <mergeCell ref="D6:D7"/>
    <mergeCell ref="C5:D5"/>
    <mergeCell ref="C6:C7"/>
    <mergeCell ref="B5:B7"/>
    <mergeCell ref="I5:I7"/>
    <mergeCell ref="J5:J7"/>
    <mergeCell ref="E5:H5"/>
    <mergeCell ref="J9:J14"/>
    <mergeCell ref="A165:A167"/>
    <mergeCell ref="C165:C167"/>
    <mergeCell ref="J21:J28"/>
    <mergeCell ref="B21:B23"/>
    <mergeCell ref="D21:D23"/>
    <mergeCell ref="D158:D159"/>
    <mergeCell ref="A158:A164"/>
    <mergeCell ref="E158:E159"/>
    <mergeCell ref="F158:F159"/>
    <mergeCell ref="G158:G159"/>
    <mergeCell ref="E21:E23"/>
    <mergeCell ref="A21:A22"/>
    <mergeCell ref="B29:B30"/>
    <mergeCell ref="A29:A30"/>
    <mergeCell ref="C29:C30"/>
    <mergeCell ref="D29:D30"/>
    <mergeCell ref="J208:J212"/>
    <mergeCell ref="B158:B159"/>
    <mergeCell ref="C158:C159"/>
    <mergeCell ref="J199:J204"/>
    <mergeCell ref="J165:J172"/>
    <mergeCell ref="J192:J197"/>
    <mergeCell ref="J158:J164"/>
    <mergeCell ref="I158:I159"/>
    <mergeCell ref="J185:J190"/>
    <mergeCell ref="J179:J184"/>
    <mergeCell ref="J173:J178"/>
    <mergeCell ref="H158:H159"/>
    <mergeCell ref="B165:B167"/>
    <mergeCell ref="I165:I167"/>
    <mergeCell ref="D165:D167"/>
    <mergeCell ref="E165:E167"/>
  </mergeCells>
  <phoneticPr fontId="4" type="noConversion"/>
  <printOptions horizontalCentered="1"/>
  <pageMargins left="0" right="0" top="0.9055118110236221" bottom="0" header="0" footer="0"/>
  <pageSetup paperSize="8" scale="42" fitToHeight="0" orientation="landscape" r:id="rId34"/>
  <rowBreaks count="28" manualBreakCount="28">
    <brk id="27"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на 01.12.2018</vt:lpstr>
      <vt:lpstr>'на 01.12.2018'!Область_печати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2018-12-12T12:32:13Z</cp:lastPrinted>
  <dcterms:created xsi:type="dcterms:W3CDTF">2011-12-13T05:34:09Z</dcterms:created>
  <dcterms:modified xsi:type="dcterms:W3CDTF">2018-12-14T09:02:00Z</dcterms:modified>
</cp:coreProperties>
</file>