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9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196.xml" ContentType="application/vnd.openxmlformats-officedocument.spreadsheetml.revisionLog+xml"/>
  <Override PartName="/xl/revisions/revisionLog107.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9.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13.xml" ContentType="application/vnd.openxmlformats-officedocument.spreadsheetml.revisionLog+xml"/>
  <Override PartName="/xl/revisions/revisionLog109.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189.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79.xml" ContentType="application/vnd.openxmlformats-officedocument.spreadsheetml.revisionLog+xml"/>
  <Override PartName="/xl/revisions/revisionLog195.xml" ContentType="application/vnd.openxmlformats-officedocument.spreadsheetml.revisionLog+xml"/>
  <Override PartName="/xl/revisions/revisionLog190.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18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80.xml" ContentType="application/vnd.openxmlformats-officedocument.spreadsheetml.revisionLog+xml"/>
  <Override PartName="/xl/revisions/revisionLog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0050" tabRatio="522"/>
  </bookViews>
  <sheets>
    <sheet name="на 01.10.2018" sheetId="1" r:id="rId1"/>
  </sheets>
  <definedNames>
    <definedName name="_xlnm._FilterDatabase" localSheetId="0" hidden="1">'на 01.10.2018'!$A$7:$J$415</definedName>
    <definedName name="Z_0005951B_56A8_4F75_9731_3C8A24CD1AB5_.wvu.FilterData" localSheetId="0" hidden="1">'на 01.10.2018'!$A$7:$J$415</definedName>
    <definedName name="Z_01D4DC8C_5FD8_4E22_9898_A6D2EE840F42_.wvu.FilterData" localSheetId="0" hidden="1">'на 01.10.2018'!$A$7:$J$415</definedName>
    <definedName name="Z_0217F586_7BE2_4803_B88F_1646729DF76E_.wvu.FilterData" localSheetId="0" hidden="1">'на 01.10.2018'!$A$7:$J$415</definedName>
    <definedName name="Z_02D2F435_66DA_468E_987B_F2AECDDD4E3B_.wvu.FilterData" localSheetId="0" hidden="1">'на 01.10.2018'!$A$7:$J$415</definedName>
    <definedName name="Z_040F7A53_882C_426B_A971_3BA4E7F819F6_.wvu.FilterData" localSheetId="0" hidden="1">'на 01.10.2018'!$A$7:$H$157</definedName>
    <definedName name="Z_056CFCF2_1D67_47C0_BE8C_D1F7ABB1120B_.wvu.FilterData" localSheetId="0" hidden="1">'на 01.10.2018'!$A$7:$J$415</definedName>
    <definedName name="Z_05716ABD_418C_4DA4_AC8A_C2D9BFCD057A_.wvu.FilterData" localSheetId="0" hidden="1">'на 01.10.2018'!$A$7:$J$415</definedName>
    <definedName name="Z_05C1E2BB_B583_44DD_A8AC_FBF87A053735_.wvu.FilterData" localSheetId="0" hidden="1">'на 01.10.2018'!$A$7:$H$157</definedName>
    <definedName name="Z_05C9DD0B_EBEE_40E7_A642_8B2CDCC810BA_.wvu.FilterData" localSheetId="0" hidden="1">'на 01.10.2018'!$A$7:$H$157</definedName>
    <definedName name="Z_0623BA59_06E0_47C4_A9E0_EFF8949456C2_.wvu.FilterData" localSheetId="0" hidden="1">'на 01.10.2018'!$A$7:$H$157</definedName>
    <definedName name="Z_0644E522_2545_474C_824A_2ED6C2798897_.wvu.FilterData" localSheetId="0" hidden="1">'на 01.10.2018'!$A$7:$J$415</definedName>
    <definedName name="Z_06CAE47A_6EDD_4FE2_8E3A_333266247E42_.wvu.FilterData" localSheetId="0" hidden="1">'на 01.10.2018'!$A$7:$J$415</definedName>
    <definedName name="Z_06E8A760_77DE_44B7_B51E_7A5411604938_.wvu.FilterData" localSheetId="0" hidden="1">'на 01.10.2018'!$A$7:$J$415</definedName>
    <definedName name="Z_06ECB70F_782C_4925_AAED_43BDE49D6216_.wvu.FilterData" localSheetId="0" hidden="1">'на 01.10.2018'!$A$7:$J$415</definedName>
    <definedName name="Z_071188D9_4773_41E2_8227_482316F94E22_.wvu.FilterData" localSheetId="0" hidden="1">'на 01.10.2018'!$A$7:$J$415</definedName>
    <definedName name="Z_076157D9_97A7_4D47_8780_D3B408E54324_.wvu.FilterData" localSheetId="0" hidden="1">'на 01.10.2018'!$A$7:$J$415</definedName>
    <definedName name="Z_079216EF_F396_45DE_93AA_DF26C49F532F_.wvu.FilterData" localSheetId="0" hidden="1">'на 01.10.2018'!$A$7:$H$157</definedName>
    <definedName name="Z_0796BB39_B763_4CFE_9C89_197614BDD8D2_.wvu.FilterData" localSheetId="0" hidden="1">'на 01.10.2018'!$A$7:$J$415</definedName>
    <definedName name="Z_081D092E_BCFD_434D_99DD_F262EBF81A7D_.wvu.FilterData" localSheetId="0" hidden="1">'на 01.10.2018'!$A$7:$H$157</definedName>
    <definedName name="Z_081D1E71_FAB1_490F_8347_4363E467A6B8_.wvu.FilterData" localSheetId="0" hidden="1">'на 01.10.2018'!$A$7:$J$415</definedName>
    <definedName name="Z_09665491_2447_4ACE_847B_4452B60F2DF2_.wvu.FilterData" localSheetId="0" hidden="1">'на 01.10.2018'!$A$7:$J$415</definedName>
    <definedName name="Z_09EDEF91_2CA5_4F56_B67B_9D290C461670_.wvu.FilterData" localSheetId="0" hidden="1">'на 01.10.2018'!$A$7:$H$157</definedName>
    <definedName name="Z_09F9F792_37D5_476B_BEEE_67E9106F48F0_.wvu.FilterData" localSheetId="0" hidden="1">'на 01.10.2018'!$A$7:$J$415</definedName>
    <definedName name="Z_0A10B2C2_8811_4514_A02D_EDC7436B6D07_.wvu.FilterData" localSheetId="0" hidden="1">'на 01.10.2018'!$A$7:$J$415</definedName>
    <definedName name="Z_0AA70BDA_573F_4BEC_A548_CA5C4475BFE7_.wvu.FilterData" localSheetId="0" hidden="1">'на 01.10.2018'!$A$7:$J$415</definedName>
    <definedName name="Z_0AC3FA68_E0C8_4657_AD81_AF6345EA501C_.wvu.FilterData" localSheetId="0" hidden="1">'на 01.10.2018'!$A$7:$H$157</definedName>
    <definedName name="Z_0B579593_C56D_4394_91C1_F024BBE56EB1_.wvu.FilterData" localSheetId="0" hidden="1">'на 01.10.2018'!$A$7:$H$157</definedName>
    <definedName name="Z_0BC55D76_817D_4871_ADFD_780685E85798_.wvu.FilterData" localSheetId="0" hidden="1">'на 01.10.2018'!$A$7:$J$415</definedName>
    <definedName name="Z_0C6B39CB_8BE2_4437_B7EF_2B863FB64A7A_.wvu.FilterData" localSheetId="0" hidden="1">'на 01.10.2018'!$A$7:$H$157</definedName>
    <definedName name="Z_0C80C604_218C_428E_8C68_64D1AFDB22E0_.wvu.FilterData" localSheetId="0" hidden="1">'на 01.10.2018'!$A$7:$J$415</definedName>
    <definedName name="Z_0C81132D_0EFB_424B_A2C0_D694846C9416_.wvu.FilterData" localSheetId="0" hidden="1">'на 01.10.2018'!$A$7:$J$415</definedName>
    <definedName name="Z_0C8C20D3_1DCE_4FE1_95B1_F35D8D398254_.wvu.FilterData" localSheetId="0" hidden="1">'на 01.10.2018'!$A$7:$H$157</definedName>
    <definedName name="Z_0CC9441C_88E9_46D0_951D_A49C84EDA8CE_.wvu.FilterData" localSheetId="0" hidden="1">'на 01.10.2018'!$A$7:$J$415</definedName>
    <definedName name="Z_0CCCFAED_79CE_4449_BC23_D60C794B65C2_.wvu.FilterData" localSheetId="0" hidden="1">'на 01.10.2018'!$A$7:$J$415</definedName>
    <definedName name="Z_0CCCFAED_79CE_4449_BC23_D60C794B65C2_.wvu.PrintArea" localSheetId="0" hidden="1">'на 01.10.2018'!$A$1:$J$212</definedName>
    <definedName name="Z_0CCCFAED_79CE_4449_BC23_D60C794B65C2_.wvu.PrintTitles" localSheetId="0" hidden="1">'на 01.10.2018'!$5:$8</definedName>
    <definedName name="Z_0CF3E93E_60F6_45C8_AD33_C2CE08831546_.wvu.FilterData" localSheetId="0" hidden="1">'на 01.10.2018'!$A$7:$H$157</definedName>
    <definedName name="Z_0D69C398_7947_4D78_B1FE_A2A25AB79E10_.wvu.FilterData" localSheetId="0" hidden="1">'на 01.10.2018'!$A$7:$J$415</definedName>
    <definedName name="Z_0D7F5190_D20E_42FD_AD77_53CB309C7272_.wvu.FilterData" localSheetId="0" hidden="1">'на 01.10.2018'!$A$7:$H$157</definedName>
    <definedName name="Z_0E67843B_6B59_48DA_8F29_8BAD133298E1_.wvu.FilterData" localSheetId="0" hidden="1">'на 01.10.2018'!$A$7:$J$415</definedName>
    <definedName name="Z_0E6786D8_AC3A_48D5_9AD7_4E7485DB6D9C_.wvu.FilterData" localSheetId="0" hidden="1">'на 01.10.2018'!$A$7:$H$157</definedName>
    <definedName name="Z_0EBE1707_975C_4649_91D3_2E9B46A60B44_.wvu.FilterData" localSheetId="0" hidden="1">'на 01.10.2018'!$A$7:$J$415</definedName>
    <definedName name="Z_105D23B5_3830_4B2C_A4D4_FBFBD3BEFB9C_.wvu.FilterData" localSheetId="0" hidden="1">'на 01.10.2018'!$A$7:$H$157</definedName>
    <definedName name="Z_113A0779_204C_451B_8401_73E507046130_.wvu.FilterData" localSheetId="0" hidden="1">'на 01.10.2018'!$A$7:$J$415</definedName>
    <definedName name="Z_119EECA6_2DA1_40F6_BD98_65D18CFC0359_.wvu.FilterData" localSheetId="0" hidden="1">'на 01.10.2018'!$A$7:$J$415</definedName>
    <definedName name="Z_11B0FA8E_E0BF_44A4_A141_D0892BF4BA78_.wvu.FilterData" localSheetId="0" hidden="1">'на 01.10.2018'!$A$7:$J$415</definedName>
    <definedName name="Z_11EBBD1F_0821_4763_A781_80F95B559C64_.wvu.FilterData" localSheetId="0" hidden="1">'на 01.10.2018'!$A$7:$J$415</definedName>
    <definedName name="Z_12397037_6208_4B36_BC95_11438284A9DE_.wvu.FilterData" localSheetId="0" hidden="1">'на 01.10.2018'!$A$7:$H$157</definedName>
    <definedName name="Z_12C2408D_275D_4295_8823_146036CCAF72_.wvu.FilterData" localSheetId="0" hidden="1">'на 01.10.2018'!$A$7:$J$415</definedName>
    <definedName name="Z_130C16AD_E930_4810_BDF0_A6DD3A87B8D5_.wvu.FilterData" localSheetId="0" hidden="1">'на 01.10.2018'!$A$7:$J$415</definedName>
    <definedName name="Z_1315266B_953C_4E7F_B538_74B6DF400647_.wvu.FilterData" localSheetId="0" hidden="1">'на 01.10.2018'!$A$7:$H$157</definedName>
    <definedName name="Z_132984D2_035C_4C6F_8087_28C1188A76E6_.wvu.FilterData" localSheetId="0" hidden="1">'на 01.10.2018'!$A$7:$J$415</definedName>
    <definedName name="Z_13A75724_7658_4A80_9239_F37E0BC75B64_.wvu.FilterData" localSheetId="0" hidden="1">'на 01.10.2018'!$A$7:$J$415</definedName>
    <definedName name="Z_13BE7114_35DF_4699_8779_61985C68F6C3_.wvu.FilterData" localSheetId="0" hidden="1">'на 01.10.2018'!$A$7:$J$415</definedName>
    <definedName name="Z_13BE7114_35DF_4699_8779_61985C68F6C3_.wvu.PrintArea" localSheetId="0" hidden="1">'на 01.10.2018'!$A$1:$J$214</definedName>
    <definedName name="Z_13BE7114_35DF_4699_8779_61985C68F6C3_.wvu.PrintTitles" localSheetId="0" hidden="1">'на 01.10.2018'!$5:$8</definedName>
    <definedName name="Z_13E7ADA2_058C_4412_9AEA_31547694DD5C_.wvu.FilterData" localSheetId="0" hidden="1">'на 01.10.2018'!$A$7:$H$157</definedName>
    <definedName name="Z_1474826F_81A7_45CE_9E32_539008BC6006_.wvu.FilterData" localSheetId="0" hidden="1">'на 01.10.2018'!$A$7:$J$415</definedName>
    <definedName name="Z_148D8FAA_3DC1_4430_9D42_1AFD9B8B331B_.wvu.FilterData" localSheetId="0" hidden="1">'на 01.10.2018'!$A$7:$J$415</definedName>
    <definedName name="Z_1539101F_31E9_4994_A34D_436B2BB1B73C_.wvu.FilterData" localSheetId="0" hidden="1">'на 01.10.2018'!$A$7:$J$415</definedName>
    <definedName name="Z_158130B9_9537_4E7D_AC4C_ED389C9B13A6_.wvu.FilterData" localSheetId="0" hidden="1">'на 01.10.2018'!$A$7:$J$415</definedName>
    <definedName name="Z_15AF9AFF_36E4_41C3_A9EA_A83C0A87FA00_.wvu.FilterData" localSheetId="0" hidden="1">'на 01.10.2018'!$A$7:$J$415</definedName>
    <definedName name="Z_1611C1BA_C4E2_40AE_8F45_3BEDE164E518_.wvu.FilterData" localSheetId="0" hidden="1">'на 01.10.2018'!$A$7:$J$415</definedName>
    <definedName name="Z_16533C21_4A9A_450C_8A94_553B88C3A9CF_.wvu.FilterData" localSheetId="0" hidden="1">'на 01.10.2018'!$A$7:$H$157</definedName>
    <definedName name="Z_1682CF4C_6BE2_4E45_A613_382D117E51BF_.wvu.FilterData" localSheetId="0" hidden="1">'на 01.10.2018'!$A$7:$J$415</definedName>
    <definedName name="Z_168FD5D4_D13B_47B9_8E56_61C627E3620F_.wvu.FilterData" localSheetId="0" hidden="1">'на 01.10.2018'!$A$7:$H$157</definedName>
    <definedName name="Z_169B516E_654F_469D_A8A0_69AB59FA498D_.wvu.FilterData" localSheetId="0" hidden="1">'на 01.10.2018'!$A$7:$J$415</definedName>
    <definedName name="Z_176FBEC7_B2AF_4702_A894_382F81F9ECF6_.wvu.FilterData" localSheetId="0" hidden="1">'на 01.10.2018'!$A$7:$H$157</definedName>
    <definedName name="Z_17AC66D0_E8BD_44BA_92AB_131AEC3E5A62_.wvu.FilterData" localSheetId="0" hidden="1">'на 01.10.2018'!$A$7:$J$415</definedName>
    <definedName name="Z_17AEC02B_67B1_483A_97D2_C1C6DFD21518_.wvu.FilterData" localSheetId="0" hidden="1">'на 01.10.2018'!$A$7:$J$415</definedName>
    <definedName name="Z_1902C2E4_C521_44EB_B934_0EBD6E871DD8_.wvu.FilterData" localSheetId="0" hidden="1">'на 01.10.2018'!$A$7:$J$415</definedName>
    <definedName name="Z_191D2631_8F19_4FC0_96A1_F397D331A068_.wvu.FilterData" localSheetId="0" hidden="1">'на 01.10.2018'!$A$7:$J$415</definedName>
    <definedName name="Z_19497421_00C1_4657_A11B_18FB2BAAE62A_.wvu.FilterData" localSheetId="0" hidden="1">'на 01.10.2018'!$A$7:$J$415</definedName>
    <definedName name="Z_19510E6E_7565_4AC2_BCB4_A345501456B6_.wvu.FilterData" localSheetId="0" hidden="1">'на 01.10.2018'!$A$7:$H$157</definedName>
    <definedName name="Z_19A4AADC_FDEE_45BB_8FEE_0F5508EFB8E2_.wvu.FilterData" localSheetId="0" hidden="1">'на 01.10.2018'!$A$7:$J$415</definedName>
    <definedName name="Z_19B34FC3_E683_4280_90EE_7791220AE682_.wvu.FilterData" localSheetId="0" hidden="1">'на 01.10.2018'!$A$7:$J$415</definedName>
    <definedName name="Z_19E5B318_3123_4687_A10B_72F3BDA9A599_.wvu.FilterData" localSheetId="0" hidden="1">'на 01.10.2018'!$A$7:$J$415</definedName>
    <definedName name="Z_1ADD4354_436F_41C7_AFD6_B73FA2D9BC20_.wvu.FilterData" localSheetId="0" hidden="1">'на 01.10.2018'!$A$7:$J$415</definedName>
    <definedName name="Z_1B413C41_F5DB_4793_803B_D278F6A0BE2C_.wvu.FilterData" localSheetId="0" hidden="1">'на 01.10.2018'!$A$7:$J$415</definedName>
    <definedName name="Z_1B943BCB_9609_428B_963E_E25F01748D7C_.wvu.FilterData" localSheetId="0" hidden="1">'на 01.10.2018'!$A$7:$J$415</definedName>
    <definedName name="Z_1BA0A829_1467_4894_A294_9BFD1EA8F94D_.wvu.FilterData" localSheetId="0" hidden="1">'на 01.10.2018'!$A$7:$J$415</definedName>
    <definedName name="Z_1C384A54_E3F0_4C1E_862E_6CD9154B364F_.wvu.FilterData" localSheetId="0" hidden="1">'на 01.10.2018'!$A$7:$J$415</definedName>
    <definedName name="Z_1C3DF549_BEC3_47F7_8F0B_A96D42597ECF_.wvu.FilterData" localSheetId="0" hidden="1">'на 01.10.2018'!$A$7:$H$157</definedName>
    <definedName name="Z_1C681B2A_8932_44D9_BF50_EA5DBCC10436_.wvu.FilterData" localSheetId="0" hidden="1">'на 01.10.2018'!$A$7:$H$157</definedName>
    <definedName name="Z_1CB0764B_554D_4C09_98DC_8DED9FC27F03_.wvu.FilterData" localSheetId="0" hidden="1">'на 01.10.2018'!$A$7:$J$415</definedName>
    <definedName name="Z_1CB0CE3F_75F2_462B_8FE5_E94B0D7D6C1F_.wvu.FilterData" localSheetId="0" hidden="1">'на 01.10.2018'!$A$7:$J$415</definedName>
    <definedName name="Z_1CB5C523_AFA5_43A8_9C28_9F12CFE5BE65_.wvu.FilterData" localSheetId="0" hidden="1">'на 01.10.2018'!$A$7:$J$415</definedName>
    <definedName name="Z_1CEF9102_6C60_416B_8820_19DA6CA2FF8F_.wvu.FilterData" localSheetId="0" hidden="1">'на 01.10.2018'!$A$7:$J$415</definedName>
    <definedName name="Z_1D2C2901_70D8_494F_B885_AA5F7F9A1D2E_.wvu.FilterData" localSheetId="0" hidden="1">'на 01.10.2018'!$A$7:$J$415</definedName>
    <definedName name="Z_1D546444_6D70_47F2_86F2_EDA85896BE29_.wvu.FilterData" localSheetId="0" hidden="1">'на 01.10.2018'!$A$7:$J$415</definedName>
    <definedName name="Z_1F274A4D_4DCC_44CA_A1BD_90B7EE180486_.wvu.FilterData" localSheetId="0" hidden="1">'на 01.10.2018'!$A$7:$H$157</definedName>
    <definedName name="Z_1F6B5B08_FAE9_43CF_A27B_EE7ACD6D4DF6_.wvu.FilterData" localSheetId="0" hidden="1">'на 01.10.2018'!$A$7:$J$415</definedName>
    <definedName name="Z_1F885BC0_FA2D_45E9_BC66_C7BA68F6529B_.wvu.FilterData" localSheetId="0" hidden="1">'на 01.10.2018'!$A$7:$J$415</definedName>
    <definedName name="Z_1FF678B1_7F2B_4362_81E7_D3C79ED64B95_.wvu.FilterData" localSheetId="0" hidden="1">'на 01.10.2018'!$A$7:$H$157</definedName>
    <definedName name="Z_20461DED_BCEE_4284_A6DA_6F07C40C8239_.wvu.FilterData" localSheetId="0" hidden="1">'на 01.10.2018'!$A$7:$J$415</definedName>
    <definedName name="Z_20A3EB12_07C5_4317_9D11_7C0131FF1F02_.wvu.FilterData" localSheetId="0" hidden="1">'на 01.10.2018'!$A$7:$J$415</definedName>
    <definedName name="Z_215E0AF3_2FB9_4AD2_85EB_5BB3A76EA017_.wvu.FilterData" localSheetId="0" hidden="1">'на 01.10.2018'!$A$7:$J$415</definedName>
    <definedName name="Z_216AEA56_C079_4104_83C7_B22F3C2C4895_.wvu.FilterData" localSheetId="0" hidden="1">'на 01.10.2018'!$A$7:$H$157</definedName>
    <definedName name="Z_2181C7D4_AA52_40AC_A808_5D532F9A4DB9_.wvu.FilterData" localSheetId="0" hidden="1">'на 01.10.2018'!$A$7:$H$157</definedName>
    <definedName name="Z_222CB208_6EE7_4ACF_9056_A80606B8DEAE_.wvu.FilterData" localSheetId="0" hidden="1">'на 01.10.2018'!$A$7:$J$415</definedName>
    <definedName name="Z_22A3361C_6866_4206_B8FA_E848438D95B8_.wvu.FilterData" localSheetId="0" hidden="1">'на 01.10.2018'!$A$7:$H$157</definedName>
    <definedName name="Z_23D71F5A_A534_4F07_942A_44ED3D76C570_.wvu.FilterData" localSheetId="0" hidden="1">'на 01.10.2018'!$A$7:$J$415</definedName>
    <definedName name="Z_246D425F_E7DE_4F74_93E1_1CA6487BB7AF_.wvu.FilterData" localSheetId="0" hidden="1">'на 01.10.2018'!$A$7:$J$415</definedName>
    <definedName name="Z_24860D1B_9CB0_4DBB_9F9A_A7B23A9FBD9E_.wvu.FilterData" localSheetId="0" hidden="1">'на 01.10.2018'!$A$7:$J$415</definedName>
    <definedName name="Z_24D1D1DF_90B3_41D1_82E1_05DE887CC58D_.wvu.FilterData" localSheetId="0" hidden="1">'на 01.10.2018'!$A$7:$H$157</definedName>
    <definedName name="Z_24E5C1BC_322C_4FEF_B964_F0DCC04482C1_.wvu.Cols" localSheetId="0" hidden="1">'на 01.10.2018'!#REF!,'на 01.10.2018'!#REF!</definedName>
    <definedName name="Z_24E5C1BC_322C_4FEF_B964_F0DCC04482C1_.wvu.FilterData" localSheetId="0" hidden="1">'на 01.10.2018'!$A$7:$H$157</definedName>
    <definedName name="Z_24E5C1BC_322C_4FEF_B964_F0DCC04482C1_.wvu.Rows" localSheetId="0" hidden="1">'на 01.10.2018'!#REF!</definedName>
    <definedName name="Z_25997FFA_90F9_4B4A_8C73_3E119DFE9BDB_.wvu.FilterData" localSheetId="0" hidden="1">'на 01.10.2018'!$A$7:$J$415</definedName>
    <definedName name="Z_25DD804F_4FCB_49C0_B290_F226E6C8FC4D_.wvu.FilterData" localSheetId="0" hidden="1">'на 01.10.2018'!$A$7:$J$415</definedName>
    <definedName name="Z_25F305AA_6420_44FE_A658_6597DFDEDA7F_.wvu.FilterData" localSheetId="0" hidden="1">'на 01.10.2018'!$A$7:$J$415</definedName>
    <definedName name="Z_26390C63_E690_4CD6_B911_4F7F9CCE06AD_.wvu.FilterData" localSheetId="0" hidden="1">'на 01.10.2018'!$A$7:$J$415</definedName>
    <definedName name="Z_2647282E_5B25_4148_AAD9_72AB0A3F24C4_.wvu.FilterData" localSheetId="0" hidden="1">'на 01.10.2018'!$A$3:$K$212</definedName>
    <definedName name="Z_26E7CD7D_71FD_4075_B268_E6444384CE7D_.wvu.FilterData" localSheetId="0" hidden="1">'на 01.10.2018'!$A$7:$H$157</definedName>
    <definedName name="Z_271A6422_0558_45A4_90D0_4FBBFA0C466A_.wvu.FilterData" localSheetId="0" hidden="1">'на 01.10.2018'!$A$7:$J$415</definedName>
    <definedName name="Z_2751B79E_F60F_449F_9B1A_ED01F0EE4A3F_.wvu.FilterData" localSheetId="0" hidden="1">'на 01.10.2018'!$A$7:$J$415</definedName>
    <definedName name="Z_28008BE5_0693_468D_890E_2AE562EDDFCA_.wvu.FilterData" localSheetId="0" hidden="1">'на 01.10.2018'!$A$7:$H$157</definedName>
    <definedName name="Z_282F013D_E5B1_4C17_8727_7949891CEFC8_.wvu.FilterData" localSheetId="0" hidden="1">'на 01.10.2018'!$A$7:$J$415</definedName>
    <definedName name="Z_2932A736_9A81_4C2B_931E_457899534006_.wvu.FilterData" localSheetId="0" hidden="1">'на 01.10.2018'!$A$7:$J$415</definedName>
    <definedName name="Z_29A3F31E_AA0E_4520_83F3_6EDE69E47FB4_.wvu.FilterData" localSheetId="0" hidden="1">'на 01.10.2018'!$A$7:$J$415</definedName>
    <definedName name="Z_29D1C55E_0AE0_4CA9_A4C9_F358DEE7E9AD_.wvu.FilterData" localSheetId="0" hidden="1">'на 01.10.2018'!$A$7:$J$415</definedName>
    <definedName name="Z_2A075779_EE89_4995_9517_DAD5135FF513_.wvu.FilterData" localSheetId="0" hidden="1">'на 01.10.2018'!$A$7:$J$415</definedName>
    <definedName name="Z_2A567982_7892_4F86_A16D_3A26E4C78607_.wvu.FilterData" localSheetId="0" hidden="1">'на 01.10.2018'!$A$7:$J$415</definedName>
    <definedName name="Z_2A9D3288_FE38_46DD_A0BD_6FD4437B54BF_.wvu.FilterData" localSheetId="0" hidden="1">'на 01.10.2018'!$A$7:$J$415</definedName>
    <definedName name="Z_2B4EF399_1F78_4650_9196_70339D27DB54_.wvu.FilterData" localSheetId="0" hidden="1">'на 01.10.2018'!$A$7:$J$415</definedName>
    <definedName name="Z_2B67E997_66AF_4883_9EE5_9876648FDDE9_.wvu.FilterData" localSheetId="0" hidden="1">'на 01.10.2018'!$A$7:$J$415</definedName>
    <definedName name="Z_2B6BAC9D_8ECF_4B5C_AEA7_CCE1C0524E55_.wvu.FilterData" localSheetId="0" hidden="1">'на 01.10.2018'!$A$7:$J$415</definedName>
    <definedName name="Z_2C029299_5EEC_4151_A9E2_241D31E08692_.wvu.FilterData" localSheetId="0" hidden="1">'на 01.10.2018'!$A$7:$J$415</definedName>
    <definedName name="Z_2C43A648_766E_499E_95B2_EA6F7EA791D4_.wvu.FilterData" localSheetId="0" hidden="1">'на 01.10.2018'!$A$7:$J$415</definedName>
    <definedName name="Z_2C47EAD7_6B0B_40AB_9599_0BF3302E35F1_.wvu.FilterData" localSheetId="0" hidden="1">'на 01.10.2018'!$A$7:$H$157</definedName>
    <definedName name="Z_2C83C5CF_2113_4A26_AC8F_B29994F8C20B_.wvu.FilterData" localSheetId="0" hidden="1">'на 01.10.2018'!$A$7:$J$415</definedName>
    <definedName name="Z_2CD18B03_71F5_4B8A_8C6C_592F5A66335B_.wvu.FilterData" localSheetId="0" hidden="1">'на 01.10.2018'!$A$7:$J$415</definedName>
    <definedName name="Z_2D011736_53B8_48A8_8C2E_71DD995F6546_.wvu.FilterData" localSheetId="0" hidden="1">'на 01.10.2018'!$A$7:$J$415</definedName>
    <definedName name="Z_2D540280_F40F_4530_A32A_1FF2E78E7147_.wvu.FilterData" localSheetId="0" hidden="1">'на 01.10.2018'!$A$7:$J$415</definedName>
    <definedName name="Z_2D918A37_6905_4BEF_BC3A_DA45E968DAC3_.wvu.FilterData" localSheetId="0" hidden="1">'на 01.10.2018'!$A$7:$H$157</definedName>
    <definedName name="Z_2DCF6207_B24B_43F5_B844_6C1E92F9CADA_.wvu.FilterData" localSheetId="0" hidden="1">'на 01.10.2018'!$A$7:$J$415</definedName>
    <definedName name="Z_2DF88C31_E5A0_4DFE_877D_5A31D3992603_.wvu.Rows" localSheetId="0" hidden="1">'на 01.10.2018'!#REF!,'на 01.10.2018'!#REF!,'на 01.10.2018'!#REF!,'на 01.10.2018'!#REF!,'на 01.10.2018'!#REF!,'на 01.10.2018'!#REF!,'на 01.10.2018'!#REF!,'на 01.10.2018'!#REF!,'на 01.10.2018'!#REF!,'на 01.10.2018'!#REF!,'на 01.10.2018'!#REF!</definedName>
    <definedName name="Z_2F3BAFC5_8792_4BC0_833F_5CB9ACB14A14_.wvu.FilterData" localSheetId="0" hidden="1">'на 01.10.2018'!$A$7:$H$157</definedName>
    <definedName name="Z_2F3DE7DB_1DEA_4A0C_88EC_B05C9EEC768F_.wvu.FilterData" localSheetId="0" hidden="1">'на 01.10.2018'!$A$7:$J$415</definedName>
    <definedName name="Z_2F72C4E3_E946_4870_A59B_C47D17A3E8B0_.wvu.FilterData" localSheetId="0" hidden="1">'на 01.10.2018'!$A$7:$J$415</definedName>
    <definedName name="Z_2F7AC811_CA37_46E3_866E_6E10DF43054A_.wvu.FilterData" localSheetId="0" hidden="1">'на 01.10.2018'!$A$7:$J$415</definedName>
    <definedName name="Z_2FAB8F10_5F5A_4B70_9158_E79B14A6565A_.wvu.FilterData" localSheetId="0" hidden="1">'на 01.10.2018'!$A$7:$J$415</definedName>
    <definedName name="Z_300D3722_BC5B_4EFC_A306_CB3461E96075_.wvu.FilterData" localSheetId="0" hidden="1">'на 01.10.2018'!$A$7:$J$415</definedName>
    <definedName name="Z_308AF0B3_EE19_4841_BBC0_915C9A7203E9_.wvu.FilterData" localSheetId="0" hidden="1">'на 01.10.2018'!$A$7:$J$415</definedName>
    <definedName name="Z_30F94082_E7C8_4DE7_AE26_19B3A4317363_.wvu.FilterData" localSheetId="0" hidden="1">'на 01.10.2018'!$A$7:$J$415</definedName>
    <definedName name="Z_315B3829_E75D_48BB_A407_88A96C0D6A4B_.wvu.FilterData" localSheetId="0" hidden="1">'на 01.10.2018'!$A$7:$J$415</definedName>
    <definedName name="Z_316B9C14_7546_49E5_A384_4190EC7682DE_.wvu.FilterData" localSheetId="0" hidden="1">'на 01.10.2018'!$A$7:$J$415</definedName>
    <definedName name="Z_31985263_3556_4B71_A26F_62706F49B320_.wvu.FilterData" localSheetId="0" hidden="1">'на 01.10.2018'!$A$7:$H$157</definedName>
    <definedName name="Z_31C5283F_7633_4B8A_ADD5_7EB245AE899F_.wvu.FilterData" localSheetId="0" hidden="1">'на 01.10.2018'!$A$7:$J$415</definedName>
    <definedName name="Z_31EABA3C_DD8D_46BF_85B1_09527EF8E816_.wvu.FilterData" localSheetId="0" hidden="1">'на 01.10.2018'!$A$7:$H$157</definedName>
    <definedName name="Z_328B1FBD_B9E0_4F8C_AA1F_438ED0F19823_.wvu.FilterData" localSheetId="0" hidden="1">'на 01.10.2018'!$A$7:$J$415</definedName>
    <definedName name="Z_32F81156_0F3B_49A8_B56D_9A01AA7C97FE_.wvu.FilterData" localSheetId="0" hidden="1">'на 01.10.2018'!$A$7:$J$415</definedName>
    <definedName name="Z_33081AFE_875F_4448_8DBB_C2288E582829_.wvu.FilterData" localSheetId="0" hidden="1">'на 01.10.2018'!$A$7:$J$415</definedName>
    <definedName name="Z_34587A22_A707_48EC_A6D8_8CA0D443CB5A_.wvu.FilterData" localSheetId="0" hidden="1">'на 01.10.2018'!$A$7:$J$415</definedName>
    <definedName name="Z_34E97F8E_B808_4C29_AFA8_24160BA8B576_.wvu.FilterData" localSheetId="0" hidden="1">'на 01.10.2018'!$A$7:$H$157</definedName>
    <definedName name="Z_354643EC_374D_4252_A3BA_624B9338CCF6_.wvu.FilterData" localSheetId="0" hidden="1">'на 01.10.2018'!$A$7:$J$415</definedName>
    <definedName name="Z_356902C5_CBA1_407E_849C_39B6CAAFCD34_.wvu.FilterData" localSheetId="0" hidden="1">'на 01.10.2018'!$A$7:$J$415</definedName>
    <definedName name="Z_356FBDD5_3775_4781_9E0A_901095CE6157_.wvu.FilterData" localSheetId="0" hidden="1">'на 01.10.2018'!$A$7:$J$415</definedName>
    <definedName name="Z_3597F15D_13FB_47E4_B2D7_0713796F1B32_.wvu.FilterData" localSheetId="0" hidden="1">'на 01.10.2018'!$A$7:$H$157</definedName>
    <definedName name="Z_35A82584_BCCD_413D_BF58_739C849379E3_.wvu.FilterData" localSheetId="0" hidden="1">'на 01.10.2018'!$A$7:$J$415</definedName>
    <definedName name="Z_36279478_DEDD_46A7_8B6D_9500CB65A35C_.wvu.FilterData" localSheetId="0" hidden="1">'на 01.10.2018'!$A$7:$H$157</definedName>
    <definedName name="Z_36282042_958F_4D98_9515_9E9271F26AA2_.wvu.FilterData" localSheetId="0" hidden="1">'на 01.10.2018'!$A$7:$H$157</definedName>
    <definedName name="Z_36483E9A_03E9_431F_B24B_73C77EA6547E_.wvu.FilterData" localSheetId="0" hidden="1">'на 01.10.2018'!$A$7:$J$415</definedName>
    <definedName name="Z_368728BB_F981_4DE3_8F4E_C77C2580C6B3_.wvu.FilterData" localSheetId="0" hidden="1">'на 01.10.2018'!$A$7:$J$415</definedName>
    <definedName name="Z_36AEB3FF_FCBC_4E21_8EFE_F20781816ED3_.wvu.FilterData" localSheetId="0" hidden="1">'на 01.10.2018'!$A$7:$H$157</definedName>
    <definedName name="Z_371CA4AD_891B_4B1D_9403_45AB26546607_.wvu.FilterData" localSheetId="0" hidden="1">'на 01.10.2018'!$A$7:$J$415</definedName>
    <definedName name="Z_375FD1ED_0F0C_4C78_AE3D_1D583BC74E47_.wvu.FilterData" localSheetId="0" hidden="1">'на 01.10.2018'!$A$7:$J$415</definedName>
    <definedName name="Z_3780FC5F_184E_406C_B40E_6BE29406408E_.wvu.FilterData" localSheetId="0" hidden="1">'на 01.10.2018'!$A$7:$J$415</definedName>
    <definedName name="Z_3789C719_2C4D_4FFB_B9EF_5AA095975824_.wvu.FilterData" localSheetId="0" hidden="1">'на 01.10.2018'!$A$7:$J$415</definedName>
    <definedName name="Z_37F8CE32_8CE8_4D95_9C0E_63112E6EFFE9_.wvu.Cols" localSheetId="0" hidden="1">'на 01.10.2018'!#REF!</definedName>
    <definedName name="Z_37F8CE32_8CE8_4D95_9C0E_63112E6EFFE9_.wvu.FilterData" localSheetId="0" hidden="1">'на 01.10.2018'!$A$7:$H$157</definedName>
    <definedName name="Z_37F8CE32_8CE8_4D95_9C0E_63112E6EFFE9_.wvu.PrintArea" localSheetId="0" hidden="1">'на 01.10.2018'!$A$1:$J$157</definedName>
    <definedName name="Z_37F8CE32_8CE8_4D95_9C0E_63112E6EFFE9_.wvu.PrintTitles" localSheetId="0" hidden="1">'на 01.10.2018'!$5:$8</definedName>
    <definedName name="Z_37F8CE32_8CE8_4D95_9C0E_63112E6EFFE9_.wvu.Rows" localSheetId="0" hidden="1">'на 01.10.2018'!#REF!,'на 01.10.2018'!#REF!,'на 01.10.2018'!#REF!,'на 01.10.2018'!#REF!,'на 01.10.2018'!#REF!,'на 01.10.2018'!#REF!,'на 01.10.2018'!#REF!,'на 01.10.2018'!#REF!,'на 01.10.2018'!#REF!,'на 01.10.2018'!#REF!,'на 01.10.2018'!#REF!,'на 01.10.2018'!#REF!,'на 01.10.2018'!#REF!,'на 01.10.2018'!#REF!,'на 01.10.2018'!#REF!,'на 01.10.2018'!#REF!,'на 01.10.2018'!#REF!</definedName>
    <definedName name="Z_386EE007_6994_4AA6_8824_D461BF01F1EA_.wvu.FilterData" localSheetId="0" hidden="1">'на 01.10.2018'!$A$7:$J$415</definedName>
    <definedName name="Z_394FB935_0201_44F8_9182_26C511D48F51_.wvu.FilterData" localSheetId="0" hidden="1">'на 01.10.2018'!$A$7:$J$415</definedName>
    <definedName name="Z_39897EE2_53F6_432A_9A7F_7DBB2FBB08E4_.wvu.FilterData" localSheetId="0" hidden="1">'на 01.10.2018'!$A$7:$J$415</definedName>
    <definedName name="Z_39BDB0EB_9BA4_409E_B505_137EC009426F_.wvu.FilterData" localSheetId="0" hidden="1">'на 01.10.2018'!$A$7:$J$415</definedName>
    <definedName name="Z_39C96D4E_1C4D_4F18_8517_A4E3C24B1712_.wvu.FilterData" localSheetId="0" hidden="1">'на 01.10.2018'!$A$7:$J$415</definedName>
    <definedName name="Z_3A08D49D_7322_4FD5_90D4_F8436B9BCFE3_.wvu.FilterData" localSheetId="0" hidden="1">'на 01.10.2018'!$A$7:$J$415</definedName>
    <definedName name="Z_3A152827_EFCD_4FCD_A4F0_81C604FF3F88_.wvu.FilterData" localSheetId="0" hidden="1">'на 01.10.2018'!$A$7:$J$415</definedName>
    <definedName name="Z_3A3DB971_386F_40FA_8DD4_4A74AFE3B4C9_.wvu.FilterData" localSheetId="0" hidden="1">'на 01.10.2018'!$A$7:$J$415</definedName>
    <definedName name="Z_3AAEA08B_779A_471D_BFA0_0D98BF9A4FAD_.wvu.FilterData" localSheetId="0" hidden="1">'на 01.10.2018'!$A$7:$H$157</definedName>
    <definedName name="Z_3ABBA6B1_F69F_4AC7_8A6D_97A73D7030DF_.wvu.FilterData" localSheetId="0" hidden="1">'на 01.10.2018'!$A$7:$J$415</definedName>
    <definedName name="Z_3C664174_3E98_4762_A560_3810A313981F_.wvu.FilterData" localSheetId="0" hidden="1">'на 01.10.2018'!$A$7:$J$415</definedName>
    <definedName name="Z_3C9F72CF_10C2_48CF_BBB6_A2B9A1393F37_.wvu.FilterData" localSheetId="0" hidden="1">'на 01.10.2018'!$A$7:$H$157</definedName>
    <definedName name="Z_3CBCA6B7_5D7C_44A4_844A_26E2A61FDE86_.wvu.FilterData" localSheetId="0" hidden="1">'на 01.10.2018'!$A$7:$J$415</definedName>
    <definedName name="Z_3D1280C8_646B_4BB2_862F_8A8207220C6A_.wvu.FilterData" localSheetId="0" hidden="1">'на 01.10.2018'!$A$7:$H$157</definedName>
    <definedName name="Z_3D4245D9_9AB3_43FE_97D0_205A6EA7E6E4_.wvu.FilterData" localSheetId="0" hidden="1">'на 01.10.2018'!$A$7:$J$415</definedName>
    <definedName name="Z_3D5A28D4_CB7B_405C_9FFF_EB22C14AB77F_.wvu.FilterData" localSheetId="0" hidden="1">'на 01.10.2018'!$A$7:$J$415</definedName>
    <definedName name="Z_3D6E136A_63AE_4912_A965_BD438229D989_.wvu.FilterData" localSheetId="0" hidden="1">'на 01.10.2018'!$A$7:$J$415</definedName>
    <definedName name="Z_3DB4F6FC_CE58_4083_A6ED_88DCB901BB99_.wvu.FilterData" localSheetId="0" hidden="1">'на 01.10.2018'!$A$7:$H$157</definedName>
    <definedName name="Z_3E14FD86_95B1_4D0E_A8F6_A4FFDE0E3FF0_.wvu.FilterData" localSheetId="0" hidden="1">'на 01.10.2018'!$A$7:$J$415</definedName>
    <definedName name="Z_3E7BBA27_FCB5_4D66_864C_8656009B9E88_.wvu.FilterData" localSheetId="0" hidden="1">'на 01.10.2018'!$A$3:$K$212</definedName>
    <definedName name="Z_3EEA7E1A_5F2B_4408_A34C_1F0223B5B245_.wvu.FilterData" localSheetId="0" hidden="1">'на 01.10.2018'!$A$7:$J$415</definedName>
    <definedName name="Z_3F0F098D_D998_48FD_BB26_7A5537CB4DC9_.wvu.FilterData" localSheetId="0" hidden="1">'на 01.10.2018'!$A$7:$J$415</definedName>
    <definedName name="Z_3F4E18FA_E0CE_43C2_A7F4_5CAE036892ED_.wvu.FilterData" localSheetId="0" hidden="1">'на 01.10.2018'!$A$7:$J$415</definedName>
    <definedName name="Z_3F7954D6_04C1_4B23_AE36_0FF9609A2280_.wvu.FilterData" localSheetId="0" hidden="1">'на 01.10.2018'!$A$7:$J$415</definedName>
    <definedName name="Z_3F839701_87D5_496C_AD9C_2B5AE5742513_.wvu.FilterData" localSheetId="0" hidden="1">'на 01.10.2018'!$A$7:$J$415</definedName>
    <definedName name="Z_3FE8ACF3_2097_4BA9_8230_2DBD30F09632_.wvu.FilterData" localSheetId="0" hidden="1">'на 01.10.2018'!$A$7:$J$415</definedName>
    <definedName name="Z_3FEA0B99_83A0_4934_91F1_66BC8E596ABB_.wvu.FilterData" localSheetId="0" hidden="1">'на 01.10.2018'!$A$7:$J$415</definedName>
    <definedName name="Z_3FEDCFF8_5450_469D_9A9E_38AB8819A083_.wvu.FilterData" localSheetId="0" hidden="1">'на 01.10.2018'!$A$7:$J$415</definedName>
    <definedName name="Z_402DFE3F_A5E1_41E8_BB4F_E3062FAE22D8_.wvu.FilterData" localSheetId="0" hidden="1">'на 01.10.2018'!$A$7:$J$415</definedName>
    <definedName name="Z_403313B7_B74E_4D03_8AB9_B2A52A5BA330_.wvu.FilterData" localSheetId="0" hidden="1">'на 01.10.2018'!$A$7:$H$157</definedName>
    <definedName name="Z_4055661A_C391_44E3_B71B_DF824D593415_.wvu.FilterData" localSheetId="0" hidden="1">'на 01.10.2018'!$A$7:$H$157</definedName>
    <definedName name="Z_413E8ADC_60FE_4AEB_A365_51405ED7DAEF_.wvu.FilterData" localSheetId="0" hidden="1">'на 01.10.2018'!$A$7:$J$415</definedName>
    <definedName name="Z_415B8653_FE9C_472E_85AE_9CFA9B00FD5E_.wvu.FilterData" localSheetId="0" hidden="1">'на 01.10.2018'!$A$7:$H$157</definedName>
    <definedName name="Z_418F9F46_9018_4AFC_A504_8CA60A905B83_.wvu.FilterData" localSheetId="0" hidden="1">'на 01.10.2018'!$A$7:$J$415</definedName>
    <definedName name="Z_41A2847A_411A_4D8D_8669_7A8FD6A7F9E8_.wvu.FilterData" localSheetId="0" hidden="1">'на 01.10.2018'!$A$7:$J$415</definedName>
    <definedName name="Z_41C6EAF5_F389_4A73_A5DF_3E2ABACB9DC1_.wvu.FilterData" localSheetId="0" hidden="1">'на 01.10.2018'!$A$7:$J$415</definedName>
    <definedName name="Z_422AF1DB_ADD9_4056_90D1_EF57FA0619FA_.wvu.FilterData" localSheetId="0" hidden="1">'на 01.10.2018'!$A$7:$J$415</definedName>
    <definedName name="Z_423AE2BD_6FE7_4E39_8400_BD8A00496896_.wvu.FilterData" localSheetId="0" hidden="1">'на 01.10.2018'!$A$7:$J$415</definedName>
    <definedName name="Z_42BF13A9_20A4_4030_912B_F63923E11DBF_.wvu.FilterData" localSheetId="0" hidden="1">'на 01.10.2018'!$A$7:$J$415</definedName>
    <definedName name="Z_4388DD05_A74C_4C1C_A344_6EEDB2F4B1B0_.wvu.FilterData" localSheetId="0" hidden="1">'на 01.10.2018'!$A$7:$H$157</definedName>
    <definedName name="Z_43F7D742_5383_4CCE_A058_3A12F3676DF6_.wvu.FilterData" localSheetId="0" hidden="1">'на 01.10.2018'!$A$7:$J$415</definedName>
    <definedName name="Z_445590C0_7350_4A17_AB85_F8DCF9494ECC_.wvu.FilterData" localSheetId="0" hidden="1">'на 01.10.2018'!$A$7:$H$157</definedName>
    <definedName name="Z_448249C8_AE56_4244_9A71_332B9BB563B1_.wvu.FilterData" localSheetId="0" hidden="1">'на 01.10.2018'!$A$7:$J$415</definedName>
    <definedName name="Z_4518508D_B738_485B_8F09_2B48028E59D4_.wvu.FilterData" localSheetId="0" hidden="1">'на 01.10.2018'!$A$7:$J$415</definedName>
    <definedName name="Z_45D27932_FD3D_46DE_B431_4E5606457D7F_.wvu.FilterData" localSheetId="0" hidden="1">'на 01.10.2018'!$A$7:$H$157</definedName>
    <definedName name="Z_45DE1976_7F07_4EB4_8A9C_FB72D060BEFA_.wvu.FilterData" localSheetId="0" hidden="1">'на 01.10.2018'!$A$7:$J$415</definedName>
    <definedName name="Z_45DE1976_7F07_4EB4_8A9C_FB72D060BEFA_.wvu.PrintArea" localSheetId="0" hidden="1">'на 01.10.2018'!$A$1:$J$211</definedName>
    <definedName name="Z_45DE1976_7F07_4EB4_8A9C_FB72D060BEFA_.wvu.PrintTitles" localSheetId="0" hidden="1">'на 01.10.2018'!$5:$8</definedName>
    <definedName name="Z_463F3E4B_81D6_4261_A251_5FB4227E67B1_.wvu.FilterData" localSheetId="0" hidden="1">'на 01.10.2018'!$A$7:$J$415</definedName>
    <definedName name="Z_464A6675_A54C_47A6_87B3_7B4DF2961434_.wvu.FilterData" localSheetId="0" hidden="1">'на 01.10.2018'!$A$7:$J$415</definedName>
    <definedName name="Z_46710F25_253B_4E24_937C_29641ECA4F50_.wvu.FilterData" localSheetId="0" hidden="1">'на 01.10.2018'!$A$7:$J$415</definedName>
    <definedName name="Z_46EDADFA_EC35_46D3_9137_2B694BF910BA_.wvu.FilterData" localSheetId="0" hidden="1">'на 01.10.2018'!$A$7:$J$415</definedName>
    <definedName name="Z_474B57ED_4959_4C17_9ED5_42840CC1EF1F_.wvu.FilterData" localSheetId="0" hidden="1">'на 01.10.2018'!$A$7:$J$415</definedName>
    <definedName name="Z_4765959C_9F0B_44DF_B00A_10C6BB8CF204_.wvu.FilterData" localSheetId="0" hidden="1">'на 01.10.2018'!$A$7:$J$415</definedName>
    <definedName name="Z_47A8A680_8C4D_4709_925D_1B1D9945DCD8_.wvu.FilterData" localSheetId="0" hidden="1">'на 01.10.2018'!$A$7:$J$415</definedName>
    <definedName name="Z_47BCB1EA_366A_4F56_B866_A7D2D6FB6413_.wvu.FilterData" localSheetId="0" hidden="1">'на 01.10.2018'!$A$7:$J$415</definedName>
    <definedName name="Z_47CE02E9_7BC4_47FC_9B44_1B5CC8466C98_.wvu.FilterData" localSheetId="0" hidden="1">'на 01.10.2018'!$A$7:$J$415</definedName>
    <definedName name="Z_47DE35B6_B347_4C65_8E49_C2008CA773EB_.wvu.FilterData" localSheetId="0" hidden="1">'на 01.10.2018'!$A$7:$H$157</definedName>
    <definedName name="Z_47E54F1A_929E_4350_846F_D427E0D466DD_.wvu.FilterData" localSheetId="0" hidden="1">'на 01.10.2018'!$A$7:$J$415</definedName>
    <definedName name="Z_486156AC_4370_4C02_BA8A_CB9B49D1A8EC_.wvu.FilterData" localSheetId="0" hidden="1">'на 01.10.2018'!$A$7:$J$415</definedName>
    <definedName name="Z_490A2F1C_31D3_46A4_90C2_4FE00A2A3110_.wvu.FilterData" localSheetId="0" hidden="1">'на 01.10.2018'!$A$7:$J$415</definedName>
    <definedName name="Z_494248FA_238D_478D_A4F9_307A931FFEE2_.wvu.FilterData" localSheetId="0" hidden="1">'на 01.10.2018'!$A$7:$J$415</definedName>
    <definedName name="Z_495CB41C_9D74_45FB_9A3C_30411D304A3A_.wvu.FilterData" localSheetId="0" hidden="1">'на 01.10.2018'!$A$7:$J$415</definedName>
    <definedName name="Z_49C7329D_3247_4713_BC9A_64F0EE2B0B3C_.wvu.FilterData" localSheetId="0" hidden="1">'на 01.10.2018'!$A$7:$J$415</definedName>
    <definedName name="Z_49E10B09_97E3_41C9_892E_7D9C5DFF5740_.wvu.FilterData" localSheetId="0" hidden="1">'на 01.10.2018'!$A$7:$J$415</definedName>
    <definedName name="Z_4A8D74AF_6B6C_4239_9EC3_301119213646_.wvu.FilterData" localSheetId="0" hidden="1">'на 01.10.2018'!$A$7:$J$415</definedName>
    <definedName name="Z_4AE61192_90D6_4C2B_9424_00320246C826_.wvu.FilterData" localSheetId="0" hidden="1">'на 01.10.2018'!$A$7:$J$415</definedName>
    <definedName name="Z_4AF0FF7E_D940_4246_AB71_AC8FEDA2EF24_.wvu.FilterData" localSheetId="0" hidden="1">'на 01.10.2018'!$A$7:$J$415</definedName>
    <definedName name="Z_4BB7905C_0E11_42F1_848D_90186131796A_.wvu.FilterData" localSheetId="0" hidden="1">'на 01.10.2018'!$A$7:$H$157</definedName>
    <definedName name="Z_4BE15B2D_077F_41A8_A21C_AB77D19D57D3_.wvu.FilterData" localSheetId="0" hidden="1">'на 01.10.2018'!$A$7:$J$415</definedName>
    <definedName name="Z_4C1FE39D_945F_4F14_94DF_F69B283DCD9F_.wvu.FilterData" localSheetId="0" hidden="1">'на 01.10.2018'!$A$7:$H$157</definedName>
    <definedName name="Z_4CA010EE_9FB5_4C7E_A14E_34EFE4C7E4F1_.wvu.FilterData" localSheetId="0" hidden="1">'на 01.10.2018'!$A$7:$J$415</definedName>
    <definedName name="Z_4CEB490B_58FB_4CA0_AAF2_63178FECD849_.wvu.FilterData" localSheetId="0" hidden="1">'на 01.10.2018'!$A$7:$J$415</definedName>
    <definedName name="Z_4DBA5214_E42E_4E7C_B43C_190A2BF79ACC_.wvu.FilterData" localSheetId="0" hidden="1">'на 01.10.2018'!$A$7:$J$415</definedName>
    <definedName name="Z_4DC9D79A_8761_4284_BFE5_DFE7738AB4F8_.wvu.FilterData" localSheetId="0" hidden="1">'на 01.10.2018'!$A$7:$J$415</definedName>
    <definedName name="Z_4DF21929_63B0_45D6_9063_EE3D75E46DF0_.wvu.FilterData" localSheetId="0" hidden="1">'на 01.10.2018'!$A$7:$J$415</definedName>
    <definedName name="Z_4E70B456_53A6_4A9B_B0D8_E54D21A50BAA_.wvu.FilterData" localSheetId="0" hidden="1">'на 01.10.2018'!$A$7:$J$415</definedName>
    <definedName name="Z_4EB9A2EB_6EC6_4AFE_AFFA_537868B4F130_.wvu.FilterData" localSheetId="0" hidden="1">'на 01.10.2018'!$A$7:$J$415</definedName>
    <definedName name="Z_4EF3C623_C372_46C1_AA60_4AC85C37C9F2_.wvu.FilterData" localSheetId="0" hidden="1">'на 01.10.2018'!$A$7:$J$415</definedName>
    <definedName name="Z_4F08029A_B8F0_4DA4_87B0_16FDC76C4FA3_.wvu.FilterData" localSheetId="0" hidden="1">'на 01.10.2018'!$A$7:$J$415</definedName>
    <definedName name="Z_4FA4A69A_6589_44A8_8710_9041295BCBA3_.wvu.FilterData" localSheetId="0" hidden="1">'на 01.10.2018'!$A$7:$J$415</definedName>
    <definedName name="Z_4FE18469_4F1B_4C4F_94F8_2337C288BBDA_.wvu.FilterData" localSheetId="0" hidden="1">'на 01.10.2018'!$A$7:$J$415</definedName>
    <definedName name="Z_5039ACE2_215B_49F3_AC23_F5E171EB2E04_.wvu.FilterData" localSheetId="0" hidden="1">'на 01.10.2018'!$A$7:$J$415</definedName>
    <definedName name="Z_50C7EE06_D3E5_466A_B02E_784815AC69C9_.wvu.FilterData" localSheetId="0" hidden="1">'на 01.10.2018'!$A$7:$J$415</definedName>
    <definedName name="Z_50F270BE_8CE5_4CA8_ACB0_0FE221C0502F_.wvu.FilterData" localSheetId="0" hidden="1">'на 01.10.2018'!$A$7:$J$415</definedName>
    <definedName name="Z_512708F0_FC6D_4404_BE68_DA23201791B7_.wvu.FilterData" localSheetId="0" hidden="1">'на 01.10.2018'!$A$7:$J$415</definedName>
    <definedName name="Z_51BD5A76_12FD_4D74_BB88_134070337907_.wvu.FilterData" localSheetId="0" hidden="1">'на 01.10.2018'!$A$7:$J$415</definedName>
    <definedName name="Z_5211D146_D07B_4B5D_8712_916865134037_.wvu.FilterData" localSheetId="0" hidden="1">'на 01.10.2018'!$A$7:$J$415</definedName>
    <definedName name="Z_5253E1E1_F351_4BC1_B2DF_DE6F6B57B558_.wvu.FilterData" localSheetId="0" hidden="1">'на 01.10.2018'!$A$7:$J$415</definedName>
    <definedName name="Z_529A9D10_2BB0_46A7_944D_8ECDFA0395B8_.wvu.FilterData" localSheetId="0" hidden="1">'на 01.10.2018'!$A$7:$J$415</definedName>
    <definedName name="Z_52ACD1DE_5C8C_419B_897D_A938C2151D22_.wvu.FilterData" localSheetId="0" hidden="1">'на 01.10.2018'!$A$7:$J$415</definedName>
    <definedName name="Z_52C40832_4D48_45A4_B802_95C62DCB5A61_.wvu.FilterData" localSheetId="0" hidden="1">'на 01.10.2018'!$A$7:$H$157</definedName>
    <definedName name="Z_539CB3DF_9B66_4BE7_9074_8CE0405EB8A6_.wvu.Cols" localSheetId="0" hidden="1">'на 01.10.2018'!#REF!,'на 01.10.2018'!#REF!</definedName>
    <definedName name="Z_539CB3DF_9B66_4BE7_9074_8CE0405EB8A6_.wvu.FilterData" localSheetId="0" hidden="1">'на 01.10.2018'!$A$7:$J$415</definedName>
    <definedName name="Z_539CB3DF_9B66_4BE7_9074_8CE0405EB8A6_.wvu.PrintArea" localSheetId="0" hidden="1">'на 01.10.2018'!$A$1:$J$207</definedName>
    <definedName name="Z_539CB3DF_9B66_4BE7_9074_8CE0405EB8A6_.wvu.PrintTitles" localSheetId="0" hidden="1">'на 01.10.2018'!$5:$8</definedName>
    <definedName name="Z_543FDC9E_DC95_4C7A_84E4_76AA766A82EF_.wvu.FilterData" localSheetId="0" hidden="1">'на 01.10.2018'!$A$7:$J$415</definedName>
    <definedName name="Z_54703B32_BADE_4A70_9C97_888CD74744A0_.wvu.FilterData" localSheetId="0" hidden="1">'на 01.10.2018'!$A$7:$J$415</definedName>
    <definedName name="Z_54998E4E_243D_4810_826F_6D61E2FD7B80_.wvu.FilterData" localSheetId="0" hidden="1">'на 01.10.2018'!$A$7:$J$415</definedName>
    <definedName name="Z_55266A36_B6A9_42E1_8467_17D14F12BABD_.wvu.FilterData" localSheetId="0" hidden="1">'на 01.10.2018'!$A$7:$H$157</definedName>
    <definedName name="Z_55F24CBB_212F_42F4_BB98_92561BDA95C3_.wvu.FilterData" localSheetId="0" hidden="1">'на 01.10.2018'!$A$7:$J$415</definedName>
    <definedName name="Z_564F82E8_8306_4799_B1F9_06B1FD1FB16E_.wvu.FilterData" localSheetId="0" hidden="1">'на 01.10.2018'!$A$3:$K$212</definedName>
    <definedName name="Z_565A1A16_6A4F_4794_B3C1_1808DC7E86C0_.wvu.FilterData" localSheetId="0" hidden="1">'на 01.10.2018'!$A$7:$H$157</definedName>
    <definedName name="Z_568C3823_FEE7_49C8_B4CF_3D48541DA65C_.wvu.FilterData" localSheetId="0" hidden="1">'на 01.10.2018'!$A$7:$H$157</definedName>
    <definedName name="Z_5696C387_34DF_4BED_BB60_2D85436D9DA8_.wvu.FilterData" localSheetId="0" hidden="1">'на 01.10.2018'!$A$7:$J$415</definedName>
    <definedName name="Z_56C18D87_C587_43F7_9147_D7827AADF66D_.wvu.FilterData" localSheetId="0" hidden="1">'на 01.10.2018'!$A$7:$H$157</definedName>
    <definedName name="Z_5729DC83_8713_4B21_9D2C_8A74D021747E_.wvu.FilterData" localSheetId="0" hidden="1">'на 01.10.2018'!$A$7:$H$157</definedName>
    <definedName name="Z_5730431A_42FA_4886_8F76_DA9C1179F65B_.wvu.FilterData" localSheetId="0" hidden="1">'на 01.10.2018'!$A$7:$J$415</definedName>
    <definedName name="Z_58270B81_2C5A_44D4_84D8_B29B6BA03243_.wvu.FilterData" localSheetId="0" hidden="1">'на 01.10.2018'!$A$7:$H$157</definedName>
    <definedName name="Z_5834E280_FA37_4F43_B5D8_B8D5A97A4524_.wvu.FilterData" localSheetId="0" hidden="1">'на 01.10.2018'!$A$7:$J$415</definedName>
    <definedName name="Z_58A2BFA9_7803_4AA8_99E8_85AF5847A611_.wvu.FilterData" localSheetId="0" hidden="1">'на 01.10.2018'!$A$7:$J$415</definedName>
    <definedName name="Z_58BFA8D4_CF88_4C84_B35F_981C21093C49_.wvu.FilterData" localSheetId="0" hidden="1">'на 01.10.2018'!$A$7:$J$415</definedName>
    <definedName name="Z_58EAD7A7_C312_4E53_9D90_6DB268F00AAE_.wvu.FilterData" localSheetId="0" hidden="1">'на 01.10.2018'!$A$7:$J$415</definedName>
    <definedName name="Z_59074C03_1A19_4344_8FE1_916D5A98CD29_.wvu.FilterData" localSheetId="0" hidden="1">'на 01.10.2018'!$A$7:$J$415</definedName>
    <definedName name="Z_593FC661_D3C9_4D5B_9F7F_4FD8BB281A5E_.wvu.FilterData" localSheetId="0" hidden="1">'на 01.10.2018'!$A$7:$J$415</definedName>
    <definedName name="Z_59F91900_CAE9_4608_97BE_FBC0993C389F_.wvu.FilterData" localSheetId="0" hidden="1">'на 01.10.2018'!$A$7:$H$157</definedName>
    <definedName name="Z_5A0826D2_48E8_4049_87EB_8011A792B32A_.wvu.FilterData" localSheetId="0" hidden="1">'на 01.10.2018'!$A$7:$J$415</definedName>
    <definedName name="Z_5AC843E8_BE7D_4B69_82E5_622B40389D76_.wvu.FilterData" localSheetId="0" hidden="1">'на 01.10.2018'!$A$7:$J$415</definedName>
    <definedName name="Z_5AED1EEB_F2BD_4EA8_B85A_ECC7CA9EB0BB_.wvu.FilterData" localSheetId="0" hidden="1">'на 01.10.2018'!$A$7:$J$415</definedName>
    <definedName name="Z_5B201F9D_0EC3_499C_A33C_1C4C3BFDAC63_.wvu.FilterData" localSheetId="0" hidden="1">'на 01.10.2018'!$A$7:$J$415</definedName>
    <definedName name="Z_5B530939_3820_4F41_B6AF_D342046937E2_.wvu.FilterData" localSheetId="0" hidden="1">'на 01.10.2018'!$A$7:$J$415</definedName>
    <definedName name="Z_5B6D98E6_8929_4747_9889_173EDC254AC0_.wvu.FilterData" localSheetId="0" hidden="1">'на 01.10.2018'!$A$7:$J$415</definedName>
    <definedName name="Z_5B8F35C7_BACE_46B7_A289_D37993E37EE6_.wvu.FilterData" localSheetId="0" hidden="1">'на 01.10.2018'!$A$7:$J$415</definedName>
    <definedName name="Z_5C13A1A0_C535_4639_90BE_9B5D72B8AEDB_.wvu.FilterData" localSheetId="0" hidden="1">'на 01.10.2018'!$A$7:$H$157</definedName>
    <definedName name="Z_5C253E80_F3BD_4FE4_AB93_2FEE92134E33_.wvu.FilterData" localSheetId="0" hidden="1">'на 01.10.2018'!$A$7:$J$415</definedName>
    <definedName name="Z_5C519772_2A20_4B5B_841B_37C4DE3DF25F_.wvu.FilterData" localSheetId="0" hidden="1">'на 01.10.2018'!$A$7:$J$415</definedName>
    <definedName name="Z_5CDE7466_9008_4EE8_8F19_E26D937B15F6_.wvu.FilterData" localSheetId="0" hidden="1">'на 01.10.2018'!$A$7:$H$157</definedName>
    <definedName name="Z_5D02AC07_9DDA_4DED_8BC0_7F56C2780A3D_.wvu.FilterData" localSheetId="0" hidden="1">'на 01.10.2018'!$A$7:$J$415</definedName>
    <definedName name="Z_5D1A8E24_0858_4B4C_9A88_78819F5A1F0E_.wvu.FilterData" localSheetId="0" hidden="1">'на 01.10.2018'!$A$7:$J$415</definedName>
    <definedName name="Z_5E8319AA_70BE_4A15_908D_5BB7BC61D3F7_.wvu.FilterData" localSheetId="0" hidden="1">'на 01.10.2018'!$A$7:$J$415</definedName>
    <definedName name="Z_5EB104F4_627D_44E7_960F_6C67063C7D09_.wvu.FilterData" localSheetId="0" hidden="1">'на 01.10.2018'!$A$7:$J$415</definedName>
    <definedName name="Z_5EB1B5BB_79BE_4318_9140_3FA31802D519_.wvu.FilterData" localSheetId="0" hidden="1">'на 01.10.2018'!$A$7:$J$415</definedName>
    <definedName name="Z_5EB1B5BB_79BE_4318_9140_3FA31802D519_.wvu.PrintArea" localSheetId="0" hidden="1">'на 01.10.2018'!$A$1:$J$207</definedName>
    <definedName name="Z_5EB1B5BB_79BE_4318_9140_3FA31802D519_.wvu.PrintTitles" localSheetId="0" hidden="1">'на 01.10.2018'!$5:$8</definedName>
    <definedName name="Z_5FB953A5_71FF_4056_AF98_C9D06FF0EDF3_.wvu.Cols" localSheetId="0" hidden="1">'на 01.10.2018'!#REF!,'на 01.10.2018'!#REF!</definedName>
    <definedName name="Z_5FB953A5_71FF_4056_AF98_C9D06FF0EDF3_.wvu.FilterData" localSheetId="0" hidden="1">'на 01.10.2018'!$A$7:$J$415</definedName>
    <definedName name="Z_5FB953A5_71FF_4056_AF98_C9D06FF0EDF3_.wvu.PrintArea" localSheetId="0" hidden="1">'на 01.10.2018'!$A$1:$J$207</definedName>
    <definedName name="Z_5FB953A5_71FF_4056_AF98_C9D06FF0EDF3_.wvu.PrintTitles" localSheetId="0" hidden="1">'на 01.10.2018'!$5:$8</definedName>
    <definedName name="Z_6011A554_E1A4_465F_9A01_E0469A86D44D_.wvu.FilterData" localSheetId="0" hidden="1">'на 01.10.2018'!$A$7:$J$415</definedName>
    <definedName name="Z_60155C64_695E_458C_BBFE_B89C53118803_.wvu.FilterData" localSheetId="0" hidden="1">'на 01.10.2018'!$A$7:$J$415</definedName>
    <definedName name="Z_60657231_C99E_4191_A90E_C546FB588843_.wvu.FilterData" localSheetId="0" hidden="1">'на 01.10.2018'!$A$7:$H$157</definedName>
    <definedName name="Z_6068C3FF_17AA_48A5_A88B_2523CBAC39AE_.wvu.FilterData" localSheetId="0" hidden="1">'на 01.10.2018'!$A$7:$J$415</definedName>
    <definedName name="Z_6068C3FF_17AA_48A5_A88B_2523CBAC39AE_.wvu.PrintArea" localSheetId="0" hidden="1">'на 01.10.2018'!$A$1:$J$213</definedName>
    <definedName name="Z_6068C3FF_17AA_48A5_A88B_2523CBAC39AE_.wvu.PrintTitles" localSheetId="0" hidden="1">'на 01.10.2018'!$5:$8</definedName>
    <definedName name="Z_6096DF59_5639_431F_ACAA_6E74367471D4_.wvu.FilterData" localSheetId="0" hidden="1">'на 01.10.2018'!$A$7:$J$415</definedName>
    <definedName name="Z_60B33E92_3815_4061_91AA_8E38B8895054_.wvu.FilterData" localSheetId="0" hidden="1">'на 01.10.2018'!$A$7:$H$157</definedName>
    <definedName name="Z_61D3C2BE_E5C3_4670_8A8C_5EA015D7BE13_.wvu.FilterData" localSheetId="0" hidden="1">'на 01.10.2018'!$A$7:$J$415</definedName>
    <definedName name="Z_6246324E_D224_4FAC_8C67_F9370E7D77EB_.wvu.FilterData" localSheetId="0" hidden="1">'на 01.10.2018'!$A$7:$J$415</definedName>
    <definedName name="Z_62534477_13C5_437C_87A9_3525FC60CE4D_.wvu.FilterData" localSheetId="0" hidden="1">'на 01.10.2018'!$A$7:$J$415</definedName>
    <definedName name="Z_62691467_BD46_47AE_A6DF_52CBD0D9817B_.wvu.FilterData" localSheetId="0" hidden="1">'на 01.10.2018'!$A$7:$H$157</definedName>
    <definedName name="Z_62C4D5B7_88F6_4885_99F7_CBFA0AACC2D9_.wvu.FilterData" localSheetId="0" hidden="1">'на 01.10.2018'!$A$7:$J$415</definedName>
    <definedName name="Z_62E7809F_D5DF_4BC1_AEFF_718779E2F7F6_.wvu.FilterData" localSheetId="0" hidden="1">'на 01.10.2018'!$A$7:$J$415</definedName>
    <definedName name="Z_62F28655_B8A8_45AE_A142_E93FF8C032BD_.wvu.FilterData" localSheetId="0" hidden="1">'на 01.10.2018'!$A$7:$J$415</definedName>
    <definedName name="Z_62F2B5AA_C3D1_4669_A4A0_184285923B8F_.wvu.FilterData" localSheetId="0" hidden="1">'на 01.10.2018'!$A$7:$J$415</definedName>
    <definedName name="Z_63720CAA_47FE_4977_B082_29E1534276C7_.wvu.FilterData" localSheetId="0" hidden="1">'на 01.10.2018'!$A$7:$J$415</definedName>
    <definedName name="Z_638AAAE8_8FF2_44D0_A160_BB2A9AEB5B72_.wvu.FilterData" localSheetId="0" hidden="1">'на 01.10.2018'!$A$7:$H$157</definedName>
    <definedName name="Z_63D45DC6_0D62_438A_9069_0A4378090381_.wvu.FilterData" localSheetId="0" hidden="1">'на 01.10.2018'!$A$7:$H$157</definedName>
    <definedName name="Z_647EE6A0_6C8D_4FBF_BCF1_907D60975A5A_.wvu.FilterData" localSheetId="0" hidden="1">'на 01.10.2018'!$A$7:$J$415</definedName>
    <definedName name="Z_648AB040_BD0E_49A1_BA40_87D3D9C0BA55_.wvu.FilterData" localSheetId="0" hidden="1">'на 01.10.2018'!$A$7:$J$415</definedName>
    <definedName name="Z_649E5CE3_4976_49D9_83DA_4E57FFC714BF_.wvu.Cols" localSheetId="0" hidden="1">'на 01.10.2018'!#REF!</definedName>
    <definedName name="Z_649E5CE3_4976_49D9_83DA_4E57FFC714BF_.wvu.FilterData" localSheetId="0" hidden="1">'на 01.10.2018'!$A$7:$J$415</definedName>
    <definedName name="Z_649E5CE3_4976_49D9_83DA_4E57FFC714BF_.wvu.PrintArea" localSheetId="0" hidden="1">'на 01.10.2018'!$A$1:$J$211</definedName>
    <definedName name="Z_649E5CE3_4976_49D9_83DA_4E57FFC714BF_.wvu.PrintTitles" localSheetId="0" hidden="1">'на 01.10.2018'!$5:$8</definedName>
    <definedName name="Z_64C01F03_E840_4B6E_960F_5E13E0981676_.wvu.FilterData" localSheetId="0" hidden="1">'на 01.10.2018'!$A$7:$J$415</definedName>
    <definedName name="Z_65F8B16B_220F_4FC8_86A4_6BDB56CB5C59_.wvu.FilterData" localSheetId="0" hidden="1">'на 01.10.2018'!$A$3:$K$212</definedName>
    <definedName name="Z_6654CD2E_14AE_4299_8801_306919BA9D32_.wvu.FilterData" localSheetId="0" hidden="1">'на 01.10.2018'!$A$7:$J$415</definedName>
    <definedName name="Z_66550ABE_0FE4_4071_B1FA_6163FA599414_.wvu.FilterData" localSheetId="0" hidden="1">'на 01.10.2018'!$A$7:$J$415</definedName>
    <definedName name="Z_6656F77C_55F8_4E1C_A222_2E884838D2F2_.wvu.FilterData" localSheetId="0" hidden="1">'на 01.10.2018'!$A$7:$J$415</definedName>
    <definedName name="Z_66EE8E68_84F1_44B5_B60B_7ED67214A421_.wvu.FilterData" localSheetId="0" hidden="1">'на 01.10.2018'!$A$7:$J$415</definedName>
    <definedName name="Z_67A1158E_8E10_4053_B044_B8AB7C784C01_.wvu.FilterData" localSheetId="0" hidden="1">'на 01.10.2018'!$A$7:$J$415</definedName>
    <definedName name="Z_67ADFAE6_A9AF_44D7_8539_93CD0F6B7849_.wvu.FilterData" localSheetId="0" hidden="1">'на 01.10.2018'!$A$7:$J$415</definedName>
    <definedName name="Z_67ADFAE6_A9AF_44D7_8539_93CD0F6B7849_.wvu.PrintArea" localSheetId="0" hidden="1">'на 01.10.2018'!$A$1:$J$213</definedName>
    <definedName name="Z_67ADFAE6_A9AF_44D7_8539_93CD0F6B7849_.wvu.PrintTitles" localSheetId="0" hidden="1">'на 01.10.2018'!$5:$8</definedName>
    <definedName name="Z_67ADFAE6_A9AF_44D7_8539_93CD0F6B7849_.wvu.Rows" localSheetId="0" hidden="1">'на 01.10.2018'!$152:$157</definedName>
    <definedName name="Z_68543727_5837_47F3_A17E_A06AE03143F0_.wvu.FilterData" localSheetId="0" hidden="1">'на 01.10.2018'!$A$7:$J$415</definedName>
    <definedName name="Z_6901CD30_42B7_4EC1_AF54_8AB710BFE495_.wvu.FilterData" localSheetId="0" hidden="1">'на 01.10.2018'!$A$7:$J$415</definedName>
    <definedName name="Z_69321B6F_CF2A_4DAB_82CF_8CAAD629F257_.wvu.FilterData" localSheetId="0" hidden="1">'на 01.10.2018'!$A$7:$J$415</definedName>
    <definedName name="Z_6A19F32A_B160_4483_91DD_03217B777DF3_.wvu.FilterData" localSheetId="0" hidden="1">'на 01.10.2018'!$A$7:$J$415</definedName>
    <definedName name="Z_6A3BD144_0140_4ADD_AD88_B274AA069B37_.wvu.FilterData" localSheetId="0" hidden="1">'на 01.10.2018'!$A$7:$J$415</definedName>
    <definedName name="Z_6B30174D_06F6_400C_8FE4_A489A229C982_.wvu.FilterData" localSheetId="0" hidden="1">'на 01.10.2018'!$A$7:$J$415</definedName>
    <definedName name="Z_6B9F1A4E_485B_421D_A44C_0AAE5901E28D_.wvu.FilterData" localSheetId="0" hidden="1">'на 01.10.2018'!$A$7:$J$415</definedName>
    <definedName name="Z_6BE4E62B_4F97_4F96_9638_8ADCE8F932B1_.wvu.FilterData" localSheetId="0" hidden="1">'на 01.10.2018'!$A$7:$H$157</definedName>
    <definedName name="Z_6BE735CC_AF2E_4F67_B22D_A8AB001D3353_.wvu.FilterData" localSheetId="0" hidden="1">'на 01.10.2018'!$A$7:$H$157</definedName>
    <definedName name="Z_6C574B3A_CBDC_4063_B039_06E2BE768645_.wvu.FilterData" localSheetId="0" hidden="1">'на 01.10.2018'!$A$7:$J$415</definedName>
    <definedName name="Z_6CF84B0C_144A_4CF4_A34E_B9147B738037_.wvu.FilterData" localSheetId="0" hidden="1">'на 01.10.2018'!$A$7:$H$157</definedName>
    <definedName name="Z_6D091BF8_3118_4C66_BFCF_A396B92963B0_.wvu.FilterData" localSheetId="0" hidden="1">'на 01.10.2018'!$A$7:$J$415</definedName>
    <definedName name="Z_6D692D1F_2186_4B62_878B_AABF13F25116_.wvu.FilterData" localSheetId="0" hidden="1">'на 01.10.2018'!$A$7:$J$415</definedName>
    <definedName name="Z_6D7CFBF1_75D3_41F3_8694_AE4E45FE6F72_.wvu.FilterData" localSheetId="0" hidden="1">'на 01.10.2018'!$A$7:$J$415</definedName>
    <definedName name="Z_6E1926CF_4906_4A55_811C_617ED8BB98BA_.wvu.FilterData" localSheetId="0" hidden="1">'на 01.10.2018'!$A$7:$J$415</definedName>
    <definedName name="Z_6E2D6686_B9FD_4BBA_8CD4_95C6386F5509_.wvu.FilterData" localSheetId="0" hidden="1">'на 01.10.2018'!$A$7:$H$157</definedName>
    <definedName name="Z_6E4A7295_8CE0_4D28_ABEF_D38EBAE7C204_.wvu.FilterData" localSheetId="0" hidden="1">'на 01.10.2018'!$A$7:$J$415</definedName>
    <definedName name="Z_6E4A7295_8CE0_4D28_ABEF_D38EBAE7C204_.wvu.PrintArea" localSheetId="0" hidden="1">'на 01.10.2018'!$A$1:$J$211</definedName>
    <definedName name="Z_6E4A7295_8CE0_4D28_ABEF_D38EBAE7C204_.wvu.PrintTitles" localSheetId="0" hidden="1">'на 01.10.2018'!$5:$8</definedName>
    <definedName name="Z_6ECBF068_1C02_4E6C_B4E6_EB2B6EC464BD_.wvu.FilterData" localSheetId="0" hidden="1">'на 01.10.2018'!$A$7:$J$415</definedName>
    <definedName name="Z_6F1223ED_6D7E_4BDC_97BD_57C6B16DF50B_.wvu.FilterData" localSheetId="0" hidden="1">'на 01.10.2018'!$A$7:$J$415</definedName>
    <definedName name="Z_6F188E27_E72B_48C9_888E_3A4AAF082D5A_.wvu.FilterData" localSheetId="0" hidden="1">'на 01.10.2018'!$A$7:$J$415</definedName>
    <definedName name="Z_6F60BF81_D1A9_4E04_93E7_3EE7124B8D23_.wvu.FilterData" localSheetId="0" hidden="1">'на 01.10.2018'!$A$7:$H$157</definedName>
    <definedName name="Z_6FA95ECB_A72C_44B0_B29D_BED71D2AC5FA_.wvu.FilterData" localSheetId="0" hidden="1">'на 01.10.2018'!$A$7:$J$415</definedName>
    <definedName name="Z_701E5EC3_E633_4389_A70E_4DD82E713CE4_.wvu.FilterData" localSheetId="0" hidden="1">'на 01.10.2018'!$A$7:$J$415</definedName>
    <definedName name="Z_70567FCD_AD22_4F19_9380_E5332B152F74_.wvu.FilterData" localSheetId="0" hidden="1">'на 01.10.2018'!$A$7:$J$415</definedName>
    <definedName name="Z_706D67E7_3361_40B2_829D_8844AB8060E2_.wvu.FilterData" localSheetId="0" hidden="1">'на 01.10.2018'!$A$7:$H$157</definedName>
    <definedName name="Z_70E4543C_ADDB_4019_BDB2_F36D27861FA5_.wvu.FilterData" localSheetId="0" hidden="1">'на 01.10.2018'!$A$7:$J$415</definedName>
    <definedName name="Z_70F1B7E8_7988_4C81_9922_ABE1AE06A197_.wvu.FilterData" localSheetId="0" hidden="1">'на 01.10.2018'!$A$7:$J$415</definedName>
    <definedName name="Z_7246383F_5A7C_4469_ABE5_F3DE99D7B98C_.wvu.FilterData" localSheetId="0" hidden="1">'на 01.10.2018'!$A$7:$H$157</definedName>
    <definedName name="Z_727CF329_C3C3_4900_8882_0105D9B87052_.wvu.FilterData" localSheetId="0" hidden="1">'на 01.10.2018'!$A$7:$J$415</definedName>
    <definedName name="Z_728B417D_5E48_46CF_86FE_9C0FFD136F19_.wvu.FilterData" localSheetId="0" hidden="1">'на 01.10.2018'!$A$7:$J$415</definedName>
    <definedName name="Z_72971C39_5C91_4008_BD77_2DC24FDFDCB6_.wvu.FilterData" localSheetId="0" hidden="1">'на 01.10.2018'!$A$7:$J$415</definedName>
    <definedName name="Z_72BCCF18_7B1D_4731_977C_FF5C187A4C82_.wvu.FilterData" localSheetId="0" hidden="1">'на 01.10.2018'!$A$7:$J$415</definedName>
    <definedName name="Z_72C0943B_A5D5_4B80_AD54_166C5CDC74DE_.wvu.FilterData" localSheetId="0" hidden="1">'на 01.10.2018'!$A$3:$K$212</definedName>
    <definedName name="Z_72C0943B_A5D5_4B80_AD54_166C5CDC74DE_.wvu.PrintArea" localSheetId="0" hidden="1">'на 01.10.2018'!$A$1:$J$214</definedName>
    <definedName name="Z_72C0943B_A5D5_4B80_AD54_166C5CDC74DE_.wvu.PrintTitles" localSheetId="0" hidden="1">'на 01.10.2018'!$5:$8</definedName>
    <definedName name="Z_7351B774_7780_442A_903E_647131A150ED_.wvu.FilterData" localSheetId="0" hidden="1">'на 01.10.2018'!$A$7:$J$415</definedName>
    <definedName name="Z_73DD0BF4_420B_48CB_9B9B_8A8636EFB6F5_.wvu.FilterData" localSheetId="0" hidden="1">'на 01.10.2018'!$A$7:$J$415</definedName>
    <definedName name="Z_741C3AAD_37E5_4231_B8F1_6F6ABAB5BA70_.wvu.FilterData" localSheetId="0" hidden="1">'на 01.10.2018'!$A$3:$K$212</definedName>
    <definedName name="Z_742C8CE1_B323_4B6C_901C_E2B713ADDB04_.wvu.FilterData" localSheetId="0" hidden="1">'на 01.10.2018'!$A$7:$H$157</definedName>
    <definedName name="Z_74F25527_9FBE_45D8_B38D_2B215FE8DD1E_.wvu.FilterData" localSheetId="0" hidden="1">'на 01.10.2018'!$A$7:$J$415</definedName>
    <definedName name="Z_762066AC_D656_4392_845D_8C6157B76764_.wvu.FilterData" localSheetId="0" hidden="1">'на 01.10.2018'!$A$7:$H$157</definedName>
    <definedName name="Z_7654DBDC_86A8_4903_B5DC_30516E94F2C0_.wvu.FilterData" localSheetId="0" hidden="1">'на 01.10.2018'!$A$7:$J$415</definedName>
    <definedName name="Z_77081AB2_288F_4D22_9FAD_2429DAF1E510_.wvu.FilterData" localSheetId="0" hidden="1">'на 01.10.2018'!$A$7:$J$415</definedName>
    <definedName name="Z_777611BF_FE54_48A9_A8A8_0C82A3AE3A94_.wvu.FilterData" localSheetId="0" hidden="1">'на 01.10.2018'!$A$7:$J$415</definedName>
    <definedName name="Z_784E79C4_44EE_4A5F_B5EE_E1C5DC2A73F5_.wvu.FilterData" localSheetId="0" hidden="1">'на 01.10.2018'!$A$7:$J$415</definedName>
    <definedName name="Z_793C7B2D_7F2B_48EC_8A47_D2709381137D_.wvu.FilterData" localSheetId="0" hidden="1">'на 01.10.2018'!$A$7:$J$415</definedName>
    <definedName name="Z_799DB00F_141C_483B_A462_359C05A36D93_.wvu.FilterData" localSheetId="0" hidden="1">'на 01.10.2018'!$A$7:$H$157</definedName>
    <definedName name="Z_79E4D554_5B2C_41A7_B934_B430838AA03E_.wvu.FilterData" localSheetId="0" hidden="1">'на 01.10.2018'!$A$7:$J$415</definedName>
    <definedName name="Z_7A01CF94_90AE_4821_93EE_D3FE8D12D8D5_.wvu.FilterData" localSheetId="0" hidden="1">'на 01.10.2018'!$A$7:$J$415</definedName>
    <definedName name="Z_7A09065A_45D5_4C53_B9DD_121DF6719D64_.wvu.FilterData" localSheetId="0" hidden="1">'на 01.10.2018'!$A$7:$H$157</definedName>
    <definedName name="Z_7A71A7FF_8800_4D00_AEC1_1B599D526CDE_.wvu.FilterData" localSheetId="0" hidden="1">'на 01.10.2018'!$A$7:$J$415</definedName>
    <definedName name="Z_7AE14342_BF53_4FA2_8C85_1038D8BA9596_.wvu.FilterData" localSheetId="0" hidden="1">'на 01.10.2018'!$A$7:$H$157</definedName>
    <definedName name="Z_7B245AB0_C2AF_4822_BFC4_2399F85856C1_.wvu.Cols" localSheetId="0" hidden="1">'на 01.10.2018'!#REF!,'на 01.10.2018'!#REF!</definedName>
    <definedName name="Z_7B245AB0_C2AF_4822_BFC4_2399F85856C1_.wvu.FilterData" localSheetId="0" hidden="1">'на 01.10.2018'!$A$7:$J$415</definedName>
    <definedName name="Z_7B245AB0_C2AF_4822_BFC4_2399F85856C1_.wvu.PrintArea" localSheetId="0" hidden="1">'на 01.10.2018'!$A$1:$J$207</definedName>
    <definedName name="Z_7B245AB0_C2AF_4822_BFC4_2399F85856C1_.wvu.PrintTitles" localSheetId="0" hidden="1">'на 01.10.2018'!$5:$8</definedName>
    <definedName name="Z_7B77AEA7_9EB0_430F_94C7_6393A69B0369_.wvu.FilterData" localSheetId="0" hidden="1">'на 01.10.2018'!$A$7:$J$415</definedName>
    <definedName name="Z_7BA445E6_50A0_4F67_81F2_B2945A5BFD3F_.wvu.FilterData" localSheetId="0" hidden="1">'на 01.10.2018'!$A$7:$J$415</definedName>
    <definedName name="Z_7BC27702_AD83_4B6E_860E_D694439F877D_.wvu.FilterData" localSheetId="0" hidden="1">'на 01.10.2018'!$A$7:$H$157</definedName>
    <definedName name="Z_7C5735B6_B983_4E14_B7E4_71C183F79239_.wvu.FilterData" localSheetId="0" hidden="1">'на 01.10.2018'!$A$7:$J$415</definedName>
    <definedName name="Z_7CB2D520_A8A5_4D6C_BE39_64C505DBAE2C_.wvu.FilterData" localSheetId="0" hidden="1">'на 01.10.2018'!$A$7:$J$415</definedName>
    <definedName name="Z_7CB9D1CB_80BA_40B4_9A94_7ED38A1B10BF_.wvu.FilterData" localSheetId="0" hidden="1">'на 01.10.2018'!$A$7:$J$415</definedName>
    <definedName name="Z_7DB24378_D193_4D04_9739_831C8625EEAE_.wvu.FilterData" localSheetId="0" hidden="1">'на 01.10.2018'!$A$7:$J$60</definedName>
    <definedName name="Z_7E10B4A2_86C5_49FE_B735_A2A4A6EBA352_.wvu.FilterData" localSheetId="0" hidden="1">'на 01.10.2018'!$A$7:$J$415</definedName>
    <definedName name="Z_7E77AE50_A8E9_48E1_BD6F_0651484E1DB4_.wvu.FilterData" localSheetId="0" hidden="1">'на 01.10.2018'!$A$7:$J$415</definedName>
    <definedName name="Z_7EA33A1B_0947_4DD9_ACB5_FE84B029B96C_.wvu.FilterData" localSheetId="0" hidden="1">'на 01.10.2018'!$A$7:$J$415</definedName>
    <definedName name="Z_80D84490_9B2F_4196_9FDE_6B9221814592_.wvu.FilterData" localSheetId="0" hidden="1">'на 01.10.2018'!$A$7:$J$415</definedName>
    <definedName name="Z_81403331_C5EB_4760_B273_D3D9C8D43951_.wvu.FilterData" localSheetId="0" hidden="1">'на 01.10.2018'!$A$7:$H$157</definedName>
    <definedName name="Z_81649847_CB5B_4966_A3DA_C8770A46509B_.wvu.FilterData" localSheetId="0" hidden="1">'на 01.10.2018'!$A$7:$J$415</definedName>
    <definedName name="Z_81BE03B7_DE2F_4E82_8496_CAF917D1CC3F_.wvu.FilterData" localSheetId="0" hidden="1">'на 01.10.2018'!$A$7:$J$415</definedName>
    <definedName name="Z_8220CA38_66F1_4F9F_A7AE_CF3DF89B0B66_.wvu.FilterData" localSheetId="0" hidden="1">'на 01.10.2018'!$A$7:$J$415</definedName>
    <definedName name="Z_8280D1E0_5055_49CD_A383_D6B2F2EBD512_.wvu.FilterData" localSheetId="0" hidden="1">'на 01.10.2018'!$A$7:$H$157</definedName>
    <definedName name="Z_829F5F3F_AACC_4AF4_A7EF_0FD75747C358_.wvu.FilterData" localSheetId="0" hidden="1">'на 01.10.2018'!$A$7:$J$415</definedName>
    <definedName name="Z_837CFD4A_C906_4267_9AF6_CD5874FBB89E_.wvu.FilterData" localSheetId="0" hidden="1">'на 01.10.2018'!$A$7:$J$415</definedName>
    <definedName name="Z_83894FAF_831A_4268_8B2F_EACBEA69E5F1_.wvu.FilterData" localSheetId="0" hidden="1">'на 01.10.2018'!$A$7:$J$415</definedName>
    <definedName name="Z_840133FA_9546_4ED0_AA3E_E87F8F80931F_.wvu.FilterData" localSheetId="0" hidden="1">'на 01.10.2018'!$A$7:$J$415</definedName>
    <definedName name="Z_8462E4B7_FF49_4401_9CB1_027D70C3D86B_.wvu.FilterData" localSheetId="0" hidden="1">'на 01.10.2018'!$A$7:$H$157</definedName>
    <definedName name="Z_8518C130_335F_4917_99A5_712FA6AC79A6_.wvu.FilterData" localSheetId="0" hidden="1">'на 01.10.2018'!$A$7:$J$415</definedName>
    <definedName name="Z_8518EF96_21CF_4CEA_B17C_8AA8E48B82CF_.wvu.FilterData" localSheetId="0" hidden="1">'на 01.10.2018'!$A$7:$J$415</definedName>
    <definedName name="Z_85336449_1C25_4AF7_89BA_281D7385CDF9_.wvu.FilterData" localSheetId="0" hidden="1">'на 01.10.2018'!$A$7:$J$415</definedName>
    <definedName name="Z_85610BEE_6BD4_4AC9_9284_0AD9E6A15466_.wvu.FilterData" localSheetId="0" hidden="1">'на 01.10.2018'!$A$7:$J$415</definedName>
    <definedName name="Z_85621B9F_ABEF_4928_B406_5F6003CD3FC1_.wvu.FilterData" localSheetId="0" hidden="1">'на 01.10.2018'!$A$7:$J$415</definedName>
    <definedName name="Z_85941411_C589_4588_ABE6_705DAC8DCC3D_.wvu.FilterData" localSheetId="0" hidden="1">'на 01.10.2018'!$A$7:$J$415</definedName>
    <definedName name="Z_85EC44C9_3155_42D3_A129_8E0E8C37A7B0_.wvu.FilterData" localSheetId="0" hidden="1">'на 01.10.2018'!$A$7:$J$415</definedName>
    <definedName name="Z_8608FEAB_BF57_4E40_9AFB_AA087E242421_.wvu.FilterData" localSheetId="0" hidden="1">'на 01.10.2018'!$A$7:$J$415</definedName>
    <definedName name="Z_8649CC96_F63A_4F83_8C89_AA8F47AC05F3_.wvu.FilterData" localSheetId="0" hidden="1">'на 01.10.2018'!$A$7:$H$157</definedName>
    <definedName name="Z_866666B3_A778_4059_8EF6_136684A0F698_.wvu.FilterData" localSheetId="0" hidden="1">'на 01.10.2018'!$A$7:$J$415</definedName>
    <definedName name="Z_868403B4_F60C_4700_B312_EDA79B4B2FC0_.wvu.FilterData" localSheetId="0" hidden="1">'на 01.10.2018'!$A$7:$J$415</definedName>
    <definedName name="Z_8789C1A0_51C5_46EF_B1F1_B319BE008AC1_.wvu.FilterData" localSheetId="0" hidden="1">'на 01.10.2018'!$A$7:$J$415</definedName>
    <definedName name="Z_87AE545F_036F_4E8B_9D04_AE59AB8BAC14_.wvu.FilterData" localSheetId="0" hidden="1">'на 01.10.2018'!$A$7:$H$157</definedName>
    <definedName name="Z_87D86486_B5EF_4463_9350_9D1E042A42DF_.wvu.FilterData" localSheetId="0" hidden="1">'на 01.10.2018'!$A$7:$J$415</definedName>
    <definedName name="Z_883D51B0_0A2B_40BD_A4BD_D3780EBDA8D9_.wvu.FilterData" localSheetId="0" hidden="1">'на 01.10.2018'!$A$7:$J$415</definedName>
    <definedName name="Z_8878B53B_0E8A_4A11_8A26_C2AC9BB8A4A9_.wvu.FilterData" localSheetId="0" hidden="1">'на 01.10.2018'!$A$7:$H$157</definedName>
    <definedName name="Z_888B8943_9277_42CB_A862_699801009D7B_.wvu.FilterData" localSheetId="0" hidden="1">'на 01.10.2018'!$A$7:$J$415</definedName>
    <definedName name="Z_88A0F5C8_F1C4_4816_99C8_59CB44BCE491_.wvu.FilterData" localSheetId="0" hidden="1">'на 01.10.2018'!$A$7:$J$415</definedName>
    <definedName name="Z_895608B2_F053_445E_BD6A_E885E9D4FE51_.wvu.FilterData" localSheetId="0" hidden="1">'на 01.10.2018'!$A$7:$J$415</definedName>
    <definedName name="Z_898FFEFC_C4FC_44BB_BE63_00FC13DD2042_.wvu.FilterData" localSheetId="0" hidden="1">'на 01.10.2018'!$A$7:$J$415</definedName>
    <definedName name="Z_89F2DB1B_0F19_4230_A501_8A6666788E86_.wvu.FilterData" localSheetId="0" hidden="1">'на 01.10.2018'!$A$7:$J$415</definedName>
    <definedName name="Z_8A4ABF0A_262D_4454_86FE_CA0ADCDF3E94_.wvu.FilterData" localSheetId="0" hidden="1">'на 01.10.2018'!$A$7:$J$415</definedName>
    <definedName name="Z_8BA7C340_DD6D_4BDE_939B_41C98A02B423_.wvu.FilterData" localSheetId="0" hidden="1">'на 01.10.2018'!$A$7:$J$415</definedName>
    <definedName name="Z_8BB118EA_41BC_4E46_8EA1_4268AA5B6DB1_.wvu.FilterData" localSheetId="0" hidden="1">'на 01.10.2018'!$A$7:$J$415</definedName>
    <definedName name="Z_8C04CD6E_A1CC_4EF8_8DD5_B859F52073A0_.wvu.FilterData" localSheetId="0" hidden="1">'на 01.10.2018'!$A$7:$J$415</definedName>
    <definedName name="Z_8C654415_86D2_479D_A511_8A4B3774E375_.wvu.FilterData" localSheetId="0" hidden="1">'на 01.10.2018'!$A$7:$H$157</definedName>
    <definedName name="Z_8CAD663B_CD5E_4846_B4FD_69BCB6D1EB12_.wvu.FilterData" localSheetId="0" hidden="1">'на 01.10.2018'!$A$7:$H$157</definedName>
    <definedName name="Z_8CB267BE_E783_4914_8FFF_50D79F1D75CF_.wvu.FilterData" localSheetId="0" hidden="1">'на 01.10.2018'!$A$7:$H$157</definedName>
    <definedName name="Z_8D0153EB_A3EC_4213_A12B_74D6D827770F_.wvu.FilterData" localSheetId="0" hidden="1">'на 01.10.2018'!$A$7:$J$415</definedName>
    <definedName name="Z_8D7BE686_9FAF_4C26_8FD5_5395E55E0797_.wvu.FilterData" localSheetId="0" hidden="1">'на 01.10.2018'!$A$7:$H$157</definedName>
    <definedName name="Z_8D7C2311_E9FE_48F6_9665_BB17829B147C_.wvu.FilterData" localSheetId="0" hidden="1">'на 01.10.2018'!$A$7:$J$415</definedName>
    <definedName name="Z_8D8D2F4C_3B7E_4C1F_A367_4BA418733E1A_.wvu.FilterData" localSheetId="0" hidden="1">'на 01.10.2018'!$A$7:$H$157</definedName>
    <definedName name="Z_8DFDD887_4859_4275_91A7_634544543F21_.wvu.FilterData" localSheetId="0" hidden="1">'на 01.10.2018'!$A$7:$J$415</definedName>
    <definedName name="Z_8E62A2BE_7CE7_496E_AC79_F133ABDC98BF_.wvu.FilterData" localSheetId="0" hidden="1">'на 01.10.2018'!$A$7:$H$157</definedName>
    <definedName name="Z_8EEB3EFB_2D0D_474D_A904_853356F13984_.wvu.FilterData" localSheetId="0" hidden="1">'на 01.10.2018'!$A$7:$J$415</definedName>
    <definedName name="Z_8F2A8A22_72A2_4B00_8248_255CA52D5828_.wvu.FilterData" localSheetId="0" hidden="1">'на 01.10.2018'!$A$7:$J$415</definedName>
    <definedName name="Z_9044C5A5_1D21_4DB7_B551_B82CFEBFBFBE_.wvu.FilterData" localSheetId="0" hidden="1">'на 01.10.2018'!$A$7:$J$415</definedName>
    <definedName name="Z_9089CAE7_C9D5_4B44_BF40_622C1D4BEC1A_.wvu.FilterData" localSheetId="0" hidden="1">'на 01.10.2018'!$A$7:$J$415</definedName>
    <definedName name="Z_90B62036_E8E2_47F2_BA67_9490969E5E89_.wvu.FilterData" localSheetId="0" hidden="1">'на 01.10.2018'!$A$7:$J$415</definedName>
    <definedName name="Z_91482E4A_EB85_41D6_AA9F_21521D0F577E_.wvu.FilterData" localSheetId="0" hidden="1">'на 01.10.2018'!$A$7:$J$415</definedName>
    <definedName name="Z_91A44DD7_EFA1_45BC_BF8A_C6EBAED142C3_.wvu.FilterData" localSheetId="0" hidden="1">'на 01.10.2018'!$A$7:$J$415</definedName>
    <definedName name="Z_92A69ACC_08E1_4049_9A4E_909BE09E8D3F_.wvu.FilterData" localSheetId="0" hidden="1">'на 01.10.2018'!$A$7:$J$415</definedName>
    <definedName name="Z_92A7494D_B642_4D2E_8A98_FA3ADD190BCE_.wvu.FilterData" localSheetId="0" hidden="1">'на 01.10.2018'!$A$7:$J$415</definedName>
    <definedName name="Z_92A89EF4_8A4E_4790_B0CC_01892B6039EB_.wvu.FilterData" localSheetId="0" hidden="1">'на 01.10.2018'!$A$7:$J$415</definedName>
    <definedName name="Z_92B14807_1A18_49A7_BCF6_3D45DEFE0E47_.wvu.FilterData" localSheetId="0" hidden="1">'на 01.10.2018'!$A$7:$J$415</definedName>
    <definedName name="Z_92E38377_38CC_496E_BBD8_5394F7550FE3_.wvu.FilterData" localSheetId="0" hidden="1">'на 01.10.2018'!$A$7:$J$415</definedName>
    <definedName name="Z_93030161_EBD2_4C55_BB01_67290B2149A7_.wvu.FilterData" localSheetId="0" hidden="1">'на 01.10.2018'!$A$7:$J$415</definedName>
    <definedName name="Z_935DFEC4_8817_4BB5_A846_9674D5A05EE9_.wvu.FilterData" localSheetId="0" hidden="1">'на 01.10.2018'!$A$7:$H$157</definedName>
    <definedName name="Z_938F43B0_CEED_4632_948B_C835F76DFE4A_.wvu.FilterData" localSheetId="0" hidden="1">'на 01.10.2018'!$A$7:$J$415</definedName>
    <definedName name="Z_93997AAE_3E78_48E8_AE0E_38B78085663A_.wvu.FilterData" localSheetId="0" hidden="1">'на 01.10.2018'!$A$7:$J$415</definedName>
    <definedName name="Z_944D1186_FA84_48E6_9A44_19022D55084A_.wvu.FilterData" localSheetId="0" hidden="1">'на 01.10.2018'!$A$7:$J$415</definedName>
    <definedName name="Z_94E3B816_367C_44F4_94FC_13D42F694C13_.wvu.FilterData" localSheetId="0" hidden="1">'на 01.10.2018'!$A$7:$J$415</definedName>
    <definedName name="Z_95B5A563_A81C_425C_AC80_18232E0FA0F2_.wvu.FilterData" localSheetId="0" hidden="1">'на 01.10.2018'!$A$7:$H$157</definedName>
    <definedName name="Z_95DCDA71_E71C_4701_B168_34A55CC7547D_.wvu.FilterData" localSheetId="0" hidden="1">'на 01.10.2018'!$A$7:$J$415</definedName>
    <definedName name="Z_95E04D27_058D_4765_8CB6_B789CC5A15B9_.wvu.FilterData" localSheetId="0" hidden="1">'на 01.10.2018'!$A$7:$J$415</definedName>
    <definedName name="Z_96167660_EA8B_4F7D_87A1_785E97B459B3_.wvu.FilterData" localSheetId="0" hidden="1">'на 01.10.2018'!$A$7:$H$157</definedName>
    <definedName name="Z_96879477_4713_4ABC_982A_7EB1C07B4DED_.wvu.FilterData" localSheetId="0" hidden="1">'на 01.10.2018'!$A$7:$H$157</definedName>
    <definedName name="Z_969E164A_AA47_4A3D_AECC_F3C5A8BBA40A_.wvu.FilterData" localSheetId="0" hidden="1">'на 01.10.2018'!$A$7:$J$415</definedName>
    <definedName name="Z_9780079B_2369_4362_9878_DE63286783A8_.wvu.FilterData" localSheetId="0" hidden="1">'на 01.10.2018'!$A$7:$J$415</definedName>
    <definedName name="Z_97B55429_A18E_43B5_9AF8_FE73FCDE4BBB_.wvu.FilterData" localSheetId="0" hidden="1">'на 01.10.2018'!$A$7:$J$415</definedName>
    <definedName name="Z_97E2C09C_6040_4BDA_B6A0_AF60F993AC48_.wvu.FilterData" localSheetId="0" hidden="1">'на 01.10.2018'!$A$7:$J$415</definedName>
    <definedName name="Z_97F74FDF_2C27_4D85_A3A7_1EF51A8A2DFF_.wvu.FilterData" localSheetId="0" hidden="1">'на 01.10.2018'!$A$7:$H$157</definedName>
    <definedName name="Z_987C1B6D_28A7_49CB_BBF0_6C3FFB9FC1C5_.wvu.FilterData" localSheetId="0" hidden="1">'на 01.10.2018'!$A$7:$J$415</definedName>
    <definedName name="Z_98AE7DDA_90CE_4E15_AD8D_6630EEDB042C_.wvu.FilterData" localSheetId="0" hidden="1">'на 01.10.2018'!$A$7:$J$415</definedName>
    <definedName name="Z_98BF881C_EB9C_4397_B787_F3FB50ED2890_.wvu.FilterData" localSheetId="0" hidden="1">'на 01.10.2018'!$A$7:$J$415</definedName>
    <definedName name="Z_98E168F2_55D9_4CA5_BFC7_4762AF11FD48_.wvu.FilterData" localSheetId="0" hidden="1">'на 01.10.2018'!$A$7:$J$415</definedName>
    <definedName name="Z_998B8119_4FF3_4A16_838D_539C6AE34D55_.wvu.Cols" localSheetId="0" hidden="1">'на 01.10.2018'!#REF!,'на 01.10.2018'!#REF!</definedName>
    <definedName name="Z_998B8119_4FF3_4A16_838D_539C6AE34D55_.wvu.FilterData" localSheetId="0" hidden="1">'на 01.10.2018'!$A$7:$J$415</definedName>
    <definedName name="Z_998B8119_4FF3_4A16_838D_539C6AE34D55_.wvu.PrintArea" localSheetId="0" hidden="1">'на 01.10.2018'!$A$1:$J$207</definedName>
    <definedName name="Z_998B8119_4FF3_4A16_838D_539C6AE34D55_.wvu.PrintTitles" localSheetId="0" hidden="1">'на 01.10.2018'!$5:$8</definedName>
    <definedName name="Z_998B8119_4FF3_4A16_838D_539C6AE34D55_.wvu.Rows" localSheetId="0" hidden="1">'на 01.10.2018'!#REF!</definedName>
    <definedName name="Z_99950613_28E7_4EC2_B918_559A2757B0A9_.wvu.FilterData" localSheetId="0" hidden="1">'на 01.10.2018'!$A$7:$J$415</definedName>
    <definedName name="Z_99950613_28E7_4EC2_B918_559A2757B0A9_.wvu.PrintArea" localSheetId="0" hidden="1">'на 01.10.2018'!$A$1:$J$213</definedName>
    <definedName name="Z_99950613_28E7_4EC2_B918_559A2757B0A9_.wvu.PrintTitles" localSheetId="0" hidden="1">'на 01.10.2018'!$5:$8</definedName>
    <definedName name="Z_9A28E7E9_55CD_40D9_9E29_E07B8DD3C238_.wvu.FilterData" localSheetId="0" hidden="1">'на 01.10.2018'!$A$7:$J$415</definedName>
    <definedName name="Z_9A769443_7DFA_43D5_AB26_6F2EEF53DAF1_.wvu.FilterData" localSheetId="0" hidden="1">'на 01.10.2018'!$A$7:$H$157</definedName>
    <definedName name="Z_9C310551_EC8B_4B87_B5AF_39FC532C6FE3_.wvu.FilterData" localSheetId="0" hidden="1">'на 01.10.2018'!$A$7:$H$157</definedName>
    <definedName name="Z_9C38FBC7_6E93_40A5_BD30_7720FC92D0D4_.wvu.FilterData" localSheetId="0" hidden="1">'на 01.10.2018'!$A$7:$J$415</definedName>
    <definedName name="Z_9CB26755_9CF3_42C9_A567_6FF9CCE0F397_.wvu.FilterData" localSheetId="0" hidden="1">'на 01.10.2018'!$A$7:$J$415</definedName>
    <definedName name="Z_9D24C81C_5B18_4B40_BF88_7236C9CAE366_.wvu.FilterData" localSheetId="0" hidden="1">'на 01.10.2018'!$A$7:$H$157</definedName>
    <definedName name="Z_9E1D944D_E62F_4660_B928_F956F86CCB3D_.wvu.FilterData" localSheetId="0" hidden="1">'на 01.10.2018'!$A$7:$J$415</definedName>
    <definedName name="Z_9E720D93_31F0_4636_BA00_6CE6F83F3651_.wvu.FilterData" localSheetId="0" hidden="1">'на 01.10.2018'!$A$7:$J$415</definedName>
    <definedName name="Z_9E943B7D_D4C7_443F_BC4C_8AB90546D8A5_.wvu.Cols" localSheetId="0" hidden="1">'на 01.10.2018'!#REF!,'на 01.10.2018'!#REF!</definedName>
    <definedName name="Z_9E943B7D_D4C7_443F_BC4C_8AB90546D8A5_.wvu.FilterData" localSheetId="0" hidden="1">'на 01.10.2018'!$A$3:$J$60</definedName>
    <definedName name="Z_9E943B7D_D4C7_443F_BC4C_8AB90546D8A5_.wvu.PrintTitles" localSheetId="0" hidden="1">'на 01.10.2018'!$5:$8</definedName>
    <definedName name="Z_9E943B7D_D4C7_443F_BC4C_8AB90546D8A5_.wvu.Rows" localSheetId="0" hidden="1">'на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01.10.2018'!#REF!,'на 01.10.2018'!#REF!</definedName>
    <definedName name="Z_9EC99D85_9CBB_4D41_A0AC_5A782960B43C_.wvu.FilterData" localSheetId="0" hidden="1">'на 01.10.2018'!$A$7:$H$157</definedName>
    <definedName name="Z_9F469FEB_94D1_4BA9_BDF6_0A94C53541EA_.wvu.FilterData" localSheetId="0" hidden="1">'на 01.10.2018'!$A$7:$J$415</definedName>
    <definedName name="Z_9FA29541_62F4_4CED_BF33_19F6BA57578F_.wvu.Cols" localSheetId="0" hidden="1">'на 01.10.2018'!#REF!,'на 01.10.2018'!#REF!</definedName>
    <definedName name="Z_9FA29541_62F4_4CED_BF33_19F6BA57578F_.wvu.FilterData" localSheetId="0" hidden="1">'на 01.10.2018'!$A$7:$J$415</definedName>
    <definedName name="Z_9FA29541_62F4_4CED_BF33_19F6BA57578F_.wvu.PrintArea" localSheetId="0" hidden="1">'на 01.10.2018'!$A$1:$J$207</definedName>
    <definedName name="Z_9FA29541_62F4_4CED_BF33_19F6BA57578F_.wvu.PrintTitles" localSheetId="0" hidden="1">'на 01.10.2018'!$5:$8</definedName>
    <definedName name="Z_9FDAEEB9_7434_4701_B9D3_AEFADA35D37B_.wvu.FilterData" localSheetId="0" hidden="1">'на 01.10.2018'!$A$7:$J$415</definedName>
    <definedName name="Z_A08B7B60_BE09_484D_B75E_15D9DE206B17_.wvu.FilterData" localSheetId="0" hidden="1">'на 01.10.2018'!$A$7:$J$415</definedName>
    <definedName name="Z_A0963EEC_5578_46DF_B7B0_2B9F8CADC5B9_.wvu.FilterData" localSheetId="0" hidden="1">'на 01.10.2018'!$A$7:$J$415</definedName>
    <definedName name="Z_A0A3CD9B_2436_40D7_91DB_589A95FBBF00_.wvu.FilterData" localSheetId="0" hidden="1">'на 01.10.2018'!$A$7:$J$415</definedName>
    <definedName name="Z_A0A3CD9B_2436_40D7_91DB_589A95FBBF00_.wvu.PrintArea" localSheetId="0" hidden="1">'на 01.10.2018'!$A$1:$J$213</definedName>
    <definedName name="Z_A0EB0A04_1124_498B_8C4B_C1E25B53C1A8_.wvu.FilterData" localSheetId="0" hidden="1">'на 01.10.2018'!$A$7:$H$157</definedName>
    <definedName name="Z_A113B19A_DB2C_4585_AED7_B7EF9F05E57E_.wvu.FilterData" localSheetId="0" hidden="1">'на 01.10.2018'!$A$7:$J$415</definedName>
    <definedName name="Z_A1252AD3_62A9_4B5D_B0FA_98A0DCCDEFC0_.wvu.FilterData" localSheetId="0" hidden="1">'на 01.10.2018'!$A$7:$J$415</definedName>
    <definedName name="Z_A21CB1BD_5236_485F_8FCB_D43C0EB079B8_.wvu.FilterData" localSheetId="0" hidden="1">'на 01.10.2018'!$A$7:$J$415</definedName>
    <definedName name="Z_A2611F3A_C06C_4662_B39E_6F08BA7C9B14_.wvu.FilterData" localSheetId="0" hidden="1">'на 01.10.2018'!$A$7:$H$157</definedName>
    <definedName name="Z_A28DA500_33FC_4913_B21A_3E2D7ED7A130_.wvu.FilterData" localSheetId="0" hidden="1">'на 01.10.2018'!$A$7:$H$157</definedName>
    <definedName name="Z_A38250FB_559C_49CE_918A_6673F9586B86_.wvu.FilterData" localSheetId="0" hidden="1">'на 01.10.2018'!$A$7:$J$415</definedName>
    <definedName name="Z_A5169FE8_9D26_44E6_A6EA_F78B40E1DE01_.wvu.FilterData" localSheetId="0" hidden="1">'на 01.10.2018'!$A$7:$J$415</definedName>
    <definedName name="Z_A57C42F9_18B1_4AA0_97AE_4F8F0C3D5B4A_.wvu.FilterData" localSheetId="0" hidden="1">'на 01.10.2018'!$A$7:$J$415</definedName>
    <definedName name="Z_A62258B9_7768_4C4F_AFFC_537782E81CFF_.wvu.FilterData" localSheetId="0" hidden="1">'на 01.10.2018'!$A$7:$H$157</definedName>
    <definedName name="Z_A65D4FF6_26A1_47FE_AF98_41E05002FB1E_.wvu.FilterData" localSheetId="0" hidden="1">'на 01.10.2018'!$A$7:$H$157</definedName>
    <definedName name="Z_A6816A2A_A381_4629_A196_A2D2CBED046E_.wvu.FilterData" localSheetId="0" hidden="1">'на 01.10.2018'!$A$7:$J$415</definedName>
    <definedName name="Z_A6B98527_7CBF_4E4D_BDEA_9334A3EB779F_.wvu.Cols" localSheetId="0" hidden="1">'на 01.10.2018'!#REF!,'на 01.10.2018'!#REF!,'на 01.10.2018'!$K:$BN</definedName>
    <definedName name="Z_A6B98527_7CBF_4E4D_BDEA_9334A3EB779F_.wvu.FilterData" localSheetId="0" hidden="1">'на 01.10.2018'!$A$7:$J$415</definedName>
    <definedName name="Z_A6B98527_7CBF_4E4D_BDEA_9334A3EB779F_.wvu.PrintArea" localSheetId="0" hidden="1">'на 01.10.2018'!$A$1:$BN$207</definedName>
    <definedName name="Z_A6B98527_7CBF_4E4D_BDEA_9334A3EB779F_.wvu.PrintTitles" localSheetId="0" hidden="1">'на 01.10.2018'!$5:$7</definedName>
    <definedName name="Z_A80309A3_DC3C_4005_B42B_D4917A972961_.wvu.FilterData" localSheetId="0" hidden="1">'на 01.10.2018'!$A$7:$J$415</definedName>
    <definedName name="Z_A8EFE8CB_4B40_4A53_8B7A_29439E2B50D7_.wvu.FilterData" localSheetId="0" hidden="1">'на 01.10.2018'!$A$7:$J$415</definedName>
    <definedName name="Z_A98C96B5_CE3A_4FF9_B3E5_0DBB66ADC5BB_.wvu.FilterData" localSheetId="0" hidden="1">'на 01.10.2018'!$A$7:$H$157</definedName>
    <definedName name="Z_A9BB2943_E4B1_4809_A926_69F8C50E1CF2_.wvu.FilterData" localSheetId="0" hidden="1">'на 01.10.2018'!$A$7:$J$415</definedName>
    <definedName name="Z_AA4C7BF5_07E0_4095_B165_D2AF600190FA_.wvu.FilterData" localSheetId="0" hidden="1">'на 01.10.2018'!$A$7:$H$157</definedName>
    <definedName name="Z_AAC4B5AB_1913_4D9C_A1FF_BD9345E009EB_.wvu.FilterData" localSheetId="0" hidden="1">'на 01.10.2018'!$A$7:$H$157</definedName>
    <definedName name="Z_AB20AEF7_931C_411F_91E6_F461408B5AE6_.wvu.FilterData" localSheetId="0" hidden="1">'на 01.10.2018'!$A$7:$J$415</definedName>
    <definedName name="Z_ABA75302_0F6D_4886_9D81_1818E8870CAA_.wvu.FilterData" localSheetId="0" hidden="1">'на 01.10.2018'!$A$3:$K$212</definedName>
    <definedName name="Z_ABAF42E6_6CD6_46B1_A0C6_0099C207BC1C_.wvu.FilterData" localSheetId="0" hidden="1">'на 01.10.2018'!$A$7:$J$415</definedName>
    <definedName name="Z_ABF07E15_3FB5_46FA_8B18_72FA32E3F1DA_.wvu.FilterData" localSheetId="0" hidden="1">'на 01.10.2018'!$A$7:$J$415</definedName>
    <definedName name="Z_ACFE2E5A_B4BC_4793_B103_05F97C227772_.wvu.FilterData" localSheetId="0" hidden="1">'на 01.10.2018'!$A$7:$J$415</definedName>
    <definedName name="Z_AD079EA2_4E18_46EE_8E20_0C7923C917D2_.wvu.FilterData" localSheetId="0" hidden="1">'на 01.10.2018'!$A$7:$J$415</definedName>
    <definedName name="Z_AD5FD28B_B163_4E28_9CF1_4D777A9C7F23_.wvu.FilterData" localSheetId="0" hidden="1">'на 01.10.2018'!$A$7:$J$415</definedName>
    <definedName name="Z_ADE318A0_9CB5_431A_AF2B_D561B19631D9_.wvu.FilterData" localSheetId="0" hidden="1">'на 01.10.2018'!$A$7:$J$415</definedName>
    <definedName name="Z_ADF53E9B_9172_4E3F_AC45_4FF59160C1DB_.wvu.FilterData" localSheetId="0" hidden="1">'на 01.10.2018'!$A$7:$J$415</definedName>
    <definedName name="Z_AF01D870_77CB_46A2_A95B_3A27FF42EAA8_.wvu.FilterData" localSheetId="0" hidden="1">'на 01.10.2018'!$A$7:$H$157</definedName>
    <definedName name="Z_AF1AEFF5_9892_4FCB_BD3E_6CF1CEE1B71B_.wvu.FilterData" localSheetId="0" hidden="1">'на 01.10.2018'!$A$7:$J$415</definedName>
    <definedName name="Z_AFABF6AA_2F6E_48B0_98F8_213EA30990B1_.wvu.FilterData" localSheetId="0" hidden="1">'на 01.10.2018'!$A$7:$J$415</definedName>
    <definedName name="Z_AFC26506_1EE1_430F_B247_3257CE41958A_.wvu.FilterData" localSheetId="0" hidden="1">'на 01.10.2018'!$A$7:$J$415</definedName>
    <definedName name="Z_B00B4D71_156E_4DD9_93CC_1F392CBA035F_.wvu.FilterData" localSheetId="0" hidden="1">'на 01.10.2018'!$A$7:$J$415</definedName>
    <definedName name="Z_B0B61858_D248_4F0B_95EB_A53482FBF19B_.wvu.FilterData" localSheetId="0" hidden="1">'на 01.10.2018'!$A$7:$J$415</definedName>
    <definedName name="Z_B0BB7BD4_E507_4D19_A9BF_6595068A89B5_.wvu.FilterData" localSheetId="0" hidden="1">'на 01.10.2018'!$A$7:$J$415</definedName>
    <definedName name="Z_B180D137_9F25_4AD4_9057_37928F1867A8_.wvu.FilterData" localSheetId="0" hidden="1">'на 01.10.2018'!$A$7:$H$157</definedName>
    <definedName name="Z_B1FA2CF0_321B_4787_93E8_EB6D5C78D6B5_.wvu.FilterData" localSheetId="0" hidden="1">'на 01.10.2018'!$A$7:$J$415</definedName>
    <definedName name="Z_B246A3A0_6AE0_4610_AE7A_F7490C26DBCA_.wvu.FilterData" localSheetId="0" hidden="1">'на 01.10.2018'!$A$7:$J$415</definedName>
    <definedName name="Z_B2D38EAC_E767_43A7_B7A2_621639FE347D_.wvu.FilterData" localSheetId="0" hidden="1">'на 01.10.2018'!$A$7:$H$157</definedName>
    <definedName name="Z_B2E9D1B9_C3FE_4F75_89F4_46F3E34C24E4_.wvu.FilterData" localSheetId="0" hidden="1">'на 01.10.2018'!$A$7:$J$415</definedName>
    <definedName name="Z_B30FEF93_CDBE_4AC5_9298_7B65E13C3F79_.wvu.FilterData" localSheetId="0" hidden="1">'на 01.10.2018'!$A$7:$J$415</definedName>
    <definedName name="Z_B3114865_FFF9_40B7_B9E6_C3642102DCF9_.wvu.FilterData" localSheetId="0" hidden="1">'на 01.10.2018'!$A$7:$J$415</definedName>
    <definedName name="Z_B3339176_D3D0_4D7A_8AAB_C0B71F942A93_.wvu.FilterData" localSheetId="0" hidden="1">'на 01.10.2018'!$A$7:$H$157</definedName>
    <definedName name="Z_B350A9CC_C225_45B2_AEE1_E6A61C6949F5_.wvu.FilterData" localSheetId="0" hidden="1">'на 01.10.2018'!$A$7:$J$415</definedName>
    <definedName name="Z_B45FAC42_679D_43AB_B511_9E5492CAC2DB_.wvu.FilterData" localSheetId="0" hidden="1">'на 01.10.2018'!$A$7:$H$157</definedName>
    <definedName name="Z_B499C08D_A2E7_417F_A9B7_BFCE2B66534F_.wvu.FilterData" localSheetId="0" hidden="1">'на 01.10.2018'!$A$7:$J$415</definedName>
    <definedName name="Z_B543C7D0_E350_4DA4_A835_ADCB64A4D66D_.wvu.FilterData" localSheetId="0" hidden="1">'на 01.10.2018'!$A$7:$J$415</definedName>
    <definedName name="Z_B5533D56_E1AE_4DE7_8436_EF9CA55A4943_.wvu.FilterData" localSheetId="0" hidden="1">'на 01.10.2018'!$A$7:$J$415</definedName>
    <definedName name="Z_B56BEF44_39DC_4F5B_A5E5_157C237832AF_.wvu.FilterData" localSheetId="0" hidden="1">'на 01.10.2018'!$A$7:$H$157</definedName>
    <definedName name="Z_B5A6FE62_B66C_45B1_AF17_B7686B0B3A3F_.wvu.FilterData" localSheetId="0" hidden="1">'на 01.10.2018'!$A$7:$J$415</definedName>
    <definedName name="Z_B603D180_E09A_4B9C_810F_9423EBA4A0EA_.wvu.FilterData" localSheetId="0" hidden="1">'на 01.10.2018'!$A$7:$J$415</definedName>
    <definedName name="Z_B666AFF1_6658_457A_A768_4BF1349F009A_.wvu.FilterData" localSheetId="0" hidden="1">'на 01.10.2018'!$A$7:$J$415</definedName>
    <definedName name="Z_B698776A_6A96_445D_9813_F5440DD90495_.wvu.FilterData" localSheetId="0" hidden="1">'на 01.10.2018'!$A$7:$J$415</definedName>
    <definedName name="Z_B6D72401_10F2_4D08_9A2D_EC1E2043D946_.wvu.FilterData" localSheetId="0" hidden="1">'на 01.10.2018'!$A$7:$J$415</definedName>
    <definedName name="Z_B6F11AB1_40C8_4880_BE42_1C35664CF325_.wvu.FilterData" localSheetId="0" hidden="1">'на 01.10.2018'!$A$7:$J$415</definedName>
    <definedName name="Z_B736B334_F8CF_4A1D_A747_B2B8CF3F3731_.wvu.FilterData" localSheetId="0" hidden="1">'на 01.10.2018'!$A$7:$J$415</definedName>
    <definedName name="Z_B7A22467_168B_475A_AC6B_F744F4990F6A_.wvu.FilterData" localSheetId="0" hidden="1">'на 01.10.2018'!$A$7:$J$415</definedName>
    <definedName name="Z_B7A4DC29_6CA3_48BD_BD2B_5EA61D250392_.wvu.FilterData" localSheetId="0" hidden="1">'на 01.10.2018'!$A$7:$H$157</definedName>
    <definedName name="Z_B7D9DE91_6329_4AB9_BB45_131E306E53B9_.wvu.FilterData" localSheetId="0" hidden="1">'на 01.10.2018'!$A$7:$J$415</definedName>
    <definedName name="Z_B7F67755_3086_43A6_86E7_370F80E61BD0_.wvu.FilterData" localSheetId="0" hidden="1">'на 01.10.2018'!$A$7:$H$157</definedName>
    <definedName name="Z_B8283716_285A_45D5_8283_DCA7A3C9CFC7_.wvu.FilterData" localSheetId="0" hidden="1">'на 01.10.2018'!$A$7:$J$415</definedName>
    <definedName name="Z_B858041A_E0C9_4C5A_A736_A0DA4684B712_.wvu.FilterData" localSheetId="0" hidden="1">'на 01.10.2018'!$A$7:$J$415</definedName>
    <definedName name="Z_B8EDA240_D337_4165_927F_4408D011F4B1_.wvu.FilterData" localSheetId="0" hidden="1">'на 01.10.2018'!$A$7:$J$415</definedName>
    <definedName name="Z_B94999B0_3597_431C_9F36_97A338C842BB_.wvu.FilterData" localSheetId="0" hidden="1">'на 01.10.2018'!$A$7:$J$415</definedName>
    <definedName name="Z_B9A29D57_1D84_4BB4_A72C_EF14D2D8DD4E_.wvu.FilterData" localSheetId="0" hidden="1">'на 01.10.2018'!$A$7:$J$415</definedName>
    <definedName name="Z_B9FDB936_DEDC_405B_AC55_3262523808BE_.wvu.FilterData" localSheetId="0" hidden="1">'на 01.10.2018'!$A$7:$J$415</definedName>
    <definedName name="Z_BAB4825B_2E54_4A6C_A72D_1F8E7B4FEFFB_.wvu.FilterData" localSheetId="0" hidden="1">'на 01.10.2018'!$A$7:$J$415</definedName>
    <definedName name="Z_BAFB3A8F_5ACD_4C4A_A33C_831C754D88C0_.wvu.FilterData" localSheetId="0" hidden="1">'на 01.10.2018'!$A$7:$J$415</definedName>
    <definedName name="Z_BBED0997_5705_4C3C_95F1_5444E893BE19_.wvu.FilterData" localSheetId="0" hidden="1">'на 01.10.2018'!$A$7:$J$415</definedName>
    <definedName name="Z_BC09D690_D177_4FC8_AE1F_8F0F0D5C6ECD_.wvu.FilterData" localSheetId="0" hidden="1">'на 01.10.2018'!$A$7:$J$415</definedName>
    <definedName name="Z_BC6910FC_42F8_457B_8F8D_9BC0111CE283_.wvu.FilterData" localSheetId="0" hidden="1">'на 01.10.2018'!$A$7:$J$415</definedName>
    <definedName name="Z_BD707806_8F10_492F_81AE_A7900A187828_.wvu.FilterData" localSheetId="0" hidden="1">'на 01.10.2018'!$A$3:$K$212</definedName>
    <definedName name="Z_BDD573CF_BFE0_4002_B5F7_E438A5DAD635_.wvu.FilterData" localSheetId="0" hidden="1">'на 01.10.2018'!$A$7:$J$415</definedName>
    <definedName name="Z_BE3F7214_4B0C_40FA_B4F7_B0F38416BCEF_.wvu.FilterData" localSheetId="0" hidden="1">'на 01.10.2018'!$A$7:$J$415</definedName>
    <definedName name="Z_BE442298_736F_47F5_9592_76FFCCDA59DB_.wvu.FilterData" localSheetId="0" hidden="1">'на 01.10.2018'!$A$7:$H$157</definedName>
    <definedName name="Z_BE842559_6B14_41AC_A92A_4E50A6CE8B79_.wvu.FilterData" localSheetId="0" hidden="1">'на 01.10.2018'!$A$7:$J$415</definedName>
    <definedName name="Z_BE97AC31_BFEB_4520_BC44_68B0C987C70A_.wvu.FilterData" localSheetId="0" hidden="1">'на 01.10.2018'!$A$7:$J$415</definedName>
    <definedName name="Z_BEA0FDBA_BB07_4C19_8BBD_5E57EE395C09_.wvu.FilterData" localSheetId="0" hidden="1">'на 01.10.2018'!$A$7:$J$415</definedName>
    <definedName name="Z_BEA0FDBA_BB07_4C19_8BBD_5E57EE395C09_.wvu.PrintArea" localSheetId="0" hidden="1">'на 01.10.2018'!$A$1:$J$213</definedName>
    <definedName name="Z_BEA0FDBA_BB07_4C19_8BBD_5E57EE395C09_.wvu.PrintTitles" localSheetId="0" hidden="1">'на 01.10.2018'!$5:$8</definedName>
    <definedName name="Z_BF22223F_B516_45E8_9C4B_DD4CB4CE2C48_.wvu.FilterData" localSheetId="0" hidden="1">'на 01.10.2018'!$A$7:$J$415</definedName>
    <definedName name="Z_BF65F093_304D_44F0_BF26_E5F8F9093CF5_.wvu.FilterData" localSheetId="0" hidden="1">'на 01.10.2018'!$A$7:$J$60</definedName>
    <definedName name="Z_C02D2AC3_00AB_4B4C_8299_349FC338B994_.wvu.FilterData" localSheetId="0" hidden="1">'на 01.10.2018'!$A$7:$J$415</definedName>
    <definedName name="Z_C0ED18A2_48B4_4C82_979B_4B80DB79BC08_.wvu.FilterData" localSheetId="0" hidden="1">'на 01.10.2018'!$A$7:$J$415</definedName>
    <definedName name="Z_C106F923_AD55_472E_86A3_2C4C13F084E8_.wvu.FilterData" localSheetId="0" hidden="1">'на 01.10.2018'!$A$7:$J$415</definedName>
    <definedName name="Z_C140C6EF_B272_4886_8555_3A3DB8A6C4A0_.wvu.FilterData" localSheetId="0" hidden="1">'на 01.10.2018'!$A$7:$J$415</definedName>
    <definedName name="Z_C14C28B9_3A8B_4F55_AC1E_B6D3DA6398D5_.wvu.FilterData" localSheetId="0" hidden="1">'на 01.10.2018'!$A$7:$J$415</definedName>
    <definedName name="Z_C276A679_E43E_444B_B0E9_B307A301A03A_.wvu.FilterData" localSheetId="0" hidden="1">'на 01.10.2018'!$A$7:$J$415</definedName>
    <definedName name="Z_C2E7FF11_4F7B_4EA9_AD45_A8385AC4BC24_.wvu.FilterData" localSheetId="0" hidden="1">'на 01.10.2018'!$A$7:$H$157</definedName>
    <definedName name="Z_C3E7B974_7E68_49C9_8A66_DEBBC3D71CB8_.wvu.FilterData" localSheetId="0" hidden="1">'на 01.10.2018'!$A$7:$H$157</definedName>
    <definedName name="Z_C3E97E4D_03A9_422E_8E65_116E90E7DE0A_.wvu.FilterData" localSheetId="0" hidden="1">'на 01.10.2018'!$A$7:$J$415</definedName>
    <definedName name="Z_C47D5376_4107_461D_B353_0F0CCA5A27B8_.wvu.FilterData" localSheetId="0" hidden="1">'на 01.10.2018'!$A$7:$H$157</definedName>
    <definedName name="Z_C4A81194_E272_4927_9E06_D47C43E50753_.wvu.FilterData" localSheetId="0" hidden="1">'на 01.10.2018'!$A$7:$J$415</definedName>
    <definedName name="Z_C4E388F3_F33E_45AF_8E75_3BD450853C20_.wvu.FilterData" localSheetId="0" hidden="1">'на 01.10.2018'!$A$7:$J$415</definedName>
    <definedName name="Z_C55D9313_9108_41CA_AD0E_FE2F7292C638_.wvu.FilterData" localSheetId="0" hidden="1">'на 01.10.2018'!$A$7:$H$157</definedName>
    <definedName name="Z_C5A38A18_427F_40C3_A14B_55DA8E81FB09_.wvu.FilterData" localSheetId="0" hidden="1">'на 01.10.2018'!$A$7:$J$415</definedName>
    <definedName name="Z_C5D84F85_3611_4C2A_903D_ECFF3A3DA3D9_.wvu.FilterData" localSheetId="0" hidden="1">'на 01.10.2018'!$A$7:$H$157</definedName>
    <definedName name="Z_C636DE0B_BC5D_45AA_89BD_B628CA1FE119_.wvu.FilterData" localSheetId="0" hidden="1">'на 01.10.2018'!$A$7:$J$415</definedName>
    <definedName name="Z_C70C85CF_5ADB_4631_87C7_BA23E9BE3196_.wvu.FilterData" localSheetId="0" hidden="1">'на 01.10.2018'!$A$7:$J$415</definedName>
    <definedName name="Z_C74598AC_1D4B_466D_8455_294C1A2E69BB_.wvu.FilterData" localSheetId="0" hidden="1">'на 01.10.2018'!$A$7:$H$157</definedName>
    <definedName name="Z_C745CD1F_9AA3_43D8_A7DA_ABDAF8508B62_.wvu.FilterData" localSheetId="0" hidden="1">'на 01.10.2018'!$A$7:$J$415</definedName>
    <definedName name="Z_C77795A2_6414_4CC8_AA0C_59805D660811_.wvu.FilterData" localSheetId="0" hidden="1">'на 01.10.2018'!$A$7:$J$415</definedName>
    <definedName name="Z_C7B45388_19BF_40B6_BABC_45E74244A2D0_.wvu.FilterData" localSheetId="0" hidden="1">'на 01.10.2018'!$A$7:$J$415</definedName>
    <definedName name="Z_C7DB809B_EB90_4CA8_929B_8A5AA3E83B84_.wvu.FilterData" localSheetId="0" hidden="1">'на 01.10.2018'!$A$7:$J$415</definedName>
    <definedName name="Z_C8579552_11B1_4140_9659_E1DA02EF9DD1_.wvu.FilterData" localSheetId="0" hidden="1">'на 01.10.2018'!$A$7:$J$415</definedName>
    <definedName name="Z_C8C7D91A_0101_429D_A7C4_25C2A366909A_.wvu.Cols" localSheetId="0" hidden="1">'на 01.10.2018'!#REF!,'на 01.10.2018'!#REF!</definedName>
    <definedName name="Z_C8C7D91A_0101_429D_A7C4_25C2A366909A_.wvu.FilterData" localSheetId="0" hidden="1">'на 01.10.2018'!$A$7:$J$60</definedName>
    <definedName name="Z_C8C7D91A_0101_429D_A7C4_25C2A366909A_.wvu.Rows" localSheetId="0" hidden="1">'на 01.10.2018'!#REF!,'на 01.10.2018'!#REF!,'на 01.10.2018'!#REF!,'на 01.10.2018'!#REF!,'на 01.10.2018'!#REF!,'на 01.10.2018'!#REF!,'на 01.10.2018'!#REF!,'на 01.10.2018'!#REF!,'на 01.10.2018'!#REF!,'на 01.10.2018'!#REF!</definedName>
    <definedName name="Z_C9081176_529C_43E8_8E20_8AC24E7C2D35_.wvu.FilterData" localSheetId="0" hidden="1">'на 01.10.2018'!$A$7:$J$415</definedName>
    <definedName name="Z_C94FB5D5_E515_4327_B4DC_AC3D7C1A6363_.wvu.FilterData" localSheetId="0" hidden="1">'на 01.10.2018'!$A$7:$J$415</definedName>
    <definedName name="Z_C97ACF3E_ACD3_4C9D_94FA_EA6F3D46505E_.wvu.FilterData" localSheetId="0" hidden="1">'на 01.10.2018'!$A$7:$J$415</definedName>
    <definedName name="Z_C98B4A4E_FC1F_45B3_ABB0_7DC9BD4B8057_.wvu.FilterData" localSheetId="0" hidden="1">'на 01.10.2018'!$A$7:$H$157</definedName>
    <definedName name="Z_C9A5AE8B_0A38_4D54_B36F_AFD2A577F3EF_.wvu.FilterData" localSheetId="0" hidden="1">'на 01.10.2018'!$A$7:$J$415</definedName>
    <definedName name="Z_CA384592_0CFD_4322_A4EB_34EC04693944_.wvu.FilterData" localSheetId="0" hidden="1">'на 01.10.2018'!$A$7:$J$415</definedName>
    <definedName name="Z_CA384592_0CFD_4322_A4EB_34EC04693944_.wvu.PrintArea" localSheetId="0" hidden="1">'на 01.10.2018'!$A$1:$J$213</definedName>
    <definedName name="Z_CA384592_0CFD_4322_A4EB_34EC04693944_.wvu.PrintTitles" localSheetId="0" hidden="1">'на 01.10.2018'!$5:$8</definedName>
    <definedName name="Z_CAAD7F8A_A328_4C0A_9ECF_2AD83A08D699_.wvu.FilterData" localSheetId="0" hidden="1">'на 01.10.2018'!$A$7:$H$157</definedName>
    <definedName name="Z_CB1A56DC_A135_41E6_8A02_AE4E518C879F_.wvu.FilterData" localSheetId="0" hidden="1">'на 01.10.2018'!$A$7:$J$415</definedName>
    <definedName name="Z_CB4880DD_CE83_4DFC_BBA7_70687256D5A4_.wvu.FilterData" localSheetId="0" hidden="1">'на 01.10.2018'!$A$7:$H$157</definedName>
    <definedName name="Z_CBDBA949_FA00_4560_8001_BD00E63FCCA4_.wvu.FilterData" localSheetId="0" hidden="1">'на 01.10.2018'!$A$7:$J$415</definedName>
    <definedName name="Z_CBF12BD1_A071_4448_8003_32E74F40E3E3_.wvu.FilterData" localSheetId="0" hidden="1">'на 01.10.2018'!$A$7:$H$157</definedName>
    <definedName name="Z_CBF9D894_3FD2_4B68_BAC8_643DB23851C0_.wvu.FilterData" localSheetId="0" hidden="1">'на 01.10.2018'!$A$7:$H$157</definedName>
    <definedName name="Z_CBF9D894_3FD2_4B68_BAC8_643DB23851C0_.wvu.Rows" localSheetId="0" hidden="1">'на 01.10.2018'!#REF!,'на 01.10.2018'!#REF!,'на 01.10.2018'!#REF!,'на 01.10.2018'!#REF!</definedName>
    <definedName name="Z_CCC17219_B1A3_4C6B_B903_0E4550432FD0_.wvu.FilterData" localSheetId="0" hidden="1">'на 01.10.2018'!$A$7:$H$157</definedName>
    <definedName name="Z_CCF533A2_322B_40E2_88B2_065E6D1D35B4_.wvu.FilterData" localSheetId="0" hidden="1">'на 01.10.2018'!$A$7:$J$415</definedName>
    <definedName name="Z_CCF533A2_322B_40E2_88B2_065E6D1D35B4_.wvu.PrintArea" localSheetId="0" hidden="1">'на 01.10.2018'!$A$1:$J$213</definedName>
    <definedName name="Z_CCF533A2_322B_40E2_88B2_065E6D1D35B4_.wvu.PrintTitles" localSheetId="0" hidden="1">'на 01.10.2018'!$5:$8</definedName>
    <definedName name="Z_CD10AFE5_EACD_43E3_B0AD_1FCFF7EEADC3_.wvu.FilterData" localSheetId="0" hidden="1">'на 01.10.2018'!$A$7:$J$415</definedName>
    <definedName name="Z_CDABDA6A_CEAA_4779_9390_A07E787E5F1B_.wvu.FilterData" localSheetId="0" hidden="1">'на 01.10.2018'!$A$7:$J$415</definedName>
    <definedName name="Z_CDBBEB40_4DC8_4F8A_B0B0_EE0E987A2098_.wvu.FilterData" localSheetId="0" hidden="1">'на 01.10.2018'!$A$7:$J$415</definedName>
    <definedName name="Z_CEF22FD3_C3E9_4C31_B864_568CAC74A486_.wvu.FilterData" localSheetId="0" hidden="1">'на 01.10.2018'!$A$7:$J$415</definedName>
    <definedName name="Z_CFEB7053_3C1D_451D_9A86_5940DFCF964A_.wvu.FilterData" localSheetId="0" hidden="1">'на 01.10.2018'!$A$7:$J$415</definedName>
    <definedName name="Z_D165341F_496A_48CE_829A_555B16787041_.wvu.FilterData" localSheetId="0" hidden="1">'на 01.10.2018'!$A$7:$J$415</definedName>
    <definedName name="Z_D20DFCFE_63F9_4265_B37B_4F36C46DF159_.wvu.Cols" localSheetId="0" hidden="1">'на 01.10.2018'!#REF!,'на 01.10.2018'!#REF!</definedName>
    <definedName name="Z_D20DFCFE_63F9_4265_B37B_4F36C46DF159_.wvu.FilterData" localSheetId="0" hidden="1">'на 01.10.2018'!$A$7:$J$415</definedName>
    <definedName name="Z_D20DFCFE_63F9_4265_B37B_4F36C46DF159_.wvu.PrintArea" localSheetId="0" hidden="1">'на 01.10.2018'!$A$1:$J$207</definedName>
    <definedName name="Z_D20DFCFE_63F9_4265_B37B_4F36C46DF159_.wvu.PrintTitles" localSheetId="0" hidden="1">'на 01.10.2018'!$5:$8</definedName>
    <definedName name="Z_D20DFCFE_63F9_4265_B37B_4F36C46DF159_.wvu.Rows" localSheetId="0" hidden="1">'на 01.10.2018'!#REF!,'на 01.10.2018'!#REF!,'на 01.10.2018'!#REF!,'на 01.10.2018'!#REF!,'на 01.10.2018'!#REF!</definedName>
    <definedName name="Z_D2422493_0DF6_4923_AFF9_1CE532FC9E0E_.wvu.FilterData" localSheetId="0" hidden="1">'на 01.10.2018'!$A$7:$J$415</definedName>
    <definedName name="Z_D26EAC32_42CC_46AF_8D27_8094727B2B8E_.wvu.FilterData" localSheetId="0" hidden="1">'на 01.10.2018'!$A$7:$J$415</definedName>
    <definedName name="Z_D298563F_7459_410D_A6E1_6B1CDFA6DAA7_.wvu.FilterData" localSheetId="0" hidden="1">'на 01.10.2018'!$A$7:$J$415</definedName>
    <definedName name="Z_D2D627FD_8F1D_4B0C_A4A1_1A515A2831A8_.wvu.FilterData" localSheetId="0" hidden="1">'на 01.10.2018'!$A$7:$J$415</definedName>
    <definedName name="Z_D343F548_3DE6_4716_9B8B_0FF1DF1B1DE3_.wvu.FilterData" localSheetId="0" hidden="1">'на 01.10.2018'!$A$7:$H$157</definedName>
    <definedName name="Z_D3607008_88A4_4735_BF9B_0D60A732D98C_.wvu.FilterData" localSheetId="0" hidden="1">'на 01.10.2018'!$A$7:$J$415</definedName>
    <definedName name="Z_D3C3EFC2_493C_4B9B_BC16_8147B08F8F65_.wvu.FilterData" localSheetId="0" hidden="1">'на 01.10.2018'!$A$7:$H$157</definedName>
    <definedName name="Z_D3D848E7_EB88_4E73_985E_C45B9AE68145_.wvu.FilterData" localSheetId="0" hidden="1">'на 01.10.2018'!$A$7:$J$415</definedName>
    <definedName name="Z_D3E86F4B_12A8_47CC_AEBE_74534991E315_.wvu.FilterData" localSheetId="0" hidden="1">'на 01.10.2018'!$A$7:$J$415</definedName>
    <definedName name="Z_D3F31BC4_4CDA_431B_BA5F_ADE76A923760_.wvu.FilterData" localSheetId="0" hidden="1">'на 01.10.2018'!$A$7:$H$157</definedName>
    <definedName name="Z_D41FF341_5913_4A9E_9CE5_B058CA00C0C7_.wvu.FilterData" localSheetId="0" hidden="1">'на 01.10.2018'!$A$7:$J$415</definedName>
    <definedName name="Z_D45ABB34_16CC_462D_8459_2034D47F465D_.wvu.FilterData" localSheetId="0" hidden="1">'на 01.10.2018'!$A$7:$H$157</definedName>
    <definedName name="Z_D479007E_A9E8_4307_A3E8_18A2BB5C55F2_.wvu.FilterData" localSheetId="0" hidden="1">'на 01.10.2018'!$A$7:$J$415</definedName>
    <definedName name="Z_D489BEDD_3BCD_49DF_9648_48FD6162F1E7_.wvu.FilterData" localSheetId="0" hidden="1">'на 01.10.2018'!$A$7:$J$415</definedName>
    <definedName name="Z_D48CEF89_B01B_4E1D_92B4_235EA4A40F11_.wvu.FilterData" localSheetId="0" hidden="1">'на 01.10.2018'!$A$7:$J$415</definedName>
    <definedName name="Z_D4B24D18_8D1D_47A1_AE9B_21E3F9EF98EE_.wvu.FilterData" localSheetId="0" hidden="1">'на 01.10.2018'!$A$7:$J$415</definedName>
    <definedName name="Z_D4C26987_0F4D_4A17_91A3_C1C154DC81B2_.wvu.FilterData" localSheetId="0" hidden="1">'на 01.10.2018'!$A$7:$J$415</definedName>
    <definedName name="Z_D4D3E883_F6A4_4364_94CA_00BA6BEEBB0B_.wvu.FilterData" localSheetId="0" hidden="1">'на 01.10.2018'!$A$7:$J$415</definedName>
    <definedName name="Z_D4E20E73_FD07_4BE4_B8FA_FE6B214643C4_.wvu.FilterData" localSheetId="0" hidden="1">'на 01.10.2018'!$A$7:$J$415</definedName>
    <definedName name="Z_D5317C3A_3EDA_404B_818D_EAF558810951_.wvu.FilterData" localSheetId="0" hidden="1">'на 01.10.2018'!$A$7:$H$157</definedName>
    <definedName name="Z_D537FB3B_712D_486A_BA32_4F73BEB2AA19_.wvu.FilterData" localSheetId="0" hidden="1">'на 01.10.2018'!$A$7:$H$157</definedName>
    <definedName name="Z_D6730C21_0555_4F4D_B589_9DE5CFF9C442_.wvu.FilterData" localSheetId="0" hidden="1">'на 01.10.2018'!$A$7:$H$157</definedName>
    <definedName name="Z_D6D7FE80_F340_4943_9CA8_381604446690_.wvu.FilterData" localSheetId="0" hidden="1">'на 01.10.2018'!$A$7:$J$415</definedName>
    <definedName name="Z_D7104B72_13BA_47A2_BD7D_6C7C814EB74F_.wvu.FilterData" localSheetId="0" hidden="1">'на 01.10.2018'!$A$7:$J$415</definedName>
    <definedName name="Z_D7BC8E82_4392_4806_9DAE_D94253790B9C_.wvu.Cols" localSheetId="0" hidden="1">'на 01.10.2018'!#REF!,'на 01.10.2018'!#REF!,'на 01.10.2018'!$K:$BN</definedName>
    <definedName name="Z_D7BC8E82_4392_4806_9DAE_D94253790B9C_.wvu.FilterData" localSheetId="0" hidden="1">'на 01.10.2018'!$A$7:$J$415</definedName>
    <definedName name="Z_D7BC8E82_4392_4806_9DAE_D94253790B9C_.wvu.PrintArea" localSheetId="0" hidden="1">'на 01.10.2018'!$A$1:$BN$207</definedName>
    <definedName name="Z_D7BC8E82_4392_4806_9DAE_D94253790B9C_.wvu.PrintTitles" localSheetId="0" hidden="1">'на 01.10.2018'!$5:$7</definedName>
    <definedName name="Z_D7DA24ED_ABB7_4D6E_ACD6_4B88F5184AF8_.wvu.FilterData" localSheetId="0" hidden="1">'на 01.10.2018'!$A$7:$J$415</definedName>
    <definedName name="Z_D8418465_ECB6_40A4_8538_9D6D02B4E5CE_.wvu.FilterData" localSheetId="0" hidden="1">'на 01.10.2018'!$A$7:$H$157</definedName>
    <definedName name="Z_D84FBB24_1F53_4A51_B9A3_672EE24CBBBB_.wvu.FilterData" localSheetId="0" hidden="1">'на 01.10.2018'!$A$7:$J$415</definedName>
    <definedName name="Z_D8836A46_4276_4875_86A1_BB0E2B53006C_.wvu.FilterData" localSheetId="0" hidden="1">'на 01.10.2018'!$A$7:$H$157</definedName>
    <definedName name="Z_D8EBE17E_7A1A_4392_901C_A4C8DD4BAF28_.wvu.FilterData" localSheetId="0" hidden="1">'на 01.10.2018'!$A$7:$H$157</definedName>
    <definedName name="Z_D917D9C8_DA24_43F6_B702_2D065DC4F3EA_.wvu.FilterData" localSheetId="0" hidden="1">'на 01.10.2018'!$A$7:$J$415</definedName>
    <definedName name="Z_D921BCFE_106A_48C3_8051_F877509D5A90_.wvu.FilterData" localSheetId="0" hidden="1">'на 01.10.2018'!$A$7:$J$415</definedName>
    <definedName name="Z_D930048B_C8C6_498D_B7FD_C4CFAF447C25_.wvu.FilterData" localSheetId="0" hidden="1">'на 01.10.2018'!$A$7:$J$415</definedName>
    <definedName name="Z_D93C7415_B321_4E66_84AD_0490D011FDE7_.wvu.FilterData" localSheetId="0" hidden="1">'на 01.10.2018'!$A$7:$J$415</definedName>
    <definedName name="Z_D952F92C_16FA_49C0_ACE1_EEFE2012130A_.wvu.FilterData" localSheetId="0" hidden="1">'на 01.10.2018'!$A$7:$J$415</definedName>
    <definedName name="Z_D954D534_B88D_4A21_85D6_C0757B597D1E_.wvu.FilterData" localSheetId="0" hidden="1">'на 01.10.2018'!$A$7:$J$415</definedName>
    <definedName name="Z_D95852A1_B0FC_4AC5_B62B_5CCBE05B0D15_.wvu.FilterData" localSheetId="0" hidden="1">'на 01.10.2018'!$A$7:$J$415</definedName>
    <definedName name="Z_D97BC9A1_860C_45CB_8FAD_B69CEE39193C_.wvu.FilterData" localSheetId="0" hidden="1">'на 01.10.2018'!$A$7:$H$157</definedName>
    <definedName name="Z_D981844C_3450_4227_997A_DB8016618FC0_.wvu.FilterData" localSheetId="0" hidden="1">'на 01.10.2018'!$A$7:$J$415</definedName>
    <definedName name="Z_D9E7CF58_1888_4559_99D1_C71D21E76828_.wvu.FilterData" localSheetId="0" hidden="1">'на 01.10.2018'!$A$7:$J$415</definedName>
    <definedName name="Z_DA3033F1_502F_4BCA_B468_CBA3E20E7254_.wvu.FilterData" localSheetId="0" hidden="1">'на 01.10.2018'!$A$7:$J$415</definedName>
    <definedName name="Z_DA5DFA2D_C1AA_42F5_8828_D1905F1C9BD0_.wvu.FilterData" localSheetId="0" hidden="1">'на 01.10.2018'!$A$7:$J$415</definedName>
    <definedName name="Z_DAB9487C_F291_4A20_8CE8_A04CF6419B39_.wvu.FilterData" localSheetId="0" hidden="1">'на 01.10.2018'!$A$7:$J$415</definedName>
    <definedName name="Z_DB55315D_56C8_4F2C_9317_AA25AA5EAC9E_.wvu.FilterData" localSheetId="0" hidden="1">'на 01.10.2018'!$A$7:$J$415</definedName>
    <definedName name="Z_DBB88EE7_5C30_443C_A427_07BA2C7C58DA_.wvu.FilterData" localSheetId="0" hidden="1">'на 01.10.2018'!$A$7:$J$415</definedName>
    <definedName name="Z_DBF40914_927D_466F_8B6B_F333D1AFC9B0_.wvu.FilterData" localSheetId="0" hidden="1">'на 01.10.2018'!$A$7:$J$415</definedName>
    <definedName name="Z_DC263B7F_7E05_4E66_AE9F_05D6DDE635B1_.wvu.FilterData" localSheetId="0" hidden="1">'на 01.10.2018'!$A$7:$H$157</definedName>
    <definedName name="Z_DC796824_ECED_4590_A3E8_8D5A3534C637_.wvu.FilterData" localSheetId="0" hidden="1">'на 01.10.2018'!$A$7:$H$157</definedName>
    <definedName name="Z_DCC1B134_1BA2_418E_B1D0_0938D8743370_.wvu.FilterData" localSheetId="0" hidden="1">'на 01.10.2018'!$A$7:$H$157</definedName>
    <definedName name="Z_DCC98630_5CE8_4EB8_B53F_29063CBFDB7B_.wvu.FilterData" localSheetId="0" hidden="1">'на 01.10.2018'!$A$7:$J$415</definedName>
    <definedName name="Z_DD479BCC_48E3_497E_81BC_9A58CD7AC8EF_.wvu.FilterData" localSheetId="0" hidden="1">'на 01.10.2018'!$A$7:$J$415</definedName>
    <definedName name="Z_DDA68DE5_EF86_4A52_97CD_589088C5FE7A_.wvu.FilterData" localSheetId="0" hidden="1">'на 01.10.2018'!$A$7:$H$157</definedName>
    <definedName name="Z_DE210091_3D77_4964_B6B2_443A728CBE9E_.wvu.FilterData" localSheetId="0" hidden="1">'на 01.10.2018'!$A$7:$J$415</definedName>
    <definedName name="Z_DE2C3999_6F3E_4D24_86CF_8803BF5FAA48_.wvu.FilterData" localSheetId="0" hidden="1">'на 01.10.2018'!$A$7:$J$60</definedName>
    <definedName name="Z_DEA6EDB2_F27D_4C8F_B061_FD80BEC5543F_.wvu.FilterData" localSheetId="0" hidden="1">'на 01.10.2018'!$A$7:$H$157</definedName>
    <definedName name="Z_DECE3245_1BE4_4A3F_B644_E8DE80612C1E_.wvu.FilterData" localSheetId="0" hidden="1">'на 01.10.2018'!$A$7:$J$415</definedName>
    <definedName name="Z_DF6B7D46_D8DB_447A_83A4_53EE18358CF2_.wvu.FilterData" localSheetId="0" hidden="1">'на 01.10.2018'!$A$7:$J$415</definedName>
    <definedName name="Z_DFB08918_D5A4_4224_AEA5_63620C0D53DD_.wvu.FilterData" localSheetId="0" hidden="1">'на 01.10.2018'!$A$7:$J$415</definedName>
    <definedName name="Z_E0178566_B0D6_4A04_941F_723DE4642B4A_.wvu.FilterData" localSheetId="0" hidden="1">'на 01.10.2018'!$A$7:$J$415</definedName>
    <definedName name="Z_E0415026_A3A4_4408_93D6_8180A1256A98_.wvu.FilterData" localSheetId="0" hidden="1">'на 01.10.2018'!$A$7:$J$415</definedName>
    <definedName name="Z_E06FEE19_D4C1_4288_ADA7_5CB65BBBB4B6_.wvu.FilterData" localSheetId="0" hidden="1">'на 01.10.2018'!$A$7:$J$415</definedName>
    <definedName name="Z_E0B34E03_0754_4713_9A98_5ACEE69C9E71_.wvu.FilterData" localSheetId="0" hidden="1">'на 01.10.2018'!$A$7:$H$157</definedName>
    <definedName name="Z_E1E7843B_3EC3_4FFF_9B1C_53E7DE6A4004_.wvu.FilterData" localSheetId="0" hidden="1">'на 01.10.2018'!$A$7:$H$157</definedName>
    <definedName name="Z_E25FE844_1AD8_4E16_B2DB_9033A702F13A_.wvu.FilterData" localSheetId="0" hidden="1">'на 01.10.2018'!$A$7:$H$157</definedName>
    <definedName name="Z_E2861A4E_263A_4BE6_9223_2DA352B0AD2D_.wvu.FilterData" localSheetId="0" hidden="1">'на 01.10.2018'!$A$7:$H$157</definedName>
    <definedName name="Z_E2FB76DF_1C94_4620_8087_FEE12FDAA3D2_.wvu.FilterData" localSheetId="0" hidden="1">'на 01.10.2018'!$A$7:$H$157</definedName>
    <definedName name="Z_E3C6ECC1_0F12_435D_9B36_B23F6133337F_.wvu.FilterData" localSheetId="0" hidden="1">'на 01.10.2018'!$A$7:$H$157</definedName>
    <definedName name="Z_E437F2F2_3B79_49F0_9901_D31498A163D7_.wvu.FilterData" localSheetId="0" hidden="1">'на 01.10.2018'!$A$7:$J$415</definedName>
    <definedName name="Z_E531BAEE_E556_4AEF_B35B_C675BD99939C_.wvu.FilterData" localSheetId="0" hidden="1">'на 01.10.2018'!$A$7:$J$415</definedName>
    <definedName name="Z_E563A17B_3B3B_4B28_89D6_A5FC82DB33C2_.wvu.FilterData" localSheetId="0" hidden="1">'на 01.10.2018'!$A$7:$J$415</definedName>
    <definedName name="Z_E5EC7523_F88D_4AD4_9A8D_84C16AB7BFC1_.wvu.FilterData" localSheetId="0" hidden="1">'на 01.10.2018'!$A$7:$J$415</definedName>
    <definedName name="Z_E6B0F607_AC37_4539_B427_EA5DBDA71490_.wvu.FilterData" localSheetId="0" hidden="1">'на 01.10.2018'!$A$7:$J$415</definedName>
    <definedName name="Z_E6F2229B_648C_45EB_AFDD_48E1933E9057_.wvu.FilterData" localSheetId="0" hidden="1">'на 01.10.2018'!$A$7:$J$415</definedName>
    <definedName name="Z_E79ABD49_719F_4887_A43D_3DE66BF8AD95_.wvu.FilterData" localSheetId="0" hidden="1">'на 01.10.2018'!$A$7:$J$415</definedName>
    <definedName name="Z_E818C85D_F563_4BCC_9747_0856B0207D9A_.wvu.FilterData" localSheetId="0" hidden="1">'на 01.10.2018'!$A$7:$J$415</definedName>
    <definedName name="Z_E85A9955_A3DD_46D7_A4A3_9B67A0E2B00C_.wvu.FilterData" localSheetId="0" hidden="1">'на 01.10.2018'!$A$7:$J$415</definedName>
    <definedName name="Z_E85CF805_B7EC_4B8E_BF6B_2D35F453C813_.wvu.FilterData" localSheetId="0" hidden="1">'на 01.10.2018'!$A$7:$J$415</definedName>
    <definedName name="Z_E8619C4F_9D0C_40CF_8636_CF30BDB53D78_.wvu.FilterData" localSheetId="0" hidden="1">'на 01.10.2018'!$A$7:$J$415</definedName>
    <definedName name="Z_E86B59AB_8419_4B63_BADC_4C4DB9795CAA_.wvu.FilterData" localSheetId="0" hidden="1">'на 01.10.2018'!$A$7:$J$415</definedName>
    <definedName name="Z_E88E1D11_18C0_4724_9D4F_2C85DDF57564_.wvu.FilterData" localSheetId="0" hidden="1">'на 01.10.2018'!$A$7:$H$157</definedName>
    <definedName name="Z_E8E447B7_386A_4449_A267_EA8A8ED2E9DF_.wvu.FilterData" localSheetId="0" hidden="1">'на 01.10.2018'!$A$7:$J$415</definedName>
    <definedName name="Z_E952215A_EF2B_4724_A091_1F77A330F7A6_.wvu.FilterData" localSheetId="0" hidden="1">'на 01.10.2018'!$A$7:$J$415</definedName>
    <definedName name="Z_E9A4F66F_BB40_4C19_8750_6E61AF1D74A1_.wvu.FilterData" localSheetId="0" hidden="1">'на 01.10.2018'!$A$7:$J$415</definedName>
    <definedName name="Z_EA234825_5817_4C50_AC45_83D70F061045_.wvu.FilterData" localSheetId="0" hidden="1">'на 01.10.2018'!$A$7:$J$415</definedName>
    <definedName name="Z_EA26BD39_D295_43F0_9554_645E38E73803_.wvu.FilterData" localSheetId="0" hidden="1">'на 01.10.2018'!$A$7:$J$415</definedName>
    <definedName name="Z_EA769D6D_3269_481D_9974_BC10C6C55FF6_.wvu.FilterData" localSheetId="0" hidden="1">'на 01.10.2018'!$A$7:$H$157</definedName>
    <definedName name="Z_EAEC0497_D454_492F_A78A_948CBC8B7349_.wvu.FilterData" localSheetId="0" hidden="1">'на 01.10.2018'!$A$7:$J$415</definedName>
    <definedName name="Z_EB2D8BE6_72BC_4D23_BEC7_DBF109493B0C_.wvu.FilterData" localSheetId="0" hidden="1">'на 01.10.2018'!$A$7:$J$415</definedName>
    <definedName name="Z_EBCDBD63_50FE_4D52_B280_2A723FA77236_.wvu.FilterData" localSheetId="0" hidden="1">'на 01.10.2018'!$A$7:$H$157</definedName>
    <definedName name="Z_EC6B58CC_C695_4EAF_B026_DA7CE6279D7A_.wvu.FilterData" localSheetId="0" hidden="1">'на 01.10.2018'!$A$7:$J$415</definedName>
    <definedName name="Z_EC741CE0_C720_481D_9CFE_596247B0CF36_.wvu.FilterData" localSheetId="0" hidden="1">'на 01.10.2018'!$A$7:$J$415</definedName>
    <definedName name="Z_EC7DFC56_670B_4634_9C36_1A0E9779A8AB_.wvu.FilterData" localSheetId="0" hidden="1">'на 01.10.2018'!$A$7:$J$415</definedName>
    <definedName name="Z_ED74FBD3_DF35_4798_8C2A_7ADA46D140AA_.wvu.FilterData" localSheetId="0" hidden="1">'на 01.10.2018'!$A$7:$H$157</definedName>
    <definedName name="Z_EF1610FE_843B_4864_9DAD_05F697DD47DC_.wvu.FilterData" localSheetId="0" hidden="1">'на 01.10.2018'!$A$7:$J$415</definedName>
    <definedName name="Z_EFFADE78_6F23_4B5D_AE74_3E82BA29B398_.wvu.FilterData" localSheetId="0" hidden="1">'на 01.10.2018'!$A$7:$H$157</definedName>
    <definedName name="Z_F05EFB87_3BE7_41AF_8465_1EA73F5E8818_.wvu.FilterData" localSheetId="0" hidden="1">'на 01.10.2018'!$A$7:$J$415</definedName>
    <definedName name="Z_F0EB967D_F079_4FD4_AD5F_5BA84E405B49_.wvu.FilterData" localSheetId="0" hidden="1">'на 01.10.2018'!$A$7:$J$415</definedName>
    <definedName name="Z_F140A98E_30AA_4FD0_8B93_08F8951EDE5E_.wvu.FilterData" localSheetId="0" hidden="1">'на 01.10.2018'!$A$7:$H$157</definedName>
    <definedName name="Z_F2110B0B_AAE7_42F0_B553_C360E9249AD4_.wvu.Cols" localSheetId="0" hidden="1">'на 01.10.2018'!#REF!,'на 01.10.2018'!#REF!,'на 01.10.2018'!$K:$BN</definedName>
    <definedName name="Z_F2110B0B_AAE7_42F0_B553_C360E9249AD4_.wvu.FilterData" localSheetId="0" hidden="1">'на 01.10.2018'!$A$7:$J$415</definedName>
    <definedName name="Z_F2110B0B_AAE7_42F0_B553_C360E9249AD4_.wvu.PrintArea" localSheetId="0" hidden="1">'на 01.10.2018'!$A$1:$BN$207</definedName>
    <definedName name="Z_F2110B0B_AAE7_42F0_B553_C360E9249AD4_.wvu.PrintTitles" localSheetId="0" hidden="1">'на 01.10.2018'!$5:$7</definedName>
    <definedName name="Z_F2B210B3_A608_46A5_94E1_E525F8F6A2C4_.wvu.FilterData" localSheetId="0" hidden="1">'на 01.10.2018'!$A$7:$J$415</definedName>
    <definedName name="Z_F30FADD4_07E9_4B4F_B53A_86E542EF0570_.wvu.FilterData" localSheetId="0" hidden="1">'на 01.10.2018'!$A$7:$J$415</definedName>
    <definedName name="Z_F31E06D7_BB46_4306_AC80_7D867336978C_.wvu.FilterData" localSheetId="0" hidden="1">'на 01.10.2018'!$A$7:$J$415</definedName>
    <definedName name="Z_F338BCFF_FE37_4512_82DE_8C10862CD583_.wvu.FilterData" localSheetId="0" hidden="1">'на 01.10.2018'!$A$7:$J$415</definedName>
    <definedName name="Z_F34EC6B1_390D_4B75_852C_F8775ACC3B29_.wvu.FilterData" localSheetId="0" hidden="1">'на 01.10.2018'!$A$7:$J$415</definedName>
    <definedName name="Z_F3E148B1_ED1B_4330_84E7_EFC4722C807A_.wvu.FilterData" localSheetId="0" hidden="1">'на 01.10.2018'!$A$7:$J$415</definedName>
    <definedName name="Z_F3EB4276_07ED_4C3D_8305_EFD9881E26ED_.wvu.FilterData" localSheetId="0" hidden="1">'на 01.10.2018'!$A$7:$J$415</definedName>
    <definedName name="Z_F3F1BB49_52AF_48BB_95BC_060170851629_.wvu.FilterData" localSheetId="0" hidden="1">'на 01.10.2018'!$A$7:$J$415</definedName>
    <definedName name="Z_F413BB5D_EA53_42FB_84EF_A630DFA6E3CE_.wvu.FilterData" localSheetId="0" hidden="1">'на 01.10.2018'!$A$7:$J$415</definedName>
    <definedName name="Z_F424C8EB_1FD1_4B7C_BB16_C87F07FB1A66_.wvu.FilterData" localSheetId="0" hidden="1">'на 01.10.2018'!$A$7:$J$415</definedName>
    <definedName name="Z_F4D51502_0CCD_4E1C_8387_D94D30666E39_.wvu.FilterData" localSheetId="0" hidden="1">'на 01.10.2018'!$A$7:$J$415</definedName>
    <definedName name="Z_F52002B9_A233_461F_9C02_2195A969869E_.wvu.FilterData" localSheetId="0" hidden="1">'на 01.10.2018'!$A$7:$J$415</definedName>
    <definedName name="Z_F5904F57_BE1E_4C1A_B9F2_3334C6090028_.wvu.FilterData" localSheetId="0" hidden="1">'на 01.10.2018'!$A$7:$J$415</definedName>
    <definedName name="Z_F5F50589_1DF0_4A91_A5AE_A081904AF6B0_.wvu.FilterData" localSheetId="0" hidden="1">'на 01.10.2018'!$A$7:$J$415</definedName>
    <definedName name="Z_F675BEC0_5D51_42CD_8359_31DF2F226166_.wvu.FilterData" localSheetId="0" hidden="1">'на 01.10.2018'!$A$7:$J$415</definedName>
    <definedName name="Z_F6F4D1CA_4991_462D_A51D_FD0D91822706_.wvu.FilterData" localSheetId="0" hidden="1">'на 01.10.2018'!$A$7:$J$415</definedName>
    <definedName name="Z_F7FC106B_79FE_40D3_AA43_206A7284AC4B_.wvu.FilterData" localSheetId="0" hidden="1">'на 01.10.2018'!$A$7:$J$415</definedName>
    <definedName name="Z_F8CD48ED_A67F_492E_A417_09D352E93E12_.wvu.FilterData" localSheetId="0" hidden="1">'на 01.10.2018'!$A$7:$H$157</definedName>
    <definedName name="Z_F8E4304E_2CC4_4F73_A08A_BA6FE8EB77EF_.wvu.FilterData" localSheetId="0" hidden="1">'на 01.10.2018'!$A$7:$J$415</definedName>
    <definedName name="Z_F9AF50D2_05C8_4D13_9F15_43FAA7F1CB7A_.wvu.FilterData" localSheetId="0" hidden="1">'на 01.10.2018'!$A$7:$J$415</definedName>
    <definedName name="Z_F9F96D65_7E5D_4EDB_B47B_CD800EE8793F_.wvu.FilterData" localSheetId="0" hidden="1">'на 01.10.2018'!$A$7:$H$157</definedName>
    <definedName name="Z_FA263ADC_F7F9_4F21_8D0A_B162CFE58321_.wvu.FilterData" localSheetId="0" hidden="1">'на 01.10.2018'!$A$7:$J$415</definedName>
    <definedName name="Z_FA270880_5E39_4EAA_BE02_BDB906770A67_.wvu.FilterData" localSheetId="0" hidden="1">'на 01.10.2018'!$A$7:$J$415</definedName>
    <definedName name="Z_FA47CA05_CCF1_4EDC_AAF6_26967695B1D8_.wvu.FilterData" localSheetId="0" hidden="1">'на 01.10.2018'!$A$7:$J$415</definedName>
    <definedName name="Z_FA687933_7694_4C0F_8982_34C11239740C_.wvu.FilterData" localSheetId="0" hidden="1">'на 01.10.2018'!$A$7:$J$415</definedName>
    <definedName name="Z_FAEA1540_FB92_4A7F_8E18_381E2C6FAF74_.wvu.FilterData" localSheetId="0" hidden="1">'на 01.10.2018'!$A$7:$H$157</definedName>
    <definedName name="Z_FB2B2898_07E8_4F64_9660_A5CFE0C3B2A1_.wvu.FilterData" localSheetId="0" hidden="1">'на 01.10.2018'!$A$7:$J$415</definedName>
    <definedName name="Z_FBEEEF36_B47B_4551_8D8A_904E9E1222D4_.wvu.FilterData" localSheetId="0" hidden="1">'на 01.10.2018'!$A$7:$H$157</definedName>
    <definedName name="Z_FC5D3D29_E6B6_4724_B01C_EFC5C58D36F7_.wvu.FilterData" localSheetId="0" hidden="1">'на 01.10.2018'!$A$7:$J$415</definedName>
    <definedName name="Z_FC921717_EFFF_4C5F_AE15_5DB48A6B2DDC_.wvu.FilterData" localSheetId="0" hidden="1">'на 01.10.2018'!$A$7:$J$415</definedName>
    <definedName name="Z_FCFEE462_86B3_4D22_A291_C53135F468F2_.wvu.FilterData" localSheetId="0" hidden="1">'на 01.10.2018'!$A$7:$J$415</definedName>
    <definedName name="Z_FD01F790_1BBF_4238_916B_FA56833C331E_.wvu.FilterData" localSheetId="0" hidden="1">'на 01.10.2018'!$A$7:$J$415</definedName>
    <definedName name="Z_FD0E1B66_1ED2_4768_AEAA_4813773FCD1B_.wvu.FilterData" localSheetId="0" hidden="1">'на 01.10.2018'!$A$7:$H$157</definedName>
    <definedName name="Z_FD5CEF9A_4499_4018_A32D_B5C5AF11D935_.wvu.FilterData" localSheetId="0" hidden="1">'на 01.10.2018'!$A$7:$J$415</definedName>
    <definedName name="Z_FD66CF31_1A62_4649_ABF8_67009C9EEFA8_.wvu.FilterData" localSheetId="0" hidden="1">'на 01.10.2018'!$A$7:$J$415</definedName>
    <definedName name="Z_FDE37E7A_0D62_48F6_B80B_D6356ECC791B_.wvu.FilterData" localSheetId="0" hidden="1">'на 01.10.2018'!$A$7:$J$415</definedName>
    <definedName name="Z_FE9D531A_F987_4486_AC6F_37568587E0CC_.wvu.FilterData" localSheetId="0" hidden="1">'на 01.10.2018'!$A$7:$J$415</definedName>
    <definedName name="Z_FEE18FC2_E5D2_4C59_B7D0_FDF82F2008D4_.wvu.FilterData" localSheetId="0" hidden="1">'на 01.10.2018'!$A$7:$J$415</definedName>
    <definedName name="Z_FEF0FD9C_0AF1_4157_A391_071CD507BEBA_.wvu.FilterData" localSheetId="0" hidden="1">'на 01.10.2018'!$A$7:$J$415</definedName>
    <definedName name="Z_FEFFCD5F_F237_4316_B50A_6C71D0FF3363_.wvu.FilterData" localSheetId="0" hidden="1">'на 01.10.2018'!$A$7:$J$415</definedName>
    <definedName name="Z_FF7CC20D_CA9E_46D2_A113_9EB09E8A7DF6_.wvu.FilterData" localSheetId="0" hidden="1">'на 01.10.2018'!$A$7:$H$157</definedName>
    <definedName name="Z_FF7F531F_28CE_4C28_BA81_DE242DB82E03_.wvu.FilterData" localSheetId="0" hidden="1">'на 01.10.2018'!$A$7:$J$415</definedName>
    <definedName name="Z_FF9EFDBE_F5FD_432E_96BA_C22D4E9B91D4_.wvu.FilterData" localSheetId="0" hidden="1">'на 01.10.2018'!$A$7:$J$415</definedName>
    <definedName name="Z_FFBF84C0_8EC1_41E5_A130_1EB26E22D86E_.wvu.FilterData" localSheetId="0" hidden="1">'на 01.10.2018'!$A$7:$J$415</definedName>
    <definedName name="_xlnm.Print_Area" localSheetId="0">'на 01.10.2018'!$A$1:$J$213</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22" activeSheetId="1"/>
    <customWorkbookView name="Перевощикова Анна Васильевна - Личное представление" guid="{CCF533A2-322B-40E2-88B2-065E6D1D35B4}" mergeInterval="0" personalView="1" maximized="1" xWindow="-8" yWindow="-8" windowWidth="1936" windowHeight="1056"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E170" i="1" l="1"/>
  <c r="I17" i="1" l="1"/>
  <c r="I32" i="1"/>
  <c r="I26" i="1" l="1"/>
  <c r="E187" i="1" l="1"/>
  <c r="I194" i="1" l="1"/>
  <c r="I193" i="1"/>
  <c r="I80" i="1" l="1"/>
  <c r="I51" i="1"/>
  <c r="E161" i="1"/>
  <c r="E57" i="1"/>
  <c r="D141" i="1" l="1"/>
  <c r="D76" i="1" l="1"/>
  <c r="G134" i="1"/>
  <c r="C141" i="1"/>
  <c r="I25" i="1" l="1"/>
  <c r="H162" i="1" l="1"/>
  <c r="E26" i="1" l="1"/>
  <c r="G21" i="1"/>
  <c r="F136" i="1" l="1"/>
  <c r="E164" i="1" l="1"/>
  <c r="I57" i="1" l="1"/>
  <c r="E193" i="1" l="1"/>
  <c r="I169" i="1" l="1"/>
  <c r="I77" i="1"/>
  <c r="I76" i="1"/>
  <c r="E40" i="1"/>
  <c r="D77" i="1"/>
  <c r="H106" i="1" l="1"/>
  <c r="F106" i="1"/>
  <c r="I104" i="1"/>
  <c r="G104" i="1"/>
  <c r="E104" i="1"/>
  <c r="D104" i="1"/>
  <c r="C104" i="1"/>
  <c r="F104" i="1" l="1"/>
  <c r="H188" i="1" l="1"/>
  <c r="F188" i="1"/>
  <c r="D113" i="1"/>
  <c r="D71" i="1" l="1"/>
  <c r="H180" i="1" l="1"/>
  <c r="C49" i="1" l="1"/>
  <c r="E210" i="1"/>
  <c r="G76" i="1" l="1"/>
  <c r="E76" i="1"/>
  <c r="C76" i="1"/>
  <c r="G77" i="1"/>
  <c r="E77" i="1"/>
  <c r="C77" i="1"/>
  <c r="H83" i="1"/>
  <c r="F83" i="1"/>
  <c r="H82" i="1"/>
  <c r="F82" i="1"/>
  <c r="G80" i="1"/>
  <c r="E80" i="1"/>
  <c r="D80" i="1"/>
  <c r="C80" i="1"/>
  <c r="F80" i="1" l="1"/>
  <c r="H80" i="1"/>
  <c r="F148" i="1"/>
  <c r="F147" i="1"/>
  <c r="E146" i="1"/>
  <c r="G146" i="1"/>
  <c r="D92" i="1" l="1"/>
  <c r="F94" i="1"/>
  <c r="I92" i="1"/>
  <c r="G92" i="1"/>
  <c r="E92" i="1"/>
  <c r="H92" i="1" l="1"/>
  <c r="F92" i="1"/>
  <c r="E169" i="1" l="1"/>
  <c r="I170" i="1"/>
  <c r="H187" i="1" l="1"/>
  <c r="H167" i="1" l="1"/>
  <c r="F167" i="1"/>
  <c r="I128" i="1"/>
  <c r="E207" i="1" l="1"/>
  <c r="G29" i="1" l="1"/>
  <c r="I113" i="1"/>
  <c r="G113" i="1"/>
  <c r="E113" i="1"/>
  <c r="I112" i="1"/>
  <c r="G112" i="1"/>
  <c r="D112" i="1"/>
  <c r="E112" i="1"/>
  <c r="I146" i="1" l="1"/>
  <c r="D70" i="1"/>
  <c r="F210" i="1" l="1"/>
  <c r="H210" i="1"/>
  <c r="C207" i="1" l="1"/>
  <c r="D207" i="1" l="1"/>
  <c r="I98" i="1" l="1"/>
  <c r="G98" i="1"/>
  <c r="E98" i="1"/>
  <c r="D98" i="1"/>
  <c r="C98" i="1"/>
  <c r="F98" i="1" l="1"/>
  <c r="H32" i="1" l="1"/>
  <c r="H89" i="1" l="1"/>
  <c r="H77" i="1" s="1"/>
  <c r="F89" i="1"/>
  <c r="F77" i="1" s="1"/>
  <c r="H88" i="1"/>
  <c r="H76" i="1" s="1"/>
  <c r="F88" i="1"/>
  <c r="F76" i="1" s="1"/>
  <c r="I86" i="1"/>
  <c r="G86" i="1"/>
  <c r="E86" i="1"/>
  <c r="D86" i="1"/>
  <c r="C86" i="1"/>
  <c r="F86" i="1" l="1"/>
  <c r="H86" i="1"/>
  <c r="F40" i="1"/>
  <c r="C158" i="1" l="1"/>
  <c r="C21" i="1" l="1"/>
  <c r="I69" i="1" l="1"/>
  <c r="H69" i="1"/>
  <c r="G69" i="1"/>
  <c r="F69" i="1"/>
  <c r="I73" i="1"/>
  <c r="H73" i="1"/>
  <c r="G73" i="1"/>
  <c r="F73" i="1"/>
  <c r="H40" i="1"/>
  <c r="G37" i="1" l="1"/>
  <c r="H38" i="1" l="1"/>
  <c r="F38" i="1"/>
  <c r="E37" i="1"/>
  <c r="I74" i="1" l="1"/>
  <c r="G74" i="1"/>
  <c r="E74" i="1"/>
  <c r="D74" i="1"/>
  <c r="C74" i="1"/>
  <c r="F74" i="1" l="1"/>
  <c r="H74" i="1"/>
  <c r="F160" i="1" l="1"/>
  <c r="E33" i="1" l="1"/>
  <c r="F26" i="1" l="1"/>
  <c r="G124" i="1" l="1"/>
  <c r="G125" i="1"/>
  <c r="E125" i="1"/>
  <c r="F130" i="1"/>
  <c r="F129" i="1"/>
  <c r="H130" i="1"/>
  <c r="H129" i="1"/>
  <c r="F180" i="1" l="1"/>
  <c r="H160" i="1" l="1"/>
  <c r="H161" i="1"/>
  <c r="D158" i="1"/>
  <c r="C37" i="1" l="1"/>
  <c r="C124" i="1" l="1"/>
  <c r="E162" i="1" l="1"/>
  <c r="F162" i="1" l="1"/>
  <c r="E158" i="1"/>
  <c r="I29" i="1"/>
  <c r="I38" i="1"/>
  <c r="D37" i="1"/>
  <c r="C43" i="1" l="1"/>
  <c r="H209" i="1" l="1"/>
  <c r="H208" i="1"/>
  <c r="F208" i="1"/>
  <c r="F45" i="1" l="1"/>
  <c r="I124" i="1" l="1"/>
  <c r="C123" i="1"/>
  <c r="D184" i="1" l="1"/>
  <c r="C29" i="1"/>
  <c r="I152" i="1" l="1"/>
  <c r="I207" i="1" l="1"/>
  <c r="G207" i="1"/>
  <c r="F209" i="1"/>
  <c r="H207" i="1" l="1"/>
  <c r="F207" i="1"/>
  <c r="H131" i="1" l="1"/>
  <c r="I37" i="1" l="1"/>
  <c r="H45" i="1"/>
  <c r="H46" i="1"/>
  <c r="E34" i="1" l="1"/>
  <c r="D178" i="1"/>
  <c r="E178" i="1"/>
  <c r="G178" i="1"/>
  <c r="I178" i="1"/>
  <c r="C178" i="1"/>
  <c r="H178" i="1" l="1"/>
  <c r="E29" i="1"/>
  <c r="F178" i="1"/>
  <c r="D43" i="1" l="1"/>
  <c r="G140" i="1"/>
  <c r="C140" i="1"/>
  <c r="G13" i="1" l="1"/>
  <c r="H119" i="1"/>
  <c r="F119" i="1"/>
  <c r="H118" i="1"/>
  <c r="F118" i="1"/>
  <c r="I116" i="1"/>
  <c r="G116" i="1"/>
  <c r="E116" i="1"/>
  <c r="D116" i="1"/>
  <c r="C116" i="1"/>
  <c r="E115" i="1"/>
  <c r="E73" i="1" s="1"/>
  <c r="D115" i="1"/>
  <c r="C115" i="1"/>
  <c r="C73" i="1" s="1"/>
  <c r="I114" i="1"/>
  <c r="G114" i="1"/>
  <c r="E114" i="1"/>
  <c r="D114" i="1"/>
  <c r="C114" i="1"/>
  <c r="I71" i="1"/>
  <c r="G71" i="1"/>
  <c r="E71" i="1"/>
  <c r="C113" i="1"/>
  <c r="C71" i="1" s="1"/>
  <c r="I70" i="1"/>
  <c r="E70" i="1"/>
  <c r="C112" i="1"/>
  <c r="E111" i="1"/>
  <c r="E69" i="1" s="1"/>
  <c r="D111" i="1"/>
  <c r="C111" i="1"/>
  <c r="I67" i="1"/>
  <c r="I64" i="1" l="1"/>
  <c r="C70" i="1"/>
  <c r="C64" i="1" s="1"/>
  <c r="C69" i="1"/>
  <c r="C63" i="1" s="1"/>
  <c r="C10" i="1" s="1"/>
  <c r="D69" i="1"/>
  <c r="D73" i="1"/>
  <c r="H26" i="1"/>
  <c r="I110" i="1"/>
  <c r="D110" i="1"/>
  <c r="E110" i="1"/>
  <c r="C110" i="1"/>
  <c r="F112" i="1"/>
  <c r="F70" i="1" s="1"/>
  <c r="F113" i="1"/>
  <c r="F71" i="1" s="1"/>
  <c r="H113" i="1"/>
  <c r="H71" i="1" s="1"/>
  <c r="G70" i="1"/>
  <c r="F116" i="1"/>
  <c r="H116" i="1"/>
  <c r="C68" i="1" l="1"/>
  <c r="E65" i="1"/>
  <c r="I66" i="1"/>
  <c r="I68" i="1"/>
  <c r="D68" i="1"/>
  <c r="F110" i="1"/>
  <c r="E68" i="1"/>
  <c r="H112" i="1"/>
  <c r="H70" i="1" s="1"/>
  <c r="G110" i="1"/>
  <c r="H110" i="1" s="1"/>
  <c r="F68" i="1" l="1"/>
  <c r="G68" i="1"/>
  <c r="H68" i="1" s="1"/>
  <c r="F32" i="1" l="1"/>
  <c r="G123" i="1"/>
  <c r="G63" i="1" s="1"/>
  <c r="G10" i="1" s="1"/>
  <c r="G128" i="1" l="1"/>
  <c r="I43" i="1" l="1"/>
  <c r="I21" i="1"/>
  <c r="D21" i="1" l="1"/>
  <c r="H186" i="1"/>
  <c r="F186" i="1"/>
  <c r="H21" i="1" l="1"/>
  <c r="I188" i="1"/>
  <c r="I13" i="1" l="1"/>
  <c r="F187" i="1"/>
  <c r="I184" i="1"/>
  <c r="G14" i="1" l="1"/>
  <c r="C165" i="1" l="1"/>
  <c r="I191" i="1"/>
  <c r="E194" i="1"/>
  <c r="G43" i="1" l="1"/>
  <c r="F46" i="1"/>
  <c r="E43" i="1"/>
  <c r="E58" i="1" l="1"/>
  <c r="E12" i="1" s="1"/>
  <c r="E21" i="1" l="1"/>
  <c r="F21" i="1" s="1"/>
  <c r="I49" i="1" l="1"/>
  <c r="G184" i="1" l="1"/>
  <c r="I125" i="1" l="1"/>
  <c r="I65" i="1" s="1"/>
  <c r="I12" i="1" s="1"/>
  <c r="I11" i="1"/>
  <c r="I123" i="1"/>
  <c r="I63" i="1" s="1"/>
  <c r="I10" i="1" s="1"/>
  <c r="I140" i="1"/>
  <c r="I62" i="1" l="1"/>
  <c r="I122" i="1"/>
  <c r="H170" i="1" l="1"/>
  <c r="F170" i="1"/>
  <c r="H194" i="1" l="1"/>
  <c r="G198" i="1" l="1"/>
  <c r="I198" i="1" l="1"/>
  <c r="D55" i="1"/>
  <c r="I14" i="1" l="1"/>
  <c r="I9" i="1" s="1"/>
  <c r="E198" i="1"/>
  <c r="D198" i="1"/>
  <c r="C198" i="1"/>
  <c r="H39" i="1" l="1"/>
  <c r="F39" i="1"/>
  <c r="I134" i="1"/>
  <c r="H51" i="1"/>
  <c r="G49" i="1"/>
  <c r="D49" i="1"/>
  <c r="F194" i="1"/>
  <c r="F51" i="1"/>
  <c r="E49" i="1" l="1"/>
  <c r="F37" i="1"/>
  <c r="H37" i="1"/>
  <c r="H49" i="1"/>
  <c r="F49" i="1" l="1"/>
  <c r="F43" i="1"/>
  <c r="H43" i="1"/>
  <c r="H25" i="1"/>
  <c r="H164" i="1"/>
  <c r="F164" i="1"/>
  <c r="I158" i="1"/>
  <c r="I55" i="1"/>
  <c r="F169" i="1"/>
  <c r="F168" i="1"/>
  <c r="H169" i="1"/>
  <c r="H168" i="1"/>
  <c r="I165" i="1"/>
  <c r="G165" i="1"/>
  <c r="E165" i="1"/>
  <c r="D165" i="1"/>
  <c r="F25" i="1"/>
  <c r="G158" i="1" l="1"/>
  <c r="H165" i="1"/>
  <c r="F165" i="1"/>
  <c r="D29" i="1"/>
  <c r="H29" i="1" l="1"/>
  <c r="F29" i="1"/>
  <c r="H158" i="1"/>
  <c r="E184" i="1" l="1"/>
  <c r="C184" i="1"/>
  <c r="G55" i="1"/>
  <c r="H184" i="1" l="1"/>
  <c r="F184" i="1"/>
  <c r="D191" i="1"/>
  <c r="E191" i="1"/>
  <c r="G191" i="1"/>
  <c r="C191" i="1"/>
  <c r="H193" i="1"/>
  <c r="F193" i="1"/>
  <c r="F161" i="1" l="1"/>
  <c r="H191" i="1"/>
  <c r="F191" i="1"/>
  <c r="G152" i="1"/>
  <c r="E152" i="1"/>
  <c r="D152" i="1"/>
  <c r="C152" i="1"/>
  <c r="H148" i="1"/>
  <c r="H147" i="1"/>
  <c r="D146" i="1"/>
  <c r="C146" i="1"/>
  <c r="H141" i="1"/>
  <c r="F141" i="1"/>
  <c r="E140" i="1"/>
  <c r="D140" i="1"/>
  <c r="H136" i="1"/>
  <c r="E134" i="1"/>
  <c r="D134" i="1"/>
  <c r="C134" i="1"/>
  <c r="F131" i="1"/>
  <c r="E128" i="1"/>
  <c r="D128" i="1"/>
  <c r="C128" i="1"/>
  <c r="E127" i="1"/>
  <c r="D127" i="1"/>
  <c r="C127" i="1"/>
  <c r="C67" i="1" s="1"/>
  <c r="E126" i="1"/>
  <c r="D126" i="1"/>
  <c r="C126" i="1"/>
  <c r="C66" i="1" s="1"/>
  <c r="C13" i="1" s="1"/>
  <c r="G65" i="1"/>
  <c r="G12" i="1" s="1"/>
  <c r="D125" i="1"/>
  <c r="C125" i="1"/>
  <c r="C65" i="1" s="1"/>
  <c r="C12" i="1" s="1"/>
  <c r="G64" i="1"/>
  <c r="G11" i="1" s="1"/>
  <c r="D124" i="1"/>
  <c r="C11" i="1"/>
  <c r="D123" i="1"/>
  <c r="D64" i="1" l="1"/>
  <c r="D65" i="1"/>
  <c r="D63" i="1"/>
  <c r="E67" i="1"/>
  <c r="E124" i="1"/>
  <c r="F158" i="1"/>
  <c r="E66" i="1"/>
  <c r="E13" i="1" s="1"/>
  <c r="E123" i="1"/>
  <c r="F123" i="1" s="1"/>
  <c r="D67" i="1"/>
  <c r="D66" i="1"/>
  <c r="C62" i="1"/>
  <c r="C122" i="1"/>
  <c r="F128" i="1"/>
  <c r="F140" i="1"/>
  <c r="H125" i="1"/>
  <c r="G122" i="1"/>
  <c r="C14" i="1"/>
  <c r="D122" i="1"/>
  <c r="H124" i="1"/>
  <c r="F125" i="1"/>
  <c r="H128" i="1"/>
  <c r="H123" i="1"/>
  <c r="F134" i="1"/>
  <c r="H134" i="1"/>
  <c r="H140" i="1"/>
  <c r="H146" i="1"/>
  <c r="D13" i="1" l="1"/>
  <c r="D12" i="1"/>
  <c r="D10" i="1"/>
  <c r="D11" i="1"/>
  <c r="D62" i="1"/>
  <c r="C9" i="1"/>
  <c r="E122" i="1"/>
  <c r="F122" i="1" s="1"/>
  <c r="E14" i="1"/>
  <c r="E64" i="1"/>
  <c r="E11" i="1" s="1"/>
  <c r="F146" i="1"/>
  <c r="E63" i="1"/>
  <c r="E10" i="1" s="1"/>
  <c r="D14" i="1"/>
  <c r="F124" i="1"/>
  <c r="H122" i="1"/>
  <c r="H10" i="1" l="1"/>
  <c r="H11" i="1"/>
  <c r="H13" i="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<sst xmlns="http://schemas.openxmlformats.org/spreadsheetml/2006/main" count="292" uniqueCount="133">
  <si>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</si>
  <si>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</si>
  <si>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</si>
  <si>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</si>
  <si>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</si>
  <si>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</si>
  <si>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</si>
  <si>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</si>
  <si>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</si>
  <si>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</si>
  <si>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</si>
  <si>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</si>
  <si>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</si>
  <si>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</si>
  <si>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</si>
  <si>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</si>
  <si>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</si>
  <si>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</si>
  <si>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</si>
  <si>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</si>
  <si>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</si>
  <si>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</si>
  <si>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</si>
  <si>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</si>
  <si>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</si>
  <si>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</si>
  <si>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</si>
  <si>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</si>
  <si>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</si>
  <si>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</si>
  <si>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</si>
  <si>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</si>
  <si>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</si>
  <si>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</si>
  <si>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</si>
  <si>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</si>
  <si>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</si>
  <si>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</si>
  <si>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</si>
  <si>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</si>
  <si>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</si>
  <si>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</si>
  <si>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</si>
  <si>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</si>
  <si>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</si>
  <si>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</si>
  <si>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</si>
  <si>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</si>
  <si>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</si>
  <si>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</si>
  <si>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</si>
  <si>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</si>
  <si>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</si>
  <si>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</si>
  <si>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</si>
  <si>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</si>
  <si>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</si>
  <si>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</si>
  <si>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</si>
  <si>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</si>
  <si>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</si>
  <si>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</si>
  <si>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</si>
  <si>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</si>
  <si>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</si>
  <si>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</si>
  <si>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</si>
  <si>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</si>
  <si>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</si>
  <si>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</si>
  <si>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</si>
  <si>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</si>
  <si>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</si>
  <si>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</si>
  <si>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</si>
  <si>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</si>
  <si>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</si>
  <si>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</si>
  <si>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</si>
  <si>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</si>
  <si>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</si>
  <si>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</si>
  <si>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</si>
  <si>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</si>
  <si>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</si>
  <si>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</si>
  <si>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</si>
  <si>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</si>
  <si>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</si>
  <si>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</si>
  <si>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</si>
  <si>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t>11.1.1.5</t>
  </si>
  <si>
    <t>ДАиГ (на выполнение работ по разработке проекта планировки территории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Сургута")</t>
  </si>
  <si>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13. Иные межбюджетные трансферты от Департамента образования и молодежной политики ХМАО-Югры на оказание государственной поддержки системы дополнительного образования детей
14. Субсидии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</si>
  <si>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01.10.2018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4 молодым семьям на общую сумму 4161,8 тыс.руб. Социальная выплата перечислена 1 молодой семье. 3 молодые семьи сдали необходимый необходимый пакет документов в банк для формирования заявки на перечисление социальной выплаты. После поступления заявок банка в Администрацию города будет сформирована и направлена заявка в Департамент строительства ХМАО-Югры на оплату за счет средств федерального бюджета и бюджета ХМАО-Югры                                                                                  
    </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</si>
  <si>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color theme="1"/>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</si>
  <si>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color theme="1"/>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 Субсидии на благоустройство территорий муниципальных образований</t>
    </r>
  </si>
  <si>
    <t>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16 ветеранам боевых действий и 2 инвалидам. По состоянию на 01.11.2018 Департаментом строительства ХМАО - Югры в список претендентов на получение субсидий включено 26 льготополучателей, из них: 4 ветеранам боевых действий перечислены субсидии на сумму 3 361,1 руб., 1 проект постановления о перечислении субсидий проходит процедуру  согласования, 2 участника находятся на стадии заключения договоров купли-продажи жилых помещений, в отношении 11 участников проводятся мероприятия по подтверждению права на получение субсидии за счет средств федерального бюджета</t>
  </si>
  <si>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</si>
  <si>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</si>
  <si>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состоявшегося 27.03.2018 года, заключен муниципальный контракт на сумму 1 834,65 тыс.руб. (1 565,1 тыс.руб. - фед.ср-ва; 269,55 тыс.руб. - ср-ва окруж.бюджета), оплата  произведена.
По итогам аукциона, состоявшегося 24.04.2018, заключен муниципальный контракт на сумму 1 585,4 тыс.руб. (фед.ср-ва), документы переданы для регистрации прав собственности, оплата будет произведена после осуществления регистрации. Оплата планируется в ноябре 2018 года.</t>
  </si>
  <si>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</si>
  <si>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 2018 года размещены закупки на приобретение 201 жилого помещения, в ноябре будут размещены закупки на приобретение 264 жилых помещений.</t>
  </si>
  <si>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до 31.12.2019 г. Сумма по контракту 43 100 тыс.руб., в т.ч. 12 139,1 тыс.руб. на 2018 год.</t>
  </si>
  <si>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сентябре, октябре 2018 года выполнены и приняты работы по строительству инженерных сетей на сумму 4 584,8 тыс.руб. Оплата выполненных работ будет произведена в ноябре после получения согласования отраслевого департамента. 
Общая готовность  по объекту - 73,2%, по сетям  - 88 %.</t>
  </si>
  <si>
    <r>
      <rPr>
        <b/>
        <sz val="16"/>
        <rFont val="Times New Roman"/>
        <family val="1"/>
        <charset val="204"/>
      </rP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t>
    </r>
    <r>
      <rPr>
        <sz val="16"/>
        <color rgb="FFFF0000"/>
        <rFont val="Times New Roman"/>
        <family val="2"/>
        <charset val="204"/>
      </rPr>
      <t xml:space="preserve">
</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</si>
  <si>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</si>
  <si>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01.11.2018 произведена выплата заработной платы за январь - сентябрь и первую половину октября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</si>
  <si>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</si>
  <si>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</si>
  <si>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</si>
  <si>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</si>
  <si>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t>на 01.11.2018</t>
  </si>
  <si>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</si>
  <si>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</si>
  <si>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1"/>
        <charset val="204"/>
      </rPr>
      <t xml:space="preserve">АГ (ДК): В рамках подпрограммы "Содействие трудоустройству граждан" государственной программы трудоустроен 1 человек в разрезе мероприятия "Содействие улучшению положения на рынке труда не занятых трудовой деятельностью и безработных граждан". Средства освоены в полном объеме. 
</t>
    </r>
    <r>
      <rPr>
        <sz val="16"/>
        <color rgb="FFFF0000"/>
        <rFont val="Times New Roman"/>
        <family val="2"/>
        <charset val="204"/>
      </rPr>
      <t xml:space="preserve">
</t>
    </r>
    <r>
      <rPr>
        <u/>
        <sz val="16"/>
        <color rgb="FFFF0000"/>
        <rFont val="Times New Roman"/>
        <family val="2"/>
        <charset val="204"/>
      </rPr>
      <t/>
    </r>
  </si>
  <si>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</si>
  <si>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01.11.2018 года 36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</si>
  <si>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экономией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</si>
  <si>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Средства будут использованы до окнца текушего финансового года. </t>
  </si>
  <si>
    <t xml:space="preserve">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965,3 тыс.руб., в т.ч. 702 тыс.руб. на 2018 год.  Работы будут выполняться за счет средств местного бюджета. </t>
  </si>
  <si>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619,74 тыс.руб. - экономия в результате проведения закупки.</t>
  </si>
  <si>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Средства будут использованы до конца текущего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следующем отчетном периоде после утверждения муниципальной программы (с учетом внесения изменений в части доводенных в сентябре 2018 года дополнительных средств субсидии). Общая готовность  по объекту  - 73,2%, по дороге - 59,6 % 
</t>
    </r>
  </si>
  <si>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</si>
  <si>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Средства освоены в полном объеме.</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t>
    </r>
    <r>
      <rPr>
        <sz val="16"/>
        <rFont val="Times New Roman"/>
        <family val="1"/>
        <charset val="204"/>
      </rPr>
      <t xml:space="preserve">69 917,80 рублей (при плановом годовом значении 69 720,00 рублей).   </t>
    </r>
    <r>
      <rPr>
        <sz val="16"/>
        <color rgb="FFFF0000"/>
        <rFont val="Times New Roman"/>
        <family val="2"/>
        <charset val="204"/>
      </rPr>
      <t xml:space="preserve">                                         
</t>
    </r>
    <r>
      <rPr>
        <u/>
        <sz val="20"/>
        <rFont val="Times New Roman"/>
        <family val="1"/>
        <charset val="204"/>
      </rPr>
      <t/>
    </r>
  </si>
  <si>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до конца текущего финансового года.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6 646,6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выполненные работы будут оплачены до конца текущего финансового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за выполненные работы будет произведена до конца текущего финансового года.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Работы оплачены на сумму 7 813,05 тыс.рублей. Направлены заявки от 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</si>
  <si>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и оплачены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1"/>
        <charset val="204"/>
      </rPr>
      <t>АГ:</t>
    </r>
    <r>
      <rPr>
        <sz val="16"/>
        <rFont val="Times New Roman"/>
        <family val="1"/>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</si>
  <si>
    <t>В 2018 году из средств окружного бюджета предусмотрены расходы на приобретение конвертов и бумаги. Закупка осуществляется в плановом режиме.</t>
  </si>
  <si>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</si>
  <si>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средств субвенции будет использован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в рамказ заключенного муниципального контракта.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 субвенции будет использован до конца текущего года. </t>
    </r>
  </si>
  <si>
    <t xml:space="preserve"> </t>
  </si>
  <si>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b/>
        <u/>
        <sz val="14"/>
        <rFont val="Times New Roman"/>
        <family val="1"/>
        <charset val="204"/>
      </rPr>
      <t xml:space="preserve">ДАиГ: </t>
    </r>
    <r>
      <rPr>
        <b/>
        <sz val="14"/>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t>
    </r>
    <r>
      <rPr>
        <b/>
        <sz val="16"/>
        <rFont val="Times New Roman"/>
        <family val="1"/>
        <charset val="204"/>
      </rPr>
      <t xml:space="preserve">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b/>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76 693,00 рублей. (при плановом годовом значении 77 000,70 рублей).</t>
    </r>
  </si>
  <si>
    <t>Информация о реализации государственных программ Ханты-Мансийского автономного округа - Югры
на территории городского округа город Сургут на 01.11.2018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</si>
</sst>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52"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sz val="16"/>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name val="Times New Roman"/>
      <family val="2"/>
      <charset val="204"/>
    </font>
    <font>
      <b/>
      <i/>
      <sz val="16"/>
      <name val="Times New Roman"/>
      <family val="2"/>
      <charset val="204"/>
    </font>
    <font>
      <b/>
      <sz val="18"/>
      <name val="Times New Roman"/>
      <family val="2"/>
      <charset val="204"/>
    </font>
    <font>
      <b/>
      <sz val="16"/>
      <color rgb="FFFF0000"/>
      <name val="Times New Roman"/>
      <family val="2"/>
      <charset val="204"/>
    </font>
    <font>
      <b/>
      <sz val="16"/>
      <name val="Times New Roman"/>
      <family val="2"/>
      <charset val="204"/>
    </font>
    <font>
      <b/>
      <i/>
      <sz val="16"/>
      <color rgb="FFFF0000"/>
      <name val="Times New Roman"/>
      <family val="2"/>
      <charset val="204"/>
    </font>
    <font>
      <i/>
      <sz val="18"/>
      <color rgb="FFFF0000"/>
      <name val="Times New Roman"/>
      <family val="2"/>
      <charset val="204"/>
    </font>
    <font>
      <sz val="20"/>
      <name val="Times New Roman"/>
      <family val="1"/>
      <charset val="204"/>
    </font>
    <font>
      <u/>
      <sz val="16"/>
      <name val="Times New Roman"/>
      <family val="1"/>
      <charset val="204"/>
    </font>
    <font>
      <sz val="16"/>
      <name val="Times New Roman"/>
      <family val="1"/>
      <charset val="204"/>
    </font>
    <font>
      <b/>
      <sz val="16"/>
      <color theme="1"/>
      <name val="Times New Roman"/>
      <family val="2"/>
      <charset val="204"/>
    </font>
    <font>
      <sz val="16"/>
      <color theme="1"/>
      <name val="Times New Roman"/>
      <family val="2"/>
      <charset val="204"/>
    </font>
    <font>
      <sz val="16"/>
      <color rgb="FFFF0000"/>
      <name val="Times New Roman"/>
      <family val="1"/>
      <charset val="204"/>
    </font>
    <font>
      <b/>
      <sz val="16"/>
      <name val="Times New Roman"/>
      <family val="1"/>
      <charset val="204"/>
    </font>
    <font>
      <b/>
      <sz val="16"/>
      <color rgb="FFFF0000"/>
      <name val="Times New Roman"/>
      <family val="1"/>
      <charset val="204"/>
    </font>
    <font>
      <u/>
      <sz val="16"/>
      <name val="Times New Roman"/>
      <family val="2"/>
      <charset val="204"/>
    </font>
    <font>
      <u/>
      <sz val="16"/>
      <color rgb="FFFF0000"/>
      <name val="Times New Roman"/>
      <family val="1"/>
      <charset val="204"/>
    </font>
    <font>
      <b/>
      <u/>
      <sz val="14"/>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4"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29" fillId="2" borderId="1" xfId="0" applyNumberFormat="1" applyFont="1" applyFill="1" applyBorder="1" applyAlignment="1" applyProtection="1">
      <alignment horizontal="center" vertical="center" wrapText="1"/>
      <protection locked="0"/>
    </xf>
    <xf numFmtId="0" fontId="29" fillId="0" borderId="0" xfId="0" applyFont="1" applyFill="1" applyAlignment="1">
      <alignment horizontal="left" vertical="center" wrapText="1"/>
    </xf>
    <xf numFmtId="0" fontId="25" fillId="0" borderId="0" xfId="0" applyFont="1" applyFill="1" applyAlignment="1">
      <alignment horizontal="left" vertical="center" wrapText="1"/>
    </xf>
    <xf numFmtId="0" fontId="22" fillId="2" borderId="0" xfId="0" applyFont="1" applyFill="1" applyAlignment="1">
      <alignment horizontal="left" vertical="top" wrapText="1"/>
    </xf>
    <xf numFmtId="0" fontId="29"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0" fillId="2" borderId="0" xfId="0" applyFont="1" applyFill="1" applyAlignment="1">
      <alignment horizontal="left" vertical="center" wrapText="1"/>
    </xf>
    <xf numFmtId="0" fontId="17" fillId="2" borderId="0" xfId="0" applyFont="1" applyFill="1" applyAlignment="1">
      <alignment horizontal="left" vertical="top" wrapText="1"/>
    </xf>
    <xf numFmtId="4" fontId="30" fillId="2" borderId="0" xfId="0" applyNumberFormat="1" applyFont="1" applyFill="1" applyAlignment="1">
      <alignment horizontal="left" vertical="center" wrapText="1"/>
    </xf>
    <xf numFmtId="0" fontId="31"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0" fillId="0" borderId="0" xfId="0" applyFont="1" applyFill="1" applyAlignment="1">
      <alignment horizontal="left" vertical="center" wrapText="1"/>
    </xf>
    <xf numFmtId="0" fontId="17" fillId="0" borderId="0" xfId="0" applyFont="1" applyFill="1" applyAlignment="1">
      <alignment horizontal="left" vertical="top" wrapText="1"/>
    </xf>
    <xf numFmtId="0" fontId="31" fillId="3" borderId="0" xfId="0" applyFont="1" applyFill="1" applyAlignment="1">
      <alignment horizontal="left" vertical="center" wrapText="1"/>
    </xf>
    <xf numFmtId="0" fontId="31"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0" fontId="33" fillId="0" borderId="0" xfId="0" applyFont="1" applyFill="1" applyAlignment="1">
      <alignment horizontal="left" vertical="top" wrapText="1"/>
    </xf>
    <xf numFmtId="0" fontId="16" fillId="0" borderId="0" xfId="0" applyFont="1" applyFill="1" applyAlignment="1">
      <alignment wrapText="1"/>
    </xf>
    <xf numFmtId="10" fontId="21" fillId="2" borderId="1" xfId="0" applyNumberFormat="1" applyFont="1" applyFill="1" applyBorder="1" applyAlignment="1" applyProtection="1">
      <alignment horizontal="center" vertical="center" wrapText="1"/>
      <protection locked="0"/>
    </xf>
    <xf numFmtId="0" fontId="33" fillId="0" borderId="0" xfId="0" applyFont="1" applyFill="1" applyAlignment="1">
      <alignment horizontal="left" vertical="center" wrapText="1"/>
    </xf>
    <xf numFmtId="49" fontId="20" fillId="2" borderId="1" xfId="0" applyNumberFormat="1" applyFont="1" applyFill="1" applyBorder="1" applyAlignment="1" applyProtection="1">
      <alignment horizontal="justify" vertical="top" wrapText="1"/>
      <protection locked="0"/>
    </xf>
    <xf numFmtId="49" fontId="23" fillId="2" borderId="1" xfId="0" applyNumberFormat="1" applyFont="1" applyFill="1" applyBorder="1" applyAlignment="1" applyProtection="1">
      <alignment horizontal="justify" vertical="top" wrapText="1"/>
      <protection locked="0"/>
    </xf>
    <xf numFmtId="49" fontId="34" fillId="2" borderId="1" xfId="0" applyNumberFormat="1" applyFont="1" applyFill="1" applyBorder="1" applyAlignment="1" applyProtection="1">
      <alignment horizontal="justify" vertical="top" wrapText="1"/>
      <protection locked="0"/>
    </xf>
    <xf numFmtId="49" fontId="23" fillId="2" borderId="1" xfId="0" applyNumberFormat="1" applyFont="1" applyFill="1" applyBorder="1" applyAlignment="1" applyProtection="1">
      <alignment horizontal="justify" vertical="center" wrapText="1"/>
      <protection locked="0"/>
    </xf>
    <xf numFmtId="0" fontId="35" fillId="3" borderId="0" xfId="0" applyFont="1" applyFill="1" applyAlignment="1">
      <alignment horizontal="left" vertical="center" wrapText="1"/>
    </xf>
    <xf numFmtId="0" fontId="16" fillId="2" borderId="0" xfId="0" applyFont="1" applyFill="1" applyAlignment="1">
      <alignment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49" fontId="31" fillId="2" borderId="1" xfId="0" applyNumberFormat="1" applyFont="1" applyFill="1" applyBorder="1" applyAlignment="1" applyProtection="1">
      <alignment horizontal="justify" vertical="center" wrapText="1"/>
      <protection locked="0"/>
    </xf>
    <xf numFmtId="0" fontId="23" fillId="2" borderId="1" xfId="0" applyFont="1" applyFill="1" applyBorder="1" applyAlignment="1" applyProtection="1">
      <alignment horizontal="justify" vertical="top" wrapText="1"/>
      <protection locked="0"/>
    </xf>
    <xf numFmtId="0" fontId="23" fillId="2" borderId="1" xfId="0" applyFont="1" applyFill="1" applyBorder="1" applyAlignment="1" applyProtection="1">
      <alignment horizontal="justify" vertical="center" wrapText="1"/>
      <protection locked="0"/>
    </xf>
    <xf numFmtId="0" fontId="34" fillId="2" borderId="1" xfId="0" applyFont="1" applyFill="1" applyBorder="1" applyAlignment="1" applyProtection="1">
      <alignment horizontal="justify" vertical="top" wrapText="1"/>
      <protection locked="0"/>
    </xf>
    <xf numFmtId="0" fontId="31" fillId="2"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top" wrapText="1"/>
      <protection locked="0"/>
    </xf>
    <xf numFmtId="49" fontId="33"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49" fontId="15" fillId="0" borderId="1" xfId="0" applyNumberFormat="1" applyFont="1" applyFill="1" applyBorder="1" applyAlignment="1" applyProtection="1">
      <alignment horizontal="justify" vertical="top" wrapText="1"/>
      <protection locked="0"/>
    </xf>
    <xf numFmtId="49" fontId="15" fillId="2" borderId="1" xfId="0" applyNumberFormat="1" applyFont="1" applyFill="1" applyBorder="1" applyAlignment="1" applyProtection="1">
      <alignment horizontal="justify" vertical="top" wrapText="1"/>
      <protection locked="0"/>
    </xf>
    <xf numFmtId="49" fontId="34" fillId="2" borderId="1" xfId="0" applyNumberFormat="1" applyFont="1" applyFill="1" applyBorder="1" applyAlignment="1" applyProtection="1">
      <alignment horizontal="justify" vertical="center" wrapText="1"/>
      <protection locked="0"/>
    </xf>
    <xf numFmtId="0" fontId="34" fillId="2" borderId="1" xfId="0" applyFont="1" applyFill="1" applyBorder="1" applyAlignment="1" applyProtection="1">
      <alignment horizontal="justify" vertical="center"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4" fontId="20" fillId="0" borderId="0" xfId="0" applyNumberFormat="1" applyFont="1" applyFill="1" applyAlignment="1">
      <alignment horizontal="left" vertical="center" wrapText="1"/>
    </xf>
    <xf numFmtId="0" fontId="39" fillId="2" borderId="1" xfId="0" applyFont="1" applyFill="1" applyBorder="1" applyAlignment="1">
      <alignment horizontal="justify" vertical="top" wrapText="1"/>
    </xf>
    <xf numFmtId="9" fontId="22" fillId="0" borderId="1" xfId="0" applyNumberFormat="1" applyFont="1" applyFill="1" applyBorder="1" applyAlignment="1" applyProtection="1">
      <alignment horizontal="center" vertical="center" wrapText="1"/>
      <protection locked="0"/>
    </xf>
    <xf numFmtId="4" fontId="16" fillId="2"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31" fillId="2" borderId="1" xfId="0" applyNumberFormat="1" applyFont="1" applyFill="1" applyBorder="1" applyAlignment="1" applyProtection="1">
      <alignment horizontal="center" vertical="center" wrapText="1"/>
      <protection locked="0"/>
    </xf>
    <xf numFmtId="4" fontId="33" fillId="2" borderId="1" xfId="0" applyNumberFormat="1" applyFont="1" applyFill="1" applyBorder="1" applyAlignment="1" applyProtection="1">
      <alignment horizontal="center" vertical="center" wrapText="1"/>
      <protection locked="0"/>
    </xf>
    <xf numFmtId="4" fontId="33"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9" fontId="38" fillId="2" borderId="1" xfId="0" applyNumberFormat="1" applyFont="1" applyFill="1" applyBorder="1" applyAlignment="1" applyProtection="1">
      <alignment horizontal="justify" vertical="top" wrapText="1"/>
      <protection locked="0"/>
    </xf>
    <xf numFmtId="0" fontId="26" fillId="2"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4" fontId="31" fillId="0"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10" fontId="33"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10" fontId="31"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top" wrapText="1"/>
      <protection locked="0"/>
    </xf>
    <xf numFmtId="0" fontId="44" fillId="0" borderId="1" xfId="0" applyFont="1" applyFill="1" applyBorder="1" applyAlignment="1" applyProtection="1">
      <alignment horizontal="justify" vertical="top" wrapText="1"/>
      <protection locked="0"/>
    </xf>
    <xf numFmtId="4" fontId="14" fillId="0" borderId="1" xfId="0" applyNumberFormat="1" applyFont="1" applyFill="1" applyBorder="1" applyAlignment="1" applyProtection="1">
      <alignment horizontal="center" vertical="center" wrapText="1"/>
      <protection locked="0"/>
    </xf>
    <xf numFmtId="4" fontId="13" fillId="2" borderId="1" xfId="0" applyNumberFormat="1" applyFont="1" applyFill="1" applyBorder="1" applyAlignment="1" applyProtection="1">
      <alignment horizontal="center" vertical="center" wrapText="1"/>
      <protection locked="0"/>
    </xf>
    <xf numFmtId="10" fontId="14" fillId="0" borderId="1" xfId="0" applyNumberFormat="1" applyFont="1" applyFill="1" applyBorder="1" applyAlignment="1" applyProtection="1">
      <alignment horizontal="center" vertical="center" wrapText="1"/>
      <protection locked="0"/>
    </xf>
    <xf numFmtId="10" fontId="13"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top" wrapText="1"/>
      <protection locked="0"/>
    </xf>
    <xf numFmtId="0" fontId="43" fillId="2" borderId="1" xfId="0" applyFont="1" applyFill="1" applyBorder="1" applyAlignment="1" applyProtection="1">
      <alignment horizontal="justify" vertical="top" wrapText="1"/>
      <protection locked="0"/>
    </xf>
    <xf numFmtId="0" fontId="44" fillId="2" borderId="1" xfId="0" applyFont="1" applyFill="1" applyBorder="1" applyAlignment="1" applyProtection="1">
      <alignment horizontal="justify" vertical="top" wrapText="1"/>
      <protection locked="0"/>
    </xf>
    <xf numFmtId="4" fontId="14" fillId="2"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4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top" wrapText="1"/>
      <protection locked="0"/>
    </xf>
    <xf numFmtId="0" fontId="45" fillId="0" borderId="4" xfId="0" applyFont="1" applyFill="1" applyBorder="1" applyAlignment="1" applyProtection="1">
      <alignment horizontal="left" vertical="top" wrapText="1"/>
      <protection locked="0"/>
    </xf>
    <xf numFmtId="0" fontId="45" fillId="0" borderId="2" xfId="0" applyFont="1" applyFill="1" applyBorder="1" applyAlignment="1" applyProtection="1">
      <alignment horizontal="left" vertical="top" wrapText="1"/>
      <protection locked="0"/>
    </xf>
    <xf numFmtId="0" fontId="45" fillId="0" borderId="3" xfId="0" applyFont="1" applyFill="1" applyBorder="1" applyAlignment="1" applyProtection="1">
      <alignment horizontal="left" vertical="top" wrapText="1"/>
      <protection locked="0"/>
    </xf>
    <xf numFmtId="0" fontId="42"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7" fillId="0" borderId="2"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32"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justify" vertical="top" wrapText="1"/>
      <protection locked="0"/>
    </xf>
    <xf numFmtId="9" fontId="26" fillId="0" borderId="1" xfId="0" applyNumberFormat="1" applyFont="1" applyFill="1" applyBorder="1" applyAlignment="1" applyProtection="1">
      <alignment horizontal="justify" vertical="top" wrapText="1"/>
      <protection locked="0"/>
    </xf>
    <xf numFmtId="9" fontId="38" fillId="0" borderId="1" xfId="0" applyNumberFormat="1" applyFont="1" applyFill="1" applyBorder="1" applyAlignment="1" applyProtection="1">
      <alignment horizontal="justify" vertical="top" wrapText="1"/>
      <protection locked="0"/>
    </xf>
    <xf numFmtId="0" fontId="26" fillId="2" borderId="1" xfId="0" applyFont="1" applyFill="1" applyBorder="1" applyAlignment="1" applyProtection="1">
      <alignment horizontal="justify" vertical="top" wrapText="1"/>
      <protection locked="0"/>
    </xf>
    <xf numFmtId="0" fontId="49" fillId="0" borderId="1" xfId="0" applyFont="1" applyFill="1" applyBorder="1" applyAlignment="1" applyProtection="1">
      <alignment horizontal="justify" vertical="top" wrapText="1"/>
      <protection locked="0"/>
    </xf>
    <xf numFmtId="9" fontId="27" fillId="2" borderId="1" xfId="0" applyNumberFormat="1" applyFont="1" applyFill="1" applyBorder="1" applyAlignment="1" applyProtection="1">
      <alignment horizontal="justify" vertical="top" wrapText="1"/>
      <protection locked="0"/>
    </xf>
    <xf numFmtId="9" fontId="38" fillId="2" borderId="1" xfId="0" applyNumberFormat="1" applyFont="1" applyFill="1" applyBorder="1" applyAlignment="1" applyProtection="1">
      <alignment horizontal="justify" vertical="top" wrapText="1"/>
      <protection locked="0"/>
    </xf>
    <xf numFmtId="9" fontId="26" fillId="0" borderId="4" xfId="0" applyNumberFormat="1" applyFont="1" applyFill="1" applyBorder="1" applyAlignment="1" applyProtection="1">
      <alignment horizontal="justify" vertical="center" wrapText="1"/>
      <protection locked="0"/>
    </xf>
    <xf numFmtId="9" fontId="26" fillId="0" borderId="2" xfId="0" applyNumberFormat="1" applyFont="1" applyFill="1" applyBorder="1" applyAlignment="1" applyProtection="1">
      <alignment horizontal="justify" vertical="center" wrapText="1"/>
      <protection locked="0"/>
    </xf>
    <xf numFmtId="9" fontId="26" fillId="0" borderId="3" xfId="0" applyNumberFormat="1"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170" Type="http://schemas.openxmlformats.org/officeDocument/2006/relationships/revisionLog" Target="revisionLog170.xml"/><Relationship Id="rId191" Type="http://schemas.openxmlformats.org/officeDocument/2006/relationships/revisionLog" Target="revisionLog191.xml"/><Relationship Id="rId196" Type="http://schemas.openxmlformats.org/officeDocument/2006/relationships/revisionLog" Target="revisionLog196.xml"/><Relationship Id="rId107" Type="http://schemas.openxmlformats.org/officeDocument/2006/relationships/revisionLog" Target="revisionLog107.xml"/><Relationship Id="rId16" Type="http://schemas.openxmlformats.org/officeDocument/2006/relationships/revisionLog" Target="revisionLog16.xml"/><Relationship Id="rId11" Type="http://schemas.openxmlformats.org/officeDocument/2006/relationships/revisionLog" Target="revisionLog11.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149" Type="http://schemas.openxmlformats.org/officeDocument/2006/relationships/revisionLog" Target="revisionLog149.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5" Type="http://schemas.openxmlformats.org/officeDocument/2006/relationships/revisionLog" Target="revisionLog5.xml"/><Relationship Id="rId95" Type="http://schemas.openxmlformats.org/officeDocument/2006/relationships/revisionLog" Target="revisionLog95.xml"/><Relationship Id="rId160" Type="http://schemas.openxmlformats.org/officeDocument/2006/relationships/revisionLog" Target="revisionLog160.xml"/><Relationship Id="rId181" Type="http://schemas.openxmlformats.org/officeDocument/2006/relationships/revisionLog" Target="revisionLog181.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192" Type="http://schemas.openxmlformats.org/officeDocument/2006/relationships/revisionLog" Target="revisionLog192.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7" Type="http://schemas.openxmlformats.org/officeDocument/2006/relationships/revisionLog" Target="revisionLog197.xml"/><Relationship Id="rId12" Type="http://schemas.openxmlformats.org/officeDocument/2006/relationships/revisionLog" Target="revisionLog12.xml"/><Relationship Id="rId33" Type="http://schemas.openxmlformats.org/officeDocument/2006/relationships/revisionLog" Target="revisionLog33.xml"/><Relationship Id="rId108" Type="http://schemas.openxmlformats.org/officeDocument/2006/relationships/revisionLog" Target="revisionLog108.xml"/><Relationship Id="rId129" Type="http://schemas.openxmlformats.org/officeDocument/2006/relationships/revisionLog" Target="revisionLog129.xml"/><Relationship Id="rId17" Type="http://schemas.openxmlformats.org/officeDocument/2006/relationships/revisionLog" Target="revisionLog17.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124" Type="http://schemas.openxmlformats.org/officeDocument/2006/relationships/revisionLog" Target="revisionLog124.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6" Type="http://schemas.openxmlformats.org/officeDocument/2006/relationships/revisionLog" Target="revisionLog6.xml"/><Relationship Id="rId1" Type="http://schemas.openxmlformats.org/officeDocument/2006/relationships/revisionLog" Target="revisionLog1.xml"/><Relationship Id="rId23" Type="http://schemas.openxmlformats.org/officeDocument/2006/relationships/revisionLog" Target="revisionLog23.xml"/><Relationship Id="rId119" Type="http://schemas.openxmlformats.org/officeDocument/2006/relationships/revisionLog" Target="revisionLog119.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151.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72" Type="http://schemas.openxmlformats.org/officeDocument/2006/relationships/revisionLog" Target="revisionLog172.xml"/><Relationship Id="rId193" Type="http://schemas.openxmlformats.org/officeDocument/2006/relationships/revisionLog" Target="revisionLog193.xml"/><Relationship Id="rId13" Type="http://schemas.openxmlformats.org/officeDocument/2006/relationships/revisionLog" Target="revisionLog13.xml"/><Relationship Id="rId109" Type="http://schemas.openxmlformats.org/officeDocument/2006/relationships/revisionLog" Target="revisionLog109.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04" Type="http://schemas.openxmlformats.org/officeDocument/2006/relationships/revisionLog" Target="revisionLog104.xml"/><Relationship Id="rId120" Type="http://schemas.openxmlformats.org/officeDocument/2006/relationships/revisionLog" Target="revisionLog120.xml"/><Relationship Id="rId125" Type="http://schemas.openxmlformats.org/officeDocument/2006/relationships/revisionLog" Target="revisionLog125.xml"/><Relationship Id="rId141" Type="http://schemas.openxmlformats.org/officeDocument/2006/relationships/revisionLog" Target="revisionLog141.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7" Type="http://schemas.openxmlformats.org/officeDocument/2006/relationships/revisionLog" Target="revisionLog7.xml"/><Relationship Id="rId71" Type="http://schemas.openxmlformats.org/officeDocument/2006/relationships/revisionLog" Target="revisionLog71.xml"/><Relationship Id="rId92" Type="http://schemas.openxmlformats.org/officeDocument/2006/relationships/revisionLog" Target="revisionLog92.xml"/><Relationship Id="rId162" Type="http://schemas.openxmlformats.org/officeDocument/2006/relationships/revisionLog" Target="revisionLog162.xml"/><Relationship Id="rId183" Type="http://schemas.openxmlformats.org/officeDocument/2006/relationships/revisionLog" Target="revisionLog183.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15" Type="http://schemas.openxmlformats.org/officeDocument/2006/relationships/revisionLog" Target="revisionLog115.xml"/><Relationship Id="rId131" Type="http://schemas.openxmlformats.org/officeDocument/2006/relationships/revisionLog" Target="revisionLog131.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61" Type="http://schemas.openxmlformats.org/officeDocument/2006/relationships/revisionLog" Target="revisionLog61.xml"/><Relationship Id="rId82" Type="http://schemas.openxmlformats.org/officeDocument/2006/relationships/revisionLog" Target="revisionLog82.xml"/><Relationship Id="rId152" Type="http://schemas.openxmlformats.org/officeDocument/2006/relationships/revisionLog" Target="revisionLog152.xml"/><Relationship Id="rId173" Type="http://schemas.openxmlformats.org/officeDocument/2006/relationships/revisionLog" Target="revisionLog173.xml"/><Relationship Id="rId194" Type="http://schemas.openxmlformats.org/officeDocument/2006/relationships/revisionLog" Target="revisionLog194.xml"/><Relationship Id="rId19" Type="http://schemas.openxmlformats.org/officeDocument/2006/relationships/revisionLog" Target="revisionLog19.xml"/><Relationship Id="rId14" Type="http://schemas.openxmlformats.org/officeDocument/2006/relationships/revisionLog" Target="revisionLog14.xml"/><Relationship Id="rId30" Type="http://schemas.openxmlformats.org/officeDocument/2006/relationships/revisionLog" Target="revisionLog3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100" Type="http://schemas.openxmlformats.org/officeDocument/2006/relationships/revisionLog" Target="revisionLog10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189" Type="http://schemas.openxmlformats.org/officeDocument/2006/relationships/revisionLog" Target="revisionLog189.xml"/><Relationship Id="rId3" Type="http://schemas.openxmlformats.org/officeDocument/2006/relationships/revisionLog" Target="revisionLog3.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20" Type="http://schemas.openxmlformats.org/officeDocument/2006/relationships/revisionLog" Target="revisionLog20.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79" Type="http://schemas.openxmlformats.org/officeDocument/2006/relationships/revisionLog" Target="revisionLog179.xml"/><Relationship Id="rId195" Type="http://schemas.openxmlformats.org/officeDocument/2006/relationships/revisionLog" Target="revisionLog195.xml"/><Relationship Id="rId190" Type="http://schemas.openxmlformats.org/officeDocument/2006/relationships/revisionLog" Target="revisionLog190.xml"/><Relationship Id="rId15" Type="http://schemas.openxmlformats.org/officeDocument/2006/relationships/revisionLog" Target="revisionLog15.xml"/><Relationship Id="rId36" Type="http://schemas.openxmlformats.org/officeDocument/2006/relationships/revisionLog" Target="revisionLog36.xml"/><Relationship Id="rId57" Type="http://schemas.openxmlformats.org/officeDocument/2006/relationships/revisionLog" Target="revisionLog57.xml"/><Relationship Id="rId106" Type="http://schemas.openxmlformats.org/officeDocument/2006/relationships/revisionLog" Target="revisionLog106.xml"/><Relationship Id="rId127" Type="http://schemas.openxmlformats.org/officeDocument/2006/relationships/revisionLog" Target="revisionLog127.xml"/><Relationship Id="rId10" Type="http://schemas.openxmlformats.org/officeDocument/2006/relationships/revisionLog" Target="revisionLog10.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78" Type="http://schemas.openxmlformats.org/officeDocument/2006/relationships/revisionLog" Target="revisionLog78.xml"/><Relationship Id="rId94" Type="http://schemas.openxmlformats.org/officeDocument/2006/relationships/revisionLog" Target="revisionLog94.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48" Type="http://schemas.openxmlformats.org/officeDocument/2006/relationships/revisionLog" Target="revisionLog148.xml"/><Relationship Id="rId164" Type="http://schemas.openxmlformats.org/officeDocument/2006/relationships/revisionLog" Target="revisionLog164.xml"/><Relationship Id="rId169" Type="http://schemas.openxmlformats.org/officeDocument/2006/relationships/revisionLog" Target="revisionLog169.xml"/><Relationship Id="rId185" Type="http://schemas.openxmlformats.org/officeDocument/2006/relationships/revisionLog" Target="revisionLog185.xml"/><Relationship Id="rId4" Type="http://schemas.openxmlformats.org/officeDocument/2006/relationships/revisionLog" Target="revisionLog4.xml"/><Relationship Id="rId9" Type="http://schemas.openxmlformats.org/officeDocument/2006/relationships/revisionLog" Target="revisionLog9.xml"/><Relationship Id="rId180" Type="http://schemas.openxmlformats.org/officeDocument/2006/relationships/revisionLog" Target="revisionLog180.xml"/><Relationship Id="rId26" Type="http://schemas.openxmlformats.org/officeDocument/2006/relationships/revisionLog" Target="revisionLog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33F60F8-A80A-4C05-BB53-6BB3167B654F}" diskRevisions="1" revisionId="534" version="197">
  <header guid="{CD83B8FB-1361-4FE3-8A23-A5EC02EE31C0}" dateTime="2018-11-07T10:37:06" maxSheetId="2" userName="Фесик Светлана Викторовна" r:id="rId1">
    <sheetIdMap count="1">
      <sheetId val="1"/>
    </sheetIdMap>
  </header>
  <header guid="{D1F20F6E-F57C-4A34-ACD8-08547C2E8BB5}" dateTime="2018-11-07T10:40:17" maxSheetId="2" userName="Крыжановская Анна Александровна" r:id="rId2">
    <sheetIdMap count="1">
      <sheetId val="1"/>
    </sheetIdMap>
  </header>
  <header guid="{331B0DFA-965D-4832-8252-3CCCB7A672FD}" dateTime="2018-11-07T10:41:09" maxSheetId="2" userName="Крыжановская Анна Александровна" r:id="rId3">
    <sheetIdMap count="1">
      <sheetId val="1"/>
    </sheetIdMap>
  </header>
  <header guid="{2C456671-1D97-4BC6-B6EF-30D21FC898B6}" dateTime="2018-11-07T10:41:36" maxSheetId="2" userName="Крыжановская Анна Александровна" r:id="rId4">
    <sheetIdMap count="1">
      <sheetId val="1"/>
    </sheetIdMap>
  </header>
  <header guid="{E2256A68-9666-46B6-B171-4A453643F515}" dateTime="2018-11-07T10:43:03" maxSheetId="2" userName="Крыжановская Анна Александровна" r:id="rId5" minRId="2">
    <sheetIdMap count="1">
      <sheetId val="1"/>
    </sheetIdMap>
  </header>
  <header guid="{53CF4B3B-942F-4E31-8926-01AD3549291A}" dateTime="2018-11-07T10:43:09" maxSheetId="2" userName="Крыжановская Анна Александровна" r:id="rId6">
    <sheetIdMap count="1">
      <sheetId val="1"/>
    </sheetIdMap>
  </header>
  <header guid="{299F751A-4D3F-40E6-A1B0-05FBA8417901}" dateTime="2018-11-07T10:44:00" maxSheetId="2" userName="Крыжановская Анна Александровна" r:id="rId7" minRId="3" maxRId="4">
    <sheetIdMap count="1">
      <sheetId val="1"/>
    </sheetIdMap>
  </header>
  <header guid="{CFE7FE2F-A34F-4E7E-A7FE-8B4B6B671AB1}" dateTime="2018-11-07T10:44:49" maxSheetId="2" userName="Крыжановская Анна Александровна" r:id="rId8" minRId="5">
    <sheetIdMap count="1">
      <sheetId val="1"/>
    </sheetIdMap>
  </header>
  <header guid="{4EC2FDE9-9E02-457C-9DA2-EF65F9BCCBE0}" dateTime="2018-11-07T10:44:51" maxSheetId="2" userName="Вершинина Мария Игоревна" r:id="rId9" minRId="6" maxRId="8">
    <sheetIdMap count="1">
      <sheetId val="1"/>
    </sheetIdMap>
  </header>
  <header guid="{3BB5740F-4F51-435B-BC14-F2F5E38E67DB}" dateTime="2018-11-07T10:44:57" maxSheetId="2" userName="Крыжановская Анна Александровна" r:id="rId10">
    <sheetIdMap count="1">
      <sheetId val="1"/>
    </sheetIdMap>
  </header>
  <header guid="{B3079AEB-9875-422C-B4C8-C7729A05AF2F}" dateTime="2018-11-07T10:46:22" maxSheetId="2" userName="Фесик Светлана Викторовна" r:id="rId11">
    <sheetIdMap count="1">
      <sheetId val="1"/>
    </sheetIdMap>
  </header>
  <header guid="{4DE0F89E-AA2F-49BC-85EF-D292D9E3286B}" dateTime="2018-11-07T10:46:59" maxSheetId="2" userName="Фесик Светлана Викторовна" r:id="rId12">
    <sheetIdMap count="1">
      <sheetId val="1"/>
    </sheetIdMap>
  </header>
  <header guid="{83E350D9-01AE-4DBF-9DF2-EF996C3C76EE}" dateTime="2018-11-07T10:47:52" maxSheetId="2" userName="Крыжановская Анна Александровна" r:id="rId13">
    <sheetIdMap count="1">
      <sheetId val="1"/>
    </sheetIdMap>
  </header>
  <header guid="{460899F2-E153-4AA6-A232-19C5DFD38687}" dateTime="2018-11-07T10:51:35" maxSheetId="2" userName="Крыжановская Анна Александровна" r:id="rId14" minRId="14" maxRId="15">
    <sheetIdMap count="1">
      <sheetId val="1"/>
    </sheetIdMap>
  </header>
  <header guid="{19579C45-A7D5-46C2-9E95-68C0693D064A}" dateTime="2018-11-07T10:52:27" maxSheetId="2" userName="Крыжановская Анна Александровна" r:id="rId15" minRId="16">
    <sheetIdMap count="1">
      <sheetId val="1"/>
    </sheetIdMap>
  </header>
  <header guid="{C3F1F418-4876-4D70-9CCA-15FDD5297DA5}" dateTime="2018-11-07T10:53:08" maxSheetId="2" userName="Крыжановская Анна Александровна" r:id="rId16" minRId="17">
    <sheetIdMap count="1">
      <sheetId val="1"/>
    </sheetIdMap>
  </header>
  <header guid="{1D11591C-213F-4AC0-820A-C0E821E496A5}" dateTime="2018-11-07T10:55:05" maxSheetId="2" userName="Крыжановская Анна Александровна" r:id="rId17">
    <sheetIdMap count="1">
      <sheetId val="1"/>
    </sheetIdMap>
  </header>
  <header guid="{C941A48E-90C8-473F-8823-D9C848DE4592}" dateTime="2018-11-07T10:55:45" maxSheetId="2" userName="Крыжановская Анна Александровна" r:id="rId18">
    <sheetIdMap count="1">
      <sheetId val="1"/>
    </sheetIdMap>
  </header>
  <header guid="{A5059288-E44C-4581-A8A0-0A3FAEEB9A19}" dateTime="2018-11-07T10:55:59" maxSheetId="2" userName="Крыжановская Анна Александровна" r:id="rId19">
    <sheetIdMap count="1">
      <sheetId val="1"/>
    </sheetIdMap>
  </header>
  <header guid="{038CE550-8800-4F08-8EE5-D9D41029D8A1}" dateTime="2018-11-07T10:56:06" maxSheetId="2" userName="Крыжановская Анна Александровна" r:id="rId20">
    <sheetIdMap count="1">
      <sheetId val="1"/>
    </sheetIdMap>
  </header>
  <header guid="{DC3B9B82-4E3C-4EFA-977B-83CC1AEE960A}" dateTime="2018-11-07T10:57:01" maxSheetId="2" userName="Крыжановская Анна Александровна" r:id="rId21" minRId="19">
    <sheetIdMap count="1">
      <sheetId val="1"/>
    </sheetIdMap>
  </header>
  <header guid="{0366546D-15FC-4F1F-95C8-1F98AEF099A8}" dateTime="2018-11-07T10:57:09" maxSheetId="2" userName="Фесик Светлана Викторовна" r:id="rId22">
    <sheetIdMap count="1">
      <sheetId val="1"/>
    </sheetIdMap>
  </header>
  <header guid="{D52F03E4-5F25-4C19-AD65-B590507B2296}" dateTime="2018-11-07T10:57:22" maxSheetId="2" userName="Крыжановская Анна Александровна" r:id="rId23">
    <sheetIdMap count="1">
      <sheetId val="1"/>
    </sheetIdMap>
  </header>
  <header guid="{BBBFC46C-4833-41FA-B05B-C1BA7B410650}" dateTime="2018-11-07T10:57:43" maxSheetId="2" userName="Крыжановская Анна Александровна" r:id="rId24">
    <sheetIdMap count="1">
      <sheetId val="1"/>
    </sheetIdMap>
  </header>
  <header guid="{0C1B71D4-68B2-43B1-8E6E-AAA379B0E57B}" dateTime="2018-11-07T10:59:15" maxSheetId="2" userName="Крыжановская Анна Александровна" r:id="rId25" minRId="21">
    <sheetIdMap count="1">
      <sheetId val="1"/>
    </sheetIdMap>
  </header>
  <header guid="{BA8022F6-6134-4ACE-A218-C63F5CE6F19C}" dateTime="2018-11-07T10:59:45" maxSheetId="2" userName="Крыжановская Анна Александровна" r:id="rId26" minRId="23">
    <sheetIdMap count="1">
      <sheetId val="1"/>
    </sheetIdMap>
  </header>
  <header guid="{B26DA7D8-22F0-4955-8402-B3AC4392E8E9}" dateTime="2018-11-07T11:00:18" maxSheetId="2" userName="Крыжановская Анна Александровна" r:id="rId27" minRId="24">
    <sheetIdMap count="1">
      <sheetId val="1"/>
    </sheetIdMap>
  </header>
  <header guid="{54389A71-870A-4EA1-ADC2-2B308292E95B}" dateTime="2018-11-07T11:00:31" maxSheetId="2" userName="Крыжановская Анна Александровна" r:id="rId28" minRId="25">
    <sheetIdMap count="1">
      <sheetId val="1"/>
    </sheetIdMap>
  </header>
  <header guid="{D77ABA47-5B50-4584-A686-07C123462466}" dateTime="2018-11-07T11:01:20" maxSheetId="2" userName="Крыжановская Анна Александровна" r:id="rId29" minRId="26">
    <sheetIdMap count="1">
      <sheetId val="1"/>
    </sheetIdMap>
  </header>
  <header guid="{1F6E9CD2-0109-4BDD-A89A-3C7107535530}" dateTime="2018-11-07T11:01:30" maxSheetId="2" userName="Фесик Светлана Викторовна" r:id="rId30" minRId="27">
    <sheetIdMap count="1">
      <sheetId val="1"/>
    </sheetIdMap>
  </header>
  <header guid="{D4516190-0573-4EB1-B524-887BF3F13082}" dateTime="2018-11-07T11:02:04" maxSheetId="2" userName="Крыжановская Анна Александровна" r:id="rId31" minRId="28">
    <sheetIdMap count="1">
      <sheetId val="1"/>
    </sheetIdMap>
  </header>
  <header guid="{C4E05ED2-A301-495D-A67A-67B7A67C29BB}" dateTime="2018-11-07T11:02:15" maxSheetId="2" userName="Крыжановская Анна Александровна" r:id="rId32" minRId="29">
    <sheetIdMap count="1">
      <sheetId val="1"/>
    </sheetIdMap>
  </header>
  <header guid="{2F9E8CC7-9638-4D14-9086-21BE3C8EF669}" dateTime="2018-11-07T11:02:31" maxSheetId="2" userName="Крыжановская Анна Александровна" r:id="rId33" minRId="30">
    <sheetIdMap count="1">
      <sheetId val="1"/>
    </sheetIdMap>
  </header>
  <header guid="{8C8BBC7E-9C1C-4D84-A066-EE318A4EC6EE}" dateTime="2018-11-07T11:02:48" maxSheetId="2" userName="Крыжановская Анна Александровна" r:id="rId34" minRId="31">
    <sheetIdMap count="1">
      <sheetId val="1"/>
    </sheetIdMap>
  </header>
  <header guid="{E770F9F4-D5BF-40F0-A397-836CA3E3B9BF}" dateTime="2018-11-07T11:03:21" maxSheetId="2" userName="Крыжановская Анна Александровна" r:id="rId35" minRId="32">
    <sheetIdMap count="1">
      <sheetId val="1"/>
    </sheetIdMap>
  </header>
  <header guid="{EBDF1427-DB03-4894-954A-D709BDA6F2E1}" dateTime="2018-11-07T11:03:36" maxSheetId="2" userName="Крыжановская Анна Александровна" r:id="rId36" minRId="33">
    <sheetIdMap count="1">
      <sheetId val="1"/>
    </sheetIdMap>
  </header>
  <header guid="{01DF4335-24F1-4491-9760-B90B55A5517F}" dateTime="2018-11-07T11:04:23" maxSheetId="2" userName="Крыжановская Анна Александровна" r:id="rId37" minRId="34">
    <sheetIdMap count="1">
      <sheetId val="1"/>
    </sheetIdMap>
  </header>
  <header guid="{D673F7F9-9094-4665-8C52-557813D349C4}" dateTime="2018-11-07T11:04:53" maxSheetId="2" userName="Крыжановская Анна Александровна" r:id="rId38" minRId="35">
    <sheetIdMap count="1">
      <sheetId val="1"/>
    </sheetIdMap>
  </header>
  <header guid="{36D36CC5-CCC6-4920-BAE8-A721D1A126BE}" dateTime="2018-11-07T11:08:06" maxSheetId="2" userName="Крыжановская Анна Александровна" r:id="rId39" minRId="36">
    <sheetIdMap count="1">
      <sheetId val="1"/>
    </sheetIdMap>
  </header>
  <header guid="{8DF26CEF-238E-4F5E-95AE-544AB51DF556}" dateTime="2018-11-07T11:08:18" maxSheetId="2" userName="Крыжановская Анна Александровна" r:id="rId40" minRId="37">
    <sheetIdMap count="1">
      <sheetId val="1"/>
    </sheetIdMap>
  </header>
  <header guid="{71886F60-BC48-4596-9189-AD1F4D774CBF}" dateTime="2018-11-07T11:08:28" maxSheetId="2" userName="Крыжановская Анна Александровна" r:id="rId41" minRId="38">
    <sheetIdMap count="1">
      <sheetId val="1"/>
    </sheetIdMap>
  </header>
  <header guid="{145949A4-DBA9-4ACB-A57C-F06B8410E7DE}" dateTime="2018-11-07T11:08:57" maxSheetId="2" userName="Крыжановская Анна Александровна" r:id="rId42" minRId="39">
    <sheetIdMap count="1">
      <sheetId val="1"/>
    </sheetIdMap>
  </header>
  <header guid="{7B78ED87-859A-41A9-B1F4-AF2CE589AEAB}" dateTime="2018-11-07T11:09:05" maxSheetId="2" userName="Крыжановская Анна Александровна" r:id="rId43" minRId="40">
    <sheetIdMap count="1">
      <sheetId val="1"/>
    </sheetIdMap>
  </header>
  <header guid="{F9C9DC47-5D4A-4A87-A86E-C09464A93BA6}" dateTime="2018-11-07T11:15:48" maxSheetId="2" userName="Перевощикова Анна Васильевна" r:id="rId44" minRId="41" maxRId="42">
    <sheetIdMap count="1">
      <sheetId val="1"/>
    </sheetIdMap>
  </header>
  <header guid="{3F7C440B-E07C-43B3-BF1A-802E52629604}" dateTime="2018-11-07T11:16:39" maxSheetId="2" userName="Крыжановская Анна Александровна" r:id="rId45" minRId="43">
    <sheetIdMap count="1">
      <sheetId val="1"/>
    </sheetIdMap>
  </header>
  <header guid="{5859BEE5-28E0-4E9D-BC32-D876B7E4209C}" dateTime="2018-11-07T11:17:16" maxSheetId="2" userName="Крыжановская Анна Александровна" r:id="rId46" minRId="44">
    <sheetIdMap count="1">
      <sheetId val="1"/>
    </sheetIdMap>
  </header>
  <header guid="{D671E682-AE59-4994-83DB-A4DD7BAF9555}" dateTime="2018-11-07T11:18:24" maxSheetId="2" userName="Крыжановская Анна Александровна" r:id="rId47" minRId="45">
    <sheetIdMap count="1">
      <sheetId val="1"/>
    </sheetIdMap>
  </header>
  <header guid="{488643D3-6571-4325-9DE3-C4395D850EFB}" dateTime="2018-11-07T11:18:28" maxSheetId="2" userName="Перевощикова Анна Васильевна" r:id="rId48" minRId="46" maxRId="47">
    <sheetIdMap count="1">
      <sheetId val="1"/>
    </sheetIdMap>
  </header>
  <header guid="{FB1233D7-217D-4F84-B184-17A6DAF27A31}" dateTime="2018-11-07T11:18:36" maxSheetId="2" userName="Крыжановская Анна Александровна" r:id="rId49" minRId="48">
    <sheetIdMap count="1">
      <sheetId val="1"/>
    </sheetIdMap>
  </header>
  <header guid="{9A4570E0-76FC-445A-8655-9908A4C16ECD}" dateTime="2018-11-07T11:20:10" maxSheetId="2" userName="Крыжановская Анна Александровна" r:id="rId50" minRId="49">
    <sheetIdMap count="1">
      <sheetId val="1"/>
    </sheetIdMap>
  </header>
  <header guid="{35063246-607E-4542-9526-518AD7334768}" dateTime="2018-11-07T11:20:15" maxSheetId="2" userName="Крыжановская Анна Александровна" r:id="rId51" minRId="50">
    <sheetIdMap count="1">
      <sheetId val="1"/>
    </sheetIdMap>
  </header>
  <header guid="{AF84DBB2-1873-40C1-822D-1B0E0A94796A}" dateTime="2018-11-07T11:21:16" maxSheetId="2" userName="Крыжановская Анна Александровна" r:id="rId52" minRId="51">
    <sheetIdMap count="1">
      <sheetId val="1"/>
    </sheetIdMap>
  </header>
  <header guid="{C64561AE-FCF2-4F45-A301-13DF4568A749}" dateTime="2018-11-07T11:21:20" maxSheetId="2" userName="Фесик Светлана Викторовна" r:id="rId53" minRId="53" maxRId="55">
    <sheetIdMap count="1">
      <sheetId val="1"/>
    </sheetIdMap>
  </header>
  <header guid="{51524942-C971-4FD9-95AD-330F414D1F05}" dateTime="2018-11-07T11:22:15" maxSheetId="2" userName="Перевощикова Анна Васильевна" r:id="rId54" minRId="56" maxRId="62">
    <sheetIdMap count="1">
      <sheetId val="1"/>
    </sheetIdMap>
  </header>
  <header guid="{2F971F7C-57C7-416B-8FF8-39AB13AA847C}" dateTime="2018-11-07T11:22:29" maxSheetId="2" userName="Фесик Светлана Викторовна" r:id="rId55" minRId="63">
    <sheetIdMap count="1">
      <sheetId val="1"/>
    </sheetIdMap>
  </header>
  <header guid="{55774F43-5B8F-498D-9A1D-8300D8068D4D}" dateTime="2018-11-07T11:22:50" maxSheetId="2" userName="Крыжановская Анна Александровна" r:id="rId56">
    <sheetIdMap count="1">
      <sheetId val="1"/>
    </sheetIdMap>
  </header>
  <header guid="{0CEF6F47-6F52-4EA7-BA75-87C21C59258F}" dateTime="2018-11-07T11:24:09" maxSheetId="2" userName="Перевощикова Анна Васильевна" r:id="rId57">
    <sheetIdMap count="1">
      <sheetId val="1"/>
    </sheetIdMap>
  </header>
  <header guid="{650C703E-F836-42E0-A4D0-B7F0948F9E43}" dateTime="2018-11-07T11:25:13" maxSheetId="2" userName="Перевощикова Анна Васильевна" r:id="rId58" minRId="65" maxRId="66">
    <sheetIdMap count="1">
      <sheetId val="1"/>
    </sheetIdMap>
  </header>
  <header guid="{6D56F5DD-C932-4ADC-B553-26FF562A9F06}" dateTime="2018-11-07T11:27:16" maxSheetId="2" userName="Перевощикова Анна Васильевна" r:id="rId59" minRId="67" maxRId="71">
    <sheetIdMap count="1">
      <sheetId val="1"/>
    </sheetIdMap>
  </header>
  <header guid="{182F69C4-7617-4F4E-BC17-6AD34F095E09}" dateTime="2018-11-07T11:27:27" maxSheetId="2" userName="Крыжановская Анна Александровна" r:id="rId60" minRId="72">
    <sheetIdMap count="1">
      <sheetId val="1"/>
    </sheetIdMap>
  </header>
  <header guid="{15FF2E6E-CBF1-472B-9BAB-47809B3AD1D4}" dateTime="2018-11-07T11:27:46" maxSheetId="2" userName="Крыжановская Анна Александровна" r:id="rId61" minRId="73">
    <sheetIdMap count="1">
      <sheetId val="1"/>
    </sheetIdMap>
  </header>
  <header guid="{D8EED1D2-16BF-4B67-BFB7-E114B723BD63}" dateTime="2018-11-07T11:27:54" maxSheetId="2" userName="Крыжановская Анна Александровна" r:id="rId62" minRId="74">
    <sheetIdMap count="1">
      <sheetId val="1"/>
    </sheetIdMap>
  </header>
  <header guid="{327179E7-6E64-4402-8B7A-BEDCCDE74D90}" dateTime="2018-11-07T11:28:37" maxSheetId="2" userName="Фесик Светлана Викторовна" r:id="rId63" minRId="75">
    <sheetIdMap count="1">
      <sheetId val="1"/>
    </sheetIdMap>
  </header>
  <header guid="{6D79E6DB-E7D7-4880-8403-D59728716842}" dateTime="2018-11-07T11:28:48" maxSheetId="2" userName="Крыжановская Анна Александровна" r:id="rId64" minRId="76">
    <sheetIdMap count="1">
      <sheetId val="1"/>
    </sheetIdMap>
  </header>
  <header guid="{9BB0D054-CE24-47A6-BDC6-7A9F16BAA934}" dateTime="2018-11-07T11:39:25" maxSheetId="2" userName="Крыжановская Анна Александровна" r:id="rId65">
    <sheetIdMap count="1">
      <sheetId val="1"/>
    </sheetIdMap>
  </header>
  <header guid="{F242E651-44CF-4138-BA27-1449A0E229AA}" dateTime="2018-11-07T11:39:55" maxSheetId="2" userName="Крыжановская Анна Александровна" r:id="rId66">
    <sheetIdMap count="1">
      <sheetId val="1"/>
    </sheetIdMap>
  </header>
  <header guid="{F88A94E1-68C6-4D87-AC2A-2AA2AA40AEBD}" dateTime="2018-11-07T11:40:18" maxSheetId="2" userName="Крыжановская Анна Александровна" r:id="rId67" minRId="78">
    <sheetIdMap count="1">
      <sheetId val="1"/>
    </sheetIdMap>
  </header>
  <header guid="{7E546921-355E-44C0-AB47-3E3370F9DDCE}" dateTime="2018-11-07T11:41:35" maxSheetId="2" userName="Крыжановская Анна Александровна" r:id="rId68" minRId="79">
    <sheetIdMap count="1">
      <sheetId val="1"/>
    </sheetIdMap>
  </header>
  <header guid="{DCC65376-FC43-480E-BF64-D4E1F74CDAA2}" dateTime="2018-11-07T11:41:48" maxSheetId="2" userName="Крыжановская Анна Александровна" r:id="rId69">
    <sheetIdMap count="1">
      <sheetId val="1"/>
    </sheetIdMap>
  </header>
  <header guid="{4D853896-459B-402B-BAEB-D28C42D2D38E}" dateTime="2018-11-07T11:42:20" maxSheetId="2" userName="Крыжановская Анна Александровна" r:id="rId70" minRId="80">
    <sheetIdMap count="1">
      <sheetId val="1"/>
    </sheetIdMap>
  </header>
  <header guid="{50870CC8-28BC-45A2-88BE-80466371974B}" dateTime="2018-11-07T11:42:30" maxSheetId="2" userName="Крыжановская Анна Александровна" r:id="rId71">
    <sheetIdMap count="1">
      <sheetId val="1"/>
    </sheetIdMap>
  </header>
  <header guid="{B575BB53-6E2E-4445-9197-DBB0A2E74056}" dateTime="2018-11-07T11:42:56" maxSheetId="2" userName="Крыжановская Анна Александровна" r:id="rId72">
    <sheetIdMap count="1">
      <sheetId val="1"/>
    </sheetIdMap>
  </header>
  <header guid="{8D31641E-D51C-4DA7-AFFC-2149E13DDDA6}" dateTime="2018-11-07T11:45:50" maxSheetId="2" userName="Крыжановская Анна Александровна" r:id="rId73" minRId="81">
    <sheetIdMap count="1">
      <sheetId val="1"/>
    </sheetIdMap>
  </header>
  <header guid="{378B6F78-4904-4A02-8E53-742BFE8BE8BF}" dateTime="2018-11-07T11:46:01" maxSheetId="2" userName="Крыжановская Анна Александровна" r:id="rId74" minRId="82">
    <sheetIdMap count="1">
      <sheetId val="1"/>
    </sheetIdMap>
  </header>
  <header guid="{B84AE330-BE04-4032-93BF-D1215568D885}" dateTime="2018-11-07T11:49:08" maxSheetId="2" userName="Крыжановская Анна Александровна" r:id="rId75" minRId="83">
    <sheetIdMap count="1">
      <sheetId val="1"/>
    </sheetIdMap>
  </header>
  <header guid="{4A629C3B-4AA6-422D-B9B5-6F7DA3409C82}" dateTime="2018-11-07T11:50:26" maxSheetId="2" userName="Фесик Светлана Викторовна" r:id="rId76" minRId="84">
    <sheetIdMap count="1">
      <sheetId val="1"/>
    </sheetIdMap>
  </header>
  <header guid="{2D80A0FD-8F40-401A-A6C3-75BAA2B658DC}" dateTime="2018-11-07T11:56:58" maxSheetId="2" userName="Фесик Светлана Викторовна" r:id="rId77" minRId="85" maxRId="87">
    <sheetIdMap count="1">
      <sheetId val="1"/>
    </sheetIdMap>
  </header>
  <header guid="{E494C36F-AE97-4623-A192-441A66BCD963}" dateTime="2018-11-07T13:24:57" maxSheetId="2" userName="Крыжановская Анна Александровна" r:id="rId78" minRId="88">
    <sheetIdMap count="1">
      <sheetId val="1"/>
    </sheetIdMap>
  </header>
  <header guid="{4E86C11F-D551-40BA-99C3-C0C5FA0CEEA4}" dateTime="2018-11-07T13:31:44" maxSheetId="2" userName="Крыжановская Анна Александровна" r:id="rId79">
    <sheetIdMap count="1">
      <sheetId val="1"/>
    </sheetIdMap>
  </header>
  <header guid="{20987E4E-1D2E-459A-A9DF-67CEC38F9DF8}" dateTime="2018-11-07T13:33:58" maxSheetId="2" userName="Перевощикова Анна Васильевна" r:id="rId80" minRId="90" maxRId="91">
    <sheetIdMap count="1">
      <sheetId val="1"/>
    </sheetIdMap>
  </header>
  <header guid="{A8B03826-6D36-4DEB-AA8B-6501241B5E4E}" dateTime="2018-11-07T13:37:59" maxSheetId="2" userName="Фесик Светлана Викторовна" r:id="rId81" minRId="92" maxRId="93">
    <sheetIdMap count="1">
      <sheetId val="1"/>
    </sheetIdMap>
  </header>
  <header guid="{9B461558-A02F-4130-905A-2AF7304C5877}" dateTime="2018-11-07T13:46:55" maxSheetId="2" userName="Перевощикова Анна Васильевна" r:id="rId82" minRId="94">
    <sheetIdMap count="1">
      <sheetId val="1"/>
    </sheetIdMap>
  </header>
  <header guid="{79882CE0-A842-4493-B7D2-1C394541E988}" dateTime="2018-11-07T14:42:57" maxSheetId="2" userName="Перевощикова Анна Васильевна" r:id="rId83" minRId="98">
    <sheetIdMap count="1">
      <sheetId val="1"/>
    </sheetIdMap>
  </header>
  <header guid="{F3A1005E-802F-4F68-8B70-CB13491796F8}" dateTime="2018-11-07T14:43:42" maxSheetId="2" userName="Фесик Светлана Викторовна" r:id="rId84" minRId="99">
    <sheetIdMap count="1">
      <sheetId val="1"/>
    </sheetIdMap>
  </header>
  <header guid="{89A7A987-5EA7-4F7F-942D-93CD3C3FB763}" dateTime="2018-11-07T14:44:09" maxSheetId="2" userName="Перевощикова Анна Васильевна" r:id="rId85" minRId="100">
    <sheetIdMap count="1">
      <sheetId val="1"/>
    </sheetIdMap>
  </header>
  <header guid="{50AB9C5B-00BB-4C82-B425-97CB546A86AC}" dateTime="2018-11-07T15:17:02" maxSheetId="2" userName="Перевощикова Анна Васильевна" r:id="rId86" minRId="101" maxRId="103">
    <sheetIdMap count="1">
      <sheetId val="1"/>
    </sheetIdMap>
  </header>
  <header guid="{6218EBBE-AB60-432B-9FCF-381BC9C50516}" dateTime="2018-11-07T15:31:42" maxSheetId="2" userName="Фесик Светлана Викторовна" r:id="rId87" minRId="104" maxRId="105">
    <sheetIdMap count="1">
      <sheetId val="1"/>
    </sheetIdMap>
  </header>
  <header guid="{E4043DE3-E81D-4DC7-9480-0509F06071AE}" dateTime="2018-11-07T15:33:56" maxSheetId="2" userName="Перевощикова Анна Васильевна" r:id="rId88" minRId="106">
    <sheetIdMap count="1">
      <sheetId val="1"/>
    </sheetIdMap>
  </header>
  <header guid="{176AD0BE-E887-4C1E-A279-9C8E8420AC5C}" dateTime="2018-11-07T15:36:43" maxSheetId="2" userName="Перевощикова Анна Васильевна" r:id="rId89" minRId="107" maxRId="108">
    <sheetIdMap count="1">
      <sheetId val="1"/>
    </sheetIdMap>
  </header>
  <header guid="{19244B90-ACEF-4AC2-81A4-3BCA294DA8A6}" dateTime="2018-11-07T15:37:40" maxSheetId="2" userName="Перевощикова Анна Васильевна" r:id="rId90" minRId="109">
    <sheetIdMap count="1">
      <sheetId val="1"/>
    </sheetIdMap>
  </header>
  <header guid="{B52F5B2D-0EA3-470E-968E-CB7D87A7E842}" dateTime="2018-11-07T15:38:46" maxSheetId="2" userName="Фесик Светлана Викторовна" r:id="rId91" minRId="110" maxRId="113">
    <sheetIdMap count="1">
      <sheetId val="1"/>
    </sheetIdMap>
  </header>
  <header guid="{28E66565-18AB-49B7-8916-049B5E8C2F4C}" dateTime="2018-11-07T15:40:04" maxSheetId="2" userName="Перевощикова Анна Васильевна" r:id="rId92" minRId="114">
    <sheetIdMap count="1">
      <sheetId val="1"/>
    </sheetIdMap>
  </header>
  <header guid="{2AC09C08-7718-4ADF-884F-CD14AD6F79CA}" dateTime="2018-11-07T16:20:22" maxSheetId="2" userName="Фесик Светлана Викторовна" r:id="rId93" minRId="115" maxRId="120">
    <sheetIdMap count="1">
      <sheetId val="1"/>
    </sheetIdMap>
  </header>
  <header guid="{8FBCA1AC-8ED8-42EF-BBFE-1117A789B9C6}" dateTime="2018-11-07T16:38:17" maxSheetId="2" userName="Перевощикова Анна Васильевна" r:id="rId94" minRId="125">
    <sheetIdMap count="1">
      <sheetId val="1"/>
    </sheetIdMap>
  </header>
  <header guid="{C6430DA0-3567-45E3-B826-79C540D725ED}" dateTime="2018-11-07T16:50:30" maxSheetId="2" userName="Перевощикова Анна Васильевна" r:id="rId95" minRId="129">
    <sheetIdMap count="1">
      <sheetId val="1"/>
    </sheetIdMap>
  </header>
  <header guid="{2DDD9AC4-C257-4337-BE0D-1EC331C64A9B}" dateTime="2018-11-07T16:51:07" maxSheetId="2" userName="Перевощикова Анна Васильевна" r:id="rId96">
    <sheetIdMap count="1">
      <sheetId val="1"/>
    </sheetIdMap>
  </header>
  <header guid="{3E382498-D7DF-4A73-94A2-1B7589791EF0}" dateTime="2018-11-07T17:02:07" maxSheetId="2" userName="Перевощикова Анна Васильевна" r:id="rId97" minRId="133">
    <sheetIdMap count="1">
      <sheetId val="1"/>
    </sheetIdMap>
  </header>
  <header guid="{85E6879D-9569-4423-9151-9912C2184DFF}" dateTime="2018-11-07T17:10:43" maxSheetId="2" userName="Фесик Светлана Викторовна" r:id="rId98" minRId="134" maxRId="135">
    <sheetIdMap count="1">
      <sheetId val="1"/>
    </sheetIdMap>
  </header>
  <header guid="{E6905CE4-7716-4289-B5E7-1622136A8543}" dateTime="2018-11-07T17:13:00" maxSheetId="2" userName="Фесик Светлана Викторовна" r:id="rId99" minRId="136">
    <sheetIdMap count="1">
      <sheetId val="1"/>
    </sheetIdMap>
  </header>
  <header guid="{D6156235-31D5-42DE-8155-8ED140E87733}" dateTime="2018-11-07T18:03:25" maxSheetId="2" userName="Астахова Анна Владимировна" r:id="rId100" minRId="137" maxRId="138">
    <sheetIdMap count="1">
      <sheetId val="1"/>
    </sheetIdMap>
  </header>
  <header guid="{5DA50EEE-5361-4E3B-B2AC-CE6E74A05DC1}" dateTime="2018-11-08T09:20:09" maxSheetId="2" userName="Фесик Светлана Викторовна" r:id="rId101" minRId="142" maxRId="144">
    <sheetIdMap count="1">
      <sheetId val="1"/>
    </sheetIdMap>
  </header>
  <header guid="{8AB40C58-101A-4D12-B32B-83A27AAE94A7}" dateTime="2018-11-08T09:31:02" maxSheetId="2" userName="Фесик Светлана Викторовна" r:id="rId102" minRId="145">
    <sheetIdMap count="1">
      <sheetId val="1"/>
    </sheetIdMap>
  </header>
  <header guid="{A7193EF5-82D8-4251-93C9-43123D648600}" dateTime="2018-11-08T09:40:04" maxSheetId="2" userName="Перевощикова Анна Васильевна" r:id="rId103" minRId="146">
    <sheetIdMap count="1">
      <sheetId val="1"/>
    </sheetIdMap>
  </header>
  <header guid="{A64242A3-F7F6-4CA6-B2F6-28F0ECB5FBAE}" dateTime="2018-11-08T09:48:38" maxSheetId="2" userName="Крыжановская Анна Александровна" r:id="rId104">
    <sheetIdMap count="1">
      <sheetId val="1"/>
    </sheetIdMap>
  </header>
  <header guid="{1EB83836-6B00-47C5-94EF-6795D4E87D61}" dateTime="2018-11-08T10:05:59" maxSheetId="2" userName="Перевощикова Анна Васильевна" r:id="rId105" minRId="150">
    <sheetIdMap count="1">
      <sheetId val="1"/>
    </sheetIdMap>
  </header>
  <header guid="{90CB0FC5-4D4E-4D24-B4B6-5E8CDB8283FF}" dateTime="2018-11-08T10:09:09" maxSheetId="2" userName="Перевощикова Анна Васильевна" r:id="rId106" minRId="151">
    <sheetIdMap count="1">
      <sheetId val="1"/>
    </sheetIdMap>
  </header>
  <header guid="{6E015619-DE22-4135-9D84-17DDC6B27707}" dateTime="2018-11-08T10:12:35" maxSheetId="2" userName="Перевощикова Анна Васильевна" r:id="rId107" minRId="152">
    <sheetIdMap count="1">
      <sheetId val="1"/>
    </sheetIdMap>
  </header>
  <header guid="{65BC46CE-4D00-474C-8B0D-8B3AC08788DF}" dateTime="2018-11-08T11:10:44" maxSheetId="2" userName="Вершинина Мария Игоревна" r:id="rId108" minRId="153">
    <sheetIdMap count="1">
      <sheetId val="1"/>
    </sheetIdMap>
  </header>
  <header guid="{E726EE2D-FE19-4FE2-80EA-47C2ACAD313D}" dateTime="2018-11-08T11:11:00" maxSheetId="2" userName="Вершинина Мария Игоревна" r:id="rId109">
    <sheetIdMap count="1">
      <sheetId val="1"/>
    </sheetIdMap>
  </header>
  <header guid="{4258026E-8CE7-403A-98D1-7F25ECF9C701}" dateTime="2018-11-08T11:11:29" maxSheetId="2" userName="Вершинина Мария Игоревна" r:id="rId110">
    <sheetIdMap count="1">
      <sheetId val="1"/>
    </sheetIdMap>
  </header>
  <header guid="{EEE196D8-0682-4E9A-8689-78CFDB3DCE4B}" dateTime="2018-11-08T11:11:33" maxSheetId="2" userName="Вершинина Мария Игоревна" r:id="rId111">
    <sheetIdMap count="1">
      <sheetId val="1"/>
    </sheetIdMap>
  </header>
  <header guid="{6E1FA690-54CC-4E62-9C48-3425A82DF62F}" dateTime="2018-11-08T11:17:48" maxSheetId="2" userName="Вершинина Мария Игоревна" r:id="rId112" minRId="154" maxRId="159">
    <sheetIdMap count="1">
      <sheetId val="1"/>
    </sheetIdMap>
  </header>
  <header guid="{4F6BD7E1-51D5-42E4-B928-60BC9D938032}" dateTime="2018-11-08T11:18:15" maxSheetId="2" userName="Вершинина Мария Игоревна" r:id="rId113">
    <sheetIdMap count="1">
      <sheetId val="1"/>
    </sheetIdMap>
  </header>
  <header guid="{3541F27D-03DF-4CB2-B4BD-24BB68FE65FB}" dateTime="2018-11-08T11:40:01" maxSheetId="2" userName="Вершинина Мария Игоревна" r:id="rId114" minRId="160" maxRId="167">
    <sheetIdMap count="1">
      <sheetId val="1"/>
    </sheetIdMap>
  </header>
  <header guid="{55D16003-4EB6-40E5-BEE1-46124A9C28C2}" dateTime="2018-11-08T11:40:52" maxSheetId="2" userName="Вершинина Мария Игоревна" r:id="rId115" minRId="170">
    <sheetIdMap count="1">
      <sheetId val="1"/>
    </sheetIdMap>
  </header>
  <header guid="{BA9A0E06-7827-4572-B5AE-630A4E65EB26}" dateTime="2018-11-08T11:41:31" maxSheetId="2" userName="Астахова Анна Владимировна" r:id="rId116" minRId="171" maxRId="174">
    <sheetIdMap count="1">
      <sheetId val="1"/>
    </sheetIdMap>
  </header>
  <header guid="{E0EF46B5-9D15-42F9-93B5-23B7A52C047A}" dateTime="2018-11-08T11:42:13" maxSheetId="2" userName="Астахова Анна Владимировна" r:id="rId117" minRId="175">
    <sheetIdMap count="1">
      <sheetId val="1"/>
    </sheetIdMap>
  </header>
  <header guid="{9D609F25-0256-4644-8444-25096C13DB03}" dateTime="2018-11-08T11:44:16" maxSheetId="2" userName="Астахова Анна Владимировна" r:id="rId118" minRId="176" maxRId="177">
    <sheetIdMap count="1">
      <sheetId val="1"/>
    </sheetIdMap>
  </header>
  <header guid="{652BA6B3-B703-4C9C-937D-FF2F91692AF3}" dateTime="2018-11-08T11:45:08" maxSheetId="2" userName="Астахова Анна Владимировна" r:id="rId119">
    <sheetIdMap count="1">
      <sheetId val="1"/>
    </sheetIdMap>
  </header>
  <header guid="{F8DCA810-287C-4807-9DEA-6274A741A1B3}" dateTime="2018-11-08T11:45:30" maxSheetId="2" userName="Астахова Анна Владимировна" r:id="rId120">
    <sheetIdMap count="1">
      <sheetId val="1"/>
    </sheetIdMap>
  </header>
  <header guid="{4E72BF92-A248-4B5A-AC5A-CD1096F518A6}" dateTime="2018-11-08T11:46:41" maxSheetId="2" userName="Астахова Анна Владимировна" r:id="rId121" minRId="178">
    <sheetIdMap count="1">
      <sheetId val="1"/>
    </sheetIdMap>
  </header>
  <header guid="{885F02E3-A4E8-49C9-87C4-D56009EF0628}" dateTime="2018-11-08T11:47:06" maxSheetId="2" userName="Вершинина Мария Игоревна" r:id="rId122" minRId="179">
    <sheetIdMap count="1">
      <sheetId val="1"/>
    </sheetIdMap>
  </header>
  <header guid="{A1E00335-F793-4606-AB56-74532AC2D3B2}" dateTime="2018-11-08T11:47:53" maxSheetId="2" userName="Астахова Анна Владимировна" r:id="rId123" minRId="180" maxRId="181">
    <sheetIdMap count="1">
      <sheetId val="1"/>
    </sheetIdMap>
  </header>
  <header guid="{25535885-E32A-48A1-BFCB-1ABFDDA0F374}" dateTime="2018-11-08T11:48:19" maxSheetId="2" userName="Астахова Анна Владимировна" r:id="rId124" minRId="182">
    <sheetIdMap count="1">
      <sheetId val="1"/>
    </sheetIdMap>
  </header>
  <header guid="{7EA1D0F4-E5E6-481E-A13B-CF71AD281B92}" dateTime="2018-11-08T11:49:55" maxSheetId="2" userName="Астахова Анна Владимировна" r:id="rId125" minRId="183" maxRId="184">
    <sheetIdMap count="1">
      <sheetId val="1"/>
    </sheetIdMap>
  </header>
  <header guid="{7CBBFD11-42E9-449A-8BC3-B61B560541B5}" dateTime="2018-11-08T13:08:57" maxSheetId="2" userName="Вершинина Мария Игоревна" r:id="rId126" minRId="185">
    <sheetIdMap count="1">
      <sheetId val="1"/>
    </sheetIdMap>
  </header>
  <header guid="{7989ECBF-6407-4C37-A71D-169D893299EE}" dateTime="2018-11-08T13:11:04" maxSheetId="2" userName="Вершинина Мария Игоревна" r:id="rId127" minRId="186">
    <sheetIdMap count="1">
      <sheetId val="1"/>
    </sheetIdMap>
  </header>
  <header guid="{C5D7621F-A5C5-49E9-B99F-7B35BB1BD298}" dateTime="2018-11-08T13:14:41" maxSheetId="2" userName="Вершинина Мария Игоревна" r:id="rId128" minRId="187">
    <sheetIdMap count="1">
      <sheetId val="1"/>
    </sheetIdMap>
  </header>
  <header guid="{E9061E84-6B41-4AD6-B09B-834D57850457}" dateTime="2018-11-08T13:17:10" maxSheetId="2" userName="Вершинина Мария Игоревна" r:id="rId129" minRId="190">
    <sheetIdMap count="1">
      <sheetId val="1"/>
    </sheetIdMap>
  </header>
  <header guid="{7DDCF49E-2E63-4DEA-BB3E-575BD996DD7D}" dateTime="2018-11-08T13:18:00" maxSheetId="2" userName="Фесик Светлана Викторовна" r:id="rId130" minRId="193">
    <sheetIdMap count="1">
      <sheetId val="1"/>
    </sheetIdMap>
  </header>
  <header guid="{4B6E4B94-B996-4937-A910-67AC26DDFEC1}" dateTime="2018-11-08T13:18:25" maxSheetId="2" userName="Вершинина Мария Игоревна" r:id="rId131">
    <sheetIdMap count="1">
      <sheetId val="1"/>
    </sheetIdMap>
  </header>
  <header guid="{DD8149C4-41BE-49E4-83F2-1D126F6969DA}" dateTime="2018-11-08T13:23:11" maxSheetId="2" userName="Астахова Анна Владимировна" r:id="rId132" minRId="194">
    <sheetIdMap count="1">
      <sheetId val="1"/>
    </sheetIdMap>
  </header>
  <header guid="{C782C466-5EBF-4A49-AA35-00B99CDC0F9F}" dateTime="2018-11-08T13:24:45" maxSheetId="2" userName="Астахова Анна Владимировна" r:id="rId133">
    <sheetIdMap count="1">
      <sheetId val="1"/>
    </sheetIdMap>
  </header>
  <header guid="{B4E66C51-9452-4F86-8AE7-7FCD78E87269}" dateTime="2018-11-08T13:26:36" maxSheetId="2" userName="Астахова Анна Владимировна" r:id="rId134" minRId="195">
    <sheetIdMap count="1">
      <sheetId val="1"/>
    </sheetIdMap>
  </header>
  <header guid="{EDF55007-185B-445D-A7BE-5032D5A1D376}" dateTime="2018-11-08T13:27:20" maxSheetId="2" userName="Астахова Анна Владимировна" r:id="rId135" minRId="196">
    <sheetIdMap count="1">
      <sheetId val="1"/>
    </sheetIdMap>
  </header>
  <header guid="{636DAC24-9299-4679-AB94-E5D95099E945}" dateTime="2018-11-08T13:28:46" maxSheetId="2" userName="Вершинина Мария Игоревна" r:id="rId136" minRId="200">
    <sheetIdMap count="1">
      <sheetId val="1"/>
    </sheetIdMap>
  </header>
  <header guid="{2DDDD65A-A1B3-451A-A5BC-49411D0B731E}" dateTime="2018-11-08T13:30:29" maxSheetId="2" userName="Вершинина Мария Игоревна" r:id="rId137" minRId="201" maxRId="202">
    <sheetIdMap count="1">
      <sheetId val="1"/>
    </sheetIdMap>
  </header>
  <header guid="{41AF5A5F-F816-438E-A3CF-8839257EE0EA}" dateTime="2018-11-08T13:43:06" maxSheetId="2" userName="Астахова Анна Владимировна" r:id="rId138">
    <sheetIdMap count="1">
      <sheetId val="1"/>
    </sheetIdMap>
  </header>
  <header guid="{8B37A4A5-F463-43BD-BCC3-4B198EF4A3EA}" dateTime="2018-11-08T14:26:15" maxSheetId="2" userName="Астахова Анна Владимировна" r:id="rId139" minRId="205">
    <sheetIdMap count="1">
      <sheetId val="1"/>
    </sheetIdMap>
  </header>
  <header guid="{19103B14-FA3D-4615-AD0F-2EAA6B3A9D6F}" dateTime="2018-11-08T14:27:38" maxSheetId="2" userName="Вершинина Мария Игоревна" r:id="rId140" minRId="206">
    <sheetIdMap count="1">
      <sheetId val="1"/>
    </sheetIdMap>
  </header>
  <header guid="{3A289560-6894-445A-A279-10B74F59EB87}" dateTime="2018-11-08T14:33:59" maxSheetId="2" userName="Астахова Анна Владимировна" r:id="rId141" minRId="207">
    <sheetIdMap count="1">
      <sheetId val="1"/>
    </sheetIdMap>
  </header>
  <header guid="{15641941-8876-462A-96B3-A226AD48AFA4}" dateTime="2018-11-08T14:35:09" maxSheetId="2" userName="Вершинина Мария Игоревна" r:id="rId142">
    <sheetIdMap count="1">
      <sheetId val="1"/>
    </sheetIdMap>
  </header>
  <header guid="{B2ECE14C-5B8F-4C64-AC0C-97C622A5D445}" dateTime="2018-11-08T14:38:05" maxSheetId="2" userName="Вершинина Мария Игоревна" r:id="rId143" minRId="208" maxRId="218">
    <sheetIdMap count="1">
      <sheetId val="1"/>
    </sheetIdMap>
  </header>
  <header guid="{DA2251FB-F134-433A-9111-F5730A0B62B7}" dateTime="2018-11-08T14:39:27" maxSheetId="2" userName="Вершинина Мария Игоревна" r:id="rId144" minRId="219" maxRId="220">
    <sheetIdMap count="1">
      <sheetId val="1"/>
    </sheetIdMap>
  </header>
  <header guid="{F6E1A90B-66DC-424D-8BC1-0707731B73DA}" dateTime="2018-11-08T14:42:31" maxSheetId="2" userName="Астахова Анна Владимировна" r:id="rId145" minRId="221">
    <sheetIdMap count="1">
      <sheetId val="1"/>
    </sheetIdMap>
  </header>
  <header guid="{E80B06EF-2399-48A9-9587-1C0010C20E22}" dateTime="2018-11-08T14:52:07" maxSheetId="2" userName="Астахова Анна Владимировна" r:id="rId146" minRId="225">
    <sheetIdMap count="1">
      <sheetId val="1"/>
    </sheetIdMap>
  </header>
  <header guid="{504BC4B7-A71A-4C2E-827E-E0C602AE67FD}" dateTime="2018-11-08T14:57:10" maxSheetId="2" userName="Астахова Анна Владимировна" r:id="rId147" minRId="226">
    <sheetIdMap count="1">
      <sheetId val="1"/>
    </sheetIdMap>
  </header>
  <header guid="{64D9A0DC-43B9-4D8F-93D5-9A88B061C74B}" dateTime="2018-11-08T14:59:36" maxSheetId="2" userName="Вершинина Мария Игоревна" r:id="rId148" minRId="227" maxRId="229">
    <sheetIdMap count="1">
      <sheetId val="1"/>
    </sheetIdMap>
  </header>
  <header guid="{7010CCC8-1BBC-4DE2-85DE-BC1F813F5FA7}" dateTime="2018-11-08T15:01:59" maxSheetId="2" userName="Астахова Анна Владимировна" r:id="rId149" minRId="232">
    <sheetIdMap count="1">
      <sheetId val="1"/>
    </sheetIdMap>
  </header>
  <header guid="{6F6C30F2-28EE-4F15-AEAB-99BEC3B6033A}" dateTime="2018-11-08T15:04:20" maxSheetId="2" userName="Вершинина Мария Игоревна" r:id="rId150">
    <sheetIdMap count="1">
      <sheetId val="1"/>
    </sheetIdMap>
  </header>
  <header guid="{C634162A-BDA1-42EC-AF6F-E59B0126C04A}" dateTime="2018-11-08T15:04:31" maxSheetId="2" userName="Астахова Анна Владимировна" r:id="rId151" minRId="236">
    <sheetIdMap count="1">
      <sheetId val="1"/>
    </sheetIdMap>
  </header>
  <header guid="{9038D333-A2D4-4526-B30E-CC6186BCC0DD}" dateTime="2018-11-08T15:08:57" maxSheetId="2" userName="Вершинина Мария Игоревна" r:id="rId152" minRId="237" maxRId="238">
    <sheetIdMap count="1">
      <sheetId val="1"/>
    </sheetIdMap>
  </header>
  <header guid="{B215B7B8-E8F4-4ADF-AC08-9A0F63EB7751}" dateTime="2018-11-08T15:09:21" maxSheetId="2" userName="Вершинина Мария Игоревна" r:id="rId153">
    <sheetIdMap count="1">
      <sheetId val="1"/>
    </sheetIdMap>
  </header>
  <header guid="{3FA337F3-ECBA-403B-AF6F-DD19A3308E0C}" dateTime="2018-11-08T15:16:49" maxSheetId="2" userName="Вершинина Мария Игоревна" r:id="rId154" minRId="239">
    <sheetIdMap count="1">
      <sheetId val="1"/>
    </sheetIdMap>
  </header>
  <header guid="{AED161D3-5F59-4630-B030-43B7073F2FD9}" dateTime="2018-11-08T15:17:10" maxSheetId="2" userName="Вершинина Мария Игоревна" r:id="rId155" minRId="240">
    <sheetIdMap count="1">
      <sheetId val="1"/>
    </sheetIdMap>
  </header>
  <header guid="{7E03F434-6F66-44B6-8036-FADB3FECB0B1}" dateTime="2018-11-08T15:17:33" maxSheetId="2" userName="Перевощикова Анна Васильевна" r:id="rId156" minRId="241">
    <sheetIdMap count="1">
      <sheetId val="1"/>
    </sheetIdMap>
  </header>
  <header guid="{10FBC204-AC86-4BBE-917A-8975BD523AAE}" dateTime="2018-11-08T15:49:18" maxSheetId="2" userName="Вершинина Мария Игоревна" r:id="rId157" minRId="242">
    <sheetIdMap count="1">
      <sheetId val="1"/>
    </sheetIdMap>
  </header>
  <header guid="{39944715-A144-4862-813D-E894BB1F64A0}" dateTime="2018-11-08T15:50:33" maxSheetId="2" userName="Вершинина Мария Игоревна" r:id="rId158">
    <sheetIdMap count="1">
      <sheetId val="1"/>
    </sheetIdMap>
  </header>
  <header guid="{76B9C789-B238-4460-B948-A5722F5C5EB1}" dateTime="2018-11-08T16:16:21" maxSheetId="2" userName="Вершинина Мария Игоревна" r:id="rId159" minRId="245">
    <sheetIdMap count="1">
      <sheetId val="1"/>
    </sheetIdMap>
  </header>
  <header guid="{7B1B9981-32DE-487A-89E1-F7408A4DFCD9}" dateTime="2018-11-08T16:24:39" maxSheetId="2" userName="Астахова Анна Владимировна" r:id="rId160" minRId="246">
    <sheetIdMap count="1">
      <sheetId val="1"/>
    </sheetIdMap>
  </header>
  <header guid="{6C718459-E2B7-476C-990A-95330DDD521F}" dateTime="2018-11-08T16:26:16" maxSheetId="2" userName="Астахова Анна Владимировна" r:id="rId161">
    <sheetIdMap count="1">
      <sheetId val="1"/>
    </sheetIdMap>
  </header>
  <header guid="{1710E173-F61E-4618-88B3-AE38EC62107E}" dateTime="2018-11-08T16:36:05" maxSheetId="2" userName="Шулепова Ольга Анатольевна" r:id="rId162" minRId="250" maxRId="252">
    <sheetIdMap count="1">
      <sheetId val="1"/>
    </sheetIdMap>
  </header>
  <header guid="{9BA6CB3E-A965-410E-97C3-837D8F5F6FF7}" dateTime="2018-11-08T16:55:01" maxSheetId="2" userName="Перевощикова Анна Васильевна" r:id="rId163" minRId="255">
    <sheetIdMap count="1">
      <sheetId val="1"/>
    </sheetIdMap>
  </header>
  <header guid="{0B2110CD-7E38-48D2-BC54-E41E0B38DDEA}" dateTime="2018-11-08T16:58:30" maxSheetId="2" userName="Перевощикова Анна Васильевна" r:id="rId164" minRId="256">
    <sheetIdMap count="1">
      <sheetId val="1"/>
    </sheetIdMap>
  </header>
  <header guid="{EF3D8BF1-9BC0-4D1C-A2EC-D45555974C63}" dateTime="2018-11-08T16:58:51" maxSheetId="2" userName="Перевощикова Анна Васильевна" r:id="rId165" minRId="260">
    <sheetIdMap count="1">
      <sheetId val="1"/>
    </sheetIdMap>
  </header>
  <header guid="{A5B46AC2-D92F-4ACD-9E23-5D9C70E6048A}" dateTime="2018-11-08T17:05:03" maxSheetId="2" userName="Шулепова Ольга Анатольевна" r:id="rId166" minRId="261" maxRId="264">
    <sheetIdMap count="1">
      <sheetId val="1"/>
    </sheetIdMap>
  </header>
  <header guid="{B5F48F58-C468-4238-AD62-05693AE8B12C}" dateTime="2018-11-08T17:14:38" maxSheetId="2" userName="Шулепова Ольга Анатольевна" r:id="rId167" minRId="267" maxRId="268">
    <sheetIdMap count="1">
      <sheetId val="1"/>
    </sheetIdMap>
  </header>
  <header guid="{2CD3F9D1-D004-4E9E-B4FF-FCE0A78FD47C}" dateTime="2018-11-08T17:18:25" maxSheetId="2" userName="Шулепова Ольга Анатольевна" r:id="rId168" minRId="272" maxRId="274">
    <sheetIdMap count="1">
      <sheetId val="1"/>
    </sheetIdMap>
  </header>
  <header guid="{9241B8F0-FD1E-4CF5-9E90-3FCE9E557151}" dateTime="2018-11-08T17:41:33" maxSheetId="2" userName="Астахова Анна Владимировна" r:id="rId169" minRId="275">
    <sheetIdMap count="1">
      <sheetId val="1"/>
    </sheetIdMap>
  </header>
  <header guid="{1407E5B5-F25F-4FFC-9CE8-0748C077CD0A}" dateTime="2018-11-08T17:42:33" maxSheetId="2" userName="Астахова Анна Владимировна" r:id="rId170" minRId="276">
    <sheetIdMap count="1">
      <sheetId val="1"/>
    </sheetIdMap>
  </header>
  <header guid="{FBD86A13-D90A-4A67-8E6D-F705F289971A}" dateTime="2018-11-08T17:42:49" maxSheetId="2" userName="Астахова Анна Владимировна" r:id="rId171" minRId="277">
    <sheetIdMap count="1">
      <sheetId val="1"/>
    </sheetIdMap>
  </header>
  <header guid="{5BDA8508-55A7-47A9-AD9B-BB27E0621267}" dateTime="2018-11-09T08:42:08" maxSheetId="2" userName="Астахова Анна Владимировна" r:id="rId172" minRId="278">
    <sheetIdMap count="1">
      <sheetId val="1"/>
    </sheetIdMap>
  </header>
  <header guid="{ECE7CA0C-3EEE-4635-B322-0F05C525B5D9}" dateTime="2018-11-09T08:57:15" maxSheetId="2" userName="Перевощикова Анна Васильевна" r:id="rId173">
    <sheetIdMap count="1">
      <sheetId val="1"/>
    </sheetIdMap>
  </header>
  <header guid="{153B02D8-1B63-40BA-8F89-29434DF47D53}" dateTime="2018-11-09T09:03:20" maxSheetId="2" userName="Астахова Анна Владимировна" r:id="rId174" minRId="279">
    <sheetIdMap count="1">
      <sheetId val="1"/>
    </sheetIdMap>
  </header>
  <header guid="{D7BD74DD-2804-4445-A69F-2BA2EDE3BDB5}" dateTime="2018-11-09T09:04:10" maxSheetId="2" userName="Астахова Анна Владимировна" r:id="rId175" minRId="280">
    <sheetIdMap count="1">
      <sheetId val="1"/>
    </sheetIdMap>
  </header>
  <header guid="{7B5A146B-A396-41CE-9CDA-5E9224F2771F}" dateTime="2018-11-09T09:11:55" maxSheetId="2" userName="Шулепова Ольга Анатольевна" r:id="rId176" minRId="281">
    <sheetIdMap count="1">
      <sheetId val="1"/>
    </sheetIdMap>
  </header>
  <header guid="{A07243A7-A2A1-4C14-A044-93B83DC847AA}" dateTime="2018-11-09T09:12:10" maxSheetId="2" userName="Астахова Анна Владимировна" r:id="rId177" minRId="285">
    <sheetIdMap count="1">
      <sheetId val="1"/>
    </sheetIdMap>
  </header>
  <header guid="{1EFA4214-D438-43D0-B47F-48324C0B0760}" dateTime="2018-11-09T09:12:43" maxSheetId="2" userName="Астахова Анна Владимировна" r:id="rId178" minRId="286">
    <sheetIdMap count="1">
      <sheetId val="1"/>
    </sheetIdMap>
  </header>
  <header guid="{094F3900-658D-40FA-8F46-11E2C998999E}" dateTime="2018-11-09T09:19:24" maxSheetId="2" userName="Перевощикова Анна Васильевна" r:id="rId179" minRId="287">
    <sheetIdMap count="1">
      <sheetId val="1"/>
    </sheetIdMap>
  </header>
  <header guid="{6E1700B2-E8C9-4EAE-843D-194A45E5A04F}" dateTime="2018-11-09T09:19:31" maxSheetId="2" userName="Шулепова Ольга Анатольевна" r:id="rId180">
    <sheetIdMap count="1">
      <sheetId val="1"/>
    </sheetIdMap>
  </header>
  <header guid="{04B0B0C7-7798-4759-A785-C49DEC218A51}" dateTime="2018-11-09T09:48:53" maxSheetId="2" userName="Вершинина Мария Игоревна" r:id="rId181" minRId="291">
    <sheetIdMap count="1">
      <sheetId val="1"/>
    </sheetIdMap>
  </header>
  <header guid="{2D129E1B-61BC-48EA-9DDC-DA88DF9D0499}" dateTime="2018-11-09T09:50:17" maxSheetId="2" userName="Вершинина Мария Игоревна" r:id="rId182" minRId="292">
    <sheetIdMap count="1">
      <sheetId val="1"/>
    </sheetIdMap>
  </header>
  <header guid="{47D8291C-626C-41D0-8513-3F42293FE60C}" dateTime="2018-11-09T10:08:54" maxSheetId="2" userName="Вершинина Мария Игоревна" r:id="rId183" minRId="293">
    <sheetIdMap count="1">
      <sheetId val="1"/>
    </sheetIdMap>
  </header>
  <header guid="{4038F003-8FEB-47F6-852F-750F27C252E0}" dateTime="2018-11-09T10:09:23" maxSheetId="2" userName="Вершинина Мария Игоревна" r:id="rId184" minRId="294">
    <sheetIdMap count="1">
      <sheetId val="1"/>
    </sheetIdMap>
  </header>
  <header guid="{9EA04885-BAEC-43F5-A658-F8742B955B55}" dateTime="2018-11-09T10:09:33" maxSheetId="2" userName="Вершинина Мария Игоревна" r:id="rId185" minRId="295">
    <sheetIdMap count="1">
      <sheetId val="1"/>
    </sheetIdMap>
  </header>
  <header guid="{F96AD2DD-55D6-472A-98C5-165A81C59E35}" dateTime="2018-11-09T11:00:34" maxSheetId="2" userName="Вершинина Мария Игоревна" r:id="rId186" minRId="296">
    <sheetIdMap count="1">
      <sheetId val="1"/>
    </sheetIdMap>
  </header>
  <header guid="{7CE9F5D4-9BA1-4252-990B-9AA4B7CC2475}" dateTime="2018-11-09T11:04:44" maxSheetId="2" userName="Вершинина Мария Игоревна" r:id="rId187">
    <sheetIdMap count="1">
      <sheetId val="1"/>
    </sheetIdMap>
  </header>
  <header guid="{643568D1-CB6A-4A3E-8FDD-878C44C4B847}" dateTime="2018-11-09T11:09:46" maxSheetId="2" userName="Вершинина Мария Игоревна" r:id="rId188">
    <sheetIdMap count="1">
      <sheetId val="1"/>
    </sheetIdMap>
  </header>
  <header guid="{398A3F60-55C2-4E57-9A27-AD00B5000005}" dateTime="2018-11-09T11:23:44" maxSheetId="2" userName="Шулепова Ольга Анатольевна" r:id="rId189">
    <sheetIdMap count="1">
      <sheetId val="1"/>
    </sheetIdMap>
  </header>
  <header guid="{06D144D1-46BF-43CA-94C2-A5D2A463B27B}" dateTime="2018-11-09T11:26:42" maxSheetId="2" userName="Вершинина Мария Игоревна" r:id="rId190">
    <sheetIdMap count="1">
      <sheetId val="1"/>
    </sheetIdMap>
  </header>
  <header guid="{2C5009DD-68F1-4917-A3D5-2E9143B55229}" dateTime="2018-11-09T11:28:56" maxSheetId="2" userName="Вершинина Мария Игоревна" r:id="rId191">
    <sheetIdMap count="1">
      <sheetId val="1"/>
    </sheetIdMap>
  </header>
  <header guid="{BD4E1F29-CDF1-4872-9CF9-87183032CB12}" dateTime="2018-11-09T13:00:52" maxSheetId="2" userName="Вершинина Мария Игоревна" r:id="rId192">
    <sheetIdMap count="1">
      <sheetId val="1"/>
    </sheetIdMap>
  </header>
  <header guid="{E776C2E2-E237-4EFD-AA23-45726F821386}" dateTime="2018-11-09T13:06:41" maxSheetId="2" userName="Вершинина Мария Игоревна" r:id="rId193" minRId="314">
    <sheetIdMap count="1">
      <sheetId val="1"/>
    </sheetIdMap>
  </header>
  <header guid="{95612C9C-36F6-4537-94E1-3EB0DE99B7C8}" dateTime="2018-11-09T13:21:45" maxSheetId="2" userName="Вершинина Мария Игоревна" r:id="rId194" minRId="315">
    <sheetIdMap count="1">
      <sheetId val="1"/>
    </sheetIdMap>
  </header>
  <header guid="{59AAB009-5209-4575-ADDD-40FB54B1D7B1}" dateTime="2018-11-09T14:14:09" maxSheetId="2" userName="Вершинина Мария Игоревна" r:id="rId195">
    <sheetIdMap count="1">
      <sheetId val="1"/>
    </sheetIdMap>
  </header>
  <header guid="{C5590DAA-BBFF-4470-986D-BBB18333DABC}" dateTime="2018-11-14T12:16:33" maxSheetId="2" userName="Вершинина Мария Игоревна" r:id="rId196" minRId="322">
    <sheetIdMap count="1">
      <sheetId val="1"/>
    </sheetIdMap>
  </header>
  <header guid="{033F60F8-A80A-4C05-BB53-6BB3167B654F}" dateTime="2018-11-14T12:17:30" maxSheetId="2" userName="Вершинина Мария Игоревна" r:id="rId197" minRId="326" maxRId="53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H26" start="0" length="2147483647">
    <dxf>
      <font>
        <color auto="1"/>
      </font>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1" odxf="1" dxf="1">
    <oc r="B37" t="inlineStr">
      <is>
        <r>
          <t>Государственная программа "Развитие культуры в Ханты-Мансийском автономном округе - Югре на 2018-2025 годы и на период до 2030 года"</t>
        </r>
        <r>
          <rPr>
            <sz val="16"/>
            <color rgb="FFFF0000"/>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is>
    </oc>
    <nc r="B37" t="inlineStr">
      <is>
        <r>
          <rPr>
            <b/>
            <sz val="16"/>
            <rFont val="Times New Roman"/>
            <family val="1"/>
            <charset val="204"/>
          </rP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t>
        </r>
        <r>
          <rPr>
            <sz val="16"/>
            <color rgb="FFFF0000"/>
            <rFont val="Times New Roman"/>
            <family val="2"/>
            <charset val="204"/>
          </rPr>
          <t xml:space="preserve">
</t>
        </r>
      </is>
    </nc>
    <odxf>
      <font>
        <sz val="16"/>
        <color rgb="FFFF0000"/>
      </font>
    </odxf>
    <ndxf>
      <font>
        <sz val="16"/>
        <color rgb="FFFF0000"/>
      </font>
    </ndxf>
  </rcc>
  <rfmt sheetId="1" sqref="B38:B42" start="0" length="2147483647">
    <dxf>
      <font>
        <color auto="1"/>
      </font>
    </dxf>
  </rfmt>
  <rfmt sheetId="1" sqref="C38" start="0" length="2147483647">
    <dxf>
      <font>
        <color auto="1"/>
      </font>
    </dxf>
  </rfmt>
  <rcc rId="138" sId="1" numFmtId="4">
    <oc r="C39">
      <v>161667.5</v>
    </oc>
    <nc r="C39">
      <v>161667.51999999999</v>
    </nc>
  </rcc>
  <rfmt sheetId="1" sqref="C39" start="0" length="2147483647">
    <dxf>
      <font>
        <color auto="1"/>
      </font>
    </dxf>
  </rfmt>
  <rfmt sheetId="1" sqref="C40" start="0" length="2147483647">
    <dxf>
      <font>
        <color auto="1"/>
      </font>
    </dxf>
  </rfmt>
  <rfmt sheetId="1" sqref="C37" start="0" length="2147483647">
    <dxf>
      <font>
        <color auto="1"/>
      </font>
    </dxf>
  </rfmt>
  <rcv guid="{13BE7114-35DF-4699-8779-61985C68F6C3}" action="delete"/>
  <rdn rId="0" localSheetId="1" customView="1" name="Z_13BE7114_35DF_4699_8779_61985C68F6C3_.wvu.PrintArea" hidden="1" oldHidden="1">
    <formula>'на 01.10.2018'!$A$1:$J$214</formula>
    <oldFormula>'на 01.10.2018'!$A$1:$J$214</oldFormula>
  </rdn>
  <rdn rId="0" localSheetId="1" customView="1" name="Z_13BE7114_35DF_4699_8779_61985C68F6C3_.wvu.PrintTitles" hidden="1" oldHidden="1">
    <formula>'на 01.10.2018'!$5:$8</formula>
    <oldFormula>'на 01.10.2018'!$5:$8</oldFormula>
  </rdn>
  <rdn rId="0" localSheetId="1" customView="1" name="Z_13BE7114_35DF_4699_8779_61985C68F6C3_.wvu.FilterData" hidden="1" oldHidden="1">
    <formula>'на 01.10.2018'!$A$7:$J$415</formula>
    <oldFormula>'на 01.10.2018'!$A$7:$J$415</oldFormula>
  </rdn>
  <rcv guid="{13BE7114-35DF-4699-8779-61985C68F6C3}"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oc r="I193">
      <f>437860.5</f>
    </oc>
    <nc r="I193">
      <f>437860.5+287242.9</f>
    </nc>
  </rcc>
  <rcc rId="143" sId="1">
    <oc r="I194">
      <f>23045.29</f>
    </oc>
    <nc r="I194">
      <f>23045.29+15118.05</f>
    </nc>
  </rcc>
  <rcc rId="144" sId="1" odxf="1" dxf="1">
    <oc r="J191"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Расходы запланированы на 4 кв.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В  сентябре принято работ на сумму  50 765,1 тыс. руб., оплата выполненных работ будет произведена в октябре, после получения согласования отраслевого департамента ХМАО-Югры.
Общая готовность  по объекту  - 56,2%, по дороге - 27,0 % 
</t>
        </r>
      </is>
    </oc>
    <nc r="J191"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Расходы запланированы на 4 кв. 2018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следующем отчетном периоде после утверждения муниципальной программы (с учетом внесения изменений в части доводенных в сентябре 2018 года дополнительных средств субсидии). Общая готовность  по объекту  - 73,2%, по дороге - 59,6 % 
</t>
        </r>
      </is>
    </nc>
    <odxf>
      <font>
        <sz val="16"/>
        <color rgb="FFFF0000"/>
      </font>
    </odxf>
    <ndxf>
      <font>
        <sz val="16"/>
        <color rgb="FFFF0000"/>
      </font>
    </ndxf>
  </rcc>
  <rfmt sheetId="1" sqref="I191:I194" start="0" length="2147483647">
    <dxf>
      <font>
        <color auto="1"/>
      </font>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 start="0" length="0">
    <dxf>
      <font>
        <sz val="16"/>
        <color rgb="FFFF0000"/>
      </font>
    </dxf>
  </rfmt>
  <rcc rId="146"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Выплачена субсидия на содержание маточного поголовья за 2018 год в размере 21,4тыс. рублей ЛПХ Коневу В.М. </t>
        </r>
        <r>
          <rPr>
            <sz val="16"/>
            <color rgb="FFFF0000"/>
            <rFont val="Times New Roman"/>
            <family val="2"/>
            <charset val="204"/>
          </rPr>
          <t xml:space="preserve">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t>
        </r>
        <r>
          <rPr>
            <sz val="16"/>
            <rFont val="Times New Roman"/>
            <family val="1"/>
            <charset val="204"/>
          </rPr>
          <t>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t>
        </r>
        <r>
          <rPr>
            <sz val="16"/>
            <color rgb="FFFF0000"/>
            <rFont val="Times New Roman"/>
            <family val="1"/>
            <charset val="204"/>
          </rPr>
          <t xml:space="preserve">Выплачена субсидия на содержание маточного поголовья за 2018 год в размере 21,4тыс. рублей ЛПХ Коневу В.М.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nc>
  </rcc>
  <rcv guid="{CCF533A2-322B-40E2-88B2-065E6D1D35B4}" action="delete"/>
  <rdn rId="0" localSheetId="1" customView="1" name="Z_CCF533A2_322B_40E2_88B2_065E6D1D35B4_.wvu.PrintArea" hidden="1" oldHidden="1">
    <formula>'на 01.10.2018'!$A$1:$J$213</formula>
    <oldFormula>'на 01.10.2018'!$A$1:$J$213</oldFormula>
  </rdn>
  <rdn rId="0" localSheetId="1" customView="1" name="Z_CCF533A2_322B_40E2_88B2_065E6D1D35B4_.wvu.PrintTitles" hidden="1" oldHidden="1">
    <formula>'на 01.10.2018'!$5:$8</formula>
    <oldFormula>'на 01.10.2018'!$5:$8</oldFormula>
  </rdn>
  <rdn rId="0" localSheetId="1" customView="1" name="Z_CCF533A2_322B_40E2_88B2_065E6D1D35B4_.wvu.FilterData" hidden="1" oldHidden="1">
    <formula>'на 01.10.2018'!$A$7:$J$415</formula>
    <oldFormula>'на 01.10.2018'!$A$7:$J$415</oldFormula>
  </rdn>
  <rcv guid="{CCF533A2-322B-40E2-88B2-065E6D1D35B4}"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 start="0" length="2147483647">
    <dxf>
      <font>
        <color auto="1"/>
      </font>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t>
        </r>
        <r>
          <rPr>
            <sz val="16"/>
            <color rgb="FFFF0000"/>
            <rFont val="Times New Roman"/>
            <family val="1"/>
            <charset val="204"/>
          </rPr>
          <t xml:space="preserve">Выплачена субсидия на содержание маточного поголовья за 2018 год в размере 21,4тыс. рублей ЛПХ Коневу В.М.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1" odxf="1" dxf="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nc>
    <odxf>
      <font>
        <sz val="16"/>
        <color rgb="FFFF0000"/>
      </font>
    </odxf>
    <ndxf>
      <font>
        <sz val="16"/>
        <color rgb="FFFF0000"/>
      </font>
    </ndxf>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1:XFD61"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8:E119">
    <dxf>
      <fill>
        <patternFill patternType="none">
          <bgColor auto="1"/>
        </patternFill>
      </fill>
    </dxf>
  </rfmt>
  <rcv guid="{6068C3FF-17AA-48A5-A88B-2523CBAC39AE}" action="delete"/>
  <rdn rId="0" localSheetId="1" customView="1" name="Z_6068C3FF_17AA_48A5_A88B_2523CBAC39AE_.wvu.PrintArea" hidden="1" oldHidden="1">
    <formula>'на 01.10.2018'!$A$1:$J$213</formula>
    <oldFormula>'на 01.10.2018'!$A$1:$J$213</oldFormula>
  </rdn>
  <rdn rId="0" localSheetId="1" customView="1" name="Z_6068C3FF_17AA_48A5_A88B_2523CBAC39AE_.wvu.PrintTitles" hidden="1" oldHidden="1">
    <formula>'на 01.10.2018'!$5:$8</formula>
    <oldFormula>'на 01.10.2018'!$5:$8</oldFormula>
  </rdn>
  <rdn rId="0" localSheetId="1" customView="1" name="Z_6068C3FF_17AA_48A5_A88B_2523CBAC39AE_.wvu.Rows" hidden="1" oldHidden="1">
    <formula>'на 01.10.2018'!$199:$203</formula>
    <oldFormula>'на 01.10.2018'!$199:$203</oldFormula>
  </rdn>
  <rdn rId="0" localSheetId="1" customView="1" name="Z_6068C3FF_17AA_48A5_A88B_2523CBAC39AE_.wvu.FilterData" hidden="1" oldHidden="1">
    <formula>'на 01.10.2018'!$A$7:$J$415</formula>
    <oldFormula>'на 01.10.2018'!$A$7:$J$415</oldFormula>
  </rdn>
  <rcv guid="{6068C3FF-17AA-48A5-A88B-2523CBAC39AE}"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4:J134" start="0" length="2147483647">
    <dxf>
      <font>
        <color auto="1"/>
      </font>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6" start="0" length="2147483647">
    <dxf>
      <font>
        <color auto="1"/>
      </font>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2:XFD213" start="0" length="2147483647">
    <dxf>
      <font>
        <color auto="1"/>
      </font>
    </dxf>
  </rfmt>
  <rcc rId="154" sId="1" numFmtId="4">
    <oc r="C208">
      <v>30698.7</v>
    </oc>
    <nc r="C208">
      <v>30806</v>
    </nc>
  </rcc>
  <rcc rId="155" sId="1" numFmtId="4">
    <oc r="G208">
      <v>24591.87</v>
    </oc>
    <nc r="G208">
      <v>26327.34</v>
    </nc>
  </rcc>
  <rcc rId="156" sId="1" numFmtId="4">
    <oc r="E208">
      <v>24591.87</v>
    </oc>
    <nc r="E208">
      <v>26327.34</v>
    </nc>
  </rcc>
  <rfmt sheetId="1" sqref="C208:I208" start="0" length="2147483647">
    <dxf>
      <font>
        <color auto="1"/>
      </font>
    </dxf>
  </rfmt>
  <rcc rId="157" sId="1" numFmtId="4">
    <oc r="G209">
      <v>1068.3499999999999</v>
    </oc>
    <nc r="G209">
      <v>1626.09</v>
    </nc>
  </rcc>
  <rcc rId="158" sId="1" numFmtId="4">
    <oc r="E209">
      <v>1100</v>
    </oc>
    <nc r="E209">
      <v>2250</v>
    </nc>
  </rcc>
  <rfmt sheetId="1" sqref="C209:I209" start="0" length="2147483647">
    <dxf>
      <font>
        <color auto="1"/>
      </font>
    </dxf>
  </rfmt>
  <rfmt sheetId="1" sqref="D210:I210" start="0" length="2147483647">
    <dxf>
      <font>
        <color auto="1"/>
      </font>
    </dxf>
  </rfmt>
  <rfmt sheetId="1" sqref="B207:I211" start="0" length="2147483647">
    <dxf>
      <font>
        <color auto="1"/>
      </font>
    </dxf>
  </rfmt>
  <rcc rId="159" sId="1" odxf="1" dxf="1">
    <oc r="J207"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01.10.2018 произведена выплата заработной платы за январь - август и первую половину сентября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oc>
    <nc r="J207"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01.11.2018 произведена выплата заработной платы за январь - сентябрь и первую половину октября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nc>
    <odxf>
      <font>
        <sz val="16"/>
        <color rgb="FFFF0000"/>
      </font>
    </odxf>
    <ndxf>
      <font>
        <sz val="16"/>
        <color auto="1"/>
      </font>
    </ndxf>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4:XFD206" start="0" length="2147483647">
    <dxf>
      <font>
        <color auto="1"/>
      </font>
    </dxf>
  </rfmt>
  <rfmt sheetId="1" sqref="A197:XFD204" start="0" length="2147483647">
    <dxf>
      <font>
        <color auto="1"/>
      </font>
    </dxf>
  </rfmt>
  <rfmt sheetId="1" sqref="A190:XFD190" start="0" length="2147483647">
    <dxf>
      <font>
        <color auto="1"/>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5:B189" start="0" length="2147483647">
    <dxf>
      <font>
        <color auto="1"/>
      </font>
    </dxf>
  </rfmt>
  <rfmt sheetId="1" sqref="B184" start="0" length="2147483647">
    <dxf>
      <font>
        <color auto="1"/>
      </font>
    </dxf>
  </rfmt>
  <rfmt sheetId="1" sqref="C186" start="0" length="2147483647">
    <dxf>
      <font>
        <color auto="1"/>
      </font>
    </dxf>
  </rfmt>
  <rfmt sheetId="1" sqref="D186" start="0" length="2147483647">
    <dxf>
      <font>
        <color auto="1"/>
      </font>
    </dxf>
  </rfmt>
  <rcc rId="160" sId="1" numFmtId="4">
    <oc r="G186">
      <v>152820.72</v>
    </oc>
    <nc r="G186">
      <v>175782.39</v>
    </nc>
  </rcc>
  <rfmt sheetId="1" sqref="G186" start="0" length="2147483647">
    <dxf>
      <font>
        <color auto="1"/>
      </font>
    </dxf>
  </rfmt>
  <rcc rId="161" sId="1" numFmtId="4">
    <oc r="E186">
      <v>152820.72</v>
    </oc>
    <nc r="E186">
      <v>175782.39</v>
    </nc>
  </rcc>
  <rfmt sheetId="1" sqref="E186:G186" start="0" length="2147483647">
    <dxf>
      <font>
        <color auto="1"/>
      </font>
    </dxf>
  </rfmt>
  <rcc rId="162" sId="1" numFmtId="4">
    <oc r="C188">
      <v>4019.38</v>
    </oc>
    <nc r="C188">
      <v>7219.38</v>
    </nc>
  </rcc>
  <rfmt sheetId="1" sqref="C187:C188" start="0" length="2147483647">
    <dxf>
      <font>
        <color auto="1"/>
      </font>
    </dxf>
  </rfmt>
  <rcc rId="163" sId="1" numFmtId="4">
    <oc r="D187">
      <v>12237.34</v>
    </oc>
    <nc r="D187">
      <v>14178.94</v>
    </nc>
  </rcc>
  <rcc rId="164" sId="1" numFmtId="4">
    <oc r="D188">
      <v>4065.3</v>
    </oc>
    <nc r="D188">
      <v>7227.2</v>
    </nc>
  </rcc>
  <rfmt sheetId="1" sqref="D187:D188" start="0" length="2147483647">
    <dxf>
      <font>
        <color auto="1"/>
      </font>
    </dxf>
  </rfmt>
  <rcc rId="165" sId="1" numFmtId="4">
    <oc r="G187">
      <f>E187</f>
    </oc>
    <nc r="G187">
      <v>11261.34</v>
    </nc>
  </rcc>
  <rcc rId="166" sId="1" numFmtId="4">
    <oc r="E187">
      <v>9758.93</v>
    </oc>
    <nc r="E187">
      <f>G187</f>
    </nc>
  </rcc>
  <rcc rId="167" sId="1" numFmtId="4">
    <oc r="G188">
      <f>E188</f>
    </oc>
    <nc r="G188">
      <v>1293.7</v>
    </nc>
  </rcc>
  <rfmt sheetId="1" sqref="E186:G188" start="0" length="2147483647">
    <dxf>
      <font>
        <color auto="1"/>
      </font>
    </dxf>
  </rfmt>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4" start="0" length="2147483647">
    <dxf>
      <font>
        <color auto="1"/>
      </font>
    </dxf>
  </rfmt>
  <rcc rId="170" sId="1" numFmtId="4">
    <oc r="D187">
      <v>14178.94</v>
    </oc>
    <nc r="D187">
      <v>14178.93</v>
    </nc>
  </rcc>
  <rfmt sheetId="1" sqref="D184" start="0" length="2147483647">
    <dxf>
      <font>
        <color auto="1"/>
      </font>
    </dxf>
  </rfmt>
  <rfmt sheetId="1" sqref="G184:H188" start="0" length="2147483647">
    <dxf>
      <font>
        <color auto="1"/>
      </font>
    </dxf>
  </rfmt>
  <rfmt sheetId="1" sqref="E184:F184" start="0" length="2147483647">
    <dxf>
      <font>
        <color auto="1"/>
      </font>
    </dxf>
  </rfmt>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8" start="0" length="2147483647">
    <dxf>
      <font>
        <color auto="1"/>
      </font>
    </dxf>
  </rfmt>
  <rcc rId="171" sId="1" numFmtId="4">
    <oc r="D39">
      <v>161667.51999999999</v>
    </oc>
    <nc r="D39">
      <v>166398.22</v>
    </nc>
  </rcc>
  <rfmt sheetId="1" sqref="D37:D40" start="0" length="2147483647">
    <dxf>
      <font>
        <color auto="1"/>
      </font>
    </dxf>
  </rfmt>
  <rcc rId="172" sId="1" numFmtId="4">
    <oc r="G40">
      <v>118187.33</v>
    </oc>
    <nc r="G40">
      <v>128728.84</v>
    </nc>
  </rcc>
  <rfmt sheetId="1" sqref="G40" start="0" length="2147483647">
    <dxf>
      <font>
        <color auto="1"/>
      </font>
    </dxf>
  </rfmt>
  <rfmt sheetId="1" sqref="G39" start="0" length="2147483647">
    <dxf>
      <font>
        <color auto="1"/>
      </font>
    </dxf>
  </rfmt>
  <rcc rId="173" sId="1" numFmtId="4">
    <oc r="G38">
      <v>233.5</v>
    </oc>
    <nc r="G38">
      <v>486.14</v>
    </nc>
  </rcc>
  <rcc rId="174" sId="1" numFmtId="4">
    <oc r="G39">
      <v>119380.57</v>
    </oc>
    <nc r="G39">
      <v>143160.32999999999</v>
    </nc>
  </rcc>
  <rfmt sheetId="1" sqref="G38" start="0" length="2147483647">
    <dxf>
      <font>
        <color auto="1"/>
      </font>
    </dxf>
  </rfmt>
  <rfmt sheetId="1" sqref="G37" start="0" length="2147483647">
    <dxf>
      <font>
        <color auto="1"/>
      </font>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numFmtId="4">
    <oc r="I39">
      <f>178.5+161489.02</f>
    </oc>
    <nc r="I39">
      <v>166398.22</v>
    </nc>
  </rcc>
  <rfmt sheetId="1" sqref="H37:I40" start="0" length="2147483647">
    <dxf>
      <font>
        <color auto="1"/>
      </font>
    </dxf>
  </rfmt>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0" start="0" length="2147483647">
    <dxf>
      <font>
        <color auto="1"/>
      </font>
    </dxf>
  </rfmt>
  <rcc rId="176" sId="1" numFmtId="4">
    <oc r="E39">
      <v>119424.49</v>
    </oc>
    <nc r="E39">
      <v>143191.44</v>
    </nc>
  </rcc>
  <rcc rId="177" sId="1" numFmtId="4">
    <oc r="E38">
      <v>233.5</v>
    </oc>
    <nc r="E38">
      <v>486.14</v>
    </nc>
  </rcc>
  <rfmt sheetId="1" sqref="E39" start="0" length="2147483647">
    <dxf>
      <font>
        <color auto="1"/>
      </font>
    </dxf>
  </rfmt>
  <rfmt sheetId="1" sqref="E37:F40" start="0" length="2147483647">
    <dxf>
      <font>
        <color auto="1"/>
      </font>
    </dxf>
  </rfmt>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B48" start="0" length="2147483647">
    <dxf>
      <font>
        <color auto="1"/>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2:E116" start="0" length="2147483647">
    <dxf>
      <font>
        <color auto="1"/>
      </font>
    </dxf>
  </rfmt>
  <rfmt sheetId="1" sqref="E110" start="0" length="2147483647">
    <dxf>
      <font>
        <color auto="1"/>
      </font>
    </dxf>
  </rfmt>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3:C46" start="0" length="2147483647">
    <dxf>
      <font>
        <color auto="1"/>
      </font>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1" numFmtId="4">
    <oc r="D45">
      <v>6701</v>
    </oc>
    <nc r="D45">
      <v>7496</v>
    </nc>
  </rcc>
  <rfmt sheetId="1" sqref="D43:D46" start="0" length="2147483647">
    <dxf>
      <font>
        <color auto="1"/>
      </font>
    </dxf>
  </rfmt>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 sId="1" odxf="1" dxf="1">
    <oc r="J184"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01.10.2018 года 26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is>
    </oc>
    <nc r="J184"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t>
        </r>
        <r>
          <rPr>
            <sz val="16"/>
            <color rgb="FFFF0000"/>
            <rFont val="Times New Roman"/>
            <family val="2"/>
            <charset val="204"/>
          </rPr>
          <t xml:space="preserve">. </t>
        </r>
        <r>
          <rPr>
            <sz val="16"/>
            <rFont val="Times New Roman"/>
            <family val="1"/>
            <charset val="204"/>
          </rPr>
          <t xml:space="preserve"> На 01.11.2018 года</t>
        </r>
        <r>
          <rPr>
            <sz val="16"/>
            <color rgb="FFFF0000"/>
            <rFont val="Times New Roman"/>
            <family val="2"/>
            <charset val="204"/>
          </rPr>
          <t xml:space="preserve"> 26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is>
    </nc>
    <odxf>
      <font>
        <sz val="16"/>
        <color rgb="FFFF0000"/>
      </font>
    </odxf>
    <ndxf>
      <font>
        <sz val="16"/>
        <color rgb="FFFF0000"/>
      </font>
    </ndxf>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numFmtId="4">
    <oc r="G45">
      <v>3467.87</v>
    </oc>
    <nc r="G45">
      <v>3972.95</v>
    </nc>
  </rcc>
  <rcc rId="181" sId="1" numFmtId="4">
    <oc r="G46">
      <v>206.95</v>
    </oc>
    <nc r="G46">
      <v>230.88</v>
    </nc>
  </rcc>
  <rfmt sheetId="1" sqref="G43:H46"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1" numFmtId="4">
    <oc r="I45">
      <v>6701</v>
    </oc>
    <nc r="I45">
      <v>7496</v>
    </nc>
  </rcc>
  <rfmt sheetId="1" sqref="I43:I46" start="0" length="2147483647">
    <dxf>
      <font>
        <color auto="1"/>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numFmtId="4">
    <oc r="E45">
      <v>3467.87</v>
    </oc>
    <nc r="E45">
      <v>3972.95</v>
    </nc>
  </rcc>
  <rcc rId="184" sId="1" numFmtId="4">
    <oc r="E46">
      <v>206.95</v>
    </oc>
    <nc r="E46">
      <v>230.88</v>
    </nc>
  </rcc>
  <rfmt sheetId="1" sqref="E45" start="0" length="2147483647">
    <dxf>
      <font>
        <color auto="1"/>
      </font>
    </dxf>
  </rfmt>
  <rfmt sheetId="1" sqref="E43:F46"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numFmtId="4">
    <oc r="I187">
      <v>12237.34</v>
    </oc>
    <nc r="I187">
      <v>14178.93</v>
    </nc>
  </rcc>
  <rfmt sheetId="1" sqref="I184:I189" start="0" length="2147483647">
    <dxf>
      <font>
        <color auto="1"/>
      </font>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J184"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t>
        </r>
        <r>
          <rPr>
            <sz val="16"/>
            <color rgb="FFFF0000"/>
            <rFont val="Times New Roman"/>
            <family val="2"/>
            <charset val="204"/>
          </rPr>
          <t xml:space="preserve">. </t>
        </r>
        <r>
          <rPr>
            <sz val="16"/>
            <rFont val="Times New Roman"/>
            <family val="1"/>
            <charset val="204"/>
          </rPr>
          <t xml:space="preserve"> На 01.11.2018 года</t>
        </r>
        <r>
          <rPr>
            <sz val="16"/>
            <color rgb="FFFF0000"/>
            <rFont val="Times New Roman"/>
            <family val="2"/>
            <charset val="204"/>
          </rPr>
          <t xml:space="preserve"> 26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
</t>
        </r>
      </is>
    </oc>
    <nc r="J184"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t>
        </r>
        <r>
          <rPr>
            <sz val="16"/>
            <color rgb="FFFF0000"/>
            <rFont val="Times New Roman"/>
            <family val="2"/>
            <charset val="204"/>
          </rPr>
          <t xml:space="preserve">. </t>
        </r>
        <r>
          <rPr>
            <sz val="16"/>
            <rFont val="Times New Roman"/>
            <family val="1"/>
            <charset val="204"/>
          </rPr>
          <t xml:space="preserve"> На 01.11.2018 года</t>
        </r>
        <r>
          <rPr>
            <sz val="16"/>
            <color rgb="FFFF0000"/>
            <rFont val="Times New Roman"/>
            <family val="2"/>
            <charset val="204"/>
          </rPr>
          <t xml:space="preserve"> 26 предпринимателям выплачена субсидия на поддержку малого и среднего предпринимательства. 
    </t>
        </r>
        <r>
          <rPr>
            <sz val="16"/>
            <rFont val="Times New Roman"/>
            <family val="1"/>
            <charset val="204"/>
          </rPr>
          <t xml:space="preserve">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t>
        </r>
        <r>
          <rPr>
            <sz val="16"/>
            <color rgb="FFFF0000"/>
            <rFont val="Times New Roman"/>
            <family val="2"/>
            <charset val="204"/>
          </rPr>
          <t xml:space="preserve">
</t>
        </r>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2:XFD177" start="0" length="2147483647">
    <dxf>
      <font>
        <color auto="1"/>
      </font>
    </dxf>
  </rfmt>
  <rcc rId="187"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Договоры находятся на стадии заключения.  
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Договоры на приобретение оборудования для инвалидов, оборудования для модернизации сайтов, автоматизации музеев на стадии заключения.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Бюджетные ассигнования будут использованы до конца 2018 года.  
Достижение уровня средней заработной платы на 01.10.2018 года по работникам муниципальных учреждений культуры составило 70 631,80 рублей (при плановом годовом значении 69 720,00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Договоры находятся на стадии заключения.  
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Договоры на приобретение оборудования для инвалидов, оборудования для модернизации сайтов, автоматизации музеев на стадии заключения.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Бюджетные ассигнования будут использованы до конца 2018 года.  
Достижение уровня средней заработной платы на 01.10.2018 года по работникам муниципальных учреждений культуры составило 70 631,80 рублей (при плановом годовом значении 69 720,00 рублей).                                            
</t>
        </r>
        <r>
          <rPr>
            <u/>
            <sz val="20"/>
            <rFont val="Times New Roman"/>
            <family val="1"/>
            <charset val="204"/>
          </rPr>
          <t/>
        </r>
      </is>
    </nc>
    <odxf>
      <font>
        <sz val="16"/>
        <color rgb="FFFF0000"/>
      </font>
    </odxf>
    <ndxf>
      <font>
        <sz val="16"/>
        <color rgb="FFFF0000"/>
      </font>
    </ndxf>
  </rc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XFD36" start="0" length="2147483647">
    <dxf>
      <font>
        <color auto="1"/>
      </font>
    </dxf>
  </rfmt>
  <rcc rId="190"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odxf>
      <font>
        <sz val="16"/>
        <color rgb="FFFF0000"/>
      </font>
    </odxf>
    <ndxf>
      <font>
        <sz val="16"/>
        <color rgb="FFFF0000"/>
      </font>
    </ndxf>
  </rc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oc r="I26">
      <f>45819.72+34691.39+965.99+8443.26+31278.86</f>
    </oc>
    <nc r="I26">
      <f>45819.72+34691.39+965.99+31278.86</f>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9:C30" start="0" length="2147483647">
    <dxf>
      <font>
        <color auto="1"/>
      </font>
    </dxf>
  </rfmt>
  <rfmt sheetId="1" sqref="D29:D30" start="0" length="2147483647">
    <dxf>
      <font>
        <color auto="1"/>
      </font>
    </dxf>
  </rfmt>
  <rfmt sheetId="1" sqref="G29:G30" start="0" length="2147483647">
    <dxf>
      <font>
        <color auto="1"/>
      </font>
    </dxf>
  </rfmt>
  <rfmt sheetId="1" sqref="E29:H30" start="0" length="2147483647">
    <dxf>
      <font>
        <color auto="1"/>
      </font>
    </dxf>
  </rfmt>
  <rfmt sheetId="1" sqref="B31:B35" start="0" length="2147483647">
    <dxf>
      <font>
        <color auto="1"/>
      </font>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c r="I26">
      <f>45819.72+34691.39+965.99+31278.86</f>
    </oc>
    <nc r="I26">
      <f>45819.72+36733.99+965.99+31278.86</f>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 start="0" length="2147483647">
    <dxf>
      <font>
        <color auto="1"/>
      </font>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6"/>
            <color rgb="FFFF0000"/>
            <rFont val="Times New Roman"/>
            <family val="1"/>
            <charset val="204"/>
          </rPr>
          <t xml:space="preserve">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6"/>
            <color rgb="FFFF0000"/>
            <rFont val="Times New Roman"/>
            <family val="1"/>
            <charset val="204"/>
          </rPr>
          <t xml:space="preserve">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6"/>
            <color rgb="FFFF0000"/>
            <rFont val="Times New Roman"/>
            <family val="1"/>
            <charset val="204"/>
          </rPr>
          <t xml:space="preserve">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nc>
  </rcc>
  <rcv guid="{13BE7114-35DF-4699-8779-61985C68F6C3}" action="delete"/>
  <rdn rId="0" localSheetId="1" customView="1" name="Z_13BE7114_35DF_4699_8779_61985C68F6C3_.wvu.PrintArea" hidden="1" oldHidden="1">
    <formula>'на 01.10.2018'!$A$1:$J$214</formula>
    <oldFormula>'на 01.10.2018'!$A$1:$J$214</oldFormula>
  </rdn>
  <rdn rId="0" localSheetId="1" customView="1" name="Z_13BE7114_35DF_4699_8779_61985C68F6C3_.wvu.PrintTitles" hidden="1" oldHidden="1">
    <formula>'на 01.10.2018'!$5:$8</formula>
    <oldFormula>'на 01.10.2018'!$5:$8</oldFormula>
  </rdn>
  <rdn rId="0" localSheetId="1" customView="1" name="Z_13BE7114_35DF_4699_8779_61985C68F6C3_.wvu.FilterData" hidden="1" oldHidden="1">
    <formula>'на 01.10.2018'!$A$7:$J$415</formula>
    <oldFormula>'на 01.10.2018'!$A$7:$J$415</oldFormula>
  </rdn>
  <rcv guid="{13BE7114-35DF-4699-8779-61985C68F6C3}"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I32">
      <f>803.86+124265.7+205717.5+14000</f>
    </oc>
    <nc r="I32">
      <f>803.86+124265.7+205717.5+14000+4774.92</f>
    </nc>
  </rcc>
  <rfmt sheetId="1" sqref="I32" start="0" length="2147483647">
    <dxf>
      <font>
        <color auto="1"/>
      </font>
    </dxf>
  </rfmt>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I17">
      <f>3079.19</f>
    </oc>
    <nc r="I17">
      <f>3079.19+118.41</f>
    </nc>
  </rcc>
  <rfmt sheetId="1" sqref="I17" start="0" length="2147483647">
    <dxf>
      <font>
        <color auto="1"/>
      </font>
    </dxf>
  </rfmt>
  <rfmt sheetId="1" sqref="I15" start="0" length="2147483647">
    <dxf>
      <font>
        <color auto="1"/>
      </font>
    </dxf>
  </rfmt>
  <rcc rId="202" sId="1" odxf="1" dxf="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t>
        </r>
      </is>
    </nc>
    <odxf>
      <font>
        <sz val="16"/>
        <color rgb="FFFF0000"/>
      </font>
    </odxf>
    <ndxf>
      <font>
        <sz val="16"/>
        <color rgb="FFFF0000"/>
      </font>
    </ndxf>
  </rcc>
  <rfmt sheetId="1" sqref="J15:J20" start="0" length="2147483647">
    <dxf>
      <font>
        <color auto="1"/>
      </font>
    </dxf>
  </rfmt>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7" start="0" length="0">
    <dxf>
      <font>
        <sz val="16"/>
        <color rgb="FFFF0000"/>
      </font>
    </dxf>
  </rfmt>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Договоры находятся на стадии заключения.  
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Договоры на приобретение оборудования для инвалидов, оборудования для модернизации сайтов, автоматизации музеев на стадии заключения.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Бюджетные ассигнования будут использованы до конца 2018 года.  
Достижение уровня средней заработной платы на 01.10.2018 года по работникам муниципальных учреждений культуры составило 70 631,80 рублей (при плановом годовом значении 69 720,00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Договоры находятся на стадии заключения.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t>
        </r>
        <r>
          <rPr>
            <sz val="16"/>
            <color rgb="FFFF0000"/>
            <rFont val="Times New Roman"/>
            <family val="2"/>
            <charset val="204"/>
          </rPr>
          <t xml:space="preserve"> Договоры на приобретение оборудования для инвалидов, оборудования для модернизации сайтов, автоматизации музеев на стадии заключения.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t>
        </r>
        <r>
          <rPr>
            <sz val="16"/>
            <color rgb="FFFF0000"/>
            <rFont val="Times New Roman"/>
            <family val="2"/>
            <charset val="204"/>
          </rPr>
          <t xml:space="preserve">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numFmtId="4">
    <oc r="C25">
      <v>10205434.6</v>
    </oc>
    <nc r="C25">
      <v>10570927.1</v>
    </nc>
  </rcc>
  <rcc rId="15" sId="1" numFmtId="4">
    <oc r="D25">
      <v>10654179.1</v>
    </oc>
    <nc r="D25">
      <v>10648825.1</v>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1:I23" start="0" length="2147483647">
    <dxf>
      <font>
        <color auto="1"/>
      </font>
    </dxf>
  </rfmt>
  <rcc rId="206" sId="1" quotePrefix="1">
    <oc r="E5" t="inlineStr">
      <is>
        <t>на 01.10.2018</t>
      </is>
    </oc>
    <nc r="E5" t="inlineStr">
      <is>
        <t>на 01.11.2018</t>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 start="0" length="0">
    <dxf>
      <font>
        <sz val="16"/>
        <color rgb="FFFF0000"/>
      </font>
    </dxf>
  </rfmt>
  <rcc rId="207" sId="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01.10.18: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участие по греко-римской борьбе в открытом чемпионате (г. Тюмень), участие во Всероссийском турнире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t>
        </r>
        <r>
          <rPr>
            <sz val="16"/>
            <color rgb="FFFF0000"/>
            <rFont val="Times New Roman"/>
            <family val="2"/>
            <charset val="204"/>
          </rPr>
          <t xml:space="preserve">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65:B171" start="0" length="2147483647">
    <dxf>
      <font>
        <color auto="1"/>
      </font>
    </dxf>
  </rfmt>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7:D167" start="0" length="2147483647">
    <dxf>
      <font>
        <color auto="1"/>
      </font>
    </dxf>
  </rfmt>
  <rcc rId="208" sId="1" numFmtId="4">
    <oc r="G167">
      <v>71.680000000000007</v>
    </oc>
    <nc r="G167">
      <v>47.32</v>
    </nc>
  </rcc>
  <rcc rId="209" sId="1" numFmtId="4">
    <oc r="E167">
      <v>71.680000000000007</v>
    </oc>
    <nc r="E167">
      <v>47.32</v>
    </nc>
  </rcc>
  <rfmt sheetId="1" sqref="E167:I167" start="0" length="2147483647">
    <dxf>
      <font>
        <color auto="1"/>
      </font>
    </dxf>
  </rfmt>
  <rcc rId="210" sId="1" numFmtId="4">
    <oc r="C168">
      <v>21104.9</v>
    </oc>
    <nc r="C168">
      <v>21304.9</v>
    </nc>
  </rcc>
  <rcc rId="211" sId="1" numFmtId="4">
    <oc r="G168">
      <v>12217.14</v>
    </oc>
    <nc r="G168">
      <v>13106.43</v>
    </nc>
  </rcc>
  <rcc rId="212" sId="1" numFmtId="4">
    <oc r="E168">
      <v>12679.14</v>
    </oc>
    <nc r="E168">
      <v>13621.58</v>
    </nc>
  </rcc>
  <rcc rId="213" sId="1" numFmtId="4">
    <oc r="I168">
      <f>9518+11480.2+106.7+200</f>
    </oc>
    <nc r="I168">
      <v>21304.9</v>
    </nc>
  </rcc>
  <rfmt sheetId="1" sqref="C168:I168" start="0" length="2147483647">
    <dxf>
      <font>
        <color auto="1"/>
      </font>
    </dxf>
  </rfmt>
  <rfmt sheetId="1" sqref="C169:D169" start="0" length="2147483647">
    <dxf>
      <font>
        <color auto="1"/>
      </font>
    </dxf>
  </rfmt>
  <rcc rId="214" sId="1" numFmtId="4">
    <oc r="G169">
      <v>1352.32</v>
    </oc>
    <nc r="G169">
      <v>1352.72</v>
    </nc>
  </rcc>
  <rfmt sheetId="1" sqref="E169:I169" start="0" length="2147483647">
    <dxf>
      <font>
        <color auto="1"/>
      </font>
    </dxf>
  </rfmt>
  <rcc rId="215" sId="1" numFmtId="4">
    <oc r="C170">
      <v>9701.3700000000008</v>
    </oc>
    <nc r="C170">
      <v>11406.05</v>
    </nc>
  </rcc>
  <rcc rId="216" sId="1" numFmtId="4">
    <oc r="D170">
      <v>10693.59</v>
    </oc>
    <nc r="D170">
      <v>12398.27</v>
    </nc>
  </rcc>
  <rcc rId="217" sId="1" numFmtId="4">
    <oc r="G170">
      <v>10108.030000000001</v>
    </oc>
    <nc r="G170">
      <v>10131.4</v>
    </nc>
  </rcc>
  <rcc rId="218" sId="1" numFmtId="4">
    <oc r="E170">
      <v>10108.030000000001</v>
    </oc>
    <nc r="E170">
      <f>G170</f>
    </nc>
  </rcc>
  <rfmt sheetId="1" sqref="C169:I170" start="0" length="2147483647">
    <dxf>
      <font>
        <color auto="1"/>
      </fon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numFmtId="4">
    <oc r="G169">
      <v>1352.72</v>
    </oc>
    <nc r="G169">
      <v>1352.73</v>
    </nc>
  </rcc>
  <rcc rId="220" sId="1" numFmtId="4">
    <oc r="G168">
      <v>13106.43</v>
    </oc>
    <nc r="G168">
      <v>13106.44</v>
    </nc>
  </rcc>
  <rfmt sheetId="1" sqref="C165:I170" start="0" length="2147483647">
    <dxf>
      <font>
        <color auto="1"/>
      </fon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участие по греко-римской борьбе в открытом чемпионате (г. Тюмень), участие во Всероссийском турнире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t>
        </r>
        <r>
          <rPr>
            <sz val="16"/>
            <color rgb="FFFF0000"/>
            <rFont val="Times New Roman"/>
            <family val="2"/>
            <charset val="204"/>
          </rPr>
          <t xml:space="preserve">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учебно-тренировочные сборы по дзюдо (п. Кучугуры), участие в учебно-тренировочных сборах по тхэквандо (г. Рига), по плаванию (г. Евпатория).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nc>
  </rcc>
  <rcv guid="{13BE7114-35DF-4699-8779-61985C68F6C3}" action="delete"/>
  <rdn rId="0" localSheetId="1" customView="1" name="Z_13BE7114_35DF_4699_8779_61985C68F6C3_.wvu.PrintArea" hidden="1" oldHidden="1">
    <formula>'на 01.10.2018'!$A$1:$J$214</formula>
    <oldFormula>'на 01.10.2018'!$A$1:$J$214</oldFormula>
  </rdn>
  <rdn rId="0" localSheetId="1" customView="1" name="Z_13BE7114_35DF_4699_8779_61985C68F6C3_.wvu.PrintTitles" hidden="1" oldHidden="1">
    <formula>'на 01.10.2018'!$5:$8</formula>
    <oldFormula>'на 01.10.2018'!$5:$8</oldFormula>
  </rdn>
  <rdn rId="0" localSheetId="1" customView="1" name="Z_13BE7114_35DF_4699_8779_61985C68F6C3_.wvu.FilterData" hidden="1" oldHidden="1">
    <formula>'на 01.10.2018'!$A$7:$J$415</formula>
    <oldFormula>'на 01.10.2018'!$A$7:$J$415</oldFormula>
  </rdn>
  <rcv guid="{13BE7114-35DF-4699-8779-61985C68F6C3}"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рамках подпрограммы "     государственной программы трудоустроен 1 человек в разрезе мероприятия "Содействие улучшению положения на рынке труда не занятых трудовой деятельностью и безработных граждан". Средства освоены в полном объеме. 
</t>
        </r>
        <r>
          <rPr>
            <u/>
            <sz val="16"/>
            <color rgb="FFFF0000"/>
            <rFont val="Times New Roman"/>
            <family val="2"/>
            <charset val="204"/>
          </rPr>
          <t/>
        </r>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рамках подпрограммы "     государственной программы трудоустроен 1 человек в разрезе мероприятия "Содействие улучшению положения на рынке труда не занятых трудовой деятельностью и безработных граждан". Средства освоены в полном объеме.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1"/>
            <charset val="204"/>
          </rPr>
          <t xml:space="preserve">АГ (ДК): В рамках подпрограммы "Содействие трудоустройству граждан" государственной программы трудоустроен 1 человек в разрезе мероприятия "Содействие улучшению положения на рынке труда не занятых трудовой деятельностью и безработных граждан".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dxf="1" dxf="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t>
        </r>
        <r>
          <rPr>
            <sz val="16"/>
            <color rgb="FFFF0000"/>
            <rFont val="Times New Roman"/>
            <family val="2"/>
            <charset val="204"/>
          </rPr>
          <t xml:space="preserve">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2"/>
            <charset val="204"/>
          </rPr>
          <t xml:space="preserve">
   </t>
        </r>
        <r>
          <rPr>
            <sz val="16"/>
            <rFont val="Times New Roman"/>
            <family val="1"/>
            <charset val="204"/>
          </rPr>
          <t xml:space="preserve">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rgb="FFFF0000"/>
            <rFont val="Times New Roman"/>
            <family val="2"/>
            <charset val="204"/>
          </rPr>
          <t xml:space="preserve">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nc>
    <odxf>
      <font>
        <sz val="16"/>
        <color rgb="FFFF0000"/>
      </font>
    </odxf>
    <ndxf>
      <font>
        <sz val="16"/>
        <color rgb="FFFF0000"/>
      </font>
    </ndxf>
  </rcc>
  <rcc rId="228" sId="1">
    <oc r="J178" t="inlineStr">
      <is>
        <r>
          <rPr>
            <u/>
            <sz val="16"/>
            <color rgb="FFFF0000"/>
            <rFont val="Times New Roman"/>
            <family val="2"/>
            <charset val="204"/>
          </rPr>
          <t>АГ:</t>
        </r>
        <r>
          <rPr>
            <sz val="16"/>
            <color rgb="FFFF0000"/>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за июль, август и первую половину сентября 2018 года, а также по поставке бумаги и конвертов.
</t>
        </r>
      </is>
    </oc>
    <nc r="J178" t="inlineStr">
      <is>
        <r>
          <rPr>
            <u/>
            <sz val="16"/>
            <color rgb="FFFF0000"/>
            <rFont val="Times New Roman"/>
            <family val="2"/>
            <charset val="204"/>
          </rPr>
          <t>АГ:</t>
        </r>
        <r>
          <rPr>
            <sz val="16"/>
            <color rgb="FFFF0000"/>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is>
    </nc>
  </rcc>
  <rcc rId="229" sId="1" numFmtId="4">
    <oc r="I180">
      <v>252.2</v>
    </oc>
    <nc r="I180">
      <v>261.8</v>
    </nc>
  </rcc>
  <rfmt sheetId="1" sqref="I178:J183" start="0" length="2147483647">
    <dxf>
      <font>
        <color auto="1"/>
      </font>
    </dxf>
  </rfmt>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5" start="0" length="0">
    <dxf>
      <font>
        <sz val="16"/>
        <color rgb="FFFF0000"/>
      </font>
    </dxf>
  </rfmt>
  <rcc rId="232"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t>
        </r>
        <r>
          <rPr>
            <sz val="16"/>
            <color rgb="FFFF0000"/>
            <rFont val="Times New Roman"/>
            <family val="2"/>
            <charset val="204"/>
          </rPr>
          <t xml:space="preserve">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nc>
  </rcc>
  <rcft rId="227" sheetId="1"/>
  <rcv guid="{13BE7114-35DF-4699-8779-61985C68F6C3}" action="delete"/>
  <rcv guid="{13BE7114-35DF-4699-8779-61985C68F6C3}" action="add"/>
  <rdn rId="0" localSheetId="1" customView="1" name="Z_13BE7114_35DF_4699_8779_61985C68F6C3_.wvu.PrintArea" hidden="1" oldHidden="1">
    <formula>'на 01.10.2018'!$A$1:$J$214</formula>
    <oldFormula>'на 01.10.2018'!$A$1:$J$214</oldFormula>
  </rdn>
  <rdn rId="0" localSheetId="1" customView="1" name="Z_13BE7114_35DF_4699_8779_61985C68F6C3_.wvu.PrintTitles" hidden="1" oldHidden="1">
    <formula>'на 01.10.2018'!$5:$8</formula>
    <oldFormula>'на 01.10.2018'!$5:$8</oldFormula>
  </rdn>
  <rdn rId="0" localSheetId="1" customView="1" name="Z_13BE7114_35DF_4699_8779_61985C68F6C3_.wvu.FilterData" hidden="1" oldHidden="1">
    <formula>'на 01.10.2018'!$A$7:$J$415</formula>
    <oldFormula>'на 01.10.2018'!$A$7:$J$415</oldFormula>
  </rdn>
  <rcv guid="{13BE7114-35DF-4699-8779-61985C68F6C3}"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numFmtId="4">
    <oc r="G25">
      <v>6199008.6399999997</v>
    </oc>
    <nc r="G25">
      <v>7056604.0999999996</v>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B15" start="0" length="2147483647">
    <dxf>
      <font>
        <color auto="1"/>
      </font>
    </dxf>
  </rfmt>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t>
        </r>
        <r>
          <rPr>
            <sz val="16"/>
            <color rgb="FFFF0000"/>
            <rFont val="Times New Roman"/>
            <family val="2"/>
            <charset val="204"/>
          </rPr>
          <t xml:space="preserve">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font>
        <color auto="1"/>
      </font>
    </dxf>
  </rfmt>
  <rfmt sheetId="1" sqref="D10" start="0" length="2147483647">
    <dxf>
      <font>
        <color auto="1"/>
      </font>
    </dxf>
  </rfmt>
  <rcc rId="237" sId="1" numFmtId="4">
    <oc r="G208">
      <v>26327.34</v>
    </oc>
    <nc r="G208">
      <v>26327.35</v>
    </nc>
  </rcc>
  <rcc rId="238" sId="1" numFmtId="4">
    <oc r="E208">
      <v>26327.34</v>
    </oc>
    <nc r="E208">
      <v>26327.35</v>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G10" start="0" length="2147483647">
    <dxf>
      <font>
        <color auto="1"/>
      </font>
    </dxf>
  </rfmt>
  <rfmt sheetId="1" sqref="H10:I10" start="0" length="2147483647">
    <dxf>
      <font>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D11" start="0" length="2147483647">
    <dxf>
      <font>
        <color auto="1"/>
      </font>
    </dxf>
  </rfmt>
  <rfmt sheetId="1" sqref="G11" start="0" length="2147483647">
    <dxf>
      <font>
        <color auto="1"/>
      </font>
    </dxf>
  </rfmt>
  <rfmt sheetId="1" sqref="E11" start="0" length="2147483647">
    <dxf>
      <font>
        <color auto="1"/>
      </font>
    </dxf>
  </rfmt>
  <rfmt sheetId="1" sqref="F11" start="0" length="2147483647">
    <dxf>
      <font>
        <color auto="1"/>
      </font>
    </dxf>
  </rfmt>
  <rfmt sheetId="1" sqref="H11" start="0" length="2147483647">
    <dxf>
      <font>
        <color auto="1"/>
      </font>
    </dxf>
  </rfmt>
  <rfmt sheetId="1" sqref="C12:C13" start="0" length="2147483647">
    <dxf>
      <font>
        <color auto="1"/>
      </font>
    </dxf>
  </rfmt>
  <rfmt sheetId="1" sqref="D12:D13" start="0" length="2147483647">
    <dxf>
      <font>
        <color auto="1"/>
      </font>
    </dxf>
  </rfmt>
  <rfmt sheetId="1" sqref="G12:G13" start="0" length="2147483647">
    <dxf>
      <font>
        <color auto="1"/>
      </font>
    </dxf>
  </rfmt>
  <rfmt sheetId="1" sqref="E12:G13" start="0" length="2147483647">
    <dxf>
      <font>
        <color auto="1"/>
      </font>
    </dxf>
  </rfmt>
  <rfmt sheetId="1" sqref="H13:I13" start="0" length="2147483647">
    <dxf>
      <font>
        <color auto="1"/>
      </font>
    </dxf>
  </rfmt>
  <rfmt sheetId="1" sqref="C14:I14" start="0" length="2147483647">
    <dxf>
      <font>
        <color auto="1"/>
      </font>
    </dxf>
  </rfmt>
  <rfmt sheetId="1" sqref="C9:H14" start="0" length="2147483647">
    <dxf>
      <font>
        <color auto="1"/>
      </font>
    </dxf>
  </rfmt>
  <rfmt sheetId="1" sqref="I29:I30" start="0" length="2147483647">
    <dxf>
      <font>
        <color auto="1"/>
      </font>
    </dxf>
  </rfmt>
  <rcc rId="239"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01.10.2018 произведена выплата заработной платы за январь-август и первую половину сентября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rgb="FFFF0000"/>
            <rFont val="Times New Roman"/>
            <family val="2"/>
            <charset val="204"/>
          </rPr>
          <t xml:space="preserve">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numFmtId="4">
    <oc r="I161">
      <v>80759.8</v>
    </oc>
    <nc r="I161">
      <v>79882.3</v>
    </nc>
  </rcc>
  <rfmt sheetId="1" sqref="I161" start="0" length="2147483647">
    <dxf>
      <font>
        <color auto="1"/>
      </font>
    </dxf>
  </rfmt>
  <rfmt sheetId="1" sqref="J158" start="0" length="0">
    <dxf>
      <font>
        <sz val="16"/>
        <color rgb="FFFF0000"/>
      </font>
    </dxf>
  </rfmt>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 sId="1">
    <oc r="J184"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t>
        </r>
        <r>
          <rPr>
            <sz val="16"/>
            <color rgb="FFFF0000"/>
            <rFont val="Times New Roman"/>
            <family val="2"/>
            <charset val="204"/>
          </rPr>
          <t xml:space="preserve">. </t>
        </r>
        <r>
          <rPr>
            <sz val="16"/>
            <rFont val="Times New Roman"/>
            <family val="1"/>
            <charset val="204"/>
          </rPr>
          <t xml:space="preserve"> На 01.11.2018 года</t>
        </r>
        <r>
          <rPr>
            <sz val="16"/>
            <color rgb="FFFF0000"/>
            <rFont val="Times New Roman"/>
            <family val="2"/>
            <charset val="204"/>
          </rPr>
          <t xml:space="preserve"> 26 предпринимателям выплачена субсидия на поддержку малого и среднего предпринимательства. 
    </t>
        </r>
        <r>
          <rPr>
            <sz val="16"/>
            <rFont val="Times New Roman"/>
            <family val="1"/>
            <charset val="204"/>
          </rPr>
          <t xml:space="preserve">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t>
        </r>
        <r>
          <rPr>
            <sz val="16"/>
            <color rgb="FFFF0000"/>
            <rFont val="Times New Roman"/>
            <family val="2"/>
            <charset val="204"/>
          </rPr>
          <t xml:space="preserve">
</t>
        </r>
      </is>
    </oc>
    <nc r="J184"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t>
        </r>
        <r>
          <rPr>
            <sz val="16"/>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 xml:space="preserve">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01.11.2018 года 36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Заключен контракт на изготовление и поставку имиджевого мобильного стенда.</t>
        </r>
        <r>
          <rPr>
            <sz val="16"/>
            <color rgb="FFFF0000"/>
            <rFont val="Times New Roman"/>
            <family val="2"/>
            <charset val="204"/>
          </rPr>
          <t xml:space="preserve">
</t>
        </r>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I15" start="0" length="2147483647">
    <dxf>
      <font>
        <color auto="1"/>
      </font>
    </dxf>
  </rfmt>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rgb="FFFF0000"/>
            <rFont val="Times New Roman"/>
            <family val="2"/>
            <charset val="204"/>
          </rPr>
          <t xml:space="preserve"> В 4 квартале 2018 года планируется заключить контракт на приобретение ПО "Ангел" и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по итогам работы за 6 месяцев 2018 года.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rgb="FFFF0000"/>
            <rFont val="Times New Roman"/>
            <family val="2"/>
            <charset val="204"/>
          </rPr>
          <t xml:space="preserve"> В 4 квартале 2018 года планируется заключить контракт на приобретение ПО "Ангел" и цифровых видеокамер на объектах АПК "Безопасный город".
   </t>
        </r>
        <r>
          <rPr>
            <sz val="16"/>
            <rFont val="Times New Roman"/>
            <family val="1"/>
            <charset val="204"/>
          </rPr>
          <t xml:space="preserve">  Произведена выплата материального стимулирования 103 гражданам, являющимся членами народных дружин, по итогам работы за 6 месяцев 2018 года.</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numFmtId="4">
    <oc r="G25">
      <v>7056604.0999999996</v>
    </oc>
    <nc r="G25">
      <v>7056604.0599999996</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Договоры находятся на стадии заключения.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t>
        </r>
        <r>
          <rPr>
            <sz val="16"/>
            <color rgb="FFFF0000"/>
            <rFont val="Times New Roman"/>
            <family val="2"/>
            <charset val="204"/>
          </rPr>
          <t xml:space="preserve"> Договоры на приобретение оборудования для инвалидов, оборудования для модернизации сайтов, автоматизации музеев на стадии заключения.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t>
        </r>
        <r>
          <rPr>
            <sz val="16"/>
            <color rgb="FFFF0000"/>
            <rFont val="Times New Roman"/>
            <family val="2"/>
            <charset val="204"/>
          </rPr>
          <t xml:space="preserve">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Договоры находятся на стадии заключения.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t>
        </r>
        <r>
          <rPr>
            <sz val="16"/>
            <color rgb="FFFF0000"/>
            <rFont val="Times New Roman"/>
            <family val="2"/>
            <charset val="204"/>
          </rPr>
          <t xml:space="preserve"> Договоры на приобретение оборудования , оборудования для модернизации сайтов, автоматизации музеев на стадии заключения.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t>
        </r>
        <r>
          <rPr>
            <sz val="16"/>
            <color rgb="FFFF0000"/>
            <rFont val="Times New Roman"/>
            <family val="2"/>
            <charset val="204"/>
          </rPr>
          <t xml:space="preserve">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01.10.2018'!$A$1:$J$214</formula>
    <oldFormula>'на 01.10.2018'!$A$1:$J$214</oldFormula>
  </rdn>
  <rdn rId="0" localSheetId="1" customView="1" name="Z_13BE7114_35DF_4699_8779_61985C68F6C3_.wvu.PrintTitles" hidden="1" oldHidden="1">
    <formula>'на 01.10.2018'!$5:$8</formula>
    <oldFormula>'на 01.10.2018'!$5:$8</oldFormula>
  </rdn>
  <rdn rId="0" localSheetId="1" customView="1" name="Z_13BE7114_35DF_4699_8779_61985C68F6C3_.wvu.FilterData" hidden="1" oldHidden="1">
    <formula>'на 01.10.2018'!$A$7:$J$415</formula>
    <oldFormula>'на 01.10.2018'!$A$7:$J$415</oldFormula>
  </rdn>
  <rcv guid="{13BE7114-35DF-4699-8779-61985C68F6C3}"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 start="0" length="0">
    <dxf>
      <font>
        <sz val="16"/>
        <color auto="1"/>
      </font>
    </dxf>
  </rfmt>
  <rcc rId="250"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rFont val="Times New Roman"/>
            <family val="2"/>
            <charset val="204"/>
          </rPr>
          <t xml:space="preserve">
</t>
        </r>
        <r>
          <rPr>
            <u/>
            <sz val="16"/>
            <rFont val="Times New Roman"/>
            <family val="2"/>
            <charset val="204"/>
          </rPr>
          <t>АГ:</t>
        </r>
        <r>
          <rPr>
            <sz val="16"/>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и оплачены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rFont val="Times New Roman"/>
            <family val="2"/>
            <charset val="204"/>
          </rPr>
          <t xml:space="preserve">
</t>
        </r>
        <r>
          <rPr>
            <u/>
            <sz val="16"/>
            <rFont val="Times New Roman"/>
            <family val="2"/>
            <charset val="204"/>
          </rPr>
          <t>АГ:</t>
        </r>
        <r>
          <rPr>
            <sz val="16"/>
            <color rgb="FFFF0000"/>
            <rFont val="Times New Roman"/>
            <family val="1"/>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t>
        </r>
        <r>
          <rPr>
            <sz val="16"/>
            <rFont val="Times New Roman"/>
            <family val="2"/>
            <charset val="204"/>
          </rPr>
          <t xml:space="preserve">
                                                                                                                            </t>
        </r>
      </is>
    </nc>
  </rcc>
  <rcc rId="25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nc>
  </rcc>
  <rcc rId="252"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t>
        </r>
        <r>
          <rPr>
            <sz val="16"/>
            <color rgb="FFFF0000"/>
            <rFont val="Times New Roman"/>
            <family val="2"/>
            <charset val="204"/>
          </rPr>
          <t xml:space="preserve">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экономией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По размещенным в сентябре-октябре 2018 года закупкам заключено 18 муниципальных контрактов на приобретение жилых помещений (18 кв.м., 43,2 кв.м., 41 241,57 тыс.руб.). 15 муниципальных контрактов в стадии заключения (15 кв.м., 43,2 кв.м., 34 367,98 тыс.руб.). Очередное размещение закупок на приобретение 35 жилых помещений для участников программы состоялось 30.10.2018. Подведение итогов аукционов состоится 23.11.2018. Размещение закупок на приобретение 3 жилых помещений состоится в ноябре 2018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odxf>
      <font>
        <sz val="16"/>
        <color rgb="FFFF0000"/>
      </font>
    </odxf>
    <ndxf>
      <font>
        <sz val="16"/>
        <color rgb="FFFF0000"/>
      </font>
    </ndxf>
  </rcc>
  <rcv guid="{67ADFAE6-A9AF-44D7-8539-93CD0F6B7849}" action="delete"/>
  <rdn rId="0" localSheetId="1" customView="1" name="Z_67ADFAE6_A9AF_44D7_8539_93CD0F6B7849_.wvu.PrintTitles" hidden="1" oldHidden="1">
    <formula>'на 01.10.2018'!$5:$8</formula>
    <oldFormula>'на 01.10.2018'!$5:$8</old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Заявителям выплачена сумма в размере 2 044,22 тыс.рублей. Оставшиеся выплаты запланированы на 4 квартал 2018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Средства будут использованы до конца текущего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Средства будут использованы до конца текущего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nc>
  </rcc>
  <rcv guid="{CCF533A2-322B-40E2-88B2-065E6D1D35B4}" action="delete"/>
  <rdn rId="0" localSheetId="1" customView="1" name="Z_CCF533A2_322B_40E2_88B2_065E6D1D35B4_.wvu.PrintArea" hidden="1" oldHidden="1">
    <formula>'на 01.10.2018'!$A$1:$J$213</formula>
    <oldFormula>'на 01.10.2018'!$A$1:$J$213</oldFormula>
  </rdn>
  <rdn rId="0" localSheetId="1" customView="1" name="Z_CCF533A2_322B_40E2_88B2_065E6D1D35B4_.wvu.PrintTitles" hidden="1" oldHidden="1">
    <formula>'на 01.10.2018'!$5:$8</formula>
    <oldFormula>'на 01.10.2018'!$5:$8</oldFormula>
  </rdn>
  <rdn rId="0" localSheetId="1" customView="1" name="Z_CCF533A2_322B_40E2_88B2_065E6D1D35B4_.wvu.FilterData" hidden="1" oldHidden="1">
    <formula>'на 01.10.2018'!$A$7:$J$415</formula>
    <oldFormula>'на 01.10.2018'!$A$7:$J$415</oldFormula>
  </rdn>
  <rcv guid="{CCF533A2-322B-40E2-88B2-065E6D1D35B4}"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субсидии будет предоставлен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до конца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средств субвенции будет использован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в рамказ заключенного муниципального контракта.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Остаток средств субвенции будет использован до конца текущего года. </t>
        </r>
      </is>
    </nc>
  </rcc>
  <rcft rId="260" sheetId="1"/>
  <rcc rId="262" sId="1">
    <o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Средства будут использованы в следующем отчетном периоде. </t>
      </is>
    </oc>
    <n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Средства будут использованы до окнца текушего финансового года. </t>
      </is>
    </nc>
  </rcc>
  <rcc rId="263" sId="1">
    <oc r="J98" t="inlineStr">
      <is>
        <t>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965,25 тыс.руб., в т.ч. 702 тыс.руб. на 2018 год. На сумму 1 111,47 тыс.руб.  изначально планировалось выполнение работ  в рамках реализации государственной программы, однако состав работ не подходит под разрешенный вид использования субсидии. Работы будут выполняться за счет средств местного бюджета в рамках реализации муниципальных программ. В ноябре будет произведена корректировка КБК</t>
      </is>
    </oc>
    <nc r="J98" t="inlineStr">
      <is>
        <t xml:space="preserve">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965,3 тыс.руб., в т.ч. 702 тыс.руб. на 2018 год.  Работы будут выполняться за счет средств местного бюджета. </t>
      </is>
    </nc>
  </rcc>
  <rcc rId="264" sId="1">
    <o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Подведение итогов - 15.10.2018 года. 619,74 тыс.руб. - экономия в результате проведения закупки.</t>
      </is>
    </oc>
    <n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619,74 тыс.руб. - экономия в результате проведения закупки.</t>
      </is>
    </nc>
  </rcc>
  <rcv guid="{67ADFAE6-A9AF-44D7-8539-93CD0F6B7849}" action="delete"/>
  <rdn rId="0" localSheetId="1" customView="1" name="Z_67ADFAE6_A9AF_44D7_8539_93CD0F6B7849_.wvu.PrintTitles" hidden="1" oldHidden="1">
    <formula>'на 01.10.2018'!$5:$8</formula>
    <oldFormula>'на 01.10.2018'!$5:$8</old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 sId="1">
    <oc r="J134" t="inlineStr">
      <is>
        <t>В 2018 году из средств окружного бюджета предусмотрены расходы на приобретение конвертов и бумаги. Закупку планируется провести в соответствии с планом-графиком.</t>
      </is>
    </oc>
    <nc r="J134" t="inlineStr">
      <is>
        <r>
          <t xml:space="preserve">В 2018 году из средств окружного бюджета предусмотрены расходы на приобретение конвертов и бумаги. </t>
        </r>
        <r>
          <rPr>
            <sz val="16"/>
            <color rgb="FFFF0000"/>
            <rFont val="Times New Roman"/>
            <family val="1"/>
            <charset val="204"/>
          </rPr>
          <t>Закупку планируется провести в соответствии с планом-графиком</t>
        </r>
        <r>
          <rPr>
            <sz val="16"/>
            <rFont val="Times New Roman"/>
            <family val="2"/>
            <charset val="204"/>
          </rPr>
          <t>.</t>
        </r>
      </is>
    </nc>
  </rcc>
  <rcc rId="268" sId="1">
    <oc r="J152" t="inlineStr">
      <is>
        <t xml:space="preserve">В связи с отсутствием на 01.01.2018 участников подпрограммы, бюджетные ассигнования  до муниципального образования не доведены. </t>
      </is>
    </oc>
    <nc r="J152"/>
  </rcc>
  <rfmt sheetId="1" sqref="J158" start="0" length="0">
    <dxf>
      <font>
        <sz val="16"/>
        <color rgb="FFFF0000"/>
      </font>
    </dxf>
  </rfmt>
  <rcv guid="{67ADFAE6-A9AF-44D7-8539-93CD0F6B7849}" action="delete"/>
  <rdn rId="0" localSheetId="1" customView="1" name="Z_67ADFAE6_A9AF_44D7_8539_93CD0F6B7849_.wvu.PrintTitles" hidden="1" oldHidden="1">
    <formula>'на 01.10.2018'!$5:$8</formula>
    <oldFormula>'на 01.10.2018'!$5:$8</oldFormula>
  </rdn>
  <rdn rId="0" localSheetId="1" customView="1" name="Z_67ADFAE6_A9AF_44D7_8539_93CD0F6B7849_.wvu.Rows" hidden="1" oldHidden="1">
    <formula>'на 01.10.2018'!$152:$157</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 sId="1">
    <oc r="J191"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Расходы запланированы на 4 кв. 2018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следующем отчетном периоде после утверждения муниципальной программы (с учетом внесения изменений в части доводенных в сентябре 2018 года дополнительных средств субсидии). Общая готовность  по объекту  - 73,2%, по дороге - 59,6 % 
</t>
        </r>
      </is>
    </oc>
    <nc r="J191"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Средства будут использованы до конца текущего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следующем отчетном периоде после утверждения муниципальной программы (с учетом внесения изменений в части доводенных в сентябре 2018 года дополнительных средств субсидии). Общая готовность  по объекту  - 73,2%, по дороге - 59,6 % 
</t>
        </r>
      </is>
    </nc>
  </rcc>
  <rcc rId="273" sId="1">
    <oc r="C10">
      <f>C16+C24+C31+C38+C44+C50+C56+C63+C160+C167+C185+C192+C199+C179+C208</f>
    </oc>
    <nc r="C10">
      <f>C16+C24+C31+C38+C44+C50+C56+C63+C160+C167+C185+C192+C199+C179+C208</f>
    </nc>
  </rcc>
  <rcc rId="274" sId="1">
    <oc r="C13">
      <f>C19+C27+C34+C41+C47+C53+C59+C66+C163+C170+C188+C195+C202</f>
    </oc>
    <nc r="C13">
      <f>C19+C27+C34+C41+C47+C53+C59+C66+C163+C170+C188+C195+C202</f>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Договоры находятся на стадии заключения.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t>
        </r>
        <r>
          <rPr>
            <sz val="16"/>
            <color rgb="FFFF0000"/>
            <rFont val="Times New Roman"/>
            <family val="2"/>
            <charset val="204"/>
          </rPr>
          <t xml:space="preserve"> Договоры на приобретение оборудования , оборудования для модернизации сайтов, автоматизации музеев на стадии заключения.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t>
        </r>
        <r>
          <rPr>
            <sz val="16"/>
            <color rgb="FFFF0000"/>
            <rFont val="Times New Roman"/>
            <family val="2"/>
            <charset val="204"/>
          </rPr>
          <t xml:space="preserve">В рамках подпрограммы "Укрепление единого культурного пространства" договоры на стадии заключения на услуги хореографа, фотопечать на ткани, услуги дизайнера для организации и показа театральной постановки (МАУ "ТАиК "Петрушка").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76 548,90 рублей.</t>
        </r>
        <r>
          <rPr>
            <sz val="16"/>
            <rFont val="Times New Roman"/>
            <family val="1"/>
            <charset val="204"/>
          </rPr>
          <t xml:space="preserve">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67 276,65 рублей. </t>
        </r>
        <r>
          <rPr>
            <sz val="16"/>
            <rFont val="Times New Roman"/>
            <family val="1"/>
            <charset val="204"/>
          </rPr>
          <t>(при плановом годовом значении 77 000,70 рублей).</t>
        </r>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67 276,65 рублей. </t>
        </r>
        <r>
          <rPr>
            <sz val="16"/>
            <rFont val="Times New Roman"/>
            <family val="1"/>
            <charset val="204"/>
          </rPr>
          <t>(при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67 276,65 рублей. (при плановом годовом значении 77 000,70 рублей).</t>
        </r>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учебно-тренировочные сборы по дзюдо (п. Кучугуры), участие в учебно-тренировочных сборах по тхэквандо (г. Рига), по плаванию (г. Евпатория).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01.11.18:</t>
        </r>
        <r>
          <rPr>
            <sz val="16"/>
            <color rgb="FFFF0000"/>
            <rFont val="Times New Roman"/>
            <family val="2"/>
            <charset val="204"/>
          </rPr>
          <t xml:space="preserve">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t>
        </r>
        <r>
          <rPr>
            <sz val="16"/>
            <color rgb="FFFF0000"/>
            <rFont val="Times New Roman"/>
            <family val="2"/>
            <charset val="204"/>
          </rPr>
          <t xml:space="preserve"> </t>
        </r>
        <r>
          <rPr>
            <sz val="16"/>
            <rFont val="Times New Roman"/>
            <family val="1"/>
            <charset val="204"/>
          </rPr>
          <t>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Оплата питания спортсменов в период проведения тренировочных сборов в каникулярное время.</t>
        </r>
        <r>
          <rPr>
            <sz val="16"/>
            <color rgb="FFFF0000"/>
            <rFont val="Times New Roman"/>
            <family val="2"/>
            <charset val="204"/>
          </rPr>
          <t xml:space="preserve">
</t>
        </r>
        <r>
          <rPr>
            <sz val="16"/>
            <rFont val="Times New Roman"/>
            <family val="1"/>
            <charset val="204"/>
          </rPr>
          <t xml:space="preserve">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8:J164" start="0" length="2147483647">
    <dxf>
      <font>
        <color auto="1"/>
      </font>
    </dxf>
  </rfmt>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 xml:space="preserve">Бюджетные ассигнования будут использованы до конца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Средства освоены в полном объеме.</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67 276,65 рублей.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67 276,65</t>
        </r>
        <r>
          <rPr>
            <sz val="16"/>
            <rFont val="Times New Roman"/>
            <family val="1"/>
            <charset val="204"/>
          </rPr>
          <t xml:space="preserve"> рублей. (при плановом годовом значении 77 000,70 рублей).</t>
        </r>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 sId="1">
    <o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январь-сентябр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оплата работ – 4 квартал 2018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- 4 квартал 2018.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- 4 квартал 2018.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до конца текущего финансового года.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6 646,6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выполненные работы будут оплачены до конца текущего финансового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за выполненные работы будет произведена до конца текущего финансового года.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is>
    </nc>
  </rcc>
  <rcv guid="{67ADFAE6-A9AF-44D7-8539-93CD0F6B7849}" action="delete"/>
  <rdn rId="0" localSheetId="1" customView="1" name="Z_67ADFAE6_A9AF_44D7_8539_93CD0F6B7849_.wvu.PrintTitles" hidden="1" oldHidden="1">
    <formula>'на 01.10.2018'!$5:$8</formula>
    <oldFormula>'на 01.10.2018'!$5:$8</oldFormula>
  </rdn>
  <rdn rId="0" localSheetId="1" customView="1" name="Z_67ADFAE6_A9AF_44D7_8539_93CD0F6B7849_.wvu.Rows" hidden="1" oldHidden="1">
    <formula>'на 01.10.2018'!$152:$157</formula>
    <oldFormula>'на 01.10.2018'!$152:$157</old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Средства освоены в полном объеме.</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70 631,80 рублей</t>
        </r>
        <r>
          <rPr>
            <sz val="16"/>
            <rFont val="Times New Roman"/>
            <family val="1"/>
            <charset val="204"/>
          </rPr>
          <t xml:space="preserve"> (при плановом годовом значении 69 720,00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t>
        </r>
        <r>
          <rPr>
            <sz val="16"/>
            <color rgb="FFFF0000"/>
            <rFont val="Times New Roman"/>
            <family val="2"/>
            <charset val="204"/>
          </rPr>
          <t xml:space="preserve"> </t>
        </r>
        <r>
          <rPr>
            <sz val="16"/>
            <rFont val="Times New Roman"/>
            <family val="1"/>
            <charset val="204"/>
          </rPr>
          <t>Средства освоены в полном объеме.</t>
        </r>
        <r>
          <rPr>
            <sz val="16"/>
            <color rgb="FFFF0000"/>
            <rFont val="Times New Roman"/>
            <family val="2"/>
            <charset val="204"/>
          </rPr>
          <t xml:space="preserve">
</t>
        </r>
        <r>
          <rPr>
            <sz val="16"/>
            <rFont val="Times New Roman"/>
            <family val="1"/>
            <charset val="204"/>
          </rPr>
          <t>Достижение уровня средней заработной платы на 01.11.2018 года по работникам муниципальных учреждений культуры составило</t>
        </r>
        <r>
          <rPr>
            <sz val="16"/>
            <color rgb="FFFF0000"/>
            <rFont val="Times New Roman"/>
            <family val="2"/>
            <charset val="204"/>
          </rPr>
          <t xml:space="preserve"> </t>
        </r>
        <r>
          <rPr>
            <sz val="16"/>
            <rFont val="Times New Roman"/>
            <family val="1"/>
            <charset val="204"/>
          </rPr>
          <t xml:space="preserve">69 917,80 рублей (при плановом годовом значении 69 720,00 рублей).   </t>
        </r>
        <r>
          <rPr>
            <sz val="16"/>
            <color rgb="FFFF0000"/>
            <rFont val="Times New Roman"/>
            <family val="2"/>
            <charset val="204"/>
          </rPr>
          <t xml:space="preserve">                                         
</t>
        </r>
        <r>
          <rPr>
            <u/>
            <sz val="20"/>
            <rFont val="Times New Roman"/>
            <family val="1"/>
            <charset val="204"/>
          </rPr>
          <t/>
        </r>
      </is>
    </nc>
  </rcc>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 xml:space="preserve">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t>
        </r>
        <r>
          <rPr>
            <sz val="16"/>
            <color rgb="FFFF0000"/>
            <rFont val="Times New Roman"/>
            <family val="1"/>
            <charset val="204"/>
          </rPr>
          <t xml:space="preserve"> 67 276,65</t>
        </r>
        <r>
          <rPr>
            <sz val="16"/>
            <rFont val="Times New Roman"/>
            <family val="1"/>
            <charset val="204"/>
          </rPr>
          <t xml:space="preserve"> рублей.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76 693,00 рублей. (при плановом годовом значении 77 000,70 рублей).</t>
        </r>
      </is>
    </nc>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1">
    <o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до конца текущего финансового года.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6 646,6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выполненные работы будут оплачены до конца текущего финансового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за выполненные работы будет произведена до конца текущего финансового года.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до конца текущего финансового года.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6 646,6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выполненные работы будут оплачены до конца текущего финансового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за выполненные работы будет произведена до конца текущего финансового года.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Работы оплачены на сумму 7 813,05 тыс.рублей. Направлены заявки от 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fmt sheetId="1" sqref="D21:D23" start="0" length="2147483647">
    <dxf>
      <font>
        <color auto="1"/>
      </font>
    </dxf>
  </rfmt>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7ADFAE6_A9AF_44D7_8539_93CD0F6B7849_.wvu.Rows" hidden="1" oldHidden="1">
    <oldFormula>'на 01.10.2018'!$152:$157</oldFormula>
  </rdn>
  <rcv guid="{67ADFAE6-A9AF-44D7-8539-93CD0F6B7849}" action="delete"/>
  <rdn rId="0" localSheetId="1" customView="1" name="Z_67ADFAE6_A9AF_44D7_8539_93CD0F6B7849_.wvu.PrintTitles" hidden="1" oldHidden="1">
    <formula>'на 01.10.2018'!$5:$8</formula>
    <oldFormula>'на 01.10.2018'!$5:$8</old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и оплачены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rFont val="Times New Roman"/>
            <family val="2"/>
            <charset val="204"/>
          </rPr>
          <t xml:space="preserve">
</t>
        </r>
        <r>
          <rPr>
            <u/>
            <sz val="16"/>
            <rFont val="Times New Roman"/>
            <family val="2"/>
            <charset val="204"/>
          </rPr>
          <t>АГ:</t>
        </r>
        <r>
          <rPr>
            <sz val="16"/>
            <color rgb="FFFF0000"/>
            <rFont val="Times New Roman"/>
            <family val="1"/>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t>
        </r>
        <r>
          <rPr>
            <sz val="16"/>
            <rFont val="Times New Roman"/>
            <family val="2"/>
            <charset val="204"/>
          </rPr>
          <t xml:space="preserve">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и оплачены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rFont val="Times New Roman"/>
            <family val="2"/>
            <charset val="204"/>
          </rPr>
          <t xml:space="preserve">
</t>
        </r>
        <r>
          <rPr>
            <u/>
            <sz val="16"/>
            <rFont val="Times New Roman"/>
            <family val="2"/>
            <charset val="204"/>
          </rPr>
          <t>АГ:</t>
        </r>
        <r>
          <rPr>
            <sz val="16"/>
            <color rgb="FFFF0000"/>
            <rFont val="Times New Roman"/>
            <family val="1"/>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t>
        </r>
        <r>
          <rPr>
            <sz val="16"/>
            <rFont val="Times New Roman"/>
            <family val="2"/>
            <charset val="204"/>
          </rPr>
          <t xml:space="preserve">
                                                                                                                            </t>
        </r>
      </is>
    </nc>
  </rcc>
  <rfmt sheetId="1" sqref="J15:J20" start="0" length="2147483647">
    <dxf>
      <font>
        <color auto="1"/>
      </font>
    </dxf>
  </rfmt>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1">
    <oc r="J134" t="inlineStr">
      <is>
        <r>
          <t xml:space="preserve">В 2018 году из средств окружного бюджета предусмотрены расходы на приобретение конвертов и бумаги. </t>
        </r>
        <r>
          <rPr>
            <sz val="16"/>
            <color rgb="FFFF0000"/>
            <rFont val="Times New Roman"/>
            <family val="1"/>
            <charset val="204"/>
          </rPr>
          <t>Закупку планируется провести в соответствии с планом-графиком</t>
        </r>
        <r>
          <rPr>
            <sz val="16"/>
            <rFont val="Times New Roman"/>
            <family val="2"/>
            <charset val="204"/>
          </rPr>
          <t>.</t>
        </r>
      </is>
    </oc>
    <nc r="J134" t="inlineStr">
      <is>
        <r>
          <t xml:space="preserve">В 2018 году из средств окружного бюджета предусмотрены расходы на приобретение конвертов и бумаги. </t>
        </r>
        <r>
          <rPr>
            <sz val="16"/>
            <color rgb="FFFF0000"/>
            <rFont val="Times New Roman"/>
            <family val="1"/>
            <charset val="204"/>
          </rPr>
          <t>Закупка осуществляется в плановом режиме.</t>
        </r>
      </is>
    </nc>
  </rcc>
  <rfmt sheetId="1" sqref="J134" start="0" length="2147483647">
    <dxf>
      <font>
        <color auto="1"/>
      </font>
    </dxf>
  </rfmt>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t>
        </r>
        <r>
          <rPr>
            <sz val="16"/>
            <color rgb="FFFF0000"/>
            <rFont val="Times New Roman"/>
            <family val="2"/>
            <charset val="204"/>
          </rPr>
          <t xml:space="preserve"> В 4 квартале 2018 года планируется заключить контракт на приобретение ПО "Ангел" и цифровых видеокамер на объектах АПК "Безопасный город".
   </t>
        </r>
        <r>
          <rPr>
            <sz val="16"/>
            <rFont val="Times New Roman"/>
            <family val="1"/>
            <charset val="204"/>
          </rPr>
          <t xml:space="preserve">  Произведена выплата материального стимулирования 103 гражданам, являющимся членами народных дружин, по итогам работы за 6 месяцев 2018 года.</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 по итогам работы за 6 месяцев 2018 года.</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 по итогам работы за 6 месяцев 2018 года.</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t>
        </r>
        <r>
          <rPr>
            <sz val="16"/>
            <color rgb="FFFF0000"/>
            <rFont val="Times New Roman"/>
            <family val="2"/>
            <charset val="204"/>
          </rPr>
          <t xml:space="preserve">
     </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По состоянию на 01.11.2018 произведена выплата заработной платы за январь-сентябрь и первую половину октябрь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рассылку постановлений, приобретение бумаги. На 12.11.2018 года запланировано проведение аукциона на приобретение ПО "Ангел" и цифровых видеокамер на объектах АПК "Безопасный город".</t>
        </r>
        <r>
          <rPr>
            <sz val="16"/>
            <color rgb="FFFF0000"/>
            <rFont val="Times New Roman"/>
            <family val="2"/>
            <charset val="204"/>
          </rPr>
          <t xml:space="preserve">
   </t>
        </r>
        <r>
          <rPr>
            <sz val="16"/>
            <rFont val="Times New Roman"/>
            <family val="1"/>
            <charset val="204"/>
          </rPr>
          <t xml:space="preserve">  Произведена выплата материального стимулирования 103 гражданам, являющимся членами народных дружин.</t>
        </r>
        <r>
          <rPr>
            <sz val="16"/>
            <rFont val="Times New Roman"/>
            <family val="1"/>
            <charset val="204"/>
          </rPr>
          <t xml:space="preserve">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r>
          <rPr>
            <sz val="16"/>
            <color rgb="FFFF0000"/>
            <rFont val="Times New Roman"/>
            <family val="2"/>
            <charset val="204"/>
          </rPr>
          <t xml:space="preserve">        
</t>
        </r>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средств субвенции будет использован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в рамказ заключенного муниципального контракта.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Остаток средств субвенции будет использован до конца текущего года.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2028,8 тыс. руб.</t>
        </r>
        <r>
          <rPr>
            <sz val="16"/>
            <color rgb="FFFF0000"/>
            <rFont val="Times New Roman"/>
            <family val="2"/>
            <charset val="204"/>
          </rPr>
          <t xml:space="preserve">
</t>
        </r>
        <r>
          <rPr>
            <sz val="16"/>
            <rFont val="Times New Roman"/>
            <family val="1"/>
            <charset val="204"/>
          </rPr>
          <t xml:space="preserve">Остаток средств субвенции будет использован до конца текущего года.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t>
        </r>
        <r>
          <rPr>
            <sz val="16"/>
            <color rgb="FFFF0000"/>
            <rFont val="Times New Roman"/>
            <family val="1"/>
            <charset val="204"/>
          </rPr>
          <t xml:space="preserve">
</t>
        </r>
        <r>
          <rPr>
            <sz val="16"/>
            <rFont val="Times New Roman"/>
            <family val="1"/>
            <charset val="204"/>
          </rPr>
          <t xml:space="preserve">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Средства будут использованы до конца текущего года.
</t>
        </r>
        <r>
          <rPr>
            <u/>
            <sz val="16"/>
            <rFont val="Times New Roman"/>
            <family val="1"/>
            <charset val="204"/>
          </rPr>
          <t>ДГХ:</t>
        </r>
        <r>
          <rPr>
            <sz val="16"/>
            <rFont val="Times New Roman"/>
            <family val="1"/>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в рамказ заключенного муниципального контракта. Средства будут использованы до конца текущего года.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 субвенции будет использован до конца текущего года. </t>
        </r>
      </is>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01.10.2018'!$A$1:$J$213</formula>
  </rdn>
  <rdn rId="0" localSheetId="1" customView="1" name="Z_67ADFAE6_A9AF_44D7_8539_93CD0F6B7849_.wvu.PrintTitles" hidden="1" oldHidden="1">
    <formula>'на 01.10.2018'!$5:$8</formula>
    <oldFormula>'на 01.10.2018'!$5:$8</oldFormula>
  </rdn>
  <rdn rId="0" localSheetId="1" customView="1" name="Z_67ADFAE6_A9AF_44D7_8539_93CD0F6B7849_.wvu.Rows" hidden="1" oldHidden="1">
    <formula>'на 01.10.2018'!$152:$157</formula>
  </rdn>
  <rdn rId="0" localSheetId="1" customView="1" name="Z_67ADFAE6_A9AF_44D7_8539_93CD0F6B7849_.wvu.FilterData" hidden="1" oldHidden="1">
    <formula>'на 01.10.2018'!$A$7:$J$415</formula>
    <oldFormula>'на 01.10.2018'!$A$7:$J$415</oldFormula>
  </rdn>
  <rcv guid="{67ADFAE6-A9AF-44D7-8539-93CD0F6B7849}"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01.10.2018'!$152:$157,'на 01.10.2018'!$172:$206,'на 01.10.2018'!$212:$213</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01.10.2018'!$152:$157,'на 01.10.2018'!$172:$206,'на 01.10.2018'!$212:$213</formula>
    <oldFormula>'на 01.10.2018'!$15:$20,'на 01.10.2018'!$29:$36,'на 01.10.2018'!$43:$61,'на 01.10.2018'!$152:$157,'на 01.10.2018'!$172:$206,'на 01.10.2018'!$212:$213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01.10.2018'!$152:$157,'на 01.10.2018'!$165:$213</formula>
    <oldFormula>'на 01.10.2018'!$15:$20,'на 01.10.2018'!$29:$36,'на 01.10.2018'!$43:$61,'на 01.10.2018'!$152:$157,'на 01.10.2018'!$172:$206,'на 01.10.2018'!$212:$213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1">
    <nc r="B223" t="inlineStr">
      <is>
        <t xml:space="preserve"> </t>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76 693,00 рублей. (при плановом годовом значении 77 000,70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1"/>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1"/>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1"/>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1"/>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1"/>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1"/>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1"/>
            <charset val="204"/>
          </rPr>
          <t xml:space="preserve"> </t>
        </r>
        <r>
          <rPr>
            <sz val="16"/>
            <rFont val="Times New Roman"/>
            <family val="1"/>
            <charset val="204"/>
          </rPr>
          <t>По состоянию на 01.11.2018 приобретено -</t>
        </r>
        <r>
          <rPr>
            <sz val="16"/>
            <color rgb="FFFF0000"/>
            <rFont val="Times New Roman"/>
            <family val="1"/>
            <charset val="204"/>
          </rPr>
          <t xml:space="preserve"> </t>
        </r>
        <r>
          <rPr>
            <sz val="16"/>
            <rFont val="Times New Roman"/>
            <family val="1"/>
            <charset val="204"/>
          </rPr>
          <t>2 793 путевки.</t>
        </r>
        <r>
          <rPr>
            <sz val="16"/>
            <color rgb="FFFF0000"/>
            <rFont val="Times New Roman"/>
            <family val="1"/>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1"/>
            <charset val="204"/>
          </rPr>
          <t xml:space="preserve"> </t>
        </r>
        <r>
          <rPr>
            <sz val="16"/>
            <rFont val="Times New Roman"/>
            <family val="1"/>
            <charset val="204"/>
          </rPr>
          <t>63</t>
        </r>
        <r>
          <rPr>
            <sz val="16"/>
            <color rgb="FFFF0000"/>
            <rFont val="Times New Roman"/>
            <family val="1"/>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1"/>
            <charset val="204"/>
          </rPr>
          <t xml:space="preserve">
</t>
        </r>
        <r>
          <rPr>
            <b/>
            <u/>
            <sz val="14"/>
            <rFont val="Times New Roman"/>
            <family val="1"/>
            <charset val="204"/>
          </rPr>
          <t xml:space="preserve">ДАиГ: </t>
        </r>
        <r>
          <rPr>
            <b/>
            <sz val="14"/>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на 01.10.2018 принято и оплачено работ на сумму 11 490,9 тыс. руб. </t>
        </r>
        <r>
          <rPr>
            <b/>
            <sz val="16"/>
            <rFont val="Times New Roman"/>
            <family val="1"/>
            <charset val="204"/>
          </rPr>
          <t xml:space="preserve">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По состоянию на 01.11.2018 выполнение по контракту составило 100%. Выполненные работы  в размере 21,2 тыс. рублей  за счет средств окружного бюджета будут  оплачены в ноябре.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b/>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1"/>
            <charset val="204"/>
          </rPr>
          <t xml:space="preserve">       
</t>
        </r>
        <r>
          <rPr>
            <sz val="16"/>
            <rFont val="Times New Roman"/>
            <family val="1"/>
            <charset val="204"/>
          </rPr>
          <t>Достижение уровня средней заработной платы  на 01.11.2018 года по педагогическим работникам муниципальных организаций дополнительного образования детей составило  76 693,00 рублей. (при плановом годовом значении 77 000,70 рублей).</t>
        </r>
      </is>
    </nc>
  </rc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01.10.2018'!$152:$157,'на 01.10.2018'!$165:$213</formula>
    <oldFormula>'на 01.10.2018'!$15:$20,'на 01.10.2018'!$29:$36,'на 01.10.2018'!$43:$61,'на 01.10.2018'!$152:$157,'на 01.10.2018'!$165:$213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01.10.2018'!$68:$121,'на 01.10.2018'!$134:$139,'на 01.10.2018'!$152:$157,'на 01.10.2018'!$165:$213</formula>
    <oldFormula>'на 01.10.2018'!$15:$20,'на 01.10.2018'!$29:$36,'на 01.10.2018'!$43:$61,'на 01.10.2018'!$152:$157,'на 01.10.2018'!$165:$213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01.10.2018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01.11.2018 года</t>
      </is>
    </nc>
  </rcc>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Rows" hidden="1" oldHidden="1">
    <formula>'на 01.10.2018'!$15:$20,'на 01.10.2018'!$29:$36,'на 01.10.2018'!$43:$61,'на 01.10.2018'!$68:$121,'на 01.10.2018'!$134:$139,'на 01.10.2018'!$152:$157,'на 01.10.2018'!$165:$213</formula>
    <oldFormula>'на 01.10.2018'!$15:$20,'на 01.10.2018'!$29:$36,'на 01.10.2018'!$43:$61,'на 01.10.2018'!$68:$121,'на 01.10.2018'!$134:$139,'на 01.10.2018'!$152:$157,'на 01.10.2018'!$165:$213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6" sId="1">
    <oc r="K8">
      <f>D9-I9</f>
    </oc>
    <nc r="K8"/>
  </rcc>
  <rcc rId="327" sId="1">
    <oc r="K9">
      <f>D10-I10</f>
    </oc>
    <nc r="K9"/>
  </rcc>
  <rcc rId="328" sId="1">
    <oc r="K10">
      <f>D11-I11</f>
    </oc>
    <nc r="K10"/>
  </rcc>
  <rcc rId="329" sId="1">
    <oc r="K11">
      <f>D12-I12</f>
    </oc>
    <nc r="K11"/>
  </rcc>
  <rcc rId="330" sId="1">
    <oc r="K12">
      <f>D13-I13</f>
    </oc>
    <nc r="K12"/>
  </rcc>
  <rcc rId="331" sId="1">
    <oc r="K13">
      <f>D14-I14</f>
    </oc>
    <nc r="K13"/>
  </rcc>
  <rcc rId="332" sId="1">
    <oc r="K14">
      <f>D15-I15</f>
    </oc>
    <nc r="K14"/>
  </rcc>
  <rcc rId="333" sId="1">
    <oc r="K15">
      <f>D16-I16</f>
    </oc>
    <nc r="K15"/>
  </rcc>
  <rcc rId="334" sId="1">
    <oc r="K16">
      <f>D17-I17</f>
    </oc>
    <nc r="K16"/>
  </rcc>
  <rcc rId="335" sId="1">
    <oc r="K17">
      <f>D18-I18</f>
    </oc>
    <nc r="K17"/>
  </rcc>
  <rcc rId="336" sId="1">
    <oc r="K18">
      <f>D19-I19</f>
    </oc>
    <nc r="K18"/>
  </rcc>
  <rcc rId="337" sId="1">
    <oc r="K19">
      <f>D20-I20</f>
    </oc>
    <nc r="K19"/>
  </rcc>
  <rcc rId="338" sId="1">
    <oc r="K20">
      <f>D21-I21</f>
    </oc>
    <nc r="K20"/>
  </rcc>
  <rcc rId="339" sId="1">
    <oc r="K21">
      <f>D22-I22</f>
    </oc>
    <nc r="K21"/>
  </rcc>
  <rcc rId="340" sId="1">
    <oc r="K22">
      <f>D23-I23</f>
    </oc>
    <nc r="K22"/>
  </rcc>
  <rcc rId="341" sId="1">
    <oc r="K23">
      <f>D24-I24</f>
    </oc>
    <nc r="K23"/>
  </rcc>
  <rcc rId="342" sId="1">
    <oc r="K24">
      <f>D25-I25</f>
    </oc>
    <nc r="K24"/>
  </rcc>
  <rcc rId="343" sId="1">
    <oc r="K25">
      <f>D26-I26</f>
    </oc>
    <nc r="K25"/>
  </rcc>
  <rcc rId="344" sId="1">
    <oc r="K26">
      <f>D27-I27</f>
    </oc>
    <nc r="K26"/>
  </rcc>
  <rcc rId="345" sId="1">
    <oc r="K27">
      <f>D28-I28</f>
    </oc>
    <nc r="K27"/>
  </rcc>
  <rcc rId="346" sId="1">
    <oc r="K28">
      <f>D29-I29</f>
    </oc>
    <nc r="K28"/>
  </rcc>
  <rcc rId="347" sId="1">
    <oc r="K29">
      <f>D30-I30</f>
    </oc>
    <nc r="K29"/>
  </rcc>
  <rcc rId="348" sId="1">
    <oc r="K30">
      <f>D31-I31</f>
    </oc>
    <nc r="K30"/>
  </rcc>
  <rcc rId="349" sId="1">
    <oc r="K31">
      <f>D32-I32</f>
    </oc>
    <nc r="K31"/>
  </rcc>
  <rcc rId="350" sId="1">
    <oc r="K32">
      <f>D33-I33</f>
    </oc>
    <nc r="K32"/>
  </rcc>
  <rcc rId="351" sId="1">
    <oc r="K33">
      <f>D34-I34</f>
    </oc>
    <nc r="K33"/>
  </rcc>
  <rcc rId="352" sId="1">
    <oc r="K34">
      <f>D35-I35</f>
    </oc>
    <nc r="K34"/>
  </rcc>
  <rcc rId="353" sId="1">
    <oc r="K35">
      <f>D36-I36</f>
    </oc>
    <nc r="K35"/>
  </rcc>
  <rcc rId="354" sId="1">
    <oc r="K36">
      <f>D37-I37</f>
    </oc>
    <nc r="K36"/>
  </rcc>
  <rcc rId="355" sId="1">
    <oc r="K37">
      <f>D38-I38</f>
    </oc>
    <nc r="K37"/>
  </rcc>
  <rcc rId="356" sId="1">
    <oc r="K38">
      <f>D39-I39</f>
    </oc>
    <nc r="K38"/>
  </rcc>
  <rcc rId="357" sId="1">
    <oc r="K39">
      <f>D40-I40</f>
    </oc>
    <nc r="K39"/>
  </rcc>
  <rcc rId="358" sId="1">
    <oc r="K40">
      <f>D41-I41</f>
    </oc>
    <nc r="K40"/>
  </rcc>
  <rcc rId="359" sId="1">
    <oc r="K41">
      <f>D42-I42</f>
    </oc>
    <nc r="K41"/>
  </rcc>
  <rcc rId="360" sId="1">
    <oc r="K42">
      <f>D43-I43</f>
    </oc>
    <nc r="K42"/>
  </rcc>
  <rcc rId="361" sId="1">
    <oc r="K43">
      <f>D44-I44</f>
    </oc>
    <nc r="K43"/>
  </rcc>
  <rcc rId="362" sId="1">
    <oc r="K44">
      <f>D45-I45</f>
    </oc>
    <nc r="K44"/>
  </rcc>
  <rcc rId="363" sId="1">
    <oc r="K45">
      <f>D46-I46</f>
    </oc>
    <nc r="K45"/>
  </rcc>
  <rcc rId="364" sId="1">
    <oc r="K46">
      <f>D47-I47</f>
    </oc>
    <nc r="K46"/>
  </rcc>
  <rcc rId="365" sId="1">
    <oc r="K47">
      <f>D48-I48</f>
    </oc>
    <nc r="K47"/>
  </rcc>
  <rcc rId="366" sId="1">
    <oc r="K48">
      <f>D49-I49</f>
    </oc>
    <nc r="K48"/>
  </rcc>
  <rcc rId="367" sId="1">
    <oc r="K49">
      <f>D50-I50</f>
    </oc>
    <nc r="K49"/>
  </rcc>
  <rcc rId="368" sId="1">
    <oc r="K50">
      <f>D51-I51</f>
    </oc>
    <nc r="K50"/>
  </rcc>
  <rcc rId="369" sId="1">
    <oc r="K51">
      <f>D52-I52</f>
    </oc>
    <nc r="K51"/>
  </rcc>
  <rcc rId="370" sId="1">
    <oc r="K52">
      <f>D53-I53</f>
    </oc>
    <nc r="K52"/>
  </rcc>
  <rcc rId="371" sId="1">
    <oc r="K53">
      <f>D54-I54</f>
    </oc>
    <nc r="K53"/>
  </rcc>
  <rcc rId="372" sId="1">
    <oc r="K54">
      <f>D55-I55</f>
    </oc>
    <nc r="K54"/>
  </rcc>
  <rcc rId="373" sId="1">
    <oc r="K55">
      <f>D56-I56</f>
    </oc>
    <nc r="K55"/>
  </rcc>
  <rcc rId="374" sId="1">
    <oc r="K56">
      <f>D57-I57</f>
    </oc>
    <nc r="K56"/>
  </rcc>
  <rcc rId="375" sId="1">
    <oc r="K57">
      <f>D58-I58</f>
    </oc>
    <nc r="K57"/>
  </rcc>
  <rcc rId="376" sId="1">
    <oc r="K58">
      <f>D59-I59</f>
    </oc>
    <nc r="K58"/>
  </rcc>
  <rcc rId="377" sId="1">
    <oc r="K59">
      <f>D60-I60</f>
    </oc>
    <nc r="K59"/>
  </rcc>
  <rcc rId="378" sId="1">
    <oc r="K60">
      <f>D61-I61</f>
    </oc>
    <nc r="K60"/>
  </rcc>
  <rcc rId="379" sId="1">
    <oc r="K61">
      <f>D62-I62</f>
    </oc>
    <nc r="K61"/>
  </rcc>
  <rcc rId="380" sId="1">
    <oc r="K62">
      <f>D63-I63</f>
    </oc>
    <nc r="K62"/>
  </rcc>
  <rcc rId="381" sId="1">
    <oc r="K63">
      <f>D64-I64</f>
    </oc>
    <nc r="K63"/>
  </rcc>
  <rcc rId="382" sId="1">
    <oc r="K64">
      <f>D65-I65</f>
    </oc>
    <nc r="K64"/>
  </rcc>
  <rcc rId="383" sId="1">
    <oc r="K65">
      <f>D66-I66</f>
    </oc>
    <nc r="K65"/>
  </rcc>
  <rcc rId="384" sId="1">
    <oc r="K66">
      <f>D67-I67</f>
    </oc>
    <nc r="K66"/>
  </rcc>
  <rcc rId="385" sId="1">
    <oc r="K67">
      <f>D68-I68</f>
    </oc>
    <nc r="K67"/>
  </rcc>
  <rcc rId="386" sId="1">
    <oc r="K68">
      <f>D68-I68</f>
    </oc>
    <nc r="K68"/>
  </rcc>
  <rcc rId="387" sId="1">
    <oc r="K69">
      <f>D70-I70</f>
    </oc>
    <nc r="K69"/>
  </rcc>
  <rcc rId="388" sId="1">
    <oc r="K70">
      <f>D71-I71</f>
    </oc>
    <nc r="K70"/>
  </rcc>
  <rcc rId="389" sId="1">
    <oc r="K71">
      <f>D72-I72</f>
    </oc>
    <nc r="K71"/>
  </rcc>
  <rcc rId="390" sId="1">
    <oc r="K72">
      <f>D73-I73</f>
    </oc>
    <nc r="K72"/>
  </rcc>
  <rcc rId="391" sId="1">
    <oc r="K73">
      <f>D74-I74</f>
    </oc>
    <nc r="K73"/>
  </rcc>
  <rcc rId="392" sId="1">
    <oc r="K74">
      <f>D75-I75</f>
    </oc>
    <nc r="K74"/>
  </rcc>
  <rcc rId="393" sId="1">
    <oc r="K75">
      <f>D76-I76</f>
    </oc>
    <nc r="K75"/>
  </rcc>
  <rcc rId="394" sId="1">
    <oc r="K76">
      <f>D77-I77</f>
    </oc>
    <nc r="K76"/>
  </rcc>
  <rcc rId="395" sId="1">
    <oc r="K77">
      <f>D78-I78</f>
    </oc>
    <nc r="K77"/>
  </rcc>
  <rcc rId="396" sId="1">
    <oc r="K78">
      <f>D79-I79</f>
    </oc>
    <nc r="K78"/>
  </rcc>
  <rcc rId="397" sId="1">
    <oc r="K79">
      <f>D80-I80</f>
    </oc>
    <nc r="K79"/>
  </rcc>
  <rcc rId="398" sId="1">
    <oc r="K80">
      <f>D81-I81</f>
    </oc>
    <nc r="K80"/>
  </rcc>
  <rcc rId="399" sId="1">
    <oc r="K81">
      <f>D82-I82</f>
    </oc>
    <nc r="K81"/>
  </rcc>
  <rcc rId="400" sId="1">
    <oc r="K82">
      <f>D83-I83</f>
    </oc>
    <nc r="K82"/>
  </rcc>
  <rcc rId="401" sId="1">
    <oc r="K83">
      <f>D84-I84</f>
    </oc>
    <nc r="K83"/>
  </rcc>
  <rcc rId="402" sId="1">
    <oc r="K84">
      <f>D85-I85</f>
    </oc>
    <nc r="K84"/>
  </rcc>
  <rcc rId="403" sId="1">
    <oc r="K85">
      <f>D86-I86</f>
    </oc>
    <nc r="K85"/>
  </rcc>
  <rcc rId="404" sId="1">
    <oc r="K86">
      <f>D86-G86</f>
    </oc>
    <nc r="K86"/>
  </rcc>
  <rcc rId="405" sId="1">
    <oc r="K87">
      <f>D88-I88</f>
    </oc>
    <nc r="K87"/>
  </rcc>
  <rcc rId="406" sId="1">
    <oc r="K88">
      <f>D89-I89</f>
    </oc>
    <nc r="K88"/>
  </rcc>
  <rcc rId="407" sId="1">
    <oc r="K89">
      <f>D90-I90</f>
    </oc>
    <nc r="K89"/>
  </rcc>
  <rcc rId="408" sId="1">
    <oc r="K90">
      <f>D91-I91</f>
    </oc>
    <nc r="K90"/>
  </rcc>
  <rcc rId="409" sId="1">
    <oc r="K91">
      <f>D92-I92</f>
    </oc>
    <nc r="K91"/>
  </rcc>
  <rcc rId="410" sId="1">
    <oc r="K92">
      <f>D93-I93</f>
    </oc>
    <nc r="K92"/>
  </rcc>
  <rcc rId="411" sId="1">
    <oc r="K93">
      <f>D94-I94</f>
    </oc>
    <nc r="K93"/>
  </rcc>
  <rcc rId="412" sId="1">
    <oc r="K94">
      <f>D95-I95</f>
    </oc>
    <nc r="K94"/>
  </rcc>
  <rcc rId="413" sId="1">
    <oc r="K95">
      <f>D96-I96</f>
    </oc>
    <nc r="K95"/>
  </rcc>
  <rcc rId="414" sId="1">
    <oc r="K96">
      <f>D97-I97</f>
    </oc>
    <nc r="K96"/>
  </rcc>
  <rcc rId="415" sId="1">
    <oc r="K97">
      <f>D98-I98</f>
    </oc>
    <nc r="K97"/>
  </rcc>
  <rcc rId="416" sId="1">
    <oc r="K98">
      <f>D99-I99</f>
    </oc>
    <nc r="K98"/>
  </rcc>
  <rcc rId="417" sId="1">
    <oc r="K99">
      <f>D100-I100</f>
    </oc>
    <nc r="K99"/>
  </rcc>
  <rcc rId="418" sId="1">
    <oc r="K100">
      <f>D101-I101</f>
    </oc>
    <nc r="K100"/>
  </rcc>
  <rcc rId="419" sId="1">
    <oc r="K101">
      <f>D102-I102</f>
    </oc>
    <nc r="K101"/>
  </rcc>
  <rcc rId="420" sId="1">
    <oc r="K102">
      <f>D103-I103</f>
    </oc>
    <nc r="K102"/>
  </rcc>
  <rcc rId="421" sId="1">
    <oc r="K103">
      <f>D104-I104</f>
    </oc>
    <nc r="K103"/>
  </rcc>
  <rcc rId="422" sId="1">
    <oc r="K104">
      <f>D104-I104</f>
    </oc>
    <nc r="K104"/>
  </rcc>
  <rcc rId="423" sId="1">
    <oc r="K105">
      <f>D106-I106</f>
    </oc>
    <nc r="K105"/>
  </rcc>
  <rcc rId="424" sId="1">
    <oc r="K106">
      <f>D107-I107</f>
    </oc>
    <nc r="K106"/>
  </rcc>
  <rcc rId="425" sId="1">
    <oc r="K107">
      <f>D108-I108</f>
    </oc>
    <nc r="K107"/>
  </rcc>
  <rcc rId="426" sId="1">
    <oc r="K108">
      <f>D109-I109</f>
    </oc>
    <nc r="K108"/>
  </rcc>
  <rcc rId="427" sId="1">
    <oc r="K109">
      <f>D110-I110</f>
    </oc>
    <nc r="K109"/>
  </rcc>
  <rcc rId="428" sId="1">
    <oc r="K110">
      <f>D111-I111</f>
    </oc>
    <nc r="K110"/>
  </rcc>
  <rcc rId="429" sId="1">
    <oc r="K111">
      <f>D112-I112</f>
    </oc>
    <nc r="K111"/>
  </rcc>
  <rcc rId="430" sId="1">
    <oc r="K112">
      <f>D113-I113</f>
    </oc>
    <nc r="K112"/>
  </rcc>
  <rcc rId="431" sId="1">
    <oc r="K113">
      <f>D114-I114</f>
    </oc>
    <nc r="K113"/>
  </rcc>
  <rcc rId="432" sId="1">
    <oc r="K114">
      <f>D115-I115</f>
    </oc>
    <nc r="K114"/>
  </rcc>
  <rcc rId="433" sId="1">
    <oc r="K115">
      <f>D116-I116</f>
    </oc>
    <nc r="K115"/>
  </rcc>
  <rcc rId="434" sId="1">
    <oc r="K116">
      <f>D117-I117</f>
    </oc>
    <nc r="K116"/>
  </rcc>
  <rcc rId="435" sId="1">
    <oc r="K117">
      <f>D118-I118</f>
    </oc>
    <nc r="K117"/>
  </rcc>
  <rcc rId="436" sId="1">
    <oc r="K118">
      <f>D119-I119</f>
    </oc>
    <nc r="K118"/>
  </rcc>
  <rcc rId="437" sId="1">
    <oc r="K119">
      <f>D120-I120</f>
    </oc>
    <nc r="K119"/>
  </rcc>
  <rcc rId="438" sId="1">
    <oc r="K120">
      <f>D121-I121</f>
    </oc>
    <nc r="K120"/>
  </rcc>
  <rcc rId="439" sId="1">
    <oc r="K121">
      <f>D122-I122</f>
    </oc>
    <nc r="K121"/>
  </rcc>
  <rcc rId="440" sId="1">
    <oc r="K122">
      <f>D123-I123</f>
    </oc>
    <nc r="K122"/>
  </rcc>
  <rcc rId="441" sId="1">
    <oc r="K123">
      <f>D124-I124</f>
    </oc>
    <nc r="K123"/>
  </rcc>
  <rcc rId="442" sId="1">
    <oc r="K124">
      <f>D125-I125</f>
    </oc>
    <nc r="K124"/>
  </rcc>
  <rcc rId="443" sId="1">
    <oc r="K125">
      <f>D126-I126</f>
    </oc>
    <nc r="K125"/>
  </rcc>
  <rcc rId="444" sId="1">
    <oc r="K126">
      <f>D127-I127</f>
    </oc>
    <nc r="K126"/>
  </rcc>
  <rcc rId="445" sId="1">
    <oc r="K127">
      <f>D128-I128</f>
    </oc>
    <nc r="K127"/>
  </rcc>
  <rcc rId="446" sId="1">
    <oc r="K128">
      <f>D128-I128</f>
    </oc>
    <nc r="K128"/>
  </rcc>
  <rcc rId="447" sId="1">
    <oc r="K129">
      <f>D130-I130</f>
    </oc>
    <nc r="K129"/>
  </rcc>
  <rcc rId="448" sId="1">
    <oc r="K130">
      <f>D131-I131</f>
    </oc>
    <nc r="K130"/>
  </rcc>
  <rcc rId="449" sId="1">
    <oc r="K131">
      <f>D132-I132</f>
    </oc>
    <nc r="K131"/>
  </rcc>
  <rcc rId="450" sId="1">
    <oc r="K132">
      <f>D133-I133</f>
    </oc>
    <nc r="K132"/>
  </rcc>
  <rcc rId="451" sId="1">
    <oc r="K133">
      <f>D134-I134</f>
    </oc>
    <nc r="K133"/>
  </rcc>
  <rcc rId="452" sId="1">
    <oc r="K134">
      <f>D135-I135</f>
    </oc>
    <nc r="K134"/>
  </rcc>
  <rcc rId="453" sId="1">
    <oc r="K135">
      <f>D136-I136</f>
    </oc>
    <nc r="K135"/>
  </rcc>
  <rcc rId="454" sId="1">
    <oc r="K136">
      <f>D137-I137</f>
    </oc>
    <nc r="K136"/>
  </rcc>
  <rcc rId="455" sId="1">
    <oc r="K137">
      <f>D138-I138</f>
    </oc>
    <nc r="K137"/>
  </rcc>
  <rcc rId="456" sId="1">
    <oc r="K138">
      <f>D139-I139</f>
    </oc>
    <nc r="K138"/>
  </rcc>
  <rcc rId="457" sId="1">
    <oc r="K139">
      <f>D140-I140</f>
    </oc>
    <nc r="K139"/>
  </rcc>
  <rcc rId="458" sId="1">
    <oc r="K140">
      <f>D141-I141</f>
    </oc>
    <nc r="K140"/>
  </rcc>
  <rcc rId="459" sId="1">
    <oc r="K141">
      <f>D142-I142</f>
    </oc>
    <nc r="K141"/>
  </rcc>
  <rcc rId="460" sId="1">
    <oc r="K142">
      <f>D143-I143</f>
    </oc>
    <nc r="K142"/>
  </rcc>
  <rcc rId="461" sId="1">
    <oc r="K143">
      <f>D144-I144</f>
    </oc>
    <nc r="K143"/>
  </rcc>
  <rcc rId="462" sId="1">
    <oc r="K144">
      <f>D145-I145</f>
    </oc>
    <nc r="K144"/>
  </rcc>
  <rcc rId="463" sId="1">
    <oc r="K145">
      <f>D146-I146</f>
    </oc>
    <nc r="K145"/>
  </rcc>
  <rcc rId="464" sId="1">
    <oc r="K146">
      <f>D147-I147</f>
    </oc>
    <nc r="K146"/>
  </rcc>
  <rcc rId="465" sId="1">
    <oc r="K147">
      <f>D148-I148</f>
    </oc>
    <nc r="K147"/>
  </rcc>
  <rcc rId="466" sId="1">
    <oc r="K148">
      <f>D149-I149</f>
    </oc>
    <nc r="K148"/>
  </rcc>
  <rcc rId="467" sId="1">
    <oc r="K149">
      <f>D150-I150</f>
    </oc>
    <nc r="K149"/>
  </rcc>
  <rcc rId="468" sId="1">
    <oc r="K150">
      <f>D151-I151</f>
    </oc>
    <nc r="K150"/>
  </rcc>
  <rcc rId="469" sId="1">
    <oc r="K151">
      <f>D152-I152</f>
    </oc>
    <nc r="K151"/>
  </rcc>
  <rcc rId="470" sId="1">
    <oc r="K152">
      <f>D153-I153</f>
    </oc>
    <nc r="K152"/>
  </rcc>
  <rcc rId="471" sId="1">
    <oc r="K153">
      <f>D154-I154</f>
    </oc>
    <nc r="K153"/>
  </rcc>
  <rcc rId="472" sId="1">
    <oc r="K154">
      <f>D155-I155</f>
    </oc>
    <nc r="K154"/>
  </rcc>
  <rcc rId="473" sId="1">
    <oc r="K155">
      <f>D156-I156</f>
    </oc>
    <nc r="K155"/>
  </rcc>
  <rcc rId="474" sId="1">
    <oc r="K156">
      <f>D157-I157</f>
    </oc>
    <nc r="K156"/>
  </rcc>
  <rcc rId="475" sId="1">
    <oc r="K157">
      <f>D158-I158</f>
    </oc>
    <nc r="K157"/>
  </rcc>
  <rcc rId="476" sId="1">
    <oc r="K158">
      <f>D159-I159</f>
    </oc>
    <nc r="K158"/>
  </rcc>
  <rcc rId="477" sId="1">
    <oc r="K159">
      <f>D160-I160</f>
    </oc>
    <nc r="K159"/>
  </rcc>
  <rcc rId="478" sId="1">
    <oc r="K160">
      <f>D161-I161</f>
    </oc>
    <nc r="K160"/>
  </rcc>
  <rcc rId="479" sId="1">
    <oc r="K161">
      <f>D162-I162</f>
    </oc>
    <nc r="K161"/>
  </rcc>
  <rcc rId="480" sId="1">
    <oc r="K162">
      <f>D163-I163</f>
    </oc>
    <nc r="K162"/>
  </rcc>
  <rcc rId="481" sId="1">
    <oc r="K163">
      <f>D164-I164</f>
    </oc>
    <nc r="K163"/>
  </rcc>
  <rcc rId="482" sId="1">
    <oc r="K164">
      <f>D165-I165</f>
    </oc>
    <nc r="K164"/>
  </rcc>
  <rcc rId="483" sId="1">
    <oc r="K165">
      <f>D166-I166</f>
    </oc>
    <nc r="K165"/>
  </rcc>
  <rcc rId="484" sId="1">
    <oc r="K166">
      <f>D167-I167</f>
    </oc>
    <nc r="K166"/>
  </rcc>
  <rcc rId="485" sId="1">
    <oc r="K167">
      <f>D168-I168</f>
    </oc>
    <nc r="K167"/>
  </rcc>
  <rcc rId="486" sId="1">
    <oc r="K168">
      <f>D169-I169</f>
    </oc>
    <nc r="K168"/>
  </rcc>
  <rcc rId="487" sId="1">
    <oc r="K169">
      <f>D170-I170</f>
    </oc>
    <nc r="K169"/>
  </rcc>
  <rcc rId="488" sId="1">
    <oc r="K170">
      <f>D171-I171</f>
    </oc>
    <nc r="K170"/>
  </rcc>
  <rcc rId="489" sId="1">
    <oc r="K171">
      <f>D172-I172</f>
    </oc>
    <nc r="K171"/>
  </rcc>
  <rcc rId="490" sId="1">
    <oc r="K172">
      <f>D173-I173</f>
    </oc>
    <nc r="K172"/>
  </rcc>
  <rcc rId="491" sId="1">
    <oc r="K173">
      <f>D174-I174</f>
    </oc>
    <nc r="K173"/>
  </rcc>
  <rcc rId="492" sId="1">
    <oc r="K174">
      <f>D175-I175</f>
    </oc>
    <nc r="K174"/>
  </rcc>
  <rcc rId="493" sId="1">
    <oc r="K175">
      <f>D176-I176</f>
    </oc>
    <nc r="K175"/>
  </rcc>
  <rcc rId="494" sId="1">
    <oc r="K176">
      <f>D177-I177</f>
    </oc>
    <nc r="K176"/>
  </rcc>
  <rcc rId="495" sId="1">
    <oc r="K177">
      <f>D178-I178</f>
    </oc>
    <nc r="K177"/>
  </rcc>
  <rcc rId="496" sId="1">
    <oc r="K178">
      <f>D179-I179</f>
    </oc>
    <nc r="K178"/>
  </rcc>
  <rcc rId="497" sId="1">
    <oc r="K179">
      <f>D180-I180</f>
    </oc>
    <nc r="K179"/>
  </rcc>
  <rcc rId="498" sId="1">
    <oc r="K180">
      <f>D181-I181</f>
    </oc>
    <nc r="K180"/>
  </rcc>
  <rcc rId="499" sId="1">
    <oc r="K181">
      <f>D182-I182</f>
    </oc>
    <nc r="K181"/>
  </rcc>
  <rcc rId="500" sId="1">
    <oc r="K182">
      <f>D183-I183</f>
    </oc>
    <nc r="K182"/>
  </rcc>
  <rcc rId="501" sId="1">
    <oc r="K183">
      <f>D184-I184</f>
    </oc>
    <nc r="K183"/>
  </rcc>
  <rcc rId="502" sId="1">
    <oc r="K184">
      <f>D185-I185</f>
    </oc>
    <nc r="K184"/>
  </rcc>
  <rcc rId="503" sId="1">
    <oc r="K185">
      <f>D186-I186</f>
    </oc>
    <nc r="K185"/>
  </rcc>
  <rcc rId="504" sId="1">
    <oc r="K186">
      <f>D187-I187</f>
    </oc>
    <nc r="K186"/>
  </rcc>
  <rcc rId="505" sId="1">
    <oc r="K187">
      <f>D188-I188</f>
    </oc>
    <nc r="K187"/>
  </rcc>
  <rcc rId="506" sId="1">
    <oc r="K188">
      <f>D189-I189</f>
    </oc>
    <nc r="K188"/>
  </rcc>
  <rcc rId="507" sId="1">
    <oc r="K189">
      <f>D190-I190</f>
    </oc>
    <nc r="K189"/>
  </rcc>
  <rcc rId="508" sId="1">
    <oc r="K190">
      <f>D191-I191</f>
    </oc>
    <nc r="K190"/>
  </rcc>
  <rcc rId="509" sId="1">
    <oc r="K191">
      <f>D192-I192</f>
    </oc>
    <nc r="K191"/>
  </rcc>
  <rcc rId="510" sId="1">
    <oc r="K192">
      <f>D193-I193</f>
    </oc>
    <nc r="K192"/>
  </rcc>
  <rcc rId="511" sId="1">
    <oc r="K193">
      <f>D194-I194</f>
    </oc>
    <nc r="K193"/>
  </rcc>
  <rcc rId="512" sId="1">
    <oc r="K194">
      <f>D195-I195</f>
    </oc>
    <nc r="K194"/>
  </rcc>
  <rcc rId="513" sId="1">
    <oc r="K195">
      <f>D196-I196</f>
    </oc>
    <nc r="K195"/>
  </rcc>
  <rcc rId="514" sId="1">
    <oc r="K196">
      <f>D197-I197</f>
    </oc>
    <nc r="K196"/>
  </rcc>
  <rcc rId="515" sId="1">
    <oc r="K197">
      <f>D198-I198</f>
    </oc>
    <nc r="K197"/>
  </rcc>
  <rcc rId="516" sId="1">
    <oc r="K198">
      <f>D199-I199</f>
    </oc>
    <nc r="K198"/>
  </rcc>
  <rcc rId="517" sId="1">
    <oc r="K199">
      <f>D200-I200</f>
    </oc>
    <nc r="K199"/>
  </rcc>
  <rcc rId="518" sId="1">
    <oc r="K200">
      <f>D201-I201</f>
    </oc>
    <nc r="K200"/>
  </rcc>
  <rcc rId="519" sId="1">
    <oc r="K201">
      <f>D202-I202</f>
    </oc>
    <nc r="K201"/>
  </rcc>
  <rcc rId="520" sId="1">
    <oc r="K202">
      <f>D203-I203</f>
    </oc>
    <nc r="K202"/>
  </rcc>
  <rcc rId="521" sId="1">
    <oc r="K203">
      <f>D204-I204</f>
    </oc>
    <nc r="K203"/>
  </rcc>
  <rcc rId="522" sId="1">
    <oc r="K204">
      <f>D205-I205</f>
    </oc>
    <nc r="K204"/>
  </rcc>
  <rcc rId="523" sId="1">
    <oc r="K205">
      <f>D206-I206</f>
    </oc>
    <nc r="K205"/>
  </rcc>
  <rcc rId="524" sId="1">
    <oc r="K206">
      <f>D207-I207</f>
    </oc>
    <nc r="K206"/>
  </rcc>
  <rcc rId="525" sId="1">
    <oc r="K207">
      <f>D208-I208</f>
    </oc>
    <nc r="K207"/>
  </rcc>
  <rcc rId="526" sId="1">
    <oc r="K208">
      <f>D209-I209</f>
    </oc>
    <nc r="K208"/>
  </rcc>
  <rcc rId="527" sId="1">
    <oc r="K209">
      <f>D210-I210</f>
    </oc>
    <nc r="K209"/>
  </rcc>
  <rcc rId="528" sId="1">
    <oc r="K210">
      <f>D211-I211</f>
    </oc>
    <nc r="K210"/>
  </rcc>
  <rcc rId="529" sId="1">
    <oc r="K211">
      <f>D212-I212</f>
    </oc>
    <nc r="K211"/>
  </rcc>
  <rcc rId="530" sId="1">
    <oc r="K212">
      <f>D213-I213</f>
    </oc>
    <nc r="K212"/>
  </rcc>
  <rcc rId="531" sId="1">
    <oc r="K213">
      <f>D214-I214</f>
    </oc>
    <nc r="K213"/>
  </rcc>
  <rdn rId="0" localSheetId="1" customView="1" name="Z_A0A3CD9B_2436_40D7_91DB_589A95FBBF00_.wvu.Rows" hidden="1" oldHidden="1">
    <oldFormula>'на 01.10.2018'!$15:$20,'на 01.10.2018'!$29:$36,'на 01.10.2018'!$43:$61,'на 01.10.2018'!$68:$121,'на 01.10.2018'!$134:$139,'на 01.10.2018'!$152:$157,'на 01.10.2018'!$165:$213</oldFormula>
  </rdn>
  <rcv guid="{A0A3CD9B-2436-40D7-91DB-589A95FBBF00}" action="delete"/>
  <rdn rId="0" localSheetId="1" customView="1" name="Z_A0A3CD9B_2436_40D7_91DB_589A95FBBF00_.wvu.PrintArea" hidden="1" oldHidden="1">
    <formula>'на 01.10.2018'!$A$1:$J$213</formula>
    <oldFormula>'на 01.10.2018'!$A$1:$J$213</oldFormula>
  </rdn>
  <rdn rId="0" localSheetId="1" customView="1" name="Z_A0A3CD9B_2436_40D7_91DB_589A95FBBF00_.wvu.FilterData" hidden="1" oldHidden="1">
    <formula>'на 01.10.2018'!$A$7:$J$415</formula>
    <oldFormula>'на 01.10.2018'!$A$7:$J$415</oldFormula>
  </rdn>
  <rcv guid="{A0A3CD9B-2436-40D7-91DB-589A95FBBF0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B23" start="0" length="2147483647">
    <dxf>
      <font>
        <color auto="1"/>
      </font>
    </dxf>
  </rfmt>
  <rfmt sheetId="1" sqref="B24:B28" start="0" length="2147483647">
    <dxf>
      <font>
        <color auto="1"/>
      </font>
    </dxf>
  </rfmt>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fmt sheetId="1" sqref="H21:H23" start="0" length="2147483647">
    <dxf>
      <font>
        <color auto="1"/>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numFmtId="4">
    <oc r="E25">
      <v>6485651.8200000003</v>
    </oc>
    <nc r="E25">
      <v>7698897.9500000002</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8:E131">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E23" start="0" length="2147483647">
    <dxf>
      <font>
        <color auto="1"/>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- 30 247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- 30 247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odxf>
      <font>
        <sz val="16"/>
        <color rgb="FFFF0000"/>
      </font>
    </odxf>
    <ndxf>
      <font>
        <sz val="16"/>
        <color rgb="FFFF0000"/>
      </font>
    </ndxf>
  </rc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- 30 247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- 48 676 чел.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5" start="0" length="2147483647">
    <dxf>
      <font>
        <color auto="1"/>
      </font>
    </dxf>
  </rfmt>
  <rfmt sheetId="1" sqref="D25" start="0" length="2147483647">
    <dxf>
      <font>
        <color auto="1"/>
      </font>
    </dxf>
  </rfmt>
  <rfmt sheetId="1" sqref="E25" start="0" length="2147483647">
    <dxf>
      <font>
        <color auto="1"/>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28:E131" start="0" length="2147483647">
    <dxf>
      <font>
        <color auto="1"/>
      </font>
    </dxf>
  </rfmt>
  <rfmt sheetId="1" sqref="E134:E136" start="0" length="2147483647">
    <dxf>
      <font>
        <color auto="1"/>
      </font>
    </dxf>
  </rfmt>
  <rfmt sheetId="1" sqref="E134:E136">
    <dxf>
      <fill>
        <patternFill patternType="none">
          <bgColor auto="1"/>
        </patternFill>
      </fill>
    </dxf>
  </rfmt>
  <rcc rId="27" sId="1" numFmtId="4">
    <oc r="E141">
      <v>1680.55</v>
    </oc>
    <nc r="E141">
      <v>3361.1</v>
    </nc>
  </rcc>
  <rfmt sheetId="1" sqref="E140:E141" start="0" length="2147483647">
    <dxf>
      <font>
        <color auto="1"/>
      </font>
    </dxf>
  </rfmt>
  <rfmt sheetId="1" sqref="E140:E141">
    <dxf>
      <fill>
        <patternFill patternType="none">
          <bgColor auto="1"/>
        </patternFill>
      </fill>
    </dxf>
  </rfmt>
  <rfmt sheetId="1" sqref="E146">
    <dxf>
      <fill>
        <patternFill patternType="none">
          <bgColor auto="1"/>
        </patternFill>
      </fill>
    </dxf>
  </rfmt>
  <rfmt sheetId="1" sqref="E62:H157" start="0" length="2147483647">
    <dxf>
      <font>
        <color auto="1"/>
      </font>
    </dxf>
  </rfmt>
  <rfmt sheetId="1" sqref="E62:H157">
    <dxf>
      <fill>
        <patternFill patternType="none">
          <bgColor auto="1"/>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Численность учащихся частных общеобразовательных организаций на конец года - 433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- 719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01.10.2018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01.10.2018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01.11.2018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5" start="0" length="2147483647">
    <dxf>
      <font>
        <color auto="1"/>
      </font>
    </dxf>
  </rfmt>
  <rfmt sheetId="1" sqref="F25" start="0" length="2147483647">
    <dxf>
      <font>
        <color auto="1"/>
      </font>
    </dxf>
  </rfmt>
  <rfmt sheetId="1" sqref="H25"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По состоянию на 01.11.2018 приобретено - 2 793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путевки.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 63 810,20 рублей (при плановом годовом значении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63 810,20 </t>
        </r>
        <r>
          <rPr>
            <sz val="16"/>
            <rFont val="Times New Roman"/>
            <family val="1"/>
            <charset val="204"/>
          </rPr>
          <t>рублей (при плановом годовом значении</t>
        </r>
        <r>
          <rPr>
            <sz val="16"/>
            <color rgb="FFFF0000"/>
            <rFont val="Times New Roman"/>
            <family val="2"/>
            <charset val="204"/>
          </rPr>
          <t xml:space="preserve">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63 810,20 </t>
        </r>
        <r>
          <rPr>
            <sz val="16"/>
            <rFont val="Times New Roman"/>
            <family val="1"/>
            <charset val="204"/>
          </rPr>
          <t>рублей (при плановом годовом значении</t>
        </r>
        <r>
          <rPr>
            <sz val="16"/>
            <color rgb="FFFF0000"/>
            <rFont val="Times New Roman"/>
            <family val="2"/>
            <charset val="204"/>
          </rPr>
          <t xml:space="preserve"> 67 778,50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63 810,20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B20" start="0" length="2147483647">
    <dxf>
      <font>
        <color theme="1"/>
      </font>
    </dxf>
  </rfmt>
  <rfmt sheetId="1" sqref="C15:D17" start="0" length="2147483647">
    <dxf>
      <font>
        <color theme="1"/>
      </font>
    </dxf>
  </rfmt>
  <rcc rId="41" sId="1" numFmtId="4">
    <oc r="G17">
      <v>38.01</v>
    </oc>
    <nc r="G17">
      <v>3110.91</v>
    </nc>
  </rcc>
  <rcc rId="42" sId="1" numFmtId="4">
    <oc r="E17">
      <v>38.01</v>
    </oc>
    <nc r="E17">
      <v>3118.83</v>
    </nc>
  </rcc>
  <rfmt sheetId="1" sqref="C15:H17" start="0" length="2147483647">
    <dxf>
      <font>
        <color theme="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B60" start="0" length="2147483647">
    <dxf>
      <font>
        <color theme="1"/>
      </font>
    </dxf>
  </rfmt>
  <rfmt sheetId="1" sqref="C55:D57" start="0" length="2147483647">
    <dxf>
      <font>
        <color theme="1"/>
      </font>
    </dxf>
  </rfmt>
  <rcc rId="46" sId="1" numFmtId="4">
    <oc r="G57">
      <v>1703.92</v>
    </oc>
    <nc r="G57">
      <v>2059.16</v>
    </nc>
  </rcc>
  <rfmt sheetId="1" sqref="G55:G57" start="0" length="2147483647">
    <dxf>
      <font>
        <color theme="1"/>
      </font>
    </dxf>
  </rfmt>
  <rcc rId="47" sId="1" numFmtId="4">
    <oc r="E57">
      <v>1703.92</v>
    </oc>
    <nc r="E57">
      <f>1003.92+3000+27</f>
    </nc>
  </rcc>
  <rfmt sheetId="1" sqref="E57" start="0" length="2147483647">
    <dxf>
      <font>
        <color theme="1"/>
      </font>
    </dxf>
  </rfmt>
  <rfmt sheetId="1" sqref="E55:H57" start="0" length="2147483647">
    <dxf>
      <font>
        <color theme="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t>
        </r>
        <r>
          <rPr>
            <sz val="16"/>
            <color rgb="FFFF0000"/>
            <rFont val="Times New Roman"/>
            <family val="2"/>
            <charset val="204"/>
          </rPr>
          <t xml:space="preserve">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numFmtId="4">
    <nc r="C24">
      <v>68683.8</v>
    </nc>
  </rcc>
  <rfmt sheetId="1" sqref="C24" start="0" length="2147483647">
    <dxf>
      <font>
        <b val="0"/>
      </font>
    </dxf>
  </rfmt>
  <rfmt sheetId="1" sqref="C24:D24"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t>
        </r>
        <r>
          <rPr>
            <sz val="16"/>
            <color rgb="FFFF0000"/>
            <rFont val="Times New Roman"/>
            <family val="2"/>
            <charset val="204"/>
          </rPr>
          <t xml:space="preserve">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t>
        </r>
        <r>
          <rPr>
            <sz val="16"/>
            <color rgb="FFFF0000"/>
            <rFont val="Times New Roman"/>
            <family val="2"/>
            <charset val="204"/>
          </rPr>
          <t xml:space="preserve">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t>
        </r>
        <r>
          <rPr>
            <sz val="16"/>
            <color rgb="FFFF0000"/>
            <rFont val="Times New Roman"/>
            <family val="2"/>
            <charset val="204"/>
          </rPr>
          <t xml:space="preserve">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numFmtId="4">
    <oc r="I130">
      <v>3644.44</v>
    </oc>
    <nc r="I130">
      <v>3644.43</v>
    </nc>
  </rcc>
  <rcc rId="54" sId="1">
    <oc r="K128">
      <f>D129-I129</f>
    </oc>
    <nc r="K128">
      <f>D128-I128</f>
    </nc>
  </rcc>
  <rcc rId="55" sId="1">
    <oc r="J128"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01.10.2018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3606,9 тыс.руб. Социальная выплата перечислена 1 молодой семье.                                                                                   
    </t>
      </is>
    </oc>
    <nc r="J128"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01.10.2018 участниками мероприятия числится 57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4 молодым семьям на общую сумму 4161,8 тыс.руб. Социальная выплата перечислена 1 молодой семье. 3 молодые семьи сдали необходимый необходимый пакет документов в банк для формирования заявки на перечисление социальной выплаты. После поступления заявок банка в Администрацию города будет сформирована и направлена заявка в Департамент строительства ХМАО-Югры на оплату за счет средств федерального бюджета и бюджета ХМАО-Югры                                                                                  
    </t>
      </is>
    </nc>
  </rcc>
  <rfmt sheetId="1" sqref="J128:J133" start="0" length="2147483647">
    <dxf>
      <font>
        <color auto="1"/>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8:B163" start="0" length="2147483647">
    <dxf>
      <font>
        <color theme="1"/>
      </font>
    </dxf>
  </rfmt>
  <rcc rId="56" sId="1" numFmtId="4">
    <oc r="G160">
      <v>0</v>
    </oc>
    <nc r="G160">
      <v>2109.52</v>
    </nc>
  </rcc>
  <rfmt sheetId="1" sqref="G160" start="0" length="2147483647">
    <dxf>
      <font>
        <color theme="1"/>
      </font>
    </dxf>
  </rfmt>
  <rcc rId="57" sId="1" numFmtId="4">
    <oc r="G161">
      <v>3664.83</v>
    </oc>
    <nc r="G161">
      <v>9267.2999999999993</v>
    </nc>
  </rcc>
  <rfmt sheetId="1" sqref="G161" start="0" length="2147483647">
    <dxf>
      <font>
        <color theme="1"/>
      </font>
    </dxf>
  </rfmt>
  <rcc rId="58" sId="1" numFmtId="4">
    <oc r="G162">
      <v>1259.9100000000001</v>
    </oc>
    <nc r="G162">
      <v>2212.5</v>
    </nc>
  </rcc>
  <rfmt sheetId="1" sqref="G162" start="0" length="2147483647">
    <dxf>
      <font>
        <color theme="1"/>
      </font>
    </dxf>
  </rfmt>
  <rfmt sheetId="1" sqref="C160:C161" start="0" length="2147483647">
    <dxf>
      <font>
        <color theme="1"/>
      </font>
    </dxf>
  </rfmt>
  <rcc rId="59" sId="1" numFmtId="4">
    <oc r="C162">
      <v>15721.76</v>
    </oc>
    <nc r="C162">
      <v>15577.08</v>
    </nc>
  </rcc>
  <rfmt sheetId="1" sqref="C162" start="0" length="2147483647">
    <dxf>
      <font>
        <color theme="1"/>
      </font>
    </dxf>
  </rfmt>
  <rfmt sheetId="1" sqref="C158:C159" start="0" length="2147483647">
    <dxf>
      <font>
        <color theme="1"/>
      </font>
    </dxf>
  </rfmt>
  <rfmt sheetId="1" sqref="D160" start="0" length="2147483647">
    <dxf>
      <font>
        <color theme="1"/>
      </font>
    </dxf>
  </rfmt>
  <rcc rId="60" sId="1" numFmtId="4">
    <oc r="D161">
      <v>80759.8</v>
    </oc>
    <nc r="D161">
      <v>79882.3</v>
    </nc>
  </rcc>
  <rfmt sheetId="1" sqref="D161" start="0" length="2147483647">
    <dxf>
      <font>
        <color theme="1"/>
      </font>
    </dxf>
  </rfmt>
  <rfmt sheetId="1" sqref="D162" start="0" length="2147483647">
    <dxf>
      <font>
        <color theme="1"/>
      </font>
    </dxf>
  </rfmt>
  <rfmt sheetId="1" sqref="D158:D159" start="0" length="2147483647">
    <dxf>
      <font>
        <color theme="1"/>
      </font>
    </dxf>
  </rfmt>
  <rcc rId="61" sId="1" numFmtId="4">
    <oc r="E160">
      <v>0</v>
    </oc>
    <nc r="E160">
      <v>2109.52</v>
    </nc>
  </rcc>
  <rfmt sheetId="1" sqref="E160:F160" start="0" length="2147483647">
    <dxf>
      <font>
        <color theme="1"/>
      </font>
    </dxf>
  </rfmt>
  <rfmt sheetId="1" sqref="H160" start="0" length="2147483647">
    <dxf>
      <font>
        <color theme="1"/>
      </font>
    </dxf>
  </rfmt>
  <rfmt sheetId="1" sqref="E162:F162" start="0" length="2147483647">
    <dxf>
      <font>
        <color theme="1"/>
      </font>
    </dxf>
  </rfmt>
  <rcc rId="62" sId="1" numFmtId="4">
    <oc r="E161">
      <v>6087.8</v>
    </oc>
    <nc r="E161">
      <f>6087.8+4922.22</f>
    </nc>
  </rcc>
  <rfmt sheetId="1" sqref="E158:H162" start="0" length="2147483647">
    <dxf>
      <font>
        <color theme="1"/>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numFmtId="4">
    <oc r="I141">
      <v>9243.1</v>
    </oc>
    <nc r="I141">
      <v>17428.189999999999</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8:H162" start="0" length="2147483647">
    <dxf>
      <font>
        <color rgb="FFFF0000"/>
      </font>
    </dxf>
  </rfmt>
  <rfmt sheetId="1" sqref="C162:H162" start="0" length="2147483647">
    <dxf>
      <font>
        <color auto="1"/>
      </font>
    </dxf>
  </rfmt>
  <rfmt sheetId="1" sqref="C161:H161" start="0" length="2147483647">
    <dxf>
      <font>
        <color auto="1"/>
      </font>
    </dxf>
  </rfmt>
  <rfmt sheetId="1" sqref="C160:H160" start="0" length="2147483647">
    <dxf>
      <font>
        <color auto="1"/>
      </font>
    </dxf>
  </rfmt>
  <rfmt sheetId="1" sqref="C158:H159"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8:B183" start="0" length="2147483647">
    <dxf>
      <font>
        <color auto="1"/>
      </font>
    </dxf>
  </rfmt>
  <rfmt sheetId="1" sqref="C178:D180" start="0" length="2147483647">
    <dxf>
      <font>
        <color auto="1"/>
      </font>
    </dxf>
  </rfmt>
  <rcc rId="65" sId="1" numFmtId="4">
    <oc r="G180">
      <v>162.62</v>
    </oc>
    <nc r="G180">
      <v>239.55</v>
    </nc>
  </rcc>
  <rcc rId="66" sId="1" numFmtId="4">
    <oc r="E180">
      <v>172.41</v>
    </oc>
    <nc r="E180">
      <v>249.65</v>
    </nc>
  </rcc>
  <rfmt sheetId="1" sqref="E178:H181" start="0" length="2147483647">
    <dxf>
      <font>
        <color auto="1"/>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1:B196" start="0" length="2147483647">
    <dxf>
      <font>
        <color auto="1"/>
      </font>
    </dxf>
  </rfmt>
  <rcc rId="67" sId="1" numFmtId="4">
    <oc r="C193">
      <v>400380.6</v>
    </oc>
    <nc r="C193">
      <v>655610.4</v>
    </nc>
  </rcc>
  <rcc rId="68" sId="1" numFmtId="4">
    <oc r="C194">
      <v>21074.400000000001</v>
    </oc>
    <nc r="C194">
      <v>34507.550000000003</v>
    </nc>
  </rcc>
  <rfmt sheetId="1" sqref="C191:C195" start="0" length="2147483647">
    <dxf>
      <font>
        <color auto="1"/>
      </font>
    </dxf>
  </rfmt>
  <rcc rId="69" sId="1" numFmtId="4">
    <oc r="D193">
      <v>679360.4</v>
    </oc>
    <nc r="D193">
      <v>725103.4</v>
    </nc>
  </rcc>
  <rcc rId="70" sId="1" numFmtId="4">
    <oc r="D194">
      <v>34507.550000000003</v>
    </oc>
    <nc r="D194">
      <v>38163.339999999997</v>
    </nc>
  </rcc>
  <rfmt sheetId="1" sqref="D191:D194" start="0" length="2147483647">
    <dxf>
      <font>
        <color auto="1"/>
      </font>
    </dxf>
  </rfmt>
  <rcc rId="71" sId="1" numFmtId="4">
    <oc r="G193">
      <v>341397.63</v>
    </oc>
    <nc r="G193">
      <v>395081.66</v>
    </nc>
  </rcc>
  <rfmt sheetId="1" sqref="G191:H194" start="0" length="2147483647">
    <dxf>
      <font>
        <color auto="1"/>
      </font>
    </dxf>
  </rfmt>
  <rfmt sheetId="1" sqref="E191:F194"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4"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63 810,20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172,00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2 793 </t>
        </r>
        <r>
          <rPr>
            <sz val="16"/>
            <rFont val="Times New Roman"/>
            <family val="1"/>
            <charset val="204"/>
          </rPr>
          <t>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172,00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172,00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172,00 </t>
        </r>
        <r>
          <rPr>
            <sz val="16"/>
            <rFont val="Times New Roman"/>
            <family val="1"/>
            <charset val="204"/>
          </rPr>
          <t>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J140" t="inlineStr">
      <is>
        <t>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9 ветеранам боевых действий и 1 инвалиду. По состоянию на 01.10.2018 Департаментом строительства ХМАО - Югры в список претендентов на получение субсидий включено 26 льготополучателей, из них: 2 ветеранам боевых действий перечислены субсидии на сумму 1 680,6 руб., 2 проекта постановлений о перечислении субсидий проходят процедуру  согласования, выдано 6 гарантийных писем  на общую сумму 5 089,6 руб., 2 участникам подпрограммы отказано в выдаче гарантийных писем, 2 участников отказались от получения субсидии в текущем году. С остальными гражданами проводится работа по сбору и проверке документов на предмет подтверждения права на получение субсидий, по результатам которой будут приняты решения о выдаче (отказе в выдаче) гарантийных писем.</t>
      </is>
    </oc>
    <nc r="J140" t="inlineStr">
      <is>
        <t>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16 ветеранам боевых действий и 2 инвалидам. По состоянию на 01.11.2018 Департаментом строительства ХМАО - Югры в список претендентов на получение субсидий включено 26 льготополучателей, из них: 4 ветеранам боевых действий перечислены субсидии на сумму 3 361,1 руб., 1 проект постановления о перечислении субсидий проходит процедуру  согласования, 2 участника находятся на стадии заключения договоров купли-продажи жилых помещений, в отношении 11 участников проводятся мероприятия по подтверждению права на получение субсидии за счет средств федерального бюджета</t>
      </is>
    </nc>
  </rcc>
  <rfmt sheetId="1" sqref="J140:J145"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I51">
      <f>8749.2+672.2+75.7</f>
    </oc>
    <nc r="I51">
      <f>8749.2+599.5+75.7</f>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9:B54" start="0" length="2147483647">
    <dxf>
      <font>
        <color auto="1"/>
      </font>
    </dxf>
  </rfmt>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C51" start="0" length="2147483647">
    <dxf>
      <font>
        <color auto="1"/>
      </font>
    </dxf>
  </rfmt>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numFmtId="4">
    <oc r="D51">
      <v>9497.1</v>
    </oc>
    <nc r="D51">
      <v>9424.4</v>
    </nc>
  </rcc>
  <rfmt sheetId="1" sqref="D49:D51" start="0" length="2147483647">
    <dxf>
      <font>
        <color auto="1"/>
      </font>
    </dxf>
  </rfmt>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numFmtId="4">
    <oc r="E51">
      <v>6096.42</v>
    </oc>
    <nc r="E51">
      <v>6852.21</v>
    </nc>
  </rcc>
  <rfmt sheetId="1" sqref="E51" start="0" length="2147483647">
    <dxf>
      <font>
        <color auto="1"/>
      </font>
    </dxf>
  </rfmt>
  <rfmt sheetId="1" sqref="E49"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49:F51"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numFmtId="4">
    <oc r="C26">
      <v>90515.28</v>
    </oc>
    <nc r="C26">
      <v>113350.88</v>
    </nc>
  </rcc>
  <rcc rId="4" sId="1" numFmtId="4">
    <oc r="D26">
      <v>90515.28</v>
    </oc>
    <nc r="D26">
      <v>115393.48</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numFmtId="4">
    <oc r="G51">
      <v>5895.1</v>
    </oc>
    <nc r="G51">
      <v>6599.35</v>
    </nc>
  </rcc>
  <rfmt sheetId="1" sqref="G49:G51" start="0" length="2147483647">
    <dxf>
      <font>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9:H51" start="0" length="2147483647">
    <dxf>
      <font>
        <color auto="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9:I51"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9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oc>
    <n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oc>
    <n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oc>
    <n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АГ (ДК): В соответствии с письмом КУ ХМАО-Югры "Сургутский центр занятости населения" в реализации государственной программы принимает участие 1 спортивное учреждение в части основного мероприятия:
- содействие улучшению положения на рынке труда не занятых трудовой деятельностью и безработных граждан. 
</t>
        </r>
        <r>
          <rPr>
            <u/>
            <sz val="16"/>
            <color rgb="FFFF0000"/>
            <rFont val="Times New Roman"/>
            <family val="2"/>
            <charset val="204"/>
          </rPr>
          <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2:J157" start="0" length="2147483647">
    <dxf>
      <font>
        <color auto="1"/>
      </font>
    </dxf>
  </rfmt>
  <rcc rId="84" sId="1">
    <oc r="J146"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состоявшегося 27.03.2018 года, заключен муниципальный контракт на сумму 1 834,65 тыс.руб. (1 565,1 тыс.руб. - фед.ср-ва; 269,55 тыс.руб. - ср-ва окруж.бюджета), документы переданы для регистрации прав собственности, оплата будет произведена после осуществления регистрации.
По итогам аукциона, состоявшегося 24.04.2018, заключен муниципальный контракт на сумму 1 585,4 тыс.руб. (фед.ср-ва), оплата  произведена.</t>
      </is>
    </oc>
    <nc r="J146"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состоявшегося 27.03.2018 года, заключен муниципальный контракт на сумму 1 834,65 тыс.руб. (1 565,1 тыс.руб. - фед.ср-ва; 269,55 тыс.руб. - ср-ва окруж.бюджета), оплата  произведена.
По итогам аукциона, состоявшегося 24.04.2018, заключен муниципальный контракт на сумму 1 585,4 тыс.руб. (фед.ср-ва), документы переданы для регистрации прав собственности, оплата будет произведена после осуществления регистрации. Оплата планируется в ноябре 2018 года.</t>
      </is>
    </nc>
  </rcc>
  <rfmt sheetId="1" sqref="J146:J151" start="0" length="2147483647">
    <dxf>
      <font>
        <color auto="1"/>
      </font>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 sId="1" numFmtId="4">
    <oc r="I82">
      <v>537564.43000000005</v>
    </oc>
    <nc r="I82">
      <v>1037564.43</v>
    </nc>
  </rcc>
  <rcc rId="86" sId="1" numFmtId="4">
    <oc r="I83">
      <v>66440.55</v>
    </oc>
    <nc r="I83">
      <v>128238.3</v>
    </nc>
  </rcc>
  <rcc rId="87" sId="1">
    <o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Размещение очередных закупок состоится в октябре 2018 года.</t>
      </is>
    </oc>
    <n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 2018 года размещены закупки на приобретение 201 жилого помещения, в ноябре будут размещены закупки на приобретение 264 жилых помещений.</t>
      </is>
    </nc>
  </rcc>
  <rfmt sheetId="1" sqref="J80:J85" start="0" length="2147483647">
    <dxf>
      <font>
        <color auto="1"/>
      </font>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1" odxf="1" dxf="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t>
        </r>
        <r>
          <rPr>
            <sz val="16"/>
            <color rgb="FFFF0000"/>
            <rFont val="Times New Roman"/>
            <family val="2"/>
            <charset val="204"/>
          </rPr>
          <t xml:space="preserve"> 67 778,50 </t>
        </r>
        <r>
          <rPr>
            <sz val="16"/>
            <rFont val="Times New Roman"/>
            <family val="1"/>
            <charset val="204"/>
          </rPr>
          <t>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odxf>
      <font>
        <sz val="16"/>
        <color rgb="FFFF0000"/>
      </font>
    </odxf>
    <ndxf>
      <font>
        <sz val="16"/>
        <color rgb="FFFF0000"/>
      </font>
    </ndxf>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01.10.2018'!$A$7:$J$415</formula>
    <oldFormula>'на 01.10.2018'!$A$7:$J$415</oldFormula>
  </rdn>
  <rcv guid="{3EEA7E1A-5F2B-4408-A34C-1F0223B5B24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umFmtId="4">
    <oc r="G26">
      <v>58391.15</v>
    </oc>
    <nc r="G26">
      <v>65482.879999999997</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numFmtId="4">
    <oc r="I17">
      <v>3157.95</v>
    </oc>
    <nc r="I17">
      <f>3079.19</f>
    </nc>
  </rcc>
  <rcc rId="91" sId="1" odxf="1" dxf="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будет осуществлена в октябре 2018 года.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будет осуществлена в октябре 2018 года.</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nc>
    <odxf>
      <font>
        <sz val="16"/>
        <color rgb="FFFF0000"/>
      </font>
    </odxf>
    <ndxf>
      <font>
        <sz val="16"/>
        <color rgb="FFFF0000"/>
      </font>
    </ndxf>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1">
    <oc r="K86">
      <f>D87-I87</f>
    </oc>
    <nc r="K86">
      <f>D86-G86</f>
    </nc>
  </rcc>
  <rcc rId="93" sId="1">
    <oc r="J86" t="inlineStr">
      <is>
        <t>Предоставлены субсидии в соответствии с 14 постановлениями Администрации города. По постановлению № 6423 от 23.08.2018 оплачена доля местного бюджета , средства окружного бюджета в размере 1 736, 7 тыс. рублей будут оплачены в октябре после получения согласования отраслевого департамента ХМАО-Югры.</t>
      </is>
    </oc>
    <n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Средства будут использованы в следующем отчетном периоде. </t>
      </is>
    </nc>
  </rcc>
  <rfmt sheetId="1" sqref="J86:J91"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будет осуществлена в октябре 2018 года.</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при формировании цены договора по итогам размещения муниципального заказа;
- 69,93 тыс.руб. - по фактически выполненному объёму работ.</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nc>
  </rcc>
  <rcv guid="{CCF533A2-322B-40E2-88B2-065E6D1D35B4}" action="delete"/>
  <rdn rId="0" localSheetId="1" customView="1" name="Z_CCF533A2_322B_40E2_88B2_065E6D1D35B4_.wvu.PrintArea" hidden="1" oldHidden="1">
    <formula>'на 01.10.2018'!$A$1:$J$213</formula>
    <oldFormula>'на 01.10.2018'!$A$1:$J$213</oldFormula>
  </rdn>
  <rdn rId="0" localSheetId="1" customView="1" name="Z_CCF533A2_322B_40E2_88B2_065E6D1D35B4_.wvu.PrintTitles" hidden="1" oldHidden="1">
    <formula>'на 01.10.2018'!$5:$8</formula>
    <oldFormula>'на 01.10.2018'!$5:$8</oldFormula>
  </rdn>
  <rdn rId="0" localSheetId="1" customView="1" name="Z_CCF533A2_322B_40E2_88B2_065E6D1D35B4_.wvu.FilterData" hidden="1" oldHidden="1">
    <formula>'на 01.10.2018'!$A$7:$J$415</formula>
    <oldFormula>'на 01.10.2018'!$A$7:$J$415</oldFormula>
  </rdn>
  <rcv guid="{CCF533A2-322B-40E2-88B2-065E6D1D35B4}"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64:C164" start="0" length="2147483647">
    <dxf>
      <font>
        <color auto="1"/>
      </font>
    </dxf>
  </rfmt>
  <rfmt sheetId="1" sqref="D164" start="0" length="2147483647">
    <dxf>
      <font>
        <color auto="1"/>
      </font>
    </dxf>
  </rfmt>
  <rcc rId="98" sId="1" numFmtId="4">
    <oc r="G164">
      <v>66645.17</v>
    </oc>
    <nc r="G164">
      <v>123151.03999999999</v>
    </nc>
  </rcc>
  <rfmt sheetId="1" sqref="D164:I164" start="0" length="2147483647">
    <dxf>
      <font>
        <color auto="1"/>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4:I95" start="0" length="2147483647">
    <dxf>
      <font>
        <color auto="1"/>
      </font>
    </dxf>
  </rfmt>
  <rfmt sheetId="1" sqref="I92" start="0" length="2147483647">
    <dxf>
      <font>
        <color auto="1"/>
      </font>
    </dxf>
  </rfmt>
  <rcc rId="99" sId="1">
    <oc r="J92" t="inlineStr">
      <is>
        <t>Закупка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размещена в сентябре 2018 года. Итоги будут подведены 22.10.2018 года</t>
      </is>
    </oc>
    <nc r="J92" t="inlineStr">
      <is>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до 31.12.2019 г. Сумма по контракту 43 100 тыс.руб., в т.ч. 12 139,1 тыс.руб. на 2018 год.</t>
      </is>
    </nc>
  </rcc>
  <rfmt sheetId="1" sqref="J92:J97"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8:I160" start="0" length="2147483647">
    <dxf>
      <font>
        <color auto="1"/>
      </font>
    </dxf>
  </rfmt>
  <rcc rId="100" sId="1" numFmtId="4">
    <oc r="I162">
      <v>15882.33</v>
    </oc>
    <nc r="I162">
      <v>15703.52</v>
    </nc>
  </rcc>
  <rfmt sheetId="1" sqref="I162"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I193">
      <f>392117.5+287242.9</f>
    </oc>
    <nc r="I193">
      <f>437860.5</f>
    </nc>
  </rcc>
  <rcc rId="102" sId="1">
    <oc r="I194">
      <f>19389.5+15118.05</f>
    </oc>
    <nc r="I194">
      <f>23045.29</f>
    </nc>
  </rcc>
  <rcc rId="103"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при формировании цены договора по итогам размещения муниципального заказа;
- 69,93 тыс.руб. - по фактически выполненному объёму работ.</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3 этапа санитарно-противоэпидемических мероприятий. Оплата по договорам, после проведения всех этапов обработки, в том числе контрольных проверок осуществлена в октябре 2018 года.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расходы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а также на техническое обеспечение. Освоение денежных средств планируется в 4 квартале 2018 года.   
                                                                                                                            </t>
        </r>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numFmtId="4">
    <oc r="I101">
      <v>1813.47</v>
    </oc>
    <nc r="I101">
      <v>702</v>
    </nc>
  </rcc>
  <rcc rId="105" sId="1">
    <oc r="J98" t="inlineStr">
      <is>
        <t>Средства планировались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в рамках реализации государственной программы, однако состав работ не подходит под разрешенный вид использования субсидии. Работы будут выполняться за счет средств местного бюджета в рамках реализации муниципальных программ.</t>
      </is>
    </oc>
    <nc r="J98" t="inlineStr">
      <is>
        <t>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965,25 тыс.руб., в т.ч. 702 тыс.руб. на 2018 год. На сумму 1 111,47 тыс.руб.  изначально планировалось выполнение работ  в рамках реализации государственной программы, однако состав работ не подходит под разрешенный вид использования субсидии. Работы будут выполняться за счет средств местного бюджета в рамках реализации муниципальных программ. В ноябре будет произведена корректировка КБК</t>
      </is>
    </nc>
  </rcc>
  <rfmt sheetId="1" sqref="J98:J103" start="0" length="2147483647">
    <dxf>
      <font>
        <color auto="1"/>
      </font>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Запланирован ремонт 4 жилых помещений детям-сиротам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По состоянию на 01.10.2018:
-149,76 тыс.руб. - экономия по итогам проведения торгов.
- резерв для уточнения адресного перечня квартир на проведение работ по ремонту в сумме 3 610,05966 тыс.руб., по проверке смет - 1,82 тыс.руб.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Кроме того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Запланирован ремонт 4 жилых помещений детям-сиротам
По состоянию на 01.11.2018:
1. Заключен муниципальный контракт от 29.05.2018 № 15-ГХ с ООО "Виктум" на сумму 417,319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200,083 тыс.руб. на ремонт помещения по ул. 50 лет ВЛКСМ, 11, кв. 54 (40,1 м2).  Выполнение работ планируется в октябре 2018 года;</t>
        </r>
        <r>
          <rPr>
            <sz val="16"/>
            <color rgb="FFFF0000"/>
            <rFont val="Times New Roman"/>
            <family val="2"/>
            <charset val="204"/>
          </rPr>
          <t xml:space="preserve">
3.Заключен муниципальный контракт от 27.06.2018 № 59-ГХ с ООО "МонтажСитиСтрой" на сумму 162,45771 тыс.руб. на ремонт помещения по  ул. Мира, 9, кв. 97 (52м2).  Срок выполнения работ до 20.10.2018.
</t>
        </r>
        <r>
          <rPr>
            <sz val="16"/>
            <rFont val="Times New Roman"/>
            <family val="1"/>
            <charset val="204"/>
          </rPr>
          <t>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Неисполнение в размере 1,82 тыс.рублей обусловлено экономия по проверке смет.</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реализации мероприятий программы планируется приобретение жилых помещений для детей-сирот и детей оставшихся без попечения родителей. 
Заявки на проведение аукционов по приобретению жилых помещений для участников программы (детей-сирот) размещены в апреле 2018 года (33 - 1 комн.кв., 78 759,9 тыс.руб.). Состоялся аукцион на приобретение 1 квартиры (33 кв.м). В результате уклонения участника от подписания, контракт не заключен. Ведется работа по включению участника в РНП. 
Аукционы на приобретение 32 жилых помещений, проведенные в апреле, июне, августе признаны несостоявшимся по причине отсутствия претендентов на участие. Размещение очередных закупок состоялось 28.09.2018, подведение итогов аукциона состоится 15.10.2018.
Кроме того, рассматривается вопрос о проведении аукциона на заключение договоров долевого участия в строительстве для обеспечения жильем участников программы.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200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19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fmt sheetId="1" sqref="I55:I58" start="0" length="2147483647">
    <dxf>
      <font>
        <color auto="1"/>
      </font>
    </dxf>
  </rfmt>
  <rcc rId="108"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
</t>
        </r>
        <r>
          <rPr>
            <u/>
            <sz val="16"/>
            <color rgb="FFFF0000"/>
            <rFont val="Times New Roman"/>
            <family val="2"/>
            <charset val="204"/>
          </rPr>
          <t>АГ</t>
        </r>
        <r>
          <rPr>
            <sz val="16"/>
            <color rgb="FFFF0000"/>
            <rFont val="Times New Roman"/>
            <family val="2"/>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 декабрь 2018.</t>
        </r>
        <r>
          <rPr>
            <u/>
            <sz val="18"/>
            <rFont val="Times New Roman"/>
            <family val="2"/>
            <charset val="204"/>
          </rPr>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t>
        </r>
        <r>
          <rPr>
            <u/>
            <sz val="18"/>
            <rFont val="Times New Roman"/>
            <family val="2"/>
            <charset val="204"/>
          </rPr>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umFmtId="4">
    <oc r="C32">
      <v>308159</v>
    </oc>
    <nc r="C32">
      <v>348548.7</v>
    </nc>
  </rcc>
  <rcc rId="7" sId="1" numFmtId="4">
    <oc r="E32">
      <v>257725.1</v>
    </oc>
    <nc r="E32">
      <v>315430.51</v>
    </nc>
  </rcc>
  <rcc rId="8" sId="1" numFmtId="4">
    <oc r="G32">
      <v>163082.01</v>
    </oc>
    <nc r="G32">
      <v>178550.82</v>
    </nc>
  </rcc>
  <rfmt sheetId="1" sqref="C32:H32"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t>
        </r>
        <r>
          <rPr>
            <u/>
            <sz val="18"/>
            <rFont val="Times New Roman"/>
            <family val="2"/>
            <charset val="204"/>
          </rPr>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numFmtId="4">
    <oc r="I106">
      <v>2165.3000000000002</v>
    </oc>
    <nc r="I106">
      <v>1613.73</v>
    </nc>
  </rcc>
  <rcc rId="111" sId="1" numFmtId="4">
    <oc r="I107">
      <v>267.62</v>
    </oc>
    <nc r="I107">
      <v>199.45</v>
    </nc>
  </rcc>
  <rcc rId="112" sId="1">
    <oc r="K104">
      <f>D105-I105</f>
    </oc>
    <nc r="K104">
      <f>D104-I104</f>
    </nc>
  </rcc>
  <rcc rId="113" sId="1">
    <oc r="J104" t="inlineStr">
      <is>
        <t>Закупка на выполнение работ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размещена в сентябре 2018года. Подведение итогов - 15.10.2018 года</t>
      </is>
    </oc>
    <n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Подведение итогов - 15.10.2018 года. 619,74 тыс.руб. - экономия в результате проведения закупки.</t>
      </is>
    </nc>
  </rcc>
  <rfmt sheetId="1" sqref="J104:J109"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91" start="0" length="0">
    <dxf>
      <font>
        <sz val="16"/>
        <color rgb="FFFF0000"/>
      </font>
    </dxf>
  </rfmt>
  <rcc rId="114" sId="1">
    <oc r="J191" t="inlineStr">
      <is>
        <r>
          <rPr>
            <u/>
            <sz val="16"/>
            <color rgb="FFFF0000"/>
            <rFont val="Times New Roman"/>
            <family val="2"/>
            <charset val="204"/>
          </rPr>
          <t>ДГХ</t>
        </r>
        <r>
          <rPr>
            <sz val="16"/>
            <color rgb="FFFF0000"/>
            <rFont val="Times New Roman"/>
            <family val="2"/>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Работы на объектах выполнены, осуществляется приемка выполненных работ.
Расходы запланированы на 4 кв.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В  сентябре принято работ на сумму  50 765,1 тыс. руб., оплата выполненных работ будет произведена в октябре, после получения согласования отраслевого департамента ХМАО-Югры.
Общая готовность  по объекту  - 56,2%, по дороге - 27,0 % 
</t>
        </r>
      </is>
    </oc>
    <nc r="J191" t="inlineStr">
      <is>
        <r>
          <rPr>
            <u/>
            <sz val="16"/>
            <rFont val="Times New Roman"/>
            <family val="1"/>
            <charset val="204"/>
          </rPr>
          <t>ДГХ</t>
        </r>
        <r>
          <rPr>
            <sz val="16"/>
            <rFont val="Times New Roman"/>
            <family val="1"/>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1"/>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Расходы запланированы на 4 кв.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В  сентябре принято работ на сумму  50 765,1 тыс. руб., оплата выполненных работ будет произведена в октябре, после получения согласования отраслевого департамента ХМАО-Югры.
Общая готовность  по объекту  - 56,2%, по дороге - 27,0 % 
</t>
        </r>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 numFmtId="4">
    <oc r="I118">
      <v>157126.9</v>
    </oc>
    <nc r="I118">
      <v>166026.29999999999</v>
    </nc>
  </rcc>
  <rcc rId="116" sId="1" numFmtId="4">
    <oc r="I119">
      <v>50278.63</v>
    </oc>
    <nc r="I119">
      <v>55342.13</v>
    </nc>
  </rcc>
  <rcc rId="117" sId="1">
    <o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сентябре 2018 года выполнены и приняты работы по строительству инженерных сетей на сумму 4 584,8 тыс.руб. Оплата выполненных работ будет произведена в октябре после получения согласования отраслевого департамента. 
Общая готовность  по объекту - 56,2%, по сетям  - 88 %.</t>
      </is>
    </oc>
    <n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сентябре, октябре 2018 года выполнены и приняты работы по строительству инженерных сетей на сумму 4 584,8 тыс.руб. Оплата выполненных работ будет произведена в ноябре после получения согласования отраслевого департамента. 
Общая готовность  по объекту - 73,2%, по сетям  - 88 %.</t>
      </is>
    </nc>
  </rcc>
  <rfmt sheetId="1" sqref="J116:J121" start="0" length="2147483647">
    <dxf>
      <font>
        <color auto="1"/>
      </font>
    </dxf>
  </rfmt>
  <rfmt sheetId="1" sqref="I116:I119" start="0" length="2147483647">
    <dxf>
      <font>
        <color auto="1"/>
      </font>
    </dxf>
  </rfmt>
  <rfmt sheetId="1" sqref="I128:I131">
    <dxf>
      <numFmt numFmtId="4" formatCode="#,##0.00"/>
    </dxf>
  </rfmt>
  <rfmt sheetId="1" sqref="I128:I131" start="0" length="2147483647">
    <dxf>
      <font>
        <color auto="1"/>
      </font>
    </dxf>
  </rfmt>
  <rcc rId="118" sId="1">
    <oc r="K68">
      <f>D69-I69</f>
    </oc>
    <nc r="K68">
      <f>D68-I68</f>
    </nc>
  </rcc>
  <rfmt sheetId="1" sqref="I76:I83" start="0" length="2147483647">
    <dxf>
      <font>
        <color auto="1"/>
      </font>
    </dxf>
  </rfmt>
  <rfmt sheetId="1" sqref="I62:I74" start="0" length="2147483647">
    <dxf>
      <font>
        <color auto="1"/>
      </font>
    </dxf>
  </rfmt>
  <rcc rId="119" sId="1" numFmtId="4">
    <oc r="I147">
      <v>3150.5</v>
    </oc>
    <nc r="I147">
      <v>3150.55</v>
    </nc>
  </rcc>
  <rcc rId="120" sId="1" numFmtId="4">
    <oc r="I148">
      <v>269.5</v>
    </oc>
    <nc r="I148">
      <v>269.55</v>
    </nc>
  </rcc>
  <rfmt sheetId="1" sqref="I146:I148" start="0" length="2147483647">
    <dxf>
      <font>
        <color auto="1"/>
      </font>
    </dxf>
  </rfmt>
  <rfmt sheetId="1" sqref="I122:I125" start="0" length="2147483647">
    <dxf>
      <font>
        <color auto="1"/>
      </font>
    </dxf>
  </rfmt>
  <rfmt sheetId="1" sqref="I140:I141" start="0" length="2147483647">
    <dxf>
      <font>
        <color auto="1"/>
      </font>
    </dxf>
  </rfmt>
  <rfmt sheetId="1" sqref="I110:I113" start="0" length="2147483647">
    <dxf>
      <font>
        <color auto="1"/>
      </font>
    </dxf>
  </rfmt>
  <rdn rId="0" localSheetId="1" customView="1" name="Z_6068C3FF_17AA_48A5_A88B_2523CBAC39AE_.wvu.Rows" hidden="1" oldHidden="1">
    <oldFormula>'на 01.10.2018'!$199:$203</oldFormula>
  </rdn>
  <rcv guid="{6068C3FF-17AA-48A5-A88B-2523CBAC39AE}" action="delete"/>
  <rdn rId="0" localSheetId="1" customView="1" name="Z_6068C3FF_17AA_48A5_A88B_2523CBAC39AE_.wvu.PrintArea" hidden="1" oldHidden="1">
    <formula>'на 01.10.2018'!$A$1:$J$213</formula>
    <oldFormula>'на 01.10.2018'!$A$1:$J$213</oldFormula>
  </rdn>
  <rdn rId="0" localSheetId="1" customView="1" name="Z_6068C3FF_17AA_48A5_A88B_2523CBAC39AE_.wvu.PrintTitles" hidden="1" oldHidden="1">
    <formula>'на 01.10.2018'!$5:$8</formula>
    <oldFormula>'на 01.10.2018'!$5:$8</oldFormula>
  </rdn>
  <rdn rId="0" localSheetId="1" customView="1" name="Z_6068C3FF_17AA_48A5_A88B_2523CBAC39AE_.wvu.FilterData" hidden="1" oldHidden="1">
    <formula>'на 01.10.2018'!$A$7:$J$415</formula>
    <oldFormula>'на 01.10.2018'!$A$7:$J$415</oldFormula>
  </rdn>
  <rcv guid="{6068C3FF-17AA-48A5-A88B-2523CBAC39AE}"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8" start="0" length="0">
    <dxf>
      <font>
        <sz val="16"/>
        <color rgb="FFFF0000"/>
      </font>
    </dxf>
  </rfmt>
  <rcc rId="125" sId="1">
    <oc r="J158"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январь-июль, частично август 2018 года в сумме 3 664,8 тыс.руб.
- расходы на оплату труда для осуществления переданного государственного полномочия. Расходы запланированы на декабрь 2018.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За счет экономии 98,02 тыс.руб. планируется выполнить работы по установке ИПУ электроэнергии в количестве 30 шт. в общежитиях, переведённых в статус МКД, в которых выполнен капитальный ремонт;
2) Проводится работа по заключению муниципального контракта с победителем электронного аукциона на выполнение работ по замене комплектующих АУРТЭ в 18 учреждениях, оплата за выполненные работы будет произведена в  4 квартале 2018. Экономия средств в размере  95,64 тыс.руб., из них: 49,65 тыс.руб. - экономия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3)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Размещение конкурса на площадке ЕИС предусмотрено на октябрь 2018 года;
4) заключен МК 206/18 от 26.09.2018 на сумму 193,3 тыс.руб. на выполнение работ по замене оконных блоков, срок выполнения работ в течение 15 рабочих дней с момента заключения МК, оплата - 4 квартал 2018;
5)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котельной № 9 с заменой на автоматизированную котельную установленной мощностью 7МВт.
Также запланирована замена светильников на светильники с энергосберегающими лампами на 19 объектах.
6)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две заявки от 20.08.2018, 19.09.2018 на перечисление межбюджетных трансфертов в форме субсидии. (ДГХ). 
УППЭК: Работы по капитальному строительству Сквера в мкр-не 31 выполнены в полном объеме, оплата будет произведена до конца  2018 года. 
                                                                                                            </t>
        </r>
      </is>
    </oc>
    <n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январь-сентябр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t>
        </r>
        <r>
          <rPr>
            <sz val="24"/>
            <rFont val="Times New Roman"/>
            <family val="1"/>
            <charset val="204"/>
          </rPr>
          <t xml:space="preserve">на выполнение работ по установке электросчетчиков (30 шт.)., срок выполнения работ в течение 30 дней с момента заключения контракта,  оплата работ – 4 квартал 2018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- 4 квартал 2018.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- 4 квартал 2018.
Экономия средств в размере  95,64 тыс.руб., из них: 49,65 тыс.руб. - экономия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5) заключен МК 206/18 от 26.09.2018 на сумму 193,3 тыс.руб  на выполнение работ по замене оконных блоков (ул. Энгельса, 8) от 10.09.2018. Работы выполнены на сумму 171,23 тыс.руб.
Неисполнение в размере  144,32 тыс.руб., обусловлено экономией: 
- 122,30 тыс.руб. - при проверке сметной стоимости по замене оконных блоков; 
-22,01 тыс.руб. - по факту выполненных работ по замене оконных блоков.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Неисполнение в размере 23,63 тыс.руб. обусловлено экономией: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-10,86042  тыс.руб. - экономия при проверке сметной стоимости.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t>
        </r>
        <r>
          <rPr>
            <sz val="16"/>
            <rFont val="Times New Roman"/>
            <family val="1"/>
            <charset val="204"/>
          </rPr>
          <t xml:space="preserve">
</t>
        </r>
        <r>
          <rPr>
            <sz val="24"/>
            <rFont val="Times New Roman"/>
            <family val="1"/>
            <charset val="204"/>
          </rPr>
          <t xml:space="preserve">
</t>
        </r>
        <r>
          <rPr>
            <sz val="16"/>
            <color rgb="FFFF0000"/>
            <rFont val="Times New Roman"/>
            <family val="2"/>
            <charset val="204"/>
          </rPr>
          <t xml:space="preserve">
                                                                                                            </t>
        </r>
      </is>
    </nc>
  </rcc>
  <rfmt sheetId="1" sqref="J158:J164" start="0" length="2147483647">
    <dxf>
      <font>
        <sz val="16"/>
      </font>
    </dxf>
  </rfmt>
  <rcv guid="{CCF533A2-322B-40E2-88B2-065E6D1D35B4}" action="delete"/>
  <rdn rId="0" localSheetId="1" customView="1" name="Z_CCF533A2_322B_40E2_88B2_065E6D1D35B4_.wvu.PrintArea" hidden="1" oldHidden="1">
    <formula>'на 01.10.2018'!$A$1:$J$213</formula>
    <oldFormula>'на 01.10.2018'!$A$1:$J$213</oldFormula>
  </rdn>
  <rdn rId="0" localSheetId="1" customView="1" name="Z_CCF533A2_322B_40E2_88B2_065E6D1D35B4_.wvu.PrintTitles" hidden="1" oldHidden="1">
    <formula>'на 01.10.2018'!$5:$8</formula>
    <oldFormula>'на 01.10.2018'!$5:$8</oldFormula>
  </rdn>
  <rdn rId="0" localSheetId="1" customView="1" name="Z_CCF533A2_322B_40E2_88B2_065E6D1D35B4_.wvu.FilterData" hidden="1" oldHidden="1">
    <formula>'на 01.10.2018'!$A$7:$J$415</formula>
    <oldFormula>'на 01.10.2018'!$A$7:$J$415</oldFormula>
  </rdn>
  <rcv guid="{CCF533A2-322B-40E2-88B2-065E6D1D35B4}"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o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январь-сентябр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оплата работ – 4 квартал 2018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- 4 квартал 2018.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- 4 квартал 2018.
Экономия средств в размере  95,64 тыс.руб., из них: 49,65 тыс.руб. - экономия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5) заключен МК 206/18 от 26.09.2018 на сумму 193,3 тыс.руб  на выполнение работ по замене оконных блоков (ул. Энгельса, 8) от 10.09.2018. Работы выполнены на сумму 171,23 тыс.руб.
Неисполнение в размере  144,32 тыс.руб., обусловлено экономией: 
- 122,30 тыс.руб. - при проверке сметной стоимости по замене оконных блоков; 
-22,01 тыс.руб. - по факту выполненных работ по замене оконных блоков.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Неисполнение в размере 23,63 тыс.руб. обусловлено экономией: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-10,86042  тыс.руб. - экономия при проверке сметной стоимости.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t>
        </r>
        <r>
          <rPr>
            <sz val="16"/>
            <color rgb="FFFF0000"/>
            <rFont val="Times New Roman"/>
            <family val="1"/>
            <charset val="204"/>
          </rPr>
          <t xml:space="preserve">
                                                                                                            </t>
        </r>
      </is>
    </oc>
    <nc r="J158"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предусмотрено выполнение капитального ремонта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Срок окончания выполнения работ - 30.11.2018).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Срок окончания выполнения работ - 30.11.2018).
Оплата за выполненные работы будет произведена в 4 квартале 2018.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6 646,6 тыс.руб. Предоставлена субсидия за январь-сентябр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заключен МК от 30.10.2018 № 92 на сумму 98,02 тыс. руб на выполнение работ по установке электросчетчиков (30 шт.)., срок выполнения работ в течение 30 дней с момента заключения контракта,  оплата работ – 4 квартал 2018 года.  
3) заключен муниципальный контракт от 01.10.2018 № МК-76-18 с ООО Участок № 1 "Запсибснабкомплект" на выполнение работ по ремонту автоматизированных узлов регулирования тепловой энергии на сумму 436,73 тыс.руб., срок выполнения работ в течение 30 календарных дней с момента заключения МК, оплата - 4 квартал 2018.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- 4 квартал 2018.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выполнение проектных работ по замене ПУ теплоэнергии с изменениями в техзадание на сумму  58,86814 тыс.руб.. Работы выполнены на сумму 58,87 тыс.руб. (КУИ)
7) Предприятиями города за счет собственных средств выполнены ПИР, планируются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Также запланирована замена светильников на светильники с энергосберегающими лампами на 19 объектах.
Выполнена реконструкция  котельной № 9 с заменой на автоматизированную котельную установленной мощностью 7МВт  и благойстройство территории котельной № 9 в полном объеме, техническое перевооружение магистральных тепловых сетей на основе современных технологий.
8) В рамках подпрограммы "Формирование комфортной городской среды" предусмотрено благоустройство 16 дворовых территорий многоквартирных домов в г. Сургуте. Работы выполнены, ведется приемка исполнительной документации. Направлены заявки от 20.08.2018, 19.09.2018,19.10.2018, 24.10.2018 на перечисление межбюджетных трансфертов в форме субсидии. 
УППЭК: Работы по капитальному строительству Сквера в мкр-не 31 выполнены в полном объеме, оплата будет произведена до конца  2018 года. 
Ожидаемое неисполнение в размере 274,45 тыс.рублей обусловлено экономией, сложившейся:
- 49,65 тыс.руб. - по итогам аукциона на выполнение работ по замене комплектующих АУРТЭ , 
-45,99 тыс.руб.- экономия при проверке сметной стоимости на  выполнения работ по замене комплектующих АУРТЭ (ДГХ). 
- 122,30 тыс.руб. - при проверке сметной стоимости по замене оконных блоков (ул. Энгельса, 8);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- 0,17 тыс.руб. - при проверке сметной стоимости на выполнение проектных работ по замене ПУ теплоэнергии. 
-10,86  тыс.руб. - экономия при проверке сметной стоимости работ по установке ИПУ ХГВС в нежилых помещениях муниципальной собственности. (КУИ)
</t>
        </r>
        <r>
          <rPr>
            <sz val="16"/>
            <color rgb="FFFF0000"/>
            <rFont val="Times New Roman"/>
            <family val="1"/>
            <charset val="204"/>
          </rPr>
          <t xml:space="preserve">
                                                                                                            </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01.10.2018'!$A$1:$J$213</formula>
    <oldFormula>'на 01.10.2018'!$A$1:$J$213</oldFormula>
  </rdn>
  <rdn rId="0" localSheetId="1" customView="1" name="Z_CCF533A2_322B_40E2_88B2_065E6D1D35B4_.wvu.PrintTitles" hidden="1" oldHidden="1">
    <formula>'на 01.10.2018'!$5:$8</formula>
    <oldFormula>'на 01.10.2018'!$5:$8</oldFormula>
  </rdn>
  <rdn rId="0" localSheetId="1" customView="1" name="Z_CCF533A2_322B_40E2_88B2_065E6D1D35B4_.wvu.FilterData" hidden="1" oldHidden="1">
    <formula>'на 01.10.2018'!$A$7:$J$415</formula>
    <oldFormula>'на 01.10.2018'!$A$7:$J$415</oldFormula>
  </rdn>
  <rcv guid="{CCF533A2-322B-40E2-88B2-065E6D1D35B4}"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 start="0" length="0">
    <dxf>
      <font>
        <sz val="16"/>
        <color rgb="FFFF0000"/>
      </font>
    </dxf>
  </rfmt>
  <rcc rId="133"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руб..Предоставление субсидии за счет средств дополнительного объема субвенции в размере 2 300 тыс. рублей планируется в 4 квартале текущего года.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700 тыс. руб.</t>
        </r>
        <r>
          <rPr>
            <sz val="16"/>
            <color rgb="FFFF0000"/>
            <rFont val="Times New Roman"/>
            <family val="2"/>
            <charset val="204"/>
          </rPr>
          <t xml:space="preserve">
</t>
        </r>
        <r>
          <rPr>
            <sz val="16"/>
            <rFont val="Times New Roman"/>
            <family val="1"/>
            <charset val="204"/>
          </rPr>
          <t xml:space="preserve">В сентябре 2018 года до муниципального образования доведены субвенции на повышение эффективности использования и развитие ресурсного потенциала рыбохозяйственного комплекса в размере 2 300, тыс.рублей, данные денежные средства распределены между участниками пропорционально заявкам. 
Выплачена субсидия на содержание маточного поголовья за 2018 год в размере 21,4тыс. рублей ЛПХ Коневу В.М. </t>
        </r>
        <r>
          <rPr>
            <sz val="16"/>
            <color rgb="FFFF0000"/>
            <rFont val="Times New Roman"/>
            <family val="2"/>
            <charset val="204"/>
          </rPr>
          <t xml:space="preserve">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t>
        </r>
        <r>
          <rPr>
            <sz val="16"/>
            <rFont val="Times New Roman"/>
            <family val="1"/>
            <charset val="204"/>
          </rPr>
          <t>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76,68 тыс.руб., оплата произведена частично в сумме 8,96 тыс.руб. Оставшаяся сумма будет оплачена в декабре 2018 года.</t>
        </r>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oc r="I26">
      <f>45819.72+34691.39+965.99+8443.26</f>
    </oc>
    <nc r="I26">
      <f>45819.72+34691.39+965.99+8443.26+31278.86</f>
    </nc>
  </rcc>
  <rfmt sheetId="1" sqref="J21" start="0" length="0">
    <dxf>
      <font>
        <sz val="16"/>
        <color rgb="FFFF0000"/>
      </font>
    </dxf>
  </rfmt>
  <rcc rId="135"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99,6%. На 01.10.2018 принято работ на сумму 381,9 тыс. руб.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Остаток средств в размере 5 949,04 тыс. руб.(в том числе: 5 354,12тыс. руб. - средства окружного бюджета, 594,92тыс.руб.- средства местного бюджета) - экономия, сложившаяся по результатам проведенных конкурентных закупок на выполнение работ и оказание услуг для муниципальных нужд. В Департамент образования ХМАО направлено письмо от 16.08.2018 №02-02-6314/18 о внесении изменений в объемы финансирования на 2018 год в связи с завершением работ по муниципальному контракту.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14"/>
      </font>
    </dxf>
  </rfmt>
  <rfmt sheetId="1" sqref="J21:J28" start="0" length="2147483647">
    <dxf>
      <font>
        <sz val="12"/>
      </font>
    </dxf>
  </rfmt>
  <rcc rId="136"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- 443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По состоянию на 01.11.2018 приобретено -</t>
        </r>
        <r>
          <rPr>
            <sz val="16"/>
            <color rgb="FFFF0000"/>
            <rFont val="Times New Roman"/>
            <family val="2"/>
            <charset val="204"/>
          </rPr>
          <t xml:space="preserve"> </t>
        </r>
        <r>
          <rPr>
            <sz val="16"/>
            <rFont val="Times New Roman"/>
            <family val="1"/>
            <charset val="204"/>
          </rPr>
          <t>2 793 путевки.</t>
        </r>
        <r>
          <rPr>
            <sz val="16"/>
            <color rgb="FFFF0000"/>
            <rFont val="Times New Roman"/>
            <family val="2"/>
            <charset val="204"/>
          </rPr>
          <t xml:space="preserve">
</t>
        </r>
        <r>
          <rPr>
            <sz val="16"/>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6"/>
            <color rgb="FFFF0000"/>
            <rFont val="Times New Roman"/>
            <family val="2"/>
            <charset val="204"/>
          </rPr>
          <t xml:space="preserve"> </t>
        </r>
        <r>
          <rPr>
            <sz val="16"/>
            <rFont val="Times New Roman"/>
            <family val="1"/>
            <charset val="204"/>
          </rPr>
          <t>63</t>
        </r>
        <r>
          <rPr>
            <sz val="16"/>
            <color rgb="FFFF0000"/>
            <rFont val="Times New Roman"/>
            <family val="2"/>
            <charset val="204"/>
          </rPr>
          <t xml:space="preserve"> </t>
        </r>
        <r>
          <rPr>
            <sz val="16"/>
            <rFont val="Times New Roman"/>
            <family val="1"/>
            <charset val="204"/>
          </rPr>
          <t>172,00 рублей (при плановом годовом значении 68 463,1 рублей).</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oc>
    <nc r="J21" t="inlineStr">
      <is>
        <r>
          <rPr>
            <u/>
            <sz val="12"/>
            <rFont val="Times New Roman"/>
            <family val="1"/>
            <charset val="204"/>
          </rPr>
          <t>ДО</t>
        </r>
        <r>
          <rPr>
            <sz val="12"/>
            <rFont val="Times New Roman"/>
            <family val="1"/>
            <charset val="204"/>
          </rPr>
          <t>: Реализация программы осуществляется в плановом режиме, освоение средств планируется до конца 2018 года.</t>
        </r>
        <r>
          <rPr>
            <sz val="12"/>
            <color rgb="FFFF0000"/>
            <rFont val="Times New Roman"/>
            <family val="1"/>
            <charset val="204"/>
          </rPr>
          <t xml:space="preserve">
</t>
        </r>
        <r>
          <rPr>
            <sz val="12"/>
            <rFont val="Times New Roman"/>
            <family val="1"/>
            <charset val="204"/>
          </rPr>
          <t>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t>
        </r>
        <r>
          <rPr>
            <sz val="12"/>
            <color rgb="FFFF0000"/>
            <rFont val="Times New Roman"/>
            <family val="1"/>
            <charset val="204"/>
          </rPr>
          <t xml:space="preserve">
</t>
        </r>
        <r>
          <rPr>
            <sz val="12"/>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t>
        </r>
        <r>
          <rPr>
            <sz val="12"/>
            <color rgb="FFFF0000"/>
            <rFont val="Times New Roman"/>
            <family val="1"/>
            <charset val="204"/>
          </rPr>
          <t xml:space="preserve">
</t>
        </r>
        <r>
          <rPr>
            <sz val="12"/>
            <rFont val="Times New Roman"/>
            <family val="1"/>
            <charset val="204"/>
          </rPr>
          <t>Численность учащихся частных общеобразовательных организаций на конец года - 443 чел.</t>
        </r>
        <r>
          <rPr>
            <sz val="12"/>
            <color rgb="FFFF0000"/>
            <rFont val="Times New Roman"/>
            <family val="1"/>
            <charset val="204"/>
          </rPr>
          <t xml:space="preserve">
</t>
        </r>
        <r>
          <rPr>
            <sz val="12"/>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- 8 210 чел.</t>
        </r>
        <r>
          <rPr>
            <sz val="12"/>
            <color rgb="FFFF0000"/>
            <rFont val="Times New Roman"/>
            <family val="1"/>
            <charset val="204"/>
          </rPr>
          <t xml:space="preserve">
</t>
        </r>
        <r>
          <rPr>
            <sz val="12"/>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2"/>
            <color rgb="FFFF0000"/>
            <rFont val="Times New Roman"/>
            <family val="1"/>
            <charset val="204"/>
          </rPr>
          <t xml:space="preserve">
</t>
        </r>
        <r>
          <rPr>
            <sz val="12"/>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t>
        </r>
        <r>
          <rPr>
            <sz val="12"/>
            <color rgb="FFFF0000"/>
            <rFont val="Times New Roman"/>
            <family val="1"/>
            <charset val="204"/>
          </rPr>
          <t xml:space="preserve">
</t>
        </r>
        <r>
          <rPr>
            <sz val="12"/>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2"/>
            <color rgb="FFFF0000"/>
            <rFont val="Times New Roman"/>
            <family val="1"/>
            <charset val="204"/>
          </rPr>
          <t xml:space="preserve"> </t>
        </r>
        <r>
          <rPr>
            <sz val="12"/>
            <rFont val="Times New Roman"/>
            <family val="1"/>
            <charset val="204"/>
          </rPr>
          <t>По состоянию на 01.11.2018 приобретено -</t>
        </r>
        <r>
          <rPr>
            <sz val="12"/>
            <color rgb="FFFF0000"/>
            <rFont val="Times New Roman"/>
            <family val="1"/>
            <charset val="204"/>
          </rPr>
          <t xml:space="preserve"> </t>
        </r>
        <r>
          <rPr>
            <sz val="12"/>
            <rFont val="Times New Roman"/>
            <family val="1"/>
            <charset val="204"/>
          </rPr>
          <t>2 793 путевки.</t>
        </r>
        <r>
          <rPr>
            <sz val="12"/>
            <color rgb="FFFF0000"/>
            <rFont val="Times New Roman"/>
            <family val="1"/>
            <charset val="204"/>
          </rPr>
          <t xml:space="preserve">
</t>
        </r>
        <r>
          <rPr>
            <sz val="12"/>
            <rFont val="Times New Roman"/>
            <family val="1"/>
            <charset val="204"/>
          </rPr>
          <t>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01.11.2018 составило</t>
        </r>
        <r>
          <rPr>
            <sz val="12"/>
            <color rgb="FFFF0000"/>
            <rFont val="Times New Roman"/>
            <family val="1"/>
            <charset val="204"/>
          </rPr>
          <t xml:space="preserve"> </t>
        </r>
        <r>
          <rPr>
            <sz val="12"/>
            <rFont val="Times New Roman"/>
            <family val="1"/>
            <charset val="204"/>
          </rPr>
          <t>63</t>
        </r>
        <r>
          <rPr>
            <sz val="12"/>
            <color rgb="FFFF0000"/>
            <rFont val="Times New Roman"/>
            <family val="1"/>
            <charset val="204"/>
          </rPr>
          <t xml:space="preserve"> </t>
        </r>
        <r>
          <rPr>
            <sz val="12"/>
            <rFont val="Times New Roman"/>
            <family val="1"/>
            <charset val="204"/>
          </rPr>
          <t>172,00 рублей (при плановом годовом значении 68 463,1 рублей).</t>
        </r>
        <r>
          <rPr>
            <sz val="12"/>
            <color rgb="FFFF0000"/>
            <rFont val="Times New Roman"/>
            <family val="1"/>
            <charset val="204"/>
          </rPr>
          <t xml:space="preserve">
</t>
        </r>
        <r>
          <rPr>
            <u/>
            <sz val="12"/>
            <rFont val="Times New Roman"/>
            <family val="1"/>
            <charset val="204"/>
          </rPr>
          <t xml:space="preserve">ДАиГ: </t>
        </r>
        <r>
          <rPr>
            <sz val="12"/>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По объекту "СОШ в мкр. №32"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По объекту "СОШ в мкр. №33" направлен пакет документов на проверку достоверности сметной стоимости. Получено положительное заключение экспертизы проектной документации и результатов инженерных изысканий № 86-1-1-3-0212-18 от 12.09.2018 года. Выполнение по контракту в части данной школы составляет 100%. На 01.11.2018 принято работ на сумму 5397,3 тыс. руб. Не оплачена доля средств бюджета ХМАО-Югры по выполненной экспертизе проекта на сумму 21,2 тыс.руб. в связи с перерегистрацией бюджетных обязательств, уточнением доли местного бюджета. Оплата будет произведена в следующем отчетном периоде.
Заключен договор № 433/2017/ТП от 29.12.2017 г. с СГЭС на подключение объекта к электрическим сетям в сумме 82,20 тыс. руб. В текущем году оплачено 60 % от договора - 49,32 тыс. руб., остаток суммы в размере 32,88 тыс. руб. будет оплачен по факту подключения объекта к электросетям.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года.        </t>
        </r>
        <r>
          <rPr>
            <sz val="12"/>
            <color rgb="FFFF0000"/>
            <rFont val="Times New Roman"/>
            <family val="1"/>
            <charset val="204"/>
          </rPr>
          <t xml:space="preserve">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01.10.2018 года по педагогическим работникам муниципальных организаций дополнительного образования детей составило  76 548,90 рублей. (при плановом годовом значении 76 230,70 рублей).</t>
        </r>
      </is>
    </nc>
  </rcc>
  <rfmt sheetId="1" sqref="J21:J28" start="0" length="2147483647">
    <dxf>
      <font>
        <sz val="16"/>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4EC2FDE9-9E02-457C-9DA2-EF65F9BCCBE0}" name="Вершинина Мария Игоревна" id="-1434597048" dateTime="2018-11-07T10:39:14"/>
  <userInfo guid="{41AF5A5F-F816-438E-A3CF-8839257EE0EA}" name="Вершинина Мария Игоревна" id="-1434646144" dateTime="2018-11-08T14:14:37"/>
  <userInfo guid="{19103B14-FA3D-4615-AD0F-2EAA6B3A9D6F}" name="Вершинина Мария Игоревна" id="-1434625573" dateTime="2018-11-08T14:27:14"/>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0"/>
  <sheetViews>
    <sheetView showZeros="0" tabSelected="1" showOutlineSymbols="0" view="pageBreakPreview" topLeftCell="A7" zoomScale="50" zoomScaleNormal="50" zoomScaleSheetLayoutView="50" zoomScalePageLayoutView="75" workbookViewId="0">
      <pane xSplit="2" ySplit="2" topLeftCell="C9" activePane="bottomRight" state="frozen"/>
      <selection activeCell="A7" sqref="A7"/>
      <selection pane="topRight" activeCell="C7" sqref="C7"/>
      <selection pane="bottomLeft" activeCell="A9" sqref="A9"/>
      <selection pane="bottomRight" activeCell="B165" sqref="B165:B166"/>
    </sheetView>
  </sheetViews>
  <sheetFormatPr defaultRowHeight="26.25" outlineLevelRow="1" outlineLevelCol="2" x14ac:dyDescent="0.4"/>
  <cols>
    <col min="1" max="1" width="13" style="7" customWidth="1"/>
    <col min="2" max="2" width="84" style="12" customWidth="1"/>
    <col min="3" max="3" width="31.625" style="8" customWidth="1"/>
    <col min="4" max="4" width="30.875" style="8" customWidth="1"/>
    <col min="5" max="5" width="26.125" style="9" customWidth="1" outlineLevel="2"/>
    <col min="6" max="6" width="18.625" style="10" customWidth="1" outlineLevel="2"/>
    <col min="7" max="7" width="24.5" style="22" customWidth="1" outlineLevel="2"/>
    <col min="8" max="8" width="19.625" style="10" customWidth="1" outlineLevel="2"/>
    <col min="9" max="9" width="24.875" style="10" customWidth="1" outlineLevel="2"/>
    <col min="10" max="10" width="140.625" style="24"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0"/>
      <c r="H1" s="5"/>
      <c r="I1" s="5"/>
      <c r="J1" s="23"/>
    </row>
    <row r="2" spans="1:13" ht="30.75" x14ac:dyDescent="0.45">
      <c r="A2" s="1"/>
      <c r="B2" s="15"/>
      <c r="C2" s="3"/>
      <c r="D2" s="3"/>
      <c r="E2" s="4"/>
      <c r="F2" s="5"/>
      <c r="G2" s="20"/>
      <c r="H2" s="5"/>
      <c r="I2" s="5"/>
      <c r="J2" s="23"/>
    </row>
    <row r="3" spans="1:13" ht="98.25" customHeight="1" x14ac:dyDescent="0.4">
      <c r="A3" s="191" t="s">
        <v>132</v>
      </c>
      <c r="B3" s="191"/>
      <c r="C3" s="191"/>
      <c r="D3" s="191"/>
      <c r="E3" s="191"/>
      <c r="F3" s="191"/>
      <c r="G3" s="191"/>
      <c r="H3" s="191"/>
      <c r="I3" s="191"/>
      <c r="J3" s="191"/>
    </row>
    <row r="4" spans="1:13" s="2" customFormat="1" x14ac:dyDescent="0.4">
      <c r="A4" s="62"/>
      <c r="B4" s="63"/>
      <c r="C4" s="68"/>
      <c r="D4" s="68"/>
      <c r="E4" s="68"/>
      <c r="F4" s="68"/>
      <c r="G4" s="69"/>
      <c r="H4" s="64"/>
      <c r="I4" s="65"/>
      <c r="J4" s="25" t="s">
        <v>32</v>
      </c>
      <c r="K4" s="17"/>
      <c r="L4" s="17"/>
    </row>
    <row r="5" spans="1:13" s="11" customFormat="1" ht="60" customHeight="1" x14ac:dyDescent="0.25">
      <c r="A5" s="194" t="s">
        <v>3</v>
      </c>
      <c r="B5" s="197" t="s">
        <v>8</v>
      </c>
      <c r="C5" s="195" t="s">
        <v>61</v>
      </c>
      <c r="D5" s="195"/>
      <c r="E5" s="200" t="s">
        <v>112</v>
      </c>
      <c r="F5" s="200"/>
      <c r="G5" s="200"/>
      <c r="H5" s="200"/>
      <c r="I5" s="198" t="s">
        <v>64</v>
      </c>
      <c r="J5" s="199" t="s">
        <v>50</v>
      </c>
      <c r="K5" s="16"/>
      <c r="L5" s="16"/>
    </row>
    <row r="6" spans="1:13" s="11" customFormat="1" ht="60" customHeight="1" x14ac:dyDescent="0.25">
      <c r="A6" s="194"/>
      <c r="B6" s="197"/>
      <c r="C6" s="196" t="s">
        <v>62</v>
      </c>
      <c r="D6" s="195" t="s">
        <v>63</v>
      </c>
      <c r="E6" s="192" t="s">
        <v>7</v>
      </c>
      <c r="F6" s="192"/>
      <c r="G6" s="192" t="s">
        <v>6</v>
      </c>
      <c r="H6" s="192"/>
      <c r="I6" s="198"/>
      <c r="J6" s="199"/>
      <c r="K6" s="16"/>
      <c r="L6" s="16"/>
    </row>
    <row r="7" spans="1:13" s="11" customFormat="1" ht="93" x14ac:dyDescent="0.25">
      <c r="A7" s="194"/>
      <c r="B7" s="197"/>
      <c r="C7" s="196"/>
      <c r="D7" s="195"/>
      <c r="E7" s="13" t="s">
        <v>0</v>
      </c>
      <c r="F7" s="14" t="s">
        <v>12</v>
      </c>
      <c r="G7" s="21" t="s">
        <v>9</v>
      </c>
      <c r="H7" s="14" t="s">
        <v>2</v>
      </c>
      <c r="I7" s="198"/>
      <c r="J7" s="199"/>
      <c r="K7" s="16"/>
      <c r="L7" s="16"/>
    </row>
    <row r="8" spans="1:13" s="32" customFormat="1" ht="81.75" customHeight="1" x14ac:dyDescent="0.25">
      <c r="A8" s="26">
        <v>1</v>
      </c>
      <c r="B8" s="27">
        <v>2</v>
      </c>
      <c r="C8" s="28">
        <v>3</v>
      </c>
      <c r="D8" s="28">
        <v>4</v>
      </c>
      <c r="E8" s="29">
        <v>5</v>
      </c>
      <c r="F8" s="28">
        <v>6</v>
      </c>
      <c r="G8" s="30">
        <v>7</v>
      </c>
      <c r="H8" s="30">
        <v>8</v>
      </c>
      <c r="I8" s="30">
        <v>9</v>
      </c>
      <c r="J8" s="28">
        <v>10</v>
      </c>
      <c r="K8" s="108"/>
      <c r="L8" s="31"/>
    </row>
    <row r="9" spans="1:13" s="84" customFormat="1" ht="40.5" x14ac:dyDescent="0.25">
      <c r="A9" s="193"/>
      <c r="B9" s="125" t="s">
        <v>31</v>
      </c>
      <c r="C9" s="168">
        <f>SUM(C10:C14)</f>
        <v>13632278.15</v>
      </c>
      <c r="D9" s="168">
        <f>SUM(D10:D14)</f>
        <v>14416468.960000001</v>
      </c>
      <c r="E9" s="168">
        <f>SUM(E10:E14)</f>
        <v>9398162.4600000009</v>
      </c>
      <c r="F9" s="169">
        <f>E9/D9</f>
        <v>0.65190000000000003</v>
      </c>
      <c r="G9" s="168">
        <f t="shared" ref="G9" si="0">SUM(G10:G14)</f>
        <v>8613833.3599999994</v>
      </c>
      <c r="H9" s="169">
        <f>G9/D9</f>
        <v>0.59750000000000003</v>
      </c>
      <c r="I9" s="166">
        <f>SUM(I10:I14)</f>
        <v>14413866.439999999</v>
      </c>
      <c r="J9" s="201"/>
      <c r="K9" s="108"/>
      <c r="L9" s="56"/>
      <c r="M9" s="57"/>
    </row>
    <row r="10" spans="1:13" s="85" customFormat="1" x14ac:dyDescent="0.25">
      <c r="A10" s="193"/>
      <c r="B10" s="167" t="s">
        <v>4</v>
      </c>
      <c r="C10" s="168">
        <f>C16+C24+C31+C38+C44+C50+C56+C63+C160+C167+C185+C192+C199+C179+C208</f>
        <v>130203.57</v>
      </c>
      <c r="D10" s="168">
        <f t="shared" ref="C10:E12" si="1">D16+D24+D31+D38+D44+D50+D56+D63+D160+D167+D185+D192+D199+D179+D208</f>
        <v>140741.31</v>
      </c>
      <c r="E10" s="168">
        <f t="shared" si="1"/>
        <v>34060.080000000002</v>
      </c>
      <c r="F10" s="169">
        <f t="shared" ref="F10:F14" si="2">E10/D10</f>
        <v>0.24199999999999999</v>
      </c>
      <c r="G10" s="168">
        <f>G16+G24+G31+G38+G44+G50+G56+G63+G160+G167+G185+G192+G199+G179+G208</f>
        <v>34060.080000000002</v>
      </c>
      <c r="H10" s="169">
        <f t="shared" ref="H10:H15" si="3">G10/D10</f>
        <v>0.24199999999999999</v>
      </c>
      <c r="I10" s="166">
        <f>I16+I24+I31+I38+I44+I50+I56+I63+I160+I167+I185+I192+I199+I179+I208</f>
        <v>140741.31</v>
      </c>
      <c r="J10" s="201"/>
      <c r="K10" s="108"/>
      <c r="L10" s="56"/>
      <c r="M10" s="57"/>
    </row>
    <row r="11" spans="1:13" s="85" customFormat="1" x14ac:dyDescent="0.25">
      <c r="A11" s="193"/>
      <c r="B11" s="167" t="s">
        <v>16</v>
      </c>
      <c r="C11" s="168">
        <f t="shared" si="1"/>
        <v>12826913.16</v>
      </c>
      <c r="D11" s="168">
        <f t="shared" si="1"/>
        <v>13528172.4</v>
      </c>
      <c r="E11" s="168">
        <f t="shared" si="1"/>
        <v>8947114.0099999998</v>
      </c>
      <c r="F11" s="169">
        <f t="shared" si="2"/>
        <v>0.66139999999999999</v>
      </c>
      <c r="G11" s="168">
        <f>G17+G25+G32+G39+G45+G51+G57+G64+G161+G168+G186+G193+G200+G180+G209</f>
        <v>8162784.9100000001</v>
      </c>
      <c r="H11" s="169">
        <f t="shared" si="3"/>
        <v>0.60340000000000005</v>
      </c>
      <c r="I11" s="168">
        <f>I17+I25+I32+I39+I45+I51+I57+I64+I161+I168+I186+I193+I200+I180+I209</f>
        <v>13527618.890000001</v>
      </c>
      <c r="J11" s="201"/>
      <c r="K11" s="108"/>
      <c r="L11" s="56"/>
      <c r="M11" s="57"/>
    </row>
    <row r="12" spans="1:13" s="85" customFormat="1" x14ac:dyDescent="0.25">
      <c r="A12" s="193"/>
      <c r="B12" s="167" t="s">
        <v>11</v>
      </c>
      <c r="C12" s="168">
        <f t="shared" si="1"/>
        <v>466089.97</v>
      </c>
      <c r="D12" s="168">
        <f t="shared" si="1"/>
        <v>537483.76</v>
      </c>
      <c r="E12" s="168">
        <f t="shared" si="1"/>
        <v>282412.23</v>
      </c>
      <c r="F12" s="169">
        <f t="shared" si="2"/>
        <v>0.52539999999999998</v>
      </c>
      <c r="G12" s="168">
        <f>G18+G26+G33+G40+G46+G52+G58+G65+G162+G169+G187+G194+G201+G181+G210</f>
        <v>282412.23</v>
      </c>
      <c r="H12" s="169">
        <f t="shared" si="3"/>
        <v>0.52539999999999998</v>
      </c>
      <c r="I12" s="168">
        <f>I18+I26+I33+I40+I46+I52+I58+I65+I162+I169+I187+I194+I201+I181+I210</f>
        <v>535434.75</v>
      </c>
      <c r="J12" s="201"/>
      <c r="K12" s="108"/>
      <c r="L12" s="56"/>
      <c r="M12" s="57"/>
    </row>
    <row r="13" spans="1:13" s="85" customFormat="1" x14ac:dyDescent="0.25">
      <c r="A13" s="193"/>
      <c r="B13" s="167" t="s">
        <v>13</v>
      </c>
      <c r="C13" s="168">
        <f>C19+C27+C34+C41+C47+C53+C59+C66+C163+C170+C188+C195+C202</f>
        <v>18625.43</v>
      </c>
      <c r="D13" s="168">
        <f t="shared" ref="C13:E14" si="4">D19+D27+D34+D41+D47+D53+D59+D66+D163+D170+D188+D195+D202</f>
        <v>19625.47</v>
      </c>
      <c r="E13" s="168">
        <f t="shared" si="4"/>
        <v>11425.1</v>
      </c>
      <c r="F13" s="169">
        <f t="shared" si="2"/>
        <v>0.58220000000000005</v>
      </c>
      <c r="G13" s="168">
        <f>G19+G27+G34+G41+G47+G53+G59+G66+G163+G170+G188+G195+G202+G182</f>
        <v>11425.1</v>
      </c>
      <c r="H13" s="169">
        <f t="shared" si="3"/>
        <v>0.58220000000000005</v>
      </c>
      <c r="I13" s="166">
        <f>I19+I27+I34+I41+I47+I53+I59+I66+I163+I170+I188+I195+I202</f>
        <v>19625.47</v>
      </c>
      <c r="J13" s="201"/>
      <c r="K13" s="108"/>
      <c r="L13" s="56"/>
      <c r="M13" s="57"/>
    </row>
    <row r="14" spans="1:13" s="85" customFormat="1" x14ac:dyDescent="0.25">
      <c r="A14" s="193"/>
      <c r="B14" s="167" t="s">
        <v>5</v>
      </c>
      <c r="C14" s="168">
        <f t="shared" si="4"/>
        <v>190446.02</v>
      </c>
      <c r="D14" s="168">
        <f t="shared" si="4"/>
        <v>190446.02</v>
      </c>
      <c r="E14" s="168">
        <f t="shared" si="4"/>
        <v>123151.03999999999</v>
      </c>
      <c r="F14" s="169">
        <f t="shared" si="2"/>
        <v>0.64659999999999995</v>
      </c>
      <c r="G14" s="168">
        <f>G20+G28+G35+G42+G48+G54+G60+G67+G164+G171+G189+G196+G203</f>
        <v>123151.03999999999</v>
      </c>
      <c r="H14" s="169">
        <f t="shared" si="3"/>
        <v>0.64659999999999995</v>
      </c>
      <c r="I14" s="166">
        <f>I20+I28+I35+I42+I48+I54+I60+I67+I164+I171+I189+I196+I203</f>
        <v>190446.02</v>
      </c>
      <c r="J14" s="201"/>
      <c r="K14" s="108"/>
      <c r="L14" s="56"/>
      <c r="M14" s="57"/>
    </row>
    <row r="15" spans="1:13" s="35" customFormat="1" ht="150" customHeight="1" x14ac:dyDescent="0.25">
      <c r="A15" s="184" t="s">
        <v>33</v>
      </c>
      <c r="B15" s="125" t="s">
        <v>116</v>
      </c>
      <c r="C15" s="139">
        <f>C16+C17+C18+C19+C20</f>
        <v>3197.6</v>
      </c>
      <c r="D15" s="139">
        <f t="shared" ref="D15:G15" si="5">D16+D17+D18+D19+D20</f>
        <v>3197.6</v>
      </c>
      <c r="E15" s="139">
        <f t="shared" si="5"/>
        <v>3118.83</v>
      </c>
      <c r="F15" s="141">
        <f>E15/D15</f>
        <v>0.97540000000000004</v>
      </c>
      <c r="G15" s="139">
        <f t="shared" si="5"/>
        <v>3110.91</v>
      </c>
      <c r="H15" s="141">
        <f t="shared" si="3"/>
        <v>0.97289999999999999</v>
      </c>
      <c r="I15" s="166">
        <f t="shared" ref="I15" si="6">I16+I17+I18+I19+I20</f>
        <v>3197.6</v>
      </c>
      <c r="J15" s="174" t="s">
        <v>126</v>
      </c>
      <c r="K15" s="108"/>
      <c r="L15" s="33"/>
      <c r="M15" s="34"/>
    </row>
    <row r="16" spans="1:13" s="35" customFormat="1" x14ac:dyDescent="0.25">
      <c r="A16" s="190"/>
      <c r="B16" s="138" t="s">
        <v>4</v>
      </c>
      <c r="C16" s="140"/>
      <c r="D16" s="140"/>
      <c r="E16" s="140"/>
      <c r="F16" s="142"/>
      <c r="G16" s="140"/>
      <c r="H16" s="142"/>
      <c r="I16" s="19"/>
      <c r="J16" s="174"/>
      <c r="K16" s="108"/>
      <c r="L16" s="33"/>
      <c r="M16" s="34"/>
    </row>
    <row r="17" spans="1:13" s="35" customFormat="1" x14ac:dyDescent="0.25">
      <c r="A17" s="190"/>
      <c r="B17" s="138" t="s">
        <v>16</v>
      </c>
      <c r="C17" s="140">
        <v>3197.6</v>
      </c>
      <c r="D17" s="140">
        <v>3197.6</v>
      </c>
      <c r="E17" s="140">
        <v>3118.83</v>
      </c>
      <c r="F17" s="142">
        <f>E17/D17</f>
        <v>0.97540000000000004</v>
      </c>
      <c r="G17" s="140">
        <v>3110.91</v>
      </c>
      <c r="H17" s="142">
        <f>G17/D17</f>
        <v>0.97289999999999999</v>
      </c>
      <c r="I17" s="113">
        <f>3079.19+118.41</f>
        <v>3197.6</v>
      </c>
      <c r="J17" s="174"/>
      <c r="K17" s="108"/>
      <c r="L17" s="33"/>
      <c r="M17" s="34"/>
    </row>
    <row r="18" spans="1:13" s="35" customFormat="1" x14ac:dyDescent="0.25">
      <c r="A18" s="190"/>
      <c r="B18" s="138" t="s">
        <v>11</v>
      </c>
      <c r="C18" s="19"/>
      <c r="D18" s="19"/>
      <c r="E18" s="19"/>
      <c r="F18" s="67"/>
      <c r="G18" s="19"/>
      <c r="H18" s="67"/>
      <c r="I18" s="19"/>
      <c r="J18" s="174"/>
      <c r="K18" s="108"/>
      <c r="L18" s="33"/>
      <c r="M18" s="34"/>
    </row>
    <row r="19" spans="1:13" s="35" customFormat="1" x14ac:dyDescent="0.25">
      <c r="A19" s="190"/>
      <c r="B19" s="138" t="s">
        <v>13</v>
      </c>
      <c r="C19" s="19">
        <v>0</v>
      </c>
      <c r="D19" s="19">
        <v>0</v>
      </c>
      <c r="E19" s="19">
        <v>0</v>
      </c>
      <c r="F19" s="67"/>
      <c r="G19" s="19">
        <v>0</v>
      </c>
      <c r="H19" s="67"/>
      <c r="I19" s="19">
        <v>0</v>
      </c>
      <c r="J19" s="174"/>
      <c r="K19" s="108"/>
      <c r="L19" s="33"/>
      <c r="M19" s="34"/>
    </row>
    <row r="20" spans="1:13" s="36" customFormat="1" ht="38.25" customHeight="1" x14ac:dyDescent="0.25">
      <c r="A20" s="185"/>
      <c r="B20" s="138" t="s">
        <v>5</v>
      </c>
      <c r="C20" s="19"/>
      <c r="D20" s="19"/>
      <c r="E20" s="19"/>
      <c r="F20" s="67"/>
      <c r="G20" s="19"/>
      <c r="H20" s="67"/>
      <c r="I20" s="19"/>
      <c r="J20" s="174"/>
      <c r="K20" s="108"/>
      <c r="L20" s="33"/>
      <c r="M20" s="34"/>
    </row>
    <row r="21" spans="1:13" s="37" customFormat="1" ht="262.5" customHeight="1" x14ac:dyDescent="0.4">
      <c r="A21" s="184" t="s">
        <v>14</v>
      </c>
      <c r="B21" s="181" t="s">
        <v>93</v>
      </c>
      <c r="C21" s="178">
        <f>C24+C25+C26+C27</f>
        <v>10752961.779999999</v>
      </c>
      <c r="D21" s="178">
        <f>D24+D25+D26+D27</f>
        <v>10832902.380000001</v>
      </c>
      <c r="E21" s="176">
        <f>E24+E25+E26+E27</f>
        <v>7764380.8300000001</v>
      </c>
      <c r="F21" s="189">
        <f>(E21/D21)</f>
        <v>0.7167</v>
      </c>
      <c r="G21" s="178">
        <f>G24+G25+G26+G27</f>
        <v>7122086.9400000004</v>
      </c>
      <c r="H21" s="189">
        <f>G21/D21</f>
        <v>0.65739999999999998</v>
      </c>
      <c r="I21" s="178">
        <f>SUM(I24:I28)</f>
        <v>10832307.34</v>
      </c>
      <c r="J21" s="171" t="s">
        <v>131</v>
      </c>
      <c r="K21" s="108"/>
      <c r="L21" s="33"/>
      <c r="M21" s="34"/>
    </row>
    <row r="22" spans="1:13" s="37" customFormat="1" ht="262.5" customHeight="1" x14ac:dyDescent="0.4">
      <c r="A22" s="190"/>
      <c r="B22" s="182"/>
      <c r="C22" s="178"/>
      <c r="D22" s="178"/>
      <c r="E22" s="176"/>
      <c r="F22" s="189"/>
      <c r="G22" s="178"/>
      <c r="H22" s="189"/>
      <c r="I22" s="178"/>
      <c r="J22" s="172"/>
      <c r="K22" s="108"/>
      <c r="L22" s="33"/>
      <c r="M22" s="34"/>
    </row>
    <row r="23" spans="1:13" s="37" customFormat="1" ht="348" customHeight="1" x14ac:dyDescent="0.4">
      <c r="A23" s="104"/>
      <c r="B23" s="183"/>
      <c r="C23" s="178"/>
      <c r="D23" s="178"/>
      <c r="E23" s="176"/>
      <c r="F23" s="189"/>
      <c r="G23" s="178"/>
      <c r="H23" s="189"/>
      <c r="I23" s="178"/>
      <c r="J23" s="172"/>
      <c r="K23" s="108"/>
      <c r="L23" s="33"/>
      <c r="M23" s="34"/>
    </row>
    <row r="24" spans="1:13" s="75" customFormat="1" ht="48.75" customHeight="1" x14ac:dyDescent="0.4">
      <c r="A24" s="91"/>
      <c r="B24" s="120" t="s">
        <v>4</v>
      </c>
      <c r="C24" s="129">
        <v>68683.8</v>
      </c>
      <c r="D24" s="129">
        <v>68683.8</v>
      </c>
      <c r="E24" s="19"/>
      <c r="F24" s="67"/>
      <c r="G24" s="73"/>
      <c r="H24" s="67"/>
      <c r="I24" s="111">
        <v>68683.8</v>
      </c>
      <c r="J24" s="172"/>
      <c r="K24" s="108"/>
      <c r="L24" s="56"/>
      <c r="M24" s="57"/>
    </row>
    <row r="25" spans="1:13" s="75" customFormat="1" ht="48.75" customHeight="1" x14ac:dyDescent="0.4">
      <c r="A25" s="91"/>
      <c r="B25" s="120" t="s">
        <v>16</v>
      </c>
      <c r="C25" s="111">
        <v>10570927.1</v>
      </c>
      <c r="D25" s="111">
        <v>10648825.1</v>
      </c>
      <c r="E25" s="111">
        <v>7698897.9500000002</v>
      </c>
      <c r="F25" s="112">
        <f>E25/D25</f>
        <v>0.72299999999999998</v>
      </c>
      <c r="G25" s="111">
        <v>7056604.0599999996</v>
      </c>
      <c r="H25" s="112">
        <f>G25/D25</f>
        <v>0.66269999999999996</v>
      </c>
      <c r="I25" s="111">
        <f>10077782.61+36733.99+534308.38</f>
        <v>10648824.98</v>
      </c>
      <c r="J25" s="172"/>
      <c r="K25" s="108"/>
      <c r="L25" s="56"/>
      <c r="M25" s="57"/>
    </row>
    <row r="26" spans="1:13" s="83" customFormat="1" ht="48.75" customHeight="1" x14ac:dyDescent="0.4">
      <c r="A26" s="91" t="s">
        <v>51</v>
      </c>
      <c r="B26" s="120" t="s">
        <v>11</v>
      </c>
      <c r="C26" s="111">
        <v>113350.88</v>
      </c>
      <c r="D26" s="111">
        <v>115393.48</v>
      </c>
      <c r="E26" s="111">
        <f>G26</f>
        <v>65482.879999999997</v>
      </c>
      <c r="F26" s="112">
        <f>E26/D26</f>
        <v>0.5675</v>
      </c>
      <c r="G26" s="111">
        <v>65482.879999999997</v>
      </c>
      <c r="H26" s="112">
        <f t="shared" ref="H26" si="7">G26/D26</f>
        <v>0.5675</v>
      </c>
      <c r="I26" s="111">
        <f>45819.72+36733.99+965.99+31278.86</f>
        <v>114798.56</v>
      </c>
      <c r="J26" s="172"/>
      <c r="K26" s="108"/>
      <c r="L26" s="50"/>
      <c r="M26" s="51"/>
    </row>
    <row r="27" spans="1:13" s="75" customFormat="1" ht="53.25" customHeight="1" x14ac:dyDescent="0.4">
      <c r="A27" s="91"/>
      <c r="B27" s="120" t="s">
        <v>13</v>
      </c>
      <c r="C27" s="19"/>
      <c r="D27" s="19"/>
      <c r="E27" s="19"/>
      <c r="F27" s="67"/>
      <c r="G27" s="19"/>
      <c r="H27" s="67"/>
      <c r="I27" s="19"/>
      <c r="J27" s="172"/>
      <c r="K27" s="108"/>
      <c r="L27" s="56"/>
      <c r="M27" s="57"/>
    </row>
    <row r="28" spans="1:13" s="75" customFormat="1" ht="59.25" customHeight="1" x14ac:dyDescent="0.4">
      <c r="A28" s="91"/>
      <c r="B28" s="120" t="s">
        <v>5</v>
      </c>
      <c r="C28" s="19"/>
      <c r="D28" s="19"/>
      <c r="E28" s="19"/>
      <c r="F28" s="67"/>
      <c r="G28" s="19"/>
      <c r="H28" s="67"/>
      <c r="I28" s="19"/>
      <c r="J28" s="173"/>
      <c r="K28" s="108"/>
      <c r="L28" s="56"/>
      <c r="M28" s="57"/>
    </row>
    <row r="29" spans="1:13" s="37" customFormat="1" x14ac:dyDescent="0.4">
      <c r="A29" s="184" t="s">
        <v>15</v>
      </c>
      <c r="B29" s="181" t="s">
        <v>111</v>
      </c>
      <c r="C29" s="176">
        <f>C31+C32+C33+C34+C35</f>
        <v>348548.7</v>
      </c>
      <c r="D29" s="176">
        <f t="shared" ref="D29" si="8">D31+D32+D33+D34+D35</f>
        <v>349563.8</v>
      </c>
      <c r="E29" s="176">
        <f>E31+E32+E33+E34+E35</f>
        <v>315430.51</v>
      </c>
      <c r="F29" s="187">
        <f>E29/D29</f>
        <v>0.90239999999999998</v>
      </c>
      <c r="G29" s="178">
        <f>G31+G32+G33+G34+G35</f>
        <v>178550.82</v>
      </c>
      <c r="H29" s="187">
        <f>G29/D29</f>
        <v>0.51080000000000003</v>
      </c>
      <c r="I29" s="176">
        <f>I31+I32+I33+I34+I35</f>
        <v>349561.98</v>
      </c>
      <c r="J29" s="180" t="s">
        <v>118</v>
      </c>
      <c r="K29" s="108"/>
      <c r="L29" s="33"/>
      <c r="M29" s="34"/>
    </row>
    <row r="30" spans="1:13" s="37" customFormat="1" ht="228" customHeight="1" x14ac:dyDescent="0.4">
      <c r="A30" s="185"/>
      <c r="B30" s="183"/>
      <c r="C30" s="176"/>
      <c r="D30" s="176"/>
      <c r="E30" s="176"/>
      <c r="F30" s="187"/>
      <c r="G30" s="178"/>
      <c r="H30" s="187"/>
      <c r="I30" s="176"/>
      <c r="J30" s="175"/>
      <c r="K30" s="108"/>
      <c r="L30" s="33"/>
      <c r="M30" s="34"/>
    </row>
    <row r="31" spans="1:13" s="37" customFormat="1" ht="174" customHeight="1" x14ac:dyDescent="0.4">
      <c r="A31" s="92"/>
      <c r="B31" s="157" t="s">
        <v>4</v>
      </c>
      <c r="C31" s="18"/>
      <c r="D31" s="18"/>
      <c r="E31" s="18"/>
      <c r="F31" s="66"/>
      <c r="G31" s="19"/>
      <c r="H31" s="66"/>
      <c r="I31" s="18"/>
      <c r="J31" s="175"/>
      <c r="K31" s="108"/>
      <c r="L31" s="33"/>
      <c r="M31" s="34"/>
    </row>
    <row r="32" spans="1:13" s="37" customFormat="1" ht="174" customHeight="1" x14ac:dyDescent="0.4">
      <c r="A32" s="92"/>
      <c r="B32" s="157" t="s">
        <v>53</v>
      </c>
      <c r="C32" s="113">
        <v>348548.7</v>
      </c>
      <c r="D32" s="113">
        <v>349563.8</v>
      </c>
      <c r="E32" s="113">
        <v>315430.51</v>
      </c>
      <c r="F32" s="130">
        <f t="shared" ref="F32" si="9">E32/D32</f>
        <v>0.90239999999999998</v>
      </c>
      <c r="G32" s="113">
        <v>178550.82</v>
      </c>
      <c r="H32" s="130">
        <f>G32/D32</f>
        <v>0.51080000000000003</v>
      </c>
      <c r="I32" s="113">
        <f>803.86+124265.7+205717.5+14000+4774.92</f>
        <v>349561.98</v>
      </c>
      <c r="J32" s="175"/>
      <c r="K32" s="108"/>
      <c r="L32" s="33"/>
      <c r="M32" s="34"/>
    </row>
    <row r="33" spans="1:13" s="37" customFormat="1" ht="174" customHeight="1" x14ac:dyDescent="0.4">
      <c r="A33" s="92"/>
      <c r="B33" s="157" t="s">
        <v>11</v>
      </c>
      <c r="C33" s="18"/>
      <c r="D33" s="18"/>
      <c r="E33" s="18">
        <f>G33</f>
        <v>0</v>
      </c>
      <c r="F33" s="66"/>
      <c r="G33" s="19"/>
      <c r="H33" s="66"/>
      <c r="I33" s="18"/>
      <c r="J33" s="175"/>
      <c r="K33" s="108"/>
      <c r="L33" s="33"/>
      <c r="M33" s="34"/>
    </row>
    <row r="34" spans="1:13" s="37" customFormat="1" ht="174" customHeight="1" x14ac:dyDescent="0.4">
      <c r="A34" s="92"/>
      <c r="B34" s="157" t="s">
        <v>13</v>
      </c>
      <c r="C34" s="18"/>
      <c r="D34" s="18"/>
      <c r="E34" s="18">
        <f>G34</f>
        <v>0</v>
      </c>
      <c r="F34" s="66"/>
      <c r="G34" s="19"/>
      <c r="H34" s="66"/>
      <c r="I34" s="18"/>
      <c r="J34" s="175"/>
      <c r="K34" s="108"/>
      <c r="L34" s="33"/>
      <c r="M34" s="34"/>
    </row>
    <row r="35" spans="1:13" s="37" customFormat="1" ht="42" customHeight="1" x14ac:dyDescent="0.4">
      <c r="A35" s="92"/>
      <c r="B35" s="157" t="s">
        <v>5</v>
      </c>
      <c r="C35" s="18"/>
      <c r="D35" s="18"/>
      <c r="E35" s="18"/>
      <c r="F35" s="66"/>
      <c r="G35" s="19"/>
      <c r="H35" s="66"/>
      <c r="I35" s="18"/>
      <c r="J35" s="175"/>
      <c r="K35" s="108"/>
      <c r="L35" s="33"/>
      <c r="M35" s="34"/>
    </row>
    <row r="36" spans="1:13" s="72" customFormat="1" ht="40.5" x14ac:dyDescent="0.25">
      <c r="A36" s="160" t="s">
        <v>34</v>
      </c>
      <c r="B36" s="125" t="s">
        <v>58</v>
      </c>
      <c r="C36" s="159"/>
      <c r="D36" s="159"/>
      <c r="E36" s="164"/>
      <c r="F36" s="132"/>
      <c r="G36" s="158"/>
      <c r="H36" s="132"/>
      <c r="I36" s="165"/>
      <c r="J36" s="157" t="s">
        <v>36</v>
      </c>
      <c r="K36" s="108"/>
      <c r="L36" s="56"/>
      <c r="M36" s="57"/>
    </row>
    <row r="37" spans="1:13" s="37" customFormat="1" ht="408.75" customHeight="1" x14ac:dyDescent="0.4">
      <c r="A37" s="105" t="s">
        <v>1</v>
      </c>
      <c r="B37" s="150" t="s">
        <v>105</v>
      </c>
      <c r="C37" s="131">
        <f>C39+C40+C38</f>
        <v>321407.13</v>
      </c>
      <c r="D37" s="154">
        <f>D39+D40+D38</f>
        <v>326137.83</v>
      </c>
      <c r="E37" s="154">
        <f>E39+E40+E38</f>
        <v>272406.42</v>
      </c>
      <c r="F37" s="132">
        <f t="shared" ref="F37" si="10">E37/D37</f>
        <v>0.83520000000000005</v>
      </c>
      <c r="G37" s="151">
        <f>G39+G40+G38</f>
        <v>272375.31</v>
      </c>
      <c r="H37" s="132">
        <f t="shared" ref="H37" si="11">G37/D37</f>
        <v>0.83520000000000005</v>
      </c>
      <c r="I37" s="154">
        <f>I39+I40+I38</f>
        <v>326137.83</v>
      </c>
      <c r="J37" s="180" t="s">
        <v>124</v>
      </c>
      <c r="K37" s="108"/>
      <c r="L37" s="33"/>
      <c r="M37" s="34"/>
    </row>
    <row r="38" spans="1:13" s="37" customFormat="1" x14ac:dyDescent="0.4">
      <c r="A38" s="106"/>
      <c r="B38" s="137" t="s">
        <v>4</v>
      </c>
      <c r="C38" s="113">
        <v>486.14</v>
      </c>
      <c r="D38" s="113">
        <v>486.14</v>
      </c>
      <c r="E38" s="113">
        <v>486.14</v>
      </c>
      <c r="F38" s="130">
        <f>E38/D38</f>
        <v>1</v>
      </c>
      <c r="G38" s="111">
        <v>486.14</v>
      </c>
      <c r="H38" s="130">
        <f>G38/D38</f>
        <v>1</v>
      </c>
      <c r="I38" s="113">
        <f>D38</f>
        <v>486.14</v>
      </c>
      <c r="J38" s="175"/>
      <c r="K38" s="108"/>
      <c r="L38" s="41"/>
      <c r="M38" s="42"/>
    </row>
    <row r="39" spans="1:13" s="37" customFormat="1" x14ac:dyDescent="0.4">
      <c r="A39" s="92"/>
      <c r="B39" s="137" t="s">
        <v>53</v>
      </c>
      <c r="C39" s="113">
        <v>161667.51999999999</v>
      </c>
      <c r="D39" s="113">
        <v>166398.22</v>
      </c>
      <c r="E39" s="113">
        <v>143191.44</v>
      </c>
      <c r="F39" s="130">
        <f t="shared" ref="F39" si="12">E39/D39</f>
        <v>0.86050000000000004</v>
      </c>
      <c r="G39" s="113">
        <v>143160.32999999999</v>
      </c>
      <c r="H39" s="130">
        <f t="shared" ref="H39" si="13">G39/D39</f>
        <v>0.86029999999999995</v>
      </c>
      <c r="I39" s="113">
        <v>166398.22</v>
      </c>
      <c r="J39" s="175"/>
      <c r="K39" s="108"/>
      <c r="L39" s="33"/>
      <c r="M39" s="34"/>
    </row>
    <row r="40" spans="1:13" s="37" customFormat="1" x14ac:dyDescent="0.4">
      <c r="A40" s="92"/>
      <c r="B40" s="137" t="s">
        <v>11</v>
      </c>
      <c r="C40" s="113">
        <v>159253.47</v>
      </c>
      <c r="D40" s="113">
        <v>159253.47</v>
      </c>
      <c r="E40" s="113">
        <f>G40</f>
        <v>128728.84</v>
      </c>
      <c r="F40" s="130">
        <f>E40/D40</f>
        <v>0.80830000000000002</v>
      </c>
      <c r="G40" s="111">
        <v>128728.84</v>
      </c>
      <c r="H40" s="130">
        <f>G40/D40</f>
        <v>0.80830000000000002</v>
      </c>
      <c r="I40" s="113">
        <v>159253.47</v>
      </c>
      <c r="J40" s="175"/>
      <c r="K40" s="108"/>
      <c r="L40" s="33"/>
      <c r="M40" s="34"/>
    </row>
    <row r="41" spans="1:13" s="37" customFormat="1" x14ac:dyDescent="0.4">
      <c r="A41" s="92"/>
      <c r="B41" s="137" t="s">
        <v>13</v>
      </c>
      <c r="C41" s="18"/>
      <c r="D41" s="18"/>
      <c r="E41" s="18"/>
      <c r="F41" s="66"/>
      <c r="G41" s="19"/>
      <c r="H41" s="66"/>
      <c r="I41" s="18"/>
      <c r="J41" s="175"/>
      <c r="K41" s="108"/>
      <c r="L41" s="33"/>
      <c r="M41" s="34"/>
    </row>
    <row r="42" spans="1:13" s="37" customFormat="1" x14ac:dyDescent="0.4">
      <c r="A42" s="92"/>
      <c r="B42" s="137" t="s">
        <v>5</v>
      </c>
      <c r="C42" s="18"/>
      <c r="D42" s="18"/>
      <c r="E42" s="18"/>
      <c r="F42" s="66"/>
      <c r="G42" s="19"/>
      <c r="H42" s="66"/>
      <c r="I42" s="18"/>
      <c r="J42" s="175"/>
      <c r="K42" s="108"/>
      <c r="L42" s="33"/>
      <c r="M42" s="34"/>
    </row>
    <row r="43" spans="1:13" s="40" customFormat="1" ht="182.25" x14ac:dyDescent="0.25">
      <c r="A43" s="92" t="s">
        <v>10</v>
      </c>
      <c r="B43" s="125" t="s">
        <v>110</v>
      </c>
      <c r="C43" s="154">
        <f>C44+C45+C46+C47</f>
        <v>7574.19</v>
      </c>
      <c r="D43" s="154">
        <f>D44+D45+D46+D47</f>
        <v>8369.19</v>
      </c>
      <c r="E43" s="154">
        <f>E44+E45+E46+E47+E48</f>
        <v>4203.83</v>
      </c>
      <c r="F43" s="132">
        <f>E43/D43</f>
        <v>0.50229999999999997</v>
      </c>
      <c r="G43" s="151">
        <f>SUM(G44:G48)</f>
        <v>4203.83</v>
      </c>
      <c r="H43" s="132">
        <f>G43/D43</f>
        <v>0.50229999999999997</v>
      </c>
      <c r="I43" s="154">
        <f>I44+I45+I46+I47</f>
        <v>8369.19</v>
      </c>
      <c r="J43" s="205" t="s">
        <v>123</v>
      </c>
      <c r="K43" s="108"/>
      <c r="L43" s="33"/>
      <c r="M43" s="34"/>
    </row>
    <row r="44" spans="1:13" s="36" customFormat="1" x14ac:dyDescent="0.25">
      <c r="A44" s="107"/>
      <c r="B44" s="156" t="s">
        <v>4</v>
      </c>
      <c r="C44" s="113"/>
      <c r="D44" s="113"/>
      <c r="E44" s="113"/>
      <c r="F44" s="130"/>
      <c r="G44" s="111"/>
      <c r="H44" s="132"/>
      <c r="I44" s="113"/>
      <c r="J44" s="175"/>
      <c r="K44" s="108"/>
      <c r="L44" s="33"/>
      <c r="M44" s="34"/>
    </row>
    <row r="45" spans="1:13" s="36" customFormat="1" x14ac:dyDescent="0.25">
      <c r="A45" s="107"/>
      <c r="B45" s="156" t="s">
        <v>53</v>
      </c>
      <c r="C45" s="113">
        <v>6701</v>
      </c>
      <c r="D45" s="113">
        <v>7496</v>
      </c>
      <c r="E45" s="113">
        <v>3972.95</v>
      </c>
      <c r="F45" s="130">
        <f>E45/D45</f>
        <v>0.53</v>
      </c>
      <c r="G45" s="111">
        <v>3972.95</v>
      </c>
      <c r="H45" s="130">
        <f t="shared" ref="H45:H46" si="14">G45/D45</f>
        <v>0.53</v>
      </c>
      <c r="I45" s="113">
        <v>7496</v>
      </c>
      <c r="J45" s="175"/>
      <c r="K45" s="108"/>
      <c r="L45" s="33"/>
      <c r="M45" s="34"/>
    </row>
    <row r="46" spans="1:13" s="36" customFormat="1" x14ac:dyDescent="0.25">
      <c r="A46" s="107"/>
      <c r="B46" s="156" t="s">
        <v>11</v>
      </c>
      <c r="C46" s="113">
        <v>873.19</v>
      </c>
      <c r="D46" s="113">
        <v>873.19</v>
      </c>
      <c r="E46" s="113">
        <v>230.88</v>
      </c>
      <c r="F46" s="130">
        <f>E46/D46</f>
        <v>0.26440000000000002</v>
      </c>
      <c r="G46" s="111">
        <v>230.88</v>
      </c>
      <c r="H46" s="130">
        <f t="shared" si="14"/>
        <v>0.26440000000000002</v>
      </c>
      <c r="I46" s="113">
        <v>873.19</v>
      </c>
      <c r="J46" s="175"/>
      <c r="K46" s="108"/>
      <c r="L46" s="33"/>
      <c r="M46" s="34"/>
    </row>
    <row r="47" spans="1:13" s="36" customFormat="1" x14ac:dyDescent="0.25">
      <c r="A47" s="107"/>
      <c r="B47" s="156" t="s">
        <v>13</v>
      </c>
      <c r="C47" s="18">
        <v>0</v>
      </c>
      <c r="D47" s="18">
        <v>0</v>
      </c>
      <c r="E47" s="18"/>
      <c r="F47" s="66">
        <v>0</v>
      </c>
      <c r="G47" s="43"/>
      <c r="H47" s="66"/>
      <c r="I47" s="18">
        <v>0</v>
      </c>
      <c r="J47" s="175"/>
      <c r="K47" s="108"/>
      <c r="L47" s="33"/>
      <c r="M47" s="34"/>
    </row>
    <row r="48" spans="1:13" s="36" customFormat="1" ht="33.75" customHeight="1" x14ac:dyDescent="0.25">
      <c r="A48" s="107"/>
      <c r="B48" s="156" t="s">
        <v>5</v>
      </c>
      <c r="C48" s="18"/>
      <c r="D48" s="18"/>
      <c r="E48" s="18"/>
      <c r="F48" s="66"/>
      <c r="G48" s="19"/>
      <c r="H48" s="66"/>
      <c r="I48" s="18"/>
      <c r="J48" s="175"/>
      <c r="K48" s="108"/>
      <c r="L48" s="33"/>
      <c r="M48" s="34"/>
    </row>
    <row r="49" spans="1:13" s="36" customFormat="1" ht="247.5" customHeight="1" x14ac:dyDescent="0.25">
      <c r="A49" s="92" t="s">
        <v>35</v>
      </c>
      <c r="B49" s="125" t="s">
        <v>101</v>
      </c>
      <c r="C49" s="123">
        <f>C50+C51+C52+C53</f>
        <v>9497.1</v>
      </c>
      <c r="D49" s="123">
        <f t="shared" ref="D49:E49" si="15">D50+D51+D52+D53</f>
        <v>9424.4</v>
      </c>
      <c r="E49" s="123">
        <f t="shared" si="15"/>
        <v>6852.21</v>
      </c>
      <c r="F49" s="133">
        <f t="shared" ref="F49:F51" si="16">E49/D49</f>
        <v>0.72709999999999997</v>
      </c>
      <c r="G49" s="123">
        <f>G50+G51+G52+G53</f>
        <v>6599.35</v>
      </c>
      <c r="H49" s="133">
        <f t="shared" ref="H49:H51" si="17">G49/D49</f>
        <v>0.70020000000000004</v>
      </c>
      <c r="I49" s="123">
        <f>I50+I51+I52+I53</f>
        <v>9424.4</v>
      </c>
      <c r="J49" s="180" t="s">
        <v>115</v>
      </c>
      <c r="K49" s="108"/>
      <c r="L49" s="33"/>
      <c r="M49" s="34"/>
    </row>
    <row r="50" spans="1:13" s="36" customFormat="1" x14ac:dyDescent="0.25">
      <c r="A50" s="92"/>
      <c r="B50" s="120" t="s">
        <v>4</v>
      </c>
      <c r="C50" s="123"/>
      <c r="D50" s="123"/>
      <c r="E50" s="73"/>
      <c r="F50" s="133"/>
      <c r="G50" s="123"/>
      <c r="H50" s="133"/>
      <c r="I50" s="123"/>
      <c r="J50" s="175"/>
      <c r="K50" s="108"/>
      <c r="L50" s="33"/>
      <c r="M50" s="34"/>
    </row>
    <row r="51" spans="1:13" s="36" customFormat="1" x14ac:dyDescent="0.25">
      <c r="A51" s="92"/>
      <c r="B51" s="120" t="s">
        <v>16</v>
      </c>
      <c r="C51" s="111">
        <v>9497.1</v>
      </c>
      <c r="D51" s="111">
        <v>9424.4</v>
      </c>
      <c r="E51" s="111">
        <v>6852.21</v>
      </c>
      <c r="F51" s="112">
        <f t="shared" si="16"/>
        <v>0.72709999999999997</v>
      </c>
      <c r="G51" s="111">
        <v>6599.35</v>
      </c>
      <c r="H51" s="112">
        <f t="shared" si="17"/>
        <v>0.70020000000000004</v>
      </c>
      <c r="I51" s="111">
        <f>8749.2+599.5+75.7</f>
        <v>9424.4</v>
      </c>
      <c r="J51" s="175"/>
      <c r="K51" s="108"/>
      <c r="L51" s="33"/>
      <c r="M51" s="34"/>
    </row>
    <row r="52" spans="1:13" s="36" customFormat="1" x14ac:dyDescent="0.25">
      <c r="A52" s="92"/>
      <c r="B52" s="120" t="s">
        <v>11</v>
      </c>
      <c r="C52" s="73"/>
      <c r="D52" s="73"/>
      <c r="E52" s="73"/>
      <c r="F52" s="76"/>
      <c r="G52" s="73"/>
      <c r="H52" s="76"/>
      <c r="I52" s="73"/>
      <c r="J52" s="175"/>
      <c r="K52" s="108"/>
      <c r="L52" s="33"/>
      <c r="M52" s="34"/>
    </row>
    <row r="53" spans="1:13" s="36" customFormat="1" x14ac:dyDescent="0.25">
      <c r="A53" s="92"/>
      <c r="B53" s="120" t="s">
        <v>13</v>
      </c>
      <c r="C53" s="73"/>
      <c r="D53" s="73"/>
      <c r="E53" s="73"/>
      <c r="F53" s="76"/>
      <c r="G53" s="73"/>
      <c r="H53" s="76"/>
      <c r="I53" s="73"/>
      <c r="J53" s="175"/>
      <c r="K53" s="108"/>
      <c r="L53" s="33"/>
      <c r="M53" s="34"/>
    </row>
    <row r="54" spans="1:13" s="36" customFormat="1" x14ac:dyDescent="0.25">
      <c r="A54" s="92"/>
      <c r="B54" s="120" t="s">
        <v>5</v>
      </c>
      <c r="C54" s="19"/>
      <c r="D54" s="19"/>
      <c r="E54" s="19"/>
      <c r="F54" s="67"/>
      <c r="G54" s="19"/>
      <c r="H54" s="67"/>
      <c r="I54" s="19"/>
      <c r="J54" s="175"/>
      <c r="K54" s="108"/>
      <c r="L54" s="33"/>
      <c r="M54" s="34"/>
    </row>
    <row r="55" spans="1:13" s="44" customFormat="1" ht="350.25" customHeight="1" x14ac:dyDescent="0.25">
      <c r="A55" s="143" t="s">
        <v>17</v>
      </c>
      <c r="B55" s="144" t="s">
        <v>95</v>
      </c>
      <c r="C55" s="146">
        <f>C56+C57+C58+C59+C60</f>
        <v>1797</v>
      </c>
      <c r="D55" s="146">
        <f>D56+D57+D58+D59+D60</f>
        <v>4107.8</v>
      </c>
      <c r="E55" s="146">
        <f t="shared" ref="E55" si="18">E56+E57+E58+E59+E60</f>
        <v>4030.92</v>
      </c>
      <c r="F55" s="147">
        <f>E55/D55</f>
        <v>0.98129999999999995</v>
      </c>
      <c r="G55" s="146">
        <f>G56+G57+G58+G59+G60</f>
        <v>2059.16</v>
      </c>
      <c r="H55" s="147">
        <f>G55/D55</f>
        <v>0.50129999999999997</v>
      </c>
      <c r="I55" s="123">
        <f>I56+I57+I58+I59+I60</f>
        <v>4107.8</v>
      </c>
      <c r="J55" s="180" t="s">
        <v>129</v>
      </c>
      <c r="K55" s="108"/>
      <c r="L55" s="33"/>
      <c r="M55" s="34"/>
    </row>
    <row r="56" spans="1:13" s="36" customFormat="1" x14ac:dyDescent="0.25">
      <c r="A56" s="143"/>
      <c r="B56" s="145" t="s">
        <v>4</v>
      </c>
      <c r="C56" s="140">
        <v>0</v>
      </c>
      <c r="D56" s="140">
        <v>0</v>
      </c>
      <c r="E56" s="140">
        <v>0</v>
      </c>
      <c r="F56" s="142"/>
      <c r="G56" s="140">
        <v>0</v>
      </c>
      <c r="H56" s="142"/>
      <c r="I56" s="111">
        <v>0</v>
      </c>
      <c r="J56" s="175"/>
      <c r="K56" s="108"/>
      <c r="L56" s="33"/>
      <c r="M56" s="34"/>
    </row>
    <row r="57" spans="1:13" s="36" customFormat="1" x14ac:dyDescent="0.25">
      <c r="A57" s="143"/>
      <c r="B57" s="145" t="s">
        <v>53</v>
      </c>
      <c r="C57" s="140">
        <v>1797</v>
      </c>
      <c r="D57" s="140">
        <v>4107.8</v>
      </c>
      <c r="E57" s="140">
        <f>1003.92+3000+27</f>
        <v>4030.92</v>
      </c>
      <c r="F57" s="142">
        <f t="shared" ref="F57" si="19">E57/D57</f>
        <v>0.98129999999999995</v>
      </c>
      <c r="G57" s="140">
        <v>2059.16</v>
      </c>
      <c r="H57" s="142">
        <f t="shared" ref="H57" si="20">G57/D57</f>
        <v>0.50129999999999997</v>
      </c>
      <c r="I57" s="111">
        <f>1080.8+3027</f>
        <v>4107.8</v>
      </c>
      <c r="J57" s="175"/>
      <c r="K57" s="108"/>
      <c r="L57" s="33"/>
      <c r="M57" s="34"/>
    </row>
    <row r="58" spans="1:13" s="36" customFormat="1" x14ac:dyDescent="0.25">
      <c r="A58" s="143"/>
      <c r="B58" s="145" t="s">
        <v>11</v>
      </c>
      <c r="C58" s="19">
        <v>0</v>
      </c>
      <c r="D58" s="19">
        <v>0</v>
      </c>
      <c r="E58" s="19">
        <f>G58</f>
        <v>0</v>
      </c>
      <c r="F58" s="67"/>
      <c r="G58" s="19">
        <v>0</v>
      </c>
      <c r="H58" s="67"/>
      <c r="I58" s="111">
        <v>0</v>
      </c>
      <c r="J58" s="175"/>
      <c r="K58" s="108"/>
      <c r="L58" s="33"/>
      <c r="M58" s="34"/>
    </row>
    <row r="59" spans="1:13" s="36" customFormat="1" x14ac:dyDescent="0.25">
      <c r="A59" s="143"/>
      <c r="B59" s="145" t="s">
        <v>13</v>
      </c>
      <c r="C59" s="19"/>
      <c r="D59" s="19"/>
      <c r="E59" s="19"/>
      <c r="F59" s="67"/>
      <c r="G59" s="19"/>
      <c r="H59" s="67"/>
      <c r="I59" s="19"/>
      <c r="J59" s="175"/>
      <c r="K59" s="108"/>
      <c r="L59" s="33"/>
      <c r="M59" s="34"/>
    </row>
    <row r="60" spans="1:13" s="36" customFormat="1" ht="47.25" customHeight="1" x14ac:dyDescent="0.25">
      <c r="A60" s="143"/>
      <c r="B60" s="138" t="s">
        <v>5</v>
      </c>
      <c r="C60" s="19"/>
      <c r="D60" s="19"/>
      <c r="E60" s="19"/>
      <c r="F60" s="67"/>
      <c r="G60" s="19"/>
      <c r="H60" s="67"/>
      <c r="I60" s="19"/>
      <c r="J60" s="175"/>
      <c r="K60" s="108"/>
      <c r="L60" s="33"/>
      <c r="M60" s="34"/>
    </row>
    <row r="61" spans="1:13" s="77" customFormat="1" ht="61.5" customHeight="1" x14ac:dyDescent="0.25">
      <c r="A61" s="152" t="s">
        <v>18</v>
      </c>
      <c r="B61" s="125" t="s">
        <v>66</v>
      </c>
      <c r="C61" s="151"/>
      <c r="D61" s="151"/>
      <c r="E61" s="161"/>
      <c r="F61" s="153"/>
      <c r="G61" s="151"/>
      <c r="H61" s="153"/>
      <c r="I61" s="162"/>
      <c r="J61" s="156" t="s">
        <v>36</v>
      </c>
      <c r="K61" s="108"/>
      <c r="L61" s="56"/>
      <c r="M61" s="57"/>
    </row>
    <row r="62" spans="1:13" s="61" customFormat="1" ht="103.5" customHeight="1" x14ac:dyDescent="0.25">
      <c r="A62" s="103" t="s">
        <v>19</v>
      </c>
      <c r="B62" s="125" t="s">
        <v>90</v>
      </c>
      <c r="C62" s="123">
        <f>SUM(C63:C66)</f>
        <v>877941.32</v>
      </c>
      <c r="D62" s="124">
        <f>SUM(D63:D66)</f>
        <v>1459181.94</v>
      </c>
      <c r="E62" s="124">
        <f>SUM(E63:E66)</f>
        <v>230994.36</v>
      </c>
      <c r="F62" s="132">
        <f>E62/D62</f>
        <v>0.1583</v>
      </c>
      <c r="G62" s="124">
        <f t="shared" ref="G62" si="21">SUM(G63:G67)</f>
        <v>230994.36</v>
      </c>
      <c r="H62" s="132">
        <f>G62/D62</f>
        <v>0.1583</v>
      </c>
      <c r="I62" s="123">
        <f>SUM(I63:I66)</f>
        <v>1457450.73</v>
      </c>
      <c r="J62" s="201"/>
      <c r="K62" s="108"/>
      <c r="L62" s="56"/>
      <c r="M62" s="57"/>
    </row>
    <row r="63" spans="1:13" s="59" customFormat="1" x14ac:dyDescent="0.25">
      <c r="A63" s="92"/>
      <c r="B63" s="120" t="s">
        <v>4</v>
      </c>
      <c r="C63" s="111">
        <f t="shared" ref="C63:E67" si="22">C69+C123</f>
        <v>11670.93</v>
      </c>
      <c r="D63" s="113">
        <f t="shared" si="22"/>
        <v>21151.57</v>
      </c>
      <c r="E63" s="113">
        <f t="shared" si="22"/>
        <v>5089.75</v>
      </c>
      <c r="F63" s="130">
        <f t="shared" ref="F63:F65" si="23">E63/D63</f>
        <v>0.24060000000000001</v>
      </c>
      <c r="G63" s="113">
        <f>G69+G123</f>
        <v>5089.75</v>
      </c>
      <c r="H63" s="130">
        <f t="shared" ref="H63:H65" si="24">G63/D63</f>
        <v>0.24060000000000001</v>
      </c>
      <c r="I63" s="111">
        <f>I69+I123</f>
        <v>21151.57</v>
      </c>
      <c r="J63" s="201"/>
      <c r="K63" s="108"/>
      <c r="L63" s="56"/>
      <c r="M63" s="57"/>
    </row>
    <row r="64" spans="1:13" s="59" customFormat="1" x14ac:dyDescent="0.25">
      <c r="A64" s="92"/>
      <c r="B64" s="120" t="s">
        <v>37</v>
      </c>
      <c r="C64" s="111">
        <f t="shared" si="22"/>
        <v>739275.84</v>
      </c>
      <c r="D64" s="113">
        <f t="shared" si="22"/>
        <v>1247475.8799999999</v>
      </c>
      <c r="E64" s="113">
        <f t="shared" si="22"/>
        <v>173623.9</v>
      </c>
      <c r="F64" s="130">
        <f t="shared" si="23"/>
        <v>0.13919999999999999</v>
      </c>
      <c r="G64" s="113">
        <f>G70+G124</f>
        <v>173623.9</v>
      </c>
      <c r="H64" s="130">
        <f t="shared" si="24"/>
        <v>0.13919999999999999</v>
      </c>
      <c r="I64" s="111">
        <f>I70+I124</f>
        <v>1246924.31</v>
      </c>
      <c r="J64" s="201"/>
      <c r="K64" s="108"/>
      <c r="L64" s="56"/>
      <c r="M64" s="57"/>
    </row>
    <row r="65" spans="1:13" s="59" customFormat="1" x14ac:dyDescent="0.25">
      <c r="A65" s="92"/>
      <c r="B65" s="120" t="s">
        <v>11</v>
      </c>
      <c r="C65" s="111">
        <f t="shared" si="22"/>
        <v>126994.55</v>
      </c>
      <c r="D65" s="113">
        <f t="shared" si="22"/>
        <v>190554.49</v>
      </c>
      <c r="E65" s="113">
        <f t="shared" si="22"/>
        <v>52280.71</v>
      </c>
      <c r="F65" s="130">
        <f t="shared" si="23"/>
        <v>0.27439999999999998</v>
      </c>
      <c r="G65" s="113">
        <f>G71+G125</f>
        <v>52280.71</v>
      </c>
      <c r="H65" s="130">
        <f t="shared" si="24"/>
        <v>0.27439999999999998</v>
      </c>
      <c r="I65" s="111">
        <f>I71+I125</f>
        <v>189374.85</v>
      </c>
      <c r="J65" s="201"/>
      <c r="K65" s="108"/>
      <c r="L65" s="56"/>
      <c r="M65" s="57"/>
    </row>
    <row r="66" spans="1:13" s="59" customFormat="1" x14ac:dyDescent="0.25">
      <c r="A66" s="92"/>
      <c r="B66" s="120" t="s">
        <v>13</v>
      </c>
      <c r="C66" s="111">
        <f t="shared" si="22"/>
        <v>0</v>
      </c>
      <c r="D66" s="113">
        <f t="shared" si="22"/>
        <v>0</v>
      </c>
      <c r="E66" s="113">
        <f t="shared" si="22"/>
        <v>0</v>
      </c>
      <c r="F66" s="130">
        <v>0</v>
      </c>
      <c r="G66" s="113"/>
      <c r="H66" s="130">
        <v>0</v>
      </c>
      <c r="I66" s="111">
        <f>I72+I126</f>
        <v>0</v>
      </c>
      <c r="J66" s="201"/>
      <c r="K66" s="108"/>
      <c r="L66" s="56"/>
      <c r="M66" s="57"/>
    </row>
    <row r="67" spans="1:13" s="59" customFormat="1" collapsed="1" x14ac:dyDescent="0.25">
      <c r="A67" s="92"/>
      <c r="B67" s="120" t="s">
        <v>5</v>
      </c>
      <c r="C67" s="111">
        <f t="shared" si="22"/>
        <v>0</v>
      </c>
      <c r="D67" s="113">
        <f t="shared" si="22"/>
        <v>0</v>
      </c>
      <c r="E67" s="113">
        <f t="shared" si="22"/>
        <v>0</v>
      </c>
      <c r="F67" s="130"/>
      <c r="G67" s="113"/>
      <c r="H67" s="130"/>
      <c r="I67" s="111">
        <f>I73+I127</f>
        <v>0</v>
      </c>
      <c r="J67" s="201"/>
      <c r="K67" s="108"/>
      <c r="L67" s="56"/>
      <c r="M67" s="57"/>
    </row>
    <row r="68" spans="1:13" s="55" customFormat="1" ht="40.5" x14ac:dyDescent="0.25">
      <c r="A68" s="80" t="s">
        <v>42</v>
      </c>
      <c r="B68" s="89" t="s">
        <v>77</v>
      </c>
      <c r="C68" s="117">
        <f>SUM(C69:C73)</f>
        <v>861370.7</v>
      </c>
      <c r="D68" s="118">
        <f>SUM(D69:D73)</f>
        <v>1433881.33</v>
      </c>
      <c r="E68" s="118">
        <f>SUM(E69:E73)</f>
        <v>224931.46</v>
      </c>
      <c r="F68" s="134">
        <f>E68/D68</f>
        <v>0.15690000000000001</v>
      </c>
      <c r="G68" s="118">
        <f>SUM(G69:G73)</f>
        <v>224931.46</v>
      </c>
      <c r="H68" s="134">
        <f>G68/D68</f>
        <v>0.15690000000000001</v>
      </c>
      <c r="I68" s="117">
        <f>SUM(I69:I73)</f>
        <v>1432150.12</v>
      </c>
      <c r="J68" s="207"/>
      <c r="K68" s="108"/>
      <c r="L68" s="54"/>
      <c r="M68" s="51"/>
    </row>
    <row r="69" spans="1:13" s="53" customFormat="1" x14ac:dyDescent="0.25">
      <c r="A69" s="100"/>
      <c r="B69" s="122" t="s">
        <v>4</v>
      </c>
      <c r="C69" s="111">
        <f t="shared" ref="C69:I71" si="25">C111+C75</f>
        <v>0</v>
      </c>
      <c r="D69" s="113">
        <f t="shared" si="25"/>
        <v>0</v>
      </c>
      <c r="E69" s="113">
        <f t="shared" si="25"/>
        <v>0</v>
      </c>
      <c r="F69" s="130">
        <f t="shared" si="25"/>
        <v>0</v>
      </c>
      <c r="G69" s="113">
        <f t="shared" si="25"/>
        <v>0</v>
      </c>
      <c r="H69" s="130">
        <f t="shared" si="25"/>
        <v>0</v>
      </c>
      <c r="I69" s="111">
        <f t="shared" si="25"/>
        <v>0</v>
      </c>
      <c r="J69" s="207"/>
      <c r="K69" s="108"/>
      <c r="L69" s="50"/>
      <c r="M69" s="51"/>
    </row>
    <row r="70" spans="1:13" s="53" customFormat="1" x14ac:dyDescent="0.25">
      <c r="A70" s="100"/>
      <c r="B70" s="122" t="s">
        <v>52</v>
      </c>
      <c r="C70" s="111">
        <f t="shared" si="25"/>
        <v>734649.4</v>
      </c>
      <c r="D70" s="113">
        <f>D112+D76</f>
        <v>1243548.8</v>
      </c>
      <c r="E70" s="113">
        <f t="shared" si="25"/>
        <v>172706.24</v>
      </c>
      <c r="F70" s="130">
        <f t="shared" si="25"/>
        <v>1.8268</v>
      </c>
      <c r="G70" s="113">
        <f t="shared" si="25"/>
        <v>172706.24</v>
      </c>
      <c r="H70" s="130">
        <f t="shared" si="25"/>
        <v>1.8268</v>
      </c>
      <c r="I70" s="111">
        <f t="shared" si="25"/>
        <v>1242997.23</v>
      </c>
      <c r="J70" s="207"/>
      <c r="K70" s="108"/>
      <c r="L70" s="50"/>
      <c r="M70" s="51"/>
    </row>
    <row r="71" spans="1:13" s="53" customFormat="1" x14ac:dyDescent="0.25">
      <c r="A71" s="100"/>
      <c r="B71" s="122" t="s">
        <v>11</v>
      </c>
      <c r="C71" s="111">
        <f t="shared" si="25"/>
        <v>126721.3</v>
      </c>
      <c r="D71" s="113">
        <f t="shared" si="25"/>
        <v>190332.53</v>
      </c>
      <c r="E71" s="113">
        <f t="shared" si="25"/>
        <v>52225.22</v>
      </c>
      <c r="F71" s="130">
        <f t="shared" si="25"/>
        <v>1.8268</v>
      </c>
      <c r="G71" s="113">
        <f t="shared" si="25"/>
        <v>52225.22</v>
      </c>
      <c r="H71" s="130">
        <f t="shared" si="25"/>
        <v>1.8268</v>
      </c>
      <c r="I71" s="111">
        <f t="shared" si="25"/>
        <v>189152.89</v>
      </c>
      <c r="J71" s="207"/>
      <c r="K71" s="108"/>
      <c r="L71" s="50"/>
      <c r="M71" s="51"/>
    </row>
    <row r="72" spans="1:13" s="53" customFormat="1" x14ac:dyDescent="0.25">
      <c r="A72" s="100"/>
      <c r="B72" s="122" t="s">
        <v>13</v>
      </c>
      <c r="C72" s="111"/>
      <c r="D72" s="113"/>
      <c r="E72" s="113"/>
      <c r="F72" s="130">
        <v>0</v>
      </c>
      <c r="G72" s="113"/>
      <c r="H72" s="130">
        <v>0</v>
      </c>
      <c r="I72" s="111"/>
      <c r="J72" s="207"/>
      <c r="K72" s="108"/>
      <c r="L72" s="50"/>
      <c r="M72" s="51"/>
    </row>
    <row r="73" spans="1:13" s="53" customFormat="1" x14ac:dyDescent="0.25">
      <c r="A73" s="100"/>
      <c r="B73" s="122" t="s">
        <v>5</v>
      </c>
      <c r="C73" s="111">
        <f t="shared" ref="C73:I73" si="26">C79+C115</f>
        <v>0</v>
      </c>
      <c r="D73" s="113">
        <f t="shared" si="26"/>
        <v>0</v>
      </c>
      <c r="E73" s="113">
        <f t="shared" si="26"/>
        <v>0</v>
      </c>
      <c r="F73" s="130">
        <f t="shared" si="26"/>
        <v>0</v>
      </c>
      <c r="G73" s="113">
        <f t="shared" si="26"/>
        <v>0</v>
      </c>
      <c r="H73" s="130">
        <f t="shared" si="26"/>
        <v>0</v>
      </c>
      <c r="I73" s="111">
        <f t="shared" si="26"/>
        <v>0</v>
      </c>
      <c r="J73" s="207"/>
      <c r="K73" s="108"/>
      <c r="L73" s="50"/>
      <c r="M73" s="51"/>
    </row>
    <row r="74" spans="1:13" s="55" customFormat="1" ht="81" x14ac:dyDescent="0.25">
      <c r="A74" s="101" t="s">
        <v>43</v>
      </c>
      <c r="B74" s="102" t="s">
        <v>82</v>
      </c>
      <c r="C74" s="117">
        <f>SUM(C75:C79)</f>
        <v>648901.68000000005</v>
      </c>
      <c r="D74" s="118">
        <f>SUM(D75:D79)</f>
        <v>1212512.8999999999</v>
      </c>
      <c r="E74" s="118">
        <f>SUM(E75:E79)</f>
        <v>28627.82</v>
      </c>
      <c r="F74" s="134">
        <f>E74/D74</f>
        <v>2.3599999999999999E-2</v>
      </c>
      <c r="G74" s="118">
        <f>SUM(G75:G79)</f>
        <v>28627.82</v>
      </c>
      <c r="H74" s="134">
        <f>G74/D74</f>
        <v>2.3599999999999999E-2</v>
      </c>
      <c r="I74" s="117">
        <f>SUM(I75:I79)</f>
        <v>1210781.69</v>
      </c>
      <c r="J74" s="109"/>
      <c r="K74" s="108"/>
      <c r="L74" s="54"/>
      <c r="M74" s="54"/>
    </row>
    <row r="75" spans="1:13" s="53" customFormat="1" x14ac:dyDescent="0.25">
      <c r="A75" s="78"/>
      <c r="B75" s="122" t="s">
        <v>4</v>
      </c>
      <c r="C75" s="111"/>
      <c r="D75" s="124"/>
      <c r="E75" s="113"/>
      <c r="F75" s="130"/>
      <c r="G75" s="113"/>
      <c r="H75" s="130"/>
      <c r="I75" s="19"/>
      <c r="J75" s="121"/>
      <c r="K75" s="108"/>
      <c r="L75" s="50"/>
      <c r="M75" s="51"/>
    </row>
    <row r="76" spans="1:13" s="53" customFormat="1" x14ac:dyDescent="0.25">
      <c r="A76" s="78"/>
      <c r="B76" s="122" t="s">
        <v>52</v>
      </c>
      <c r="C76" s="111">
        <f t="shared" ref="C76:H77" si="27">C88+C94+C100+C82</f>
        <v>577522.5</v>
      </c>
      <c r="D76" s="113">
        <f>D88+D94+D100+D82+D106</f>
        <v>1077522.5</v>
      </c>
      <c r="E76" s="113">
        <f t="shared" si="27"/>
        <v>25478.51</v>
      </c>
      <c r="F76" s="113">
        <f t="shared" si="27"/>
        <v>0.94</v>
      </c>
      <c r="G76" s="113">
        <f t="shared" si="27"/>
        <v>25478.51</v>
      </c>
      <c r="H76" s="113">
        <f t="shared" si="27"/>
        <v>0.94</v>
      </c>
      <c r="I76" s="111">
        <f>I88+I94+I100+I82+I106</f>
        <v>1076970.93</v>
      </c>
      <c r="J76" s="121"/>
      <c r="K76" s="108"/>
      <c r="L76" s="50"/>
      <c r="M76" s="51"/>
    </row>
    <row r="77" spans="1:13" s="53" customFormat="1" x14ac:dyDescent="0.25">
      <c r="A77" s="78"/>
      <c r="B77" s="122" t="s">
        <v>38</v>
      </c>
      <c r="C77" s="111">
        <f t="shared" si="27"/>
        <v>71379.179999999993</v>
      </c>
      <c r="D77" s="113">
        <f>D89+D95+D101+D83+D107</f>
        <v>134990.39999999999</v>
      </c>
      <c r="E77" s="113">
        <f t="shared" si="27"/>
        <v>3149.31</v>
      </c>
      <c r="F77" s="113">
        <f t="shared" si="27"/>
        <v>0.94</v>
      </c>
      <c r="G77" s="113">
        <f t="shared" si="27"/>
        <v>3149.31</v>
      </c>
      <c r="H77" s="113">
        <f t="shared" si="27"/>
        <v>0.94</v>
      </c>
      <c r="I77" s="111">
        <f>I89+I95+I101+I83+I107</f>
        <v>133810.76</v>
      </c>
      <c r="J77" s="121"/>
      <c r="K77" s="108"/>
      <c r="L77" s="50"/>
      <c r="M77" s="51"/>
    </row>
    <row r="78" spans="1:13" s="53" customFormat="1" x14ac:dyDescent="0.25">
      <c r="A78" s="78"/>
      <c r="B78" s="122" t="s">
        <v>13</v>
      </c>
      <c r="C78" s="111"/>
      <c r="D78" s="113"/>
      <c r="E78" s="113"/>
      <c r="F78" s="130"/>
      <c r="G78" s="113"/>
      <c r="H78" s="130"/>
      <c r="I78" s="111"/>
      <c r="J78" s="121"/>
      <c r="K78" s="108"/>
      <c r="L78" s="50"/>
      <c r="M78" s="51"/>
    </row>
    <row r="79" spans="1:13" s="53" customFormat="1" x14ac:dyDescent="0.25">
      <c r="A79" s="78"/>
      <c r="B79" s="122" t="s">
        <v>5</v>
      </c>
      <c r="C79" s="111"/>
      <c r="D79" s="124"/>
      <c r="E79" s="113"/>
      <c r="F79" s="130"/>
      <c r="G79" s="113"/>
      <c r="H79" s="130"/>
      <c r="I79" s="111"/>
      <c r="J79" s="121"/>
      <c r="K79" s="108"/>
      <c r="L79" s="50"/>
      <c r="M79" s="51"/>
    </row>
    <row r="80" spans="1:13" s="55" customFormat="1" ht="60.75" customHeight="1" x14ac:dyDescent="0.25">
      <c r="A80" s="86" t="s">
        <v>83</v>
      </c>
      <c r="B80" s="90" t="s">
        <v>78</v>
      </c>
      <c r="C80" s="116">
        <f>SUM(C81:C85)</f>
        <v>604004.98</v>
      </c>
      <c r="D80" s="128">
        <f>SUM(D81:D85)</f>
        <v>1165802.73</v>
      </c>
      <c r="E80" s="128">
        <f>SUM(E81:E85)</f>
        <v>0</v>
      </c>
      <c r="F80" s="136">
        <f>E80/D80</f>
        <v>0</v>
      </c>
      <c r="G80" s="128">
        <f>SUM(G81:G85)</f>
        <v>0</v>
      </c>
      <c r="H80" s="136">
        <f>G80/D80</f>
        <v>0</v>
      </c>
      <c r="I80" s="116">
        <f>SUM(I81:I85)</f>
        <v>1165802.73</v>
      </c>
      <c r="J80" s="208" t="s">
        <v>102</v>
      </c>
      <c r="K80" s="108"/>
      <c r="L80" s="54"/>
      <c r="M80" s="54"/>
    </row>
    <row r="81" spans="1:13" s="53" customFormat="1" x14ac:dyDescent="0.25">
      <c r="A81" s="79"/>
      <c r="B81" s="122" t="s">
        <v>4</v>
      </c>
      <c r="C81" s="111"/>
      <c r="D81" s="124"/>
      <c r="E81" s="113"/>
      <c r="F81" s="130"/>
      <c r="G81" s="113"/>
      <c r="H81" s="130"/>
      <c r="I81" s="111"/>
      <c r="J81" s="209"/>
      <c r="K81" s="108"/>
      <c r="L81" s="50"/>
      <c r="M81" s="51"/>
    </row>
    <row r="82" spans="1:13" s="53" customFormat="1" x14ac:dyDescent="0.25">
      <c r="A82" s="79"/>
      <c r="B82" s="122" t="s">
        <v>52</v>
      </c>
      <c r="C82" s="111">
        <v>537564.43000000005</v>
      </c>
      <c r="D82" s="113">
        <v>1037564.43</v>
      </c>
      <c r="E82" s="113">
        <v>0</v>
      </c>
      <c r="F82" s="130">
        <f>E82/D82</f>
        <v>0</v>
      </c>
      <c r="G82" s="113">
        <v>0</v>
      </c>
      <c r="H82" s="130">
        <f>G82/D82</f>
        <v>0</v>
      </c>
      <c r="I82" s="111">
        <v>1037564.43</v>
      </c>
      <c r="J82" s="209"/>
      <c r="K82" s="108"/>
      <c r="L82" s="50"/>
      <c r="M82" s="51"/>
    </row>
    <row r="83" spans="1:13" s="53" customFormat="1" x14ac:dyDescent="0.25">
      <c r="A83" s="79"/>
      <c r="B83" s="122" t="s">
        <v>38</v>
      </c>
      <c r="C83" s="111">
        <v>66440.55</v>
      </c>
      <c r="D83" s="113">
        <v>128238.3</v>
      </c>
      <c r="E83" s="113">
        <v>0</v>
      </c>
      <c r="F83" s="130">
        <f>E83/D83</f>
        <v>0</v>
      </c>
      <c r="G83" s="113">
        <v>0</v>
      </c>
      <c r="H83" s="130">
        <f>G83/D83</f>
        <v>0</v>
      </c>
      <c r="I83" s="111">
        <v>128238.3</v>
      </c>
      <c r="J83" s="209"/>
      <c r="K83" s="108"/>
      <c r="L83" s="50"/>
      <c r="M83" s="51"/>
    </row>
    <row r="84" spans="1:13" s="53" customFormat="1" x14ac:dyDescent="0.25">
      <c r="A84" s="79"/>
      <c r="B84" s="122" t="s">
        <v>13</v>
      </c>
      <c r="C84" s="111"/>
      <c r="D84" s="113"/>
      <c r="E84" s="113"/>
      <c r="F84" s="130"/>
      <c r="G84" s="113"/>
      <c r="H84" s="130"/>
      <c r="I84" s="19"/>
      <c r="J84" s="209"/>
      <c r="K84" s="108"/>
      <c r="L84" s="50"/>
      <c r="M84" s="51"/>
    </row>
    <row r="85" spans="1:13" s="53" customFormat="1" x14ac:dyDescent="0.25">
      <c r="A85" s="79"/>
      <c r="B85" s="122" t="s">
        <v>5</v>
      </c>
      <c r="C85" s="111"/>
      <c r="D85" s="124"/>
      <c r="E85" s="113"/>
      <c r="F85" s="130"/>
      <c r="G85" s="113"/>
      <c r="H85" s="130"/>
      <c r="I85" s="19"/>
      <c r="J85" s="210"/>
      <c r="K85" s="108"/>
      <c r="L85" s="50"/>
      <c r="M85" s="51"/>
    </row>
    <row r="86" spans="1:13" s="55" customFormat="1" ht="60.75" customHeight="1" x14ac:dyDescent="0.25">
      <c r="A86" s="81" t="s">
        <v>84</v>
      </c>
      <c r="B86" s="88" t="s">
        <v>89</v>
      </c>
      <c r="C86" s="115">
        <f>SUM(C87:C91)</f>
        <v>30324.68</v>
      </c>
      <c r="D86" s="114">
        <f>SUM(D87:D91)</f>
        <v>30324.68</v>
      </c>
      <c r="E86" s="114">
        <f>SUM(E87:E91)</f>
        <v>28627.82</v>
      </c>
      <c r="F86" s="135">
        <f>E86/D86</f>
        <v>0.94399999999999995</v>
      </c>
      <c r="G86" s="114">
        <f>SUM(G87:G91)</f>
        <v>28627.82</v>
      </c>
      <c r="H86" s="135">
        <f>G86/D86</f>
        <v>0.94399999999999995</v>
      </c>
      <c r="I86" s="115">
        <f>SUM(I87:I91)</f>
        <v>30324.68</v>
      </c>
      <c r="J86" s="208" t="s">
        <v>119</v>
      </c>
      <c r="K86" s="108"/>
      <c r="L86" s="54"/>
      <c r="M86" s="54"/>
    </row>
    <row r="87" spans="1:13" s="53" customFormat="1" x14ac:dyDescent="0.25">
      <c r="A87" s="79"/>
      <c r="B87" s="122" t="s">
        <v>4</v>
      </c>
      <c r="C87" s="111"/>
      <c r="D87" s="124"/>
      <c r="E87" s="113"/>
      <c r="F87" s="130"/>
      <c r="G87" s="113"/>
      <c r="H87" s="130"/>
      <c r="I87" s="111"/>
      <c r="J87" s="209"/>
      <c r="K87" s="108"/>
      <c r="L87" s="50"/>
      <c r="M87" s="51"/>
    </row>
    <row r="88" spans="1:13" s="53" customFormat="1" x14ac:dyDescent="0.25">
      <c r="A88" s="79"/>
      <c r="B88" s="122" t="s">
        <v>52</v>
      </c>
      <c r="C88" s="111">
        <v>26988.97</v>
      </c>
      <c r="D88" s="113">
        <v>26988.97</v>
      </c>
      <c r="E88" s="113">
        <v>25478.51</v>
      </c>
      <c r="F88" s="130">
        <f>E88/D88</f>
        <v>0.94399999999999995</v>
      </c>
      <c r="G88" s="113">
        <v>25478.51</v>
      </c>
      <c r="H88" s="130">
        <f>G88/D88</f>
        <v>0.94399999999999995</v>
      </c>
      <c r="I88" s="111">
        <v>26988.97</v>
      </c>
      <c r="J88" s="209"/>
      <c r="K88" s="108"/>
      <c r="L88" s="50"/>
      <c r="M88" s="51"/>
    </row>
    <row r="89" spans="1:13" s="53" customFormat="1" x14ac:dyDescent="0.25">
      <c r="A89" s="79"/>
      <c r="B89" s="122" t="s">
        <v>38</v>
      </c>
      <c r="C89" s="111">
        <v>3335.71</v>
      </c>
      <c r="D89" s="113">
        <v>3335.71</v>
      </c>
      <c r="E89" s="113">
        <v>3149.31</v>
      </c>
      <c r="F89" s="130">
        <f>E89/D89</f>
        <v>0.94410000000000005</v>
      </c>
      <c r="G89" s="113">
        <v>3149.31</v>
      </c>
      <c r="H89" s="130">
        <f>G89/D89</f>
        <v>0.94410000000000005</v>
      </c>
      <c r="I89" s="111">
        <v>3335.71</v>
      </c>
      <c r="J89" s="209"/>
      <c r="K89" s="108"/>
      <c r="L89" s="50"/>
      <c r="M89" s="51"/>
    </row>
    <row r="90" spans="1:13" s="53" customFormat="1" x14ac:dyDescent="0.25">
      <c r="A90" s="79"/>
      <c r="B90" s="122" t="s">
        <v>13</v>
      </c>
      <c r="C90" s="111"/>
      <c r="D90" s="113"/>
      <c r="E90" s="113"/>
      <c r="F90" s="130"/>
      <c r="G90" s="113"/>
      <c r="H90" s="130"/>
      <c r="I90" s="111"/>
      <c r="J90" s="209"/>
      <c r="K90" s="108"/>
      <c r="L90" s="50"/>
      <c r="M90" s="51"/>
    </row>
    <row r="91" spans="1:13" s="53" customFormat="1" x14ac:dyDescent="0.25">
      <c r="A91" s="79"/>
      <c r="B91" s="122" t="s">
        <v>5</v>
      </c>
      <c r="C91" s="111"/>
      <c r="D91" s="124"/>
      <c r="E91" s="113"/>
      <c r="F91" s="130"/>
      <c r="G91" s="113"/>
      <c r="H91" s="130"/>
      <c r="I91" s="111"/>
      <c r="J91" s="210"/>
      <c r="K91" s="108"/>
      <c r="L91" s="50"/>
      <c r="M91" s="51"/>
    </row>
    <row r="92" spans="1:13" s="55" customFormat="1" ht="60.75" customHeight="1" x14ac:dyDescent="0.25">
      <c r="A92" s="86" t="s">
        <v>86</v>
      </c>
      <c r="B92" s="88" t="s">
        <v>87</v>
      </c>
      <c r="C92" s="115">
        <v>0</v>
      </c>
      <c r="D92" s="114">
        <f>SUM(D93:D97)</f>
        <v>12139.1</v>
      </c>
      <c r="E92" s="114">
        <f>SUM(E93:E97)</f>
        <v>0</v>
      </c>
      <c r="F92" s="135">
        <f>E92/D92</f>
        <v>0</v>
      </c>
      <c r="G92" s="114">
        <f>SUM(G93:G97)</f>
        <v>0</v>
      </c>
      <c r="H92" s="130">
        <f t="shared" ref="H92" si="28">G92/D92</f>
        <v>0</v>
      </c>
      <c r="I92" s="115">
        <f>SUM(I93:I97)</f>
        <v>12139.1</v>
      </c>
      <c r="J92" s="208" t="s">
        <v>103</v>
      </c>
      <c r="K92" s="108"/>
      <c r="L92" s="54"/>
      <c r="M92" s="54"/>
    </row>
    <row r="93" spans="1:13" s="53" customFormat="1" x14ac:dyDescent="0.25">
      <c r="A93" s="79"/>
      <c r="B93" s="122" t="s">
        <v>4</v>
      </c>
      <c r="C93" s="111"/>
      <c r="D93" s="124"/>
      <c r="E93" s="113"/>
      <c r="F93" s="130"/>
      <c r="G93" s="113"/>
      <c r="H93" s="130"/>
      <c r="I93" s="19"/>
      <c r="J93" s="209"/>
      <c r="K93" s="108"/>
      <c r="L93" s="50"/>
      <c r="M93" s="51"/>
    </row>
    <row r="94" spans="1:13" s="53" customFormat="1" x14ac:dyDescent="0.25">
      <c r="A94" s="79"/>
      <c r="B94" s="122" t="s">
        <v>52</v>
      </c>
      <c r="C94" s="111">
        <v>10803.8</v>
      </c>
      <c r="D94" s="113">
        <v>10803.8</v>
      </c>
      <c r="E94" s="113">
        <v>0</v>
      </c>
      <c r="F94" s="130">
        <f>E94/D94</f>
        <v>0</v>
      </c>
      <c r="G94" s="113">
        <v>0</v>
      </c>
      <c r="H94" s="130"/>
      <c r="I94" s="111">
        <v>10803.8</v>
      </c>
      <c r="J94" s="209"/>
      <c r="K94" s="108"/>
      <c r="L94" s="50"/>
      <c r="M94" s="51"/>
    </row>
    <row r="95" spans="1:13" s="53" customFormat="1" x14ac:dyDescent="0.25">
      <c r="A95" s="79"/>
      <c r="B95" s="122" t="s">
        <v>38</v>
      </c>
      <c r="C95" s="111">
        <v>1335.3</v>
      </c>
      <c r="D95" s="113">
        <v>1335.3</v>
      </c>
      <c r="E95" s="113">
        <v>0</v>
      </c>
      <c r="F95" s="130">
        <v>0</v>
      </c>
      <c r="G95" s="113">
        <v>0</v>
      </c>
      <c r="H95" s="130"/>
      <c r="I95" s="111">
        <v>1335.3</v>
      </c>
      <c r="J95" s="209"/>
      <c r="K95" s="108"/>
      <c r="L95" s="50"/>
      <c r="M95" s="51"/>
    </row>
    <row r="96" spans="1:13" s="53" customFormat="1" x14ac:dyDescent="0.25">
      <c r="A96" s="79"/>
      <c r="B96" s="122" t="s">
        <v>13</v>
      </c>
      <c r="C96" s="111"/>
      <c r="D96" s="113"/>
      <c r="E96" s="113"/>
      <c r="F96" s="130"/>
      <c r="G96" s="113"/>
      <c r="H96" s="130"/>
      <c r="I96" s="19">
        <v>0</v>
      </c>
      <c r="J96" s="209"/>
      <c r="K96" s="108"/>
      <c r="L96" s="50"/>
      <c r="M96" s="51"/>
    </row>
    <row r="97" spans="1:13" s="53" customFormat="1" x14ac:dyDescent="0.25">
      <c r="A97" s="79"/>
      <c r="B97" s="122" t="s">
        <v>5</v>
      </c>
      <c r="C97" s="111"/>
      <c r="D97" s="124"/>
      <c r="E97" s="113"/>
      <c r="F97" s="130"/>
      <c r="G97" s="113"/>
      <c r="H97" s="130"/>
      <c r="I97" s="19"/>
      <c r="J97" s="210"/>
      <c r="K97" s="108"/>
      <c r="L97" s="50"/>
      <c r="M97" s="51"/>
    </row>
    <row r="98" spans="1:13" s="55" customFormat="1" ht="93" customHeight="1" x14ac:dyDescent="0.25">
      <c r="A98" s="81" t="s">
        <v>88</v>
      </c>
      <c r="B98" s="88" t="s">
        <v>85</v>
      </c>
      <c r="C98" s="115">
        <f>SUM(C99:C103)</f>
        <v>2432.92</v>
      </c>
      <c r="D98" s="114">
        <f>SUM(D99:D103)</f>
        <v>1813.47</v>
      </c>
      <c r="E98" s="114">
        <f>SUM(E99:E103)</f>
        <v>0</v>
      </c>
      <c r="F98" s="135">
        <f>E98/D98</f>
        <v>0</v>
      </c>
      <c r="G98" s="114">
        <f>SUM(G99:G103)</f>
        <v>0</v>
      </c>
      <c r="H98" s="130"/>
      <c r="I98" s="115">
        <f>SUM(I99:I103)</f>
        <v>702</v>
      </c>
      <c r="J98" s="208" t="s">
        <v>120</v>
      </c>
      <c r="K98" s="108"/>
      <c r="L98" s="54"/>
      <c r="M98" s="54"/>
    </row>
    <row r="99" spans="1:13" s="53" customFormat="1" x14ac:dyDescent="0.25">
      <c r="A99" s="79"/>
      <c r="B99" s="122" t="s">
        <v>4</v>
      </c>
      <c r="C99" s="111"/>
      <c r="D99" s="124"/>
      <c r="E99" s="113"/>
      <c r="F99" s="130"/>
      <c r="G99" s="113"/>
      <c r="H99" s="130"/>
      <c r="I99" s="111"/>
      <c r="J99" s="209"/>
      <c r="K99" s="108"/>
      <c r="L99" s="50"/>
      <c r="M99" s="51"/>
    </row>
    <row r="100" spans="1:13" s="53" customFormat="1" x14ac:dyDescent="0.25">
      <c r="A100" s="79"/>
      <c r="B100" s="122" t="s">
        <v>52</v>
      </c>
      <c r="C100" s="111">
        <v>2165.3000000000002</v>
      </c>
      <c r="D100" s="113">
        <v>0</v>
      </c>
      <c r="E100" s="113">
        <v>0</v>
      </c>
      <c r="F100" s="130"/>
      <c r="G100" s="113">
        <v>0</v>
      </c>
      <c r="H100" s="130"/>
      <c r="I100" s="111">
        <v>0</v>
      </c>
      <c r="J100" s="209"/>
      <c r="K100" s="108"/>
      <c r="L100" s="50"/>
      <c r="M100" s="51"/>
    </row>
    <row r="101" spans="1:13" s="53" customFormat="1" x14ac:dyDescent="0.25">
      <c r="A101" s="79"/>
      <c r="B101" s="122" t="s">
        <v>38</v>
      </c>
      <c r="C101" s="111">
        <v>267.62</v>
      </c>
      <c r="D101" s="113">
        <v>1813.47</v>
      </c>
      <c r="E101" s="113">
        <v>0</v>
      </c>
      <c r="F101" s="130">
        <v>0</v>
      </c>
      <c r="G101" s="113">
        <v>0</v>
      </c>
      <c r="H101" s="130"/>
      <c r="I101" s="111">
        <v>702</v>
      </c>
      <c r="J101" s="209"/>
      <c r="K101" s="108"/>
      <c r="L101" s="50"/>
      <c r="M101" s="51"/>
    </row>
    <row r="102" spans="1:13" s="53" customFormat="1" x14ac:dyDescent="0.25">
      <c r="A102" s="79"/>
      <c r="B102" s="122" t="s">
        <v>13</v>
      </c>
      <c r="C102" s="111"/>
      <c r="D102" s="113"/>
      <c r="E102" s="113"/>
      <c r="F102" s="130"/>
      <c r="G102" s="113"/>
      <c r="H102" s="130"/>
      <c r="I102" s="111"/>
      <c r="J102" s="209"/>
      <c r="K102" s="108"/>
      <c r="L102" s="50"/>
      <c r="M102" s="51"/>
    </row>
    <row r="103" spans="1:13" s="53" customFormat="1" x14ac:dyDescent="0.25">
      <c r="A103" s="79"/>
      <c r="B103" s="122" t="s">
        <v>5</v>
      </c>
      <c r="C103" s="111"/>
      <c r="D103" s="124"/>
      <c r="E103" s="113"/>
      <c r="F103" s="130"/>
      <c r="G103" s="113"/>
      <c r="H103" s="130"/>
      <c r="I103" s="111"/>
      <c r="J103" s="210"/>
      <c r="K103" s="108"/>
      <c r="L103" s="50"/>
      <c r="M103" s="51"/>
    </row>
    <row r="104" spans="1:13" s="55" customFormat="1" ht="81" x14ac:dyDescent="0.25">
      <c r="A104" s="81" t="s">
        <v>91</v>
      </c>
      <c r="B104" s="88" t="s">
        <v>92</v>
      </c>
      <c r="C104" s="115">
        <f>SUM(C105:C109)</f>
        <v>0</v>
      </c>
      <c r="D104" s="114">
        <f>SUM(D105:D109)</f>
        <v>2432.92</v>
      </c>
      <c r="E104" s="114">
        <f>SUM(E105:E109)</f>
        <v>0</v>
      </c>
      <c r="F104" s="135">
        <f>E104/D104</f>
        <v>0</v>
      </c>
      <c r="G104" s="114">
        <f>SUM(G105:G109)</f>
        <v>0</v>
      </c>
      <c r="H104" s="130"/>
      <c r="I104" s="115">
        <f>SUM(I105:I109)</f>
        <v>1813.18</v>
      </c>
      <c r="J104" s="208" t="s">
        <v>121</v>
      </c>
      <c r="K104" s="108"/>
      <c r="L104" s="54"/>
      <c r="M104" s="54"/>
    </row>
    <row r="105" spans="1:13" s="53" customFormat="1" x14ac:dyDescent="0.25">
      <c r="A105" s="79"/>
      <c r="B105" s="122" t="s">
        <v>4</v>
      </c>
      <c r="C105" s="111"/>
      <c r="D105" s="124"/>
      <c r="E105" s="113"/>
      <c r="F105" s="130"/>
      <c r="G105" s="113"/>
      <c r="H105" s="130"/>
      <c r="I105" s="111"/>
      <c r="J105" s="209"/>
      <c r="K105" s="108"/>
      <c r="L105" s="50"/>
      <c r="M105" s="51"/>
    </row>
    <row r="106" spans="1:13" s="53" customFormat="1" x14ac:dyDescent="0.25">
      <c r="A106" s="79"/>
      <c r="B106" s="122" t="s">
        <v>52</v>
      </c>
      <c r="C106" s="111">
        <v>0</v>
      </c>
      <c r="D106" s="113">
        <v>2165.3000000000002</v>
      </c>
      <c r="E106" s="113">
        <v>0</v>
      </c>
      <c r="F106" s="130">
        <f>E106/D106</f>
        <v>0</v>
      </c>
      <c r="G106" s="113">
        <v>0</v>
      </c>
      <c r="H106" s="130">
        <f>G106/D106</f>
        <v>0</v>
      </c>
      <c r="I106" s="111">
        <v>1613.73</v>
      </c>
      <c r="J106" s="209"/>
      <c r="K106" s="108"/>
      <c r="L106" s="50"/>
      <c r="M106" s="51"/>
    </row>
    <row r="107" spans="1:13" s="53" customFormat="1" x14ac:dyDescent="0.25">
      <c r="A107" s="79"/>
      <c r="B107" s="122" t="s">
        <v>38</v>
      </c>
      <c r="C107" s="111">
        <v>0</v>
      </c>
      <c r="D107" s="113">
        <v>267.62</v>
      </c>
      <c r="E107" s="113">
        <v>0</v>
      </c>
      <c r="F107" s="130">
        <v>0</v>
      </c>
      <c r="G107" s="113">
        <v>0</v>
      </c>
      <c r="H107" s="130"/>
      <c r="I107" s="111">
        <v>199.45</v>
      </c>
      <c r="J107" s="209"/>
      <c r="K107" s="108"/>
      <c r="L107" s="50"/>
      <c r="M107" s="51"/>
    </row>
    <row r="108" spans="1:13" s="53" customFormat="1" x14ac:dyDescent="0.25">
      <c r="A108" s="79"/>
      <c r="B108" s="122" t="s">
        <v>13</v>
      </c>
      <c r="C108" s="111"/>
      <c r="D108" s="113"/>
      <c r="E108" s="113"/>
      <c r="F108" s="130"/>
      <c r="G108" s="113"/>
      <c r="H108" s="130"/>
      <c r="I108" s="111"/>
      <c r="J108" s="209"/>
      <c r="K108" s="108"/>
      <c r="L108" s="50"/>
      <c r="M108" s="51"/>
    </row>
    <row r="109" spans="1:13" s="53" customFormat="1" x14ac:dyDescent="0.25">
      <c r="A109" s="79"/>
      <c r="B109" s="122" t="s">
        <v>5</v>
      </c>
      <c r="C109" s="111"/>
      <c r="D109" s="124"/>
      <c r="E109" s="113"/>
      <c r="F109" s="130"/>
      <c r="G109" s="113"/>
      <c r="H109" s="130"/>
      <c r="I109" s="111"/>
      <c r="J109" s="210"/>
      <c r="K109" s="108"/>
      <c r="L109" s="50"/>
      <c r="M109" s="51"/>
    </row>
    <row r="110" spans="1:13" s="55" customFormat="1" ht="81" x14ac:dyDescent="0.25">
      <c r="A110" s="80" t="s">
        <v>60</v>
      </c>
      <c r="B110" s="89" t="s">
        <v>79</v>
      </c>
      <c r="C110" s="117">
        <f>SUM(C111:C115)</f>
        <v>212469.02</v>
      </c>
      <c r="D110" s="118">
        <f>SUM(D111:D115)</f>
        <v>221368.43</v>
      </c>
      <c r="E110" s="118">
        <f>SUM(E111:E115)</f>
        <v>196303.64</v>
      </c>
      <c r="F110" s="134">
        <f>E110/D110</f>
        <v>0.88680000000000003</v>
      </c>
      <c r="G110" s="118">
        <f>SUM(G111:G115)</f>
        <v>196303.64</v>
      </c>
      <c r="H110" s="134">
        <f>G110/D110</f>
        <v>0.88680000000000003</v>
      </c>
      <c r="I110" s="117">
        <f>SUM(I111:I115)</f>
        <v>221368.43</v>
      </c>
      <c r="J110" s="206"/>
      <c r="K110" s="108"/>
      <c r="L110" s="54"/>
      <c r="M110" s="51"/>
    </row>
    <row r="111" spans="1:13" s="53" customFormat="1" x14ac:dyDescent="0.25">
      <c r="A111" s="79"/>
      <c r="B111" s="122" t="s">
        <v>4</v>
      </c>
      <c r="C111" s="111">
        <f>C117</f>
        <v>0</v>
      </c>
      <c r="D111" s="113">
        <f>D117</f>
        <v>0</v>
      </c>
      <c r="E111" s="113">
        <f>E117</f>
        <v>0</v>
      </c>
      <c r="F111" s="130"/>
      <c r="G111" s="113"/>
      <c r="H111" s="130"/>
      <c r="I111" s="111"/>
      <c r="J111" s="206"/>
      <c r="K111" s="108"/>
      <c r="L111" s="50"/>
      <c r="M111" s="51"/>
    </row>
    <row r="112" spans="1:13" s="53" customFormat="1" x14ac:dyDescent="0.25">
      <c r="A112" s="79"/>
      <c r="B112" s="122" t="s">
        <v>52</v>
      </c>
      <c r="C112" s="111">
        <f t="shared" ref="C112:I115" si="29">C118</f>
        <v>157126.9</v>
      </c>
      <c r="D112" s="113">
        <f t="shared" si="29"/>
        <v>166026.29999999999</v>
      </c>
      <c r="E112" s="113">
        <f t="shared" si="29"/>
        <v>147227.73000000001</v>
      </c>
      <c r="F112" s="130">
        <f>E112/D112</f>
        <v>0.88680000000000003</v>
      </c>
      <c r="G112" s="113">
        <f t="shared" si="29"/>
        <v>147227.73000000001</v>
      </c>
      <c r="H112" s="130">
        <f>G112/D112</f>
        <v>0.88680000000000003</v>
      </c>
      <c r="I112" s="111">
        <f t="shared" si="29"/>
        <v>166026.29999999999</v>
      </c>
      <c r="J112" s="206"/>
      <c r="K112" s="108"/>
      <c r="L112" s="50"/>
      <c r="M112" s="51"/>
    </row>
    <row r="113" spans="1:13" s="53" customFormat="1" x14ac:dyDescent="0.25">
      <c r="A113" s="79"/>
      <c r="B113" s="122" t="s">
        <v>38</v>
      </c>
      <c r="C113" s="111">
        <f t="shared" si="29"/>
        <v>55342.12</v>
      </c>
      <c r="D113" s="113">
        <f>D119</f>
        <v>55342.13</v>
      </c>
      <c r="E113" s="113">
        <f t="shared" si="29"/>
        <v>49075.91</v>
      </c>
      <c r="F113" s="130">
        <f>E113/D113</f>
        <v>0.88680000000000003</v>
      </c>
      <c r="G113" s="113">
        <f t="shared" si="29"/>
        <v>49075.91</v>
      </c>
      <c r="H113" s="130">
        <f>G113/D113</f>
        <v>0.88680000000000003</v>
      </c>
      <c r="I113" s="111">
        <f t="shared" si="29"/>
        <v>55342.13</v>
      </c>
      <c r="J113" s="206"/>
      <c r="K113" s="108"/>
      <c r="L113" s="50"/>
      <c r="M113" s="51"/>
    </row>
    <row r="114" spans="1:13" s="53" customFormat="1" x14ac:dyDescent="0.25">
      <c r="A114" s="79"/>
      <c r="B114" s="122" t="s">
        <v>13</v>
      </c>
      <c r="C114" s="111">
        <f t="shared" si="29"/>
        <v>0</v>
      </c>
      <c r="D114" s="113">
        <f t="shared" si="29"/>
        <v>0</v>
      </c>
      <c r="E114" s="113">
        <f>E120</f>
        <v>0</v>
      </c>
      <c r="F114" s="130"/>
      <c r="G114" s="113">
        <f>G120</f>
        <v>0</v>
      </c>
      <c r="H114" s="130"/>
      <c r="I114" s="19">
        <f t="shared" ref="I114" si="30">I120</f>
        <v>0</v>
      </c>
      <c r="J114" s="206"/>
      <c r="K114" s="108"/>
      <c r="L114" s="50"/>
      <c r="M114" s="51"/>
    </row>
    <row r="115" spans="1:13" s="53" customFormat="1" x14ac:dyDescent="0.25">
      <c r="A115" s="79"/>
      <c r="B115" s="122" t="s">
        <v>5</v>
      </c>
      <c r="C115" s="111">
        <f t="shared" si="29"/>
        <v>0</v>
      </c>
      <c r="D115" s="113">
        <f t="shared" si="29"/>
        <v>0</v>
      </c>
      <c r="E115" s="113">
        <f>E121</f>
        <v>0</v>
      </c>
      <c r="F115" s="130"/>
      <c r="G115" s="113"/>
      <c r="H115" s="130"/>
      <c r="I115" s="19"/>
      <c r="J115" s="206"/>
      <c r="K115" s="108"/>
      <c r="L115" s="50"/>
      <c r="M115" s="51"/>
    </row>
    <row r="116" spans="1:13" s="52" customFormat="1" ht="45.75" customHeight="1" x14ac:dyDescent="0.25">
      <c r="A116" s="79" t="s">
        <v>65</v>
      </c>
      <c r="B116" s="87" t="s">
        <v>56</v>
      </c>
      <c r="C116" s="115">
        <f>SUM(C117:C121)</f>
        <v>212469.02</v>
      </c>
      <c r="D116" s="114">
        <f>SUM(D117:D121)</f>
        <v>221368.43</v>
      </c>
      <c r="E116" s="114">
        <f>SUM(E117:E121)</f>
        <v>196303.64</v>
      </c>
      <c r="F116" s="135">
        <f>E116/D116</f>
        <v>0.88680000000000003</v>
      </c>
      <c r="G116" s="114">
        <f>SUM(G117:G121)</f>
        <v>196303.64</v>
      </c>
      <c r="H116" s="135">
        <f>G116/D116</f>
        <v>0.88680000000000003</v>
      </c>
      <c r="I116" s="115">
        <f>SUM(I117:I121)</f>
        <v>221368.43</v>
      </c>
      <c r="J116" s="202" t="s">
        <v>104</v>
      </c>
      <c r="K116" s="108"/>
      <c r="L116" s="54"/>
      <c r="M116" s="51"/>
    </row>
    <row r="117" spans="1:13" s="53" customFormat="1" x14ac:dyDescent="0.25">
      <c r="A117" s="79"/>
      <c r="B117" s="122" t="s">
        <v>4</v>
      </c>
      <c r="C117" s="111"/>
      <c r="D117" s="124"/>
      <c r="E117" s="113"/>
      <c r="F117" s="130"/>
      <c r="G117" s="113"/>
      <c r="H117" s="130"/>
      <c r="I117" s="111"/>
      <c r="J117" s="202"/>
      <c r="K117" s="108"/>
      <c r="L117" s="50"/>
      <c r="M117" s="51"/>
    </row>
    <row r="118" spans="1:13" s="53" customFormat="1" x14ac:dyDescent="0.25">
      <c r="A118" s="79"/>
      <c r="B118" s="122" t="s">
        <v>52</v>
      </c>
      <c r="C118" s="111">
        <v>157126.9</v>
      </c>
      <c r="D118" s="113">
        <v>166026.29999999999</v>
      </c>
      <c r="E118" s="113">
        <v>147227.73000000001</v>
      </c>
      <c r="F118" s="130">
        <f>E118/D118</f>
        <v>0.88680000000000003</v>
      </c>
      <c r="G118" s="113">
        <v>147227.73000000001</v>
      </c>
      <c r="H118" s="130">
        <f>G118/D118</f>
        <v>0.88680000000000003</v>
      </c>
      <c r="I118" s="111">
        <v>166026.29999999999</v>
      </c>
      <c r="J118" s="202"/>
      <c r="K118" s="108"/>
      <c r="L118" s="50"/>
      <c r="M118" s="51"/>
    </row>
    <row r="119" spans="1:13" s="53" customFormat="1" x14ac:dyDescent="0.25">
      <c r="A119" s="79"/>
      <c r="B119" s="122" t="s">
        <v>38</v>
      </c>
      <c r="C119" s="111">
        <v>55342.12</v>
      </c>
      <c r="D119" s="113">
        <v>55342.13</v>
      </c>
      <c r="E119" s="113">
        <v>49075.91</v>
      </c>
      <c r="F119" s="130">
        <f>E119/D119</f>
        <v>0.88680000000000003</v>
      </c>
      <c r="G119" s="113">
        <v>49075.91</v>
      </c>
      <c r="H119" s="130">
        <f>G119/D119</f>
        <v>0.88680000000000003</v>
      </c>
      <c r="I119" s="111">
        <v>55342.13</v>
      </c>
      <c r="J119" s="202"/>
      <c r="K119" s="108"/>
      <c r="L119" s="50"/>
      <c r="M119" s="51"/>
    </row>
    <row r="120" spans="1:13" s="53" customFormat="1" x14ac:dyDescent="0.25">
      <c r="A120" s="79"/>
      <c r="B120" s="122" t="s">
        <v>13</v>
      </c>
      <c r="C120" s="111">
        <v>0</v>
      </c>
      <c r="D120" s="113">
        <v>0</v>
      </c>
      <c r="E120" s="113"/>
      <c r="F120" s="130"/>
      <c r="G120" s="113"/>
      <c r="H120" s="130">
        <v>0</v>
      </c>
      <c r="I120" s="19"/>
      <c r="J120" s="202"/>
      <c r="K120" s="108"/>
      <c r="L120" s="50"/>
      <c r="M120" s="51"/>
    </row>
    <row r="121" spans="1:13" s="53" customFormat="1" x14ac:dyDescent="0.25">
      <c r="A121" s="78"/>
      <c r="B121" s="122" t="s">
        <v>5</v>
      </c>
      <c r="C121" s="111"/>
      <c r="D121" s="124"/>
      <c r="E121" s="113"/>
      <c r="F121" s="130"/>
      <c r="G121" s="113"/>
      <c r="H121" s="130"/>
      <c r="I121" s="126"/>
      <c r="J121" s="202"/>
      <c r="K121" s="108"/>
      <c r="L121" s="50"/>
      <c r="M121" s="51"/>
    </row>
    <row r="122" spans="1:13" s="61" customFormat="1" ht="81" x14ac:dyDescent="0.25">
      <c r="A122" s="97" t="s">
        <v>44</v>
      </c>
      <c r="B122" s="98" t="s">
        <v>80</v>
      </c>
      <c r="C122" s="118">
        <f>SUM(C123:C127)</f>
        <v>16570.62</v>
      </c>
      <c r="D122" s="118">
        <f t="shared" ref="D122" si="31">SUM(D123:D127)</f>
        <v>25300.61</v>
      </c>
      <c r="E122" s="118">
        <f>SUM(E123:E127)</f>
        <v>6062.9</v>
      </c>
      <c r="F122" s="134">
        <f t="shared" ref="F122:F131" si="32">E122/D122</f>
        <v>0.23960000000000001</v>
      </c>
      <c r="G122" s="118">
        <f>SUM(G123:G127)</f>
        <v>6062.9</v>
      </c>
      <c r="H122" s="134">
        <f t="shared" ref="H122:H131" si="33">G122/D122</f>
        <v>0.23960000000000001</v>
      </c>
      <c r="I122" s="118">
        <f>SUM(I123:I127)</f>
        <v>25300.61</v>
      </c>
      <c r="J122" s="203"/>
      <c r="K122" s="108"/>
      <c r="L122" s="56"/>
      <c r="M122" s="57"/>
    </row>
    <row r="123" spans="1:13" s="59" customFormat="1" x14ac:dyDescent="0.25">
      <c r="A123" s="99"/>
      <c r="B123" s="120" t="s">
        <v>4</v>
      </c>
      <c r="C123" s="113">
        <f>C147+C129+C135+C141+C153</f>
        <v>11670.93</v>
      </c>
      <c r="D123" s="113">
        <f t="shared" ref="D123" si="34">D147+D129+D135+D141+D153</f>
        <v>21151.57</v>
      </c>
      <c r="E123" s="113">
        <f>E129+E135+E141+E147+E153</f>
        <v>5089.75</v>
      </c>
      <c r="F123" s="130">
        <f t="shared" si="32"/>
        <v>0.24060000000000001</v>
      </c>
      <c r="G123" s="113">
        <f>G147+G129+G135+G141+G153</f>
        <v>5089.75</v>
      </c>
      <c r="H123" s="130">
        <f t="shared" si="33"/>
        <v>0.24060000000000001</v>
      </c>
      <c r="I123" s="113">
        <f>I129+I135+I141+I147+I153</f>
        <v>21151.57</v>
      </c>
      <c r="J123" s="203"/>
      <c r="K123" s="108"/>
      <c r="L123" s="56"/>
      <c r="M123" s="57"/>
    </row>
    <row r="124" spans="1:13" s="59" customFormat="1" x14ac:dyDescent="0.25">
      <c r="A124" s="99"/>
      <c r="B124" s="120" t="s">
        <v>37</v>
      </c>
      <c r="C124" s="113">
        <f>C148+C130+C136+C142+C154</f>
        <v>4626.4399999999996</v>
      </c>
      <c r="D124" s="113">
        <f t="shared" ref="C124:E127" si="35">D148+D130+D136+D142+D154</f>
        <v>3927.08</v>
      </c>
      <c r="E124" s="113">
        <f>E130++E136+E142+E148+E154</f>
        <v>917.66</v>
      </c>
      <c r="F124" s="130">
        <f t="shared" si="32"/>
        <v>0.23369999999999999</v>
      </c>
      <c r="G124" s="113">
        <f>G148+G130+G136+G142+G154</f>
        <v>917.66</v>
      </c>
      <c r="H124" s="130">
        <f t="shared" si="33"/>
        <v>0.23369999999999999</v>
      </c>
      <c r="I124" s="113">
        <f>I130+I136+I142+I148+I154</f>
        <v>3927.08</v>
      </c>
      <c r="J124" s="203"/>
      <c r="K124" s="108"/>
      <c r="L124" s="56"/>
      <c r="M124" s="57"/>
    </row>
    <row r="125" spans="1:13" s="59" customFormat="1" x14ac:dyDescent="0.25">
      <c r="A125" s="99"/>
      <c r="B125" s="120" t="s">
        <v>38</v>
      </c>
      <c r="C125" s="113">
        <f t="shared" si="35"/>
        <v>273.25</v>
      </c>
      <c r="D125" s="113">
        <f t="shared" si="35"/>
        <v>221.96</v>
      </c>
      <c r="E125" s="113">
        <f>E149+E131+E137+E143+E155</f>
        <v>55.49</v>
      </c>
      <c r="F125" s="130">
        <f t="shared" si="32"/>
        <v>0.25</v>
      </c>
      <c r="G125" s="113">
        <f>G149+G131+G137+G143+G155</f>
        <v>55.49</v>
      </c>
      <c r="H125" s="130">
        <f t="shared" si="33"/>
        <v>0.25</v>
      </c>
      <c r="I125" s="113">
        <f>I131+I137+I143+I149+I155</f>
        <v>221.96</v>
      </c>
      <c r="J125" s="203"/>
      <c r="K125" s="108"/>
      <c r="L125" s="56"/>
      <c r="M125" s="57"/>
    </row>
    <row r="126" spans="1:13" s="59" customFormat="1" x14ac:dyDescent="0.25">
      <c r="A126" s="99"/>
      <c r="B126" s="120" t="s">
        <v>13</v>
      </c>
      <c r="C126" s="113">
        <f t="shared" si="35"/>
        <v>0</v>
      </c>
      <c r="D126" s="113">
        <f t="shared" si="35"/>
        <v>0</v>
      </c>
      <c r="E126" s="113">
        <f t="shared" si="35"/>
        <v>0</v>
      </c>
      <c r="F126" s="130"/>
      <c r="G126" s="113"/>
      <c r="H126" s="130"/>
      <c r="I126" s="18"/>
      <c r="J126" s="203"/>
      <c r="K126" s="108"/>
      <c r="L126" s="56"/>
      <c r="M126" s="57"/>
    </row>
    <row r="127" spans="1:13" s="59" customFormat="1" collapsed="1" x14ac:dyDescent="0.25">
      <c r="A127" s="99"/>
      <c r="B127" s="120" t="s">
        <v>5</v>
      </c>
      <c r="C127" s="113">
        <f t="shared" si="35"/>
        <v>0</v>
      </c>
      <c r="D127" s="113">
        <f t="shared" si="35"/>
        <v>0</v>
      </c>
      <c r="E127" s="113">
        <f t="shared" si="35"/>
        <v>0</v>
      </c>
      <c r="F127" s="130"/>
      <c r="G127" s="113"/>
      <c r="H127" s="130"/>
      <c r="I127" s="18"/>
      <c r="J127" s="203"/>
      <c r="K127" s="108"/>
      <c r="L127" s="56"/>
      <c r="M127" s="57"/>
    </row>
    <row r="128" spans="1:13" s="60" customFormat="1" ht="40.5" x14ac:dyDescent="0.25">
      <c r="A128" s="95" t="s">
        <v>45</v>
      </c>
      <c r="B128" s="96" t="s">
        <v>39</v>
      </c>
      <c r="C128" s="114">
        <f t="shared" ref="C128:E128" si="36">SUM(C129:C133)</f>
        <v>4490.5200000000004</v>
      </c>
      <c r="D128" s="114">
        <f t="shared" si="36"/>
        <v>4439.22</v>
      </c>
      <c r="E128" s="114">
        <f t="shared" si="36"/>
        <v>1109.81</v>
      </c>
      <c r="F128" s="135">
        <f>E128/D128</f>
        <v>0.25</v>
      </c>
      <c r="G128" s="114">
        <f>SUM(G129:G133)</f>
        <v>1109.81</v>
      </c>
      <c r="H128" s="135">
        <f t="shared" si="33"/>
        <v>0.25</v>
      </c>
      <c r="I128" s="114">
        <f>I129+I130+I131</f>
        <v>4439.22</v>
      </c>
      <c r="J128" s="179" t="s">
        <v>94</v>
      </c>
      <c r="K128" s="108"/>
      <c r="L128" s="56"/>
      <c r="M128" s="57"/>
    </row>
    <row r="129" spans="1:13" s="59" customFormat="1" x14ac:dyDescent="0.25">
      <c r="A129" s="95"/>
      <c r="B129" s="120" t="s">
        <v>54</v>
      </c>
      <c r="C129" s="113">
        <v>572.83000000000004</v>
      </c>
      <c r="D129" s="113">
        <v>572.83000000000004</v>
      </c>
      <c r="E129" s="113">
        <v>143.21</v>
      </c>
      <c r="F129" s="135">
        <f>E129/D129</f>
        <v>0.25</v>
      </c>
      <c r="G129" s="113">
        <v>143.21</v>
      </c>
      <c r="H129" s="135">
        <f>G129/D129</f>
        <v>0.25</v>
      </c>
      <c r="I129" s="113">
        <v>572.83000000000004</v>
      </c>
      <c r="J129" s="179"/>
      <c r="K129" s="108"/>
      <c r="L129" s="56"/>
      <c r="M129" s="57"/>
    </row>
    <row r="130" spans="1:13" s="59" customFormat="1" x14ac:dyDescent="0.25">
      <c r="A130" s="95"/>
      <c r="B130" s="120" t="s">
        <v>52</v>
      </c>
      <c r="C130" s="113">
        <v>3644.44</v>
      </c>
      <c r="D130" s="113">
        <v>3644.43</v>
      </c>
      <c r="E130" s="113">
        <v>911.11</v>
      </c>
      <c r="F130" s="135">
        <f>E130/D130</f>
        <v>0.25</v>
      </c>
      <c r="G130" s="113">
        <v>911.11</v>
      </c>
      <c r="H130" s="135">
        <f>G130/D130</f>
        <v>0.25</v>
      </c>
      <c r="I130" s="113">
        <v>3644.43</v>
      </c>
      <c r="J130" s="179"/>
      <c r="K130" s="108"/>
      <c r="L130" s="56"/>
      <c r="M130" s="57"/>
    </row>
    <row r="131" spans="1:13" s="59" customFormat="1" x14ac:dyDescent="0.25">
      <c r="A131" s="95"/>
      <c r="B131" s="120" t="s">
        <v>38</v>
      </c>
      <c r="C131" s="113">
        <v>273.25</v>
      </c>
      <c r="D131" s="113">
        <v>221.96</v>
      </c>
      <c r="E131" s="113">
        <v>55.49</v>
      </c>
      <c r="F131" s="130">
        <f t="shared" si="32"/>
        <v>0.25</v>
      </c>
      <c r="G131" s="113">
        <v>55.49</v>
      </c>
      <c r="H131" s="135">
        <f t="shared" si="33"/>
        <v>0.25</v>
      </c>
      <c r="I131" s="113">
        <v>221.96</v>
      </c>
      <c r="J131" s="179"/>
      <c r="K131" s="108"/>
      <c r="L131" s="56"/>
      <c r="M131" s="57"/>
    </row>
    <row r="132" spans="1:13" s="59" customFormat="1" x14ac:dyDescent="0.25">
      <c r="A132" s="95"/>
      <c r="B132" s="120" t="s">
        <v>13</v>
      </c>
      <c r="C132" s="113"/>
      <c r="D132" s="124"/>
      <c r="E132" s="113"/>
      <c r="F132" s="130"/>
      <c r="G132" s="113"/>
      <c r="H132" s="130"/>
      <c r="I132" s="110"/>
      <c r="J132" s="179"/>
      <c r="K132" s="108"/>
      <c r="L132" s="56"/>
      <c r="M132" s="57"/>
    </row>
    <row r="133" spans="1:13" s="59" customFormat="1" ht="96.75" customHeight="1" collapsed="1" x14ac:dyDescent="0.25">
      <c r="A133" s="95"/>
      <c r="B133" s="120" t="s">
        <v>5</v>
      </c>
      <c r="C133" s="113"/>
      <c r="D133" s="124"/>
      <c r="E133" s="113"/>
      <c r="F133" s="130"/>
      <c r="G133" s="113"/>
      <c r="H133" s="130"/>
      <c r="I133" s="110"/>
      <c r="J133" s="179"/>
      <c r="K133" s="108"/>
      <c r="L133" s="56"/>
      <c r="M133" s="57"/>
    </row>
    <row r="134" spans="1:13" s="60" customFormat="1" ht="220.5" customHeight="1" x14ac:dyDescent="0.25">
      <c r="A134" s="95" t="s">
        <v>46</v>
      </c>
      <c r="B134" s="96" t="s">
        <v>40</v>
      </c>
      <c r="C134" s="114">
        <f t="shared" ref="C134:E134" si="37">SUM(C135:C139)</f>
        <v>13.1</v>
      </c>
      <c r="D134" s="114">
        <f t="shared" si="37"/>
        <v>13.1</v>
      </c>
      <c r="E134" s="114">
        <f t="shared" si="37"/>
        <v>6.55</v>
      </c>
      <c r="F134" s="135">
        <f t="shared" ref="F134:F158" si="38">E134/D134</f>
        <v>0.5</v>
      </c>
      <c r="G134" s="114">
        <f>G135+G136+G137+G138+G139</f>
        <v>6.55</v>
      </c>
      <c r="H134" s="135">
        <f t="shared" ref="H134:H158" si="39">G134/D134</f>
        <v>0.5</v>
      </c>
      <c r="I134" s="163">
        <f>I136</f>
        <v>13.1</v>
      </c>
      <c r="J134" s="170" t="s">
        <v>127</v>
      </c>
      <c r="K134" s="108"/>
      <c r="L134" s="56"/>
      <c r="M134" s="57"/>
    </row>
    <row r="135" spans="1:13" s="59" customFormat="1" x14ac:dyDescent="0.25">
      <c r="A135" s="95"/>
      <c r="B135" s="120" t="s">
        <v>4</v>
      </c>
      <c r="C135" s="113"/>
      <c r="D135" s="113"/>
      <c r="E135" s="113"/>
      <c r="F135" s="130"/>
      <c r="G135" s="113"/>
      <c r="H135" s="130"/>
      <c r="I135" s="110"/>
      <c r="J135" s="119"/>
      <c r="K135" s="108"/>
      <c r="L135" s="56"/>
      <c r="M135" s="57"/>
    </row>
    <row r="136" spans="1:13" s="59" customFormat="1" x14ac:dyDescent="0.25">
      <c r="A136" s="95"/>
      <c r="B136" s="120" t="s">
        <v>37</v>
      </c>
      <c r="C136" s="113">
        <v>13.1</v>
      </c>
      <c r="D136" s="113">
        <v>13.1</v>
      </c>
      <c r="E136" s="113">
        <v>6.55</v>
      </c>
      <c r="F136" s="130">
        <f>E136/D136</f>
        <v>0.5</v>
      </c>
      <c r="G136" s="113">
        <v>6.55</v>
      </c>
      <c r="H136" s="130">
        <f t="shared" si="39"/>
        <v>0.5</v>
      </c>
      <c r="I136" s="163">
        <v>13.1</v>
      </c>
      <c r="J136" s="119"/>
      <c r="K136" s="108"/>
      <c r="L136" s="56"/>
      <c r="M136" s="57"/>
    </row>
    <row r="137" spans="1:13" s="59" customFormat="1" x14ac:dyDescent="0.25">
      <c r="A137" s="95"/>
      <c r="B137" s="120" t="s">
        <v>38</v>
      </c>
      <c r="C137" s="113"/>
      <c r="D137" s="113"/>
      <c r="E137" s="113"/>
      <c r="F137" s="130"/>
      <c r="G137" s="113"/>
      <c r="H137" s="130"/>
      <c r="I137" s="110"/>
      <c r="J137" s="119"/>
      <c r="K137" s="108"/>
      <c r="L137" s="56"/>
      <c r="M137" s="57"/>
    </row>
    <row r="138" spans="1:13" s="59" customFormat="1" x14ac:dyDescent="0.25">
      <c r="A138" s="95"/>
      <c r="B138" s="120" t="s">
        <v>13</v>
      </c>
      <c r="C138" s="113"/>
      <c r="D138" s="113"/>
      <c r="E138" s="113"/>
      <c r="F138" s="130"/>
      <c r="G138" s="113"/>
      <c r="H138" s="130"/>
      <c r="I138" s="110"/>
      <c r="J138" s="119"/>
      <c r="K138" s="108"/>
      <c r="L138" s="56"/>
      <c r="M138" s="57"/>
    </row>
    <row r="139" spans="1:13" s="59" customFormat="1" collapsed="1" x14ac:dyDescent="0.25">
      <c r="A139" s="95"/>
      <c r="B139" s="120" t="s">
        <v>5</v>
      </c>
      <c r="C139" s="113"/>
      <c r="D139" s="113"/>
      <c r="E139" s="113"/>
      <c r="F139" s="130"/>
      <c r="G139" s="113"/>
      <c r="H139" s="130"/>
      <c r="I139" s="110"/>
      <c r="J139" s="119"/>
      <c r="K139" s="108"/>
      <c r="L139" s="56"/>
      <c r="M139" s="57"/>
    </row>
    <row r="140" spans="1:13" s="82" customFormat="1" ht="118.5" customHeight="1" outlineLevel="1" x14ac:dyDescent="0.25">
      <c r="A140" s="95" t="s">
        <v>47</v>
      </c>
      <c r="B140" s="96" t="s">
        <v>81</v>
      </c>
      <c r="C140" s="114">
        <f>SUM(C141:C145)</f>
        <v>7927.2</v>
      </c>
      <c r="D140" s="114">
        <f t="shared" ref="D140:E140" si="40">SUM(D141:D145)</f>
        <v>17428.189999999999</v>
      </c>
      <c r="E140" s="114">
        <f t="shared" si="40"/>
        <v>3361.1</v>
      </c>
      <c r="F140" s="135">
        <f t="shared" si="38"/>
        <v>0.19289999999999999</v>
      </c>
      <c r="G140" s="114">
        <f>SUM(G141:G145)</f>
        <v>3361.1</v>
      </c>
      <c r="H140" s="135">
        <f t="shared" si="39"/>
        <v>0.19289999999999999</v>
      </c>
      <c r="I140" s="113">
        <f>I141</f>
        <v>17428.189999999999</v>
      </c>
      <c r="J140" s="179" t="s">
        <v>97</v>
      </c>
      <c r="K140" s="108"/>
      <c r="L140" s="56"/>
      <c r="M140" s="57"/>
    </row>
    <row r="141" spans="1:13" s="59" customFormat="1" outlineLevel="1" x14ac:dyDescent="0.25">
      <c r="A141" s="95"/>
      <c r="B141" s="120" t="s">
        <v>4</v>
      </c>
      <c r="C141" s="113">
        <f>7134.5+792.7</f>
        <v>7927.2</v>
      </c>
      <c r="D141" s="113">
        <f>1776.34+15651.85</f>
        <v>17428.189999999999</v>
      </c>
      <c r="E141" s="113">
        <v>3361.1</v>
      </c>
      <c r="F141" s="130">
        <f t="shared" si="38"/>
        <v>0.19289999999999999</v>
      </c>
      <c r="G141" s="113">
        <v>3361.1</v>
      </c>
      <c r="H141" s="130">
        <f t="shared" si="39"/>
        <v>0.19289999999999999</v>
      </c>
      <c r="I141" s="113">
        <v>17428.189999999999</v>
      </c>
      <c r="J141" s="179"/>
      <c r="K141" s="108"/>
      <c r="L141" s="56"/>
      <c r="M141" s="57"/>
    </row>
    <row r="142" spans="1:13" s="59" customFormat="1" ht="47.25" customHeight="1" outlineLevel="1" x14ac:dyDescent="0.25">
      <c r="A142" s="95"/>
      <c r="B142" s="120" t="s">
        <v>37</v>
      </c>
      <c r="C142" s="113"/>
      <c r="D142" s="113"/>
      <c r="E142" s="113"/>
      <c r="F142" s="130"/>
      <c r="G142" s="113"/>
      <c r="H142" s="130"/>
      <c r="I142" s="110"/>
      <c r="J142" s="179"/>
      <c r="K142" s="108"/>
      <c r="L142" s="56"/>
      <c r="M142" s="57"/>
    </row>
    <row r="143" spans="1:13" s="59" customFormat="1" outlineLevel="1" x14ac:dyDescent="0.25">
      <c r="A143" s="95"/>
      <c r="B143" s="120" t="s">
        <v>38</v>
      </c>
      <c r="C143" s="113"/>
      <c r="D143" s="113"/>
      <c r="E143" s="113"/>
      <c r="F143" s="130"/>
      <c r="G143" s="113"/>
      <c r="H143" s="130"/>
      <c r="I143" s="110"/>
      <c r="J143" s="179"/>
      <c r="K143" s="108"/>
      <c r="L143" s="56"/>
      <c r="M143" s="57"/>
    </row>
    <row r="144" spans="1:13" s="59" customFormat="1" outlineLevel="1" x14ac:dyDescent="0.25">
      <c r="A144" s="95"/>
      <c r="B144" s="120" t="s">
        <v>13</v>
      </c>
      <c r="C144" s="113"/>
      <c r="D144" s="124"/>
      <c r="E144" s="113"/>
      <c r="F144" s="130"/>
      <c r="G144" s="113"/>
      <c r="H144" s="130"/>
      <c r="I144" s="110"/>
      <c r="J144" s="179"/>
      <c r="K144" s="108"/>
      <c r="L144" s="56"/>
      <c r="M144" s="57"/>
    </row>
    <row r="145" spans="1:13" s="59" customFormat="1" outlineLevel="1" collapsed="1" x14ac:dyDescent="0.25">
      <c r="A145" s="95"/>
      <c r="B145" s="120" t="s">
        <v>5</v>
      </c>
      <c r="C145" s="113"/>
      <c r="D145" s="124"/>
      <c r="E145" s="113"/>
      <c r="F145" s="130"/>
      <c r="G145" s="113"/>
      <c r="H145" s="130"/>
      <c r="I145" s="110"/>
      <c r="J145" s="179"/>
      <c r="K145" s="108"/>
      <c r="L145" s="56"/>
      <c r="M145" s="57"/>
    </row>
    <row r="146" spans="1:13" s="52" customFormat="1" ht="131.25" customHeight="1" x14ac:dyDescent="0.25">
      <c r="A146" s="78" t="s">
        <v>48</v>
      </c>
      <c r="B146" s="87" t="s">
        <v>41</v>
      </c>
      <c r="C146" s="115">
        <f t="shared" ref="C146:D146" si="41">SUM(C147:C151)</f>
        <v>4139.8</v>
      </c>
      <c r="D146" s="114">
        <f t="shared" si="41"/>
        <v>3420.1</v>
      </c>
      <c r="E146" s="114">
        <f>SUM(E147:E151)</f>
        <v>1585.44</v>
      </c>
      <c r="F146" s="135">
        <f t="shared" si="38"/>
        <v>0.46360000000000001</v>
      </c>
      <c r="G146" s="114">
        <f>SUM(G147:G151)</f>
        <v>1585.44</v>
      </c>
      <c r="H146" s="135">
        <f t="shared" si="39"/>
        <v>0.46360000000000001</v>
      </c>
      <c r="I146" s="115">
        <f>SUM(I147:I151)</f>
        <v>3420.1</v>
      </c>
      <c r="J146" s="204" t="s">
        <v>100</v>
      </c>
      <c r="K146" s="108"/>
      <c r="L146" s="50"/>
      <c r="M146" s="51"/>
    </row>
    <row r="147" spans="1:13" s="53" customFormat="1" x14ac:dyDescent="0.25">
      <c r="A147" s="78"/>
      <c r="B147" s="122" t="s">
        <v>4</v>
      </c>
      <c r="C147" s="111">
        <v>3170.9</v>
      </c>
      <c r="D147" s="113">
        <v>3150.55</v>
      </c>
      <c r="E147" s="113">
        <v>1585.44</v>
      </c>
      <c r="F147" s="135">
        <f>E147/D147</f>
        <v>0.50319999999999998</v>
      </c>
      <c r="G147" s="113">
        <v>1585.44</v>
      </c>
      <c r="H147" s="130">
        <f t="shared" si="39"/>
        <v>0.50319999999999998</v>
      </c>
      <c r="I147" s="111">
        <v>3150.55</v>
      </c>
      <c r="J147" s="204"/>
      <c r="K147" s="108"/>
      <c r="L147" s="50"/>
      <c r="M147" s="51"/>
    </row>
    <row r="148" spans="1:13" s="53" customFormat="1" x14ac:dyDescent="0.25">
      <c r="A148" s="78"/>
      <c r="B148" s="122" t="s">
        <v>37</v>
      </c>
      <c r="C148" s="111">
        <v>968.9</v>
      </c>
      <c r="D148" s="113">
        <v>269.55</v>
      </c>
      <c r="E148" s="113">
        <v>0</v>
      </c>
      <c r="F148" s="135">
        <f>E148/D148</f>
        <v>0</v>
      </c>
      <c r="G148" s="113"/>
      <c r="H148" s="130">
        <f t="shared" si="39"/>
        <v>0</v>
      </c>
      <c r="I148" s="111">
        <v>269.55</v>
      </c>
      <c r="J148" s="204"/>
      <c r="K148" s="108"/>
      <c r="L148" s="50"/>
      <c r="M148" s="51"/>
    </row>
    <row r="149" spans="1:13" s="53" customFormat="1" x14ac:dyDescent="0.25">
      <c r="A149" s="78"/>
      <c r="B149" s="122" t="s">
        <v>38</v>
      </c>
      <c r="C149" s="111"/>
      <c r="D149" s="113"/>
      <c r="E149" s="113"/>
      <c r="F149" s="130"/>
      <c r="G149" s="113"/>
      <c r="H149" s="130"/>
      <c r="I149" s="126"/>
      <c r="J149" s="204"/>
      <c r="K149" s="108"/>
      <c r="L149" s="50"/>
      <c r="M149" s="51"/>
    </row>
    <row r="150" spans="1:13" s="53" customFormat="1" x14ac:dyDescent="0.25">
      <c r="A150" s="78"/>
      <c r="B150" s="122" t="s">
        <v>13</v>
      </c>
      <c r="C150" s="111"/>
      <c r="D150" s="124"/>
      <c r="E150" s="113"/>
      <c r="F150" s="130"/>
      <c r="G150" s="113"/>
      <c r="H150" s="130"/>
      <c r="I150" s="126"/>
      <c r="J150" s="204"/>
      <c r="K150" s="108"/>
      <c r="L150" s="50"/>
      <c r="M150" s="51"/>
    </row>
    <row r="151" spans="1:13" s="53" customFormat="1" x14ac:dyDescent="0.25">
      <c r="A151" s="78"/>
      <c r="B151" s="122" t="s">
        <v>5</v>
      </c>
      <c r="C151" s="111"/>
      <c r="D151" s="124"/>
      <c r="E151" s="113"/>
      <c r="F151" s="130"/>
      <c r="G151" s="113"/>
      <c r="H151" s="130"/>
      <c r="I151" s="126"/>
      <c r="J151" s="204"/>
      <c r="K151" s="108"/>
      <c r="L151" s="50"/>
      <c r="M151" s="51"/>
    </row>
    <row r="152" spans="1:13" s="58" customFormat="1" ht="60" customHeight="1" x14ac:dyDescent="0.25">
      <c r="A152" s="95" t="s">
        <v>49</v>
      </c>
      <c r="B152" s="96" t="s">
        <v>55</v>
      </c>
      <c r="C152" s="114">
        <f t="shared" ref="C152:E152" si="42">SUM(C153:C157)</f>
        <v>0</v>
      </c>
      <c r="D152" s="114">
        <f t="shared" si="42"/>
        <v>0</v>
      </c>
      <c r="E152" s="114">
        <f t="shared" si="42"/>
        <v>0</v>
      </c>
      <c r="F152" s="130"/>
      <c r="G152" s="114">
        <f>SUM(G153:G157)</f>
        <v>0</v>
      </c>
      <c r="H152" s="135"/>
      <c r="I152" s="18">
        <f>I153</f>
        <v>0</v>
      </c>
      <c r="J152" s="202"/>
      <c r="K152" s="108"/>
      <c r="L152" s="56"/>
      <c r="M152" s="57"/>
    </row>
    <row r="153" spans="1:13" s="59" customFormat="1" ht="44.25" customHeight="1" x14ac:dyDescent="0.25">
      <c r="A153" s="95"/>
      <c r="B153" s="120" t="s">
        <v>4</v>
      </c>
      <c r="C153" s="113"/>
      <c r="D153" s="113"/>
      <c r="E153" s="113"/>
      <c r="F153" s="130"/>
      <c r="G153" s="113"/>
      <c r="H153" s="130"/>
      <c r="I153" s="18"/>
      <c r="J153" s="202"/>
      <c r="K153" s="108"/>
      <c r="L153" s="56"/>
      <c r="M153" s="57"/>
    </row>
    <row r="154" spans="1:13" s="59" customFormat="1" ht="35.25" customHeight="1" x14ac:dyDescent="0.25">
      <c r="A154" s="95"/>
      <c r="B154" s="120" t="s">
        <v>37</v>
      </c>
      <c r="C154" s="113"/>
      <c r="D154" s="113"/>
      <c r="E154" s="113"/>
      <c r="F154" s="130"/>
      <c r="G154" s="113"/>
      <c r="H154" s="130"/>
      <c r="I154" s="110"/>
      <c r="J154" s="202"/>
      <c r="K154" s="108"/>
      <c r="L154" s="56"/>
      <c r="M154" s="57"/>
    </row>
    <row r="155" spans="1:13" s="59" customFormat="1" ht="39.75" customHeight="1" x14ac:dyDescent="0.25">
      <c r="A155" s="95"/>
      <c r="B155" s="120" t="s">
        <v>38</v>
      </c>
      <c r="C155" s="113"/>
      <c r="D155" s="113"/>
      <c r="E155" s="113"/>
      <c r="F155" s="130"/>
      <c r="G155" s="113"/>
      <c r="H155" s="130"/>
      <c r="I155" s="110"/>
      <c r="J155" s="202"/>
      <c r="K155" s="108"/>
      <c r="L155" s="56"/>
      <c r="M155" s="57"/>
    </row>
    <row r="156" spans="1:13" s="59" customFormat="1" ht="45.75" customHeight="1" x14ac:dyDescent="0.25">
      <c r="A156" s="95"/>
      <c r="B156" s="120" t="s">
        <v>13</v>
      </c>
      <c r="C156" s="113"/>
      <c r="D156" s="124"/>
      <c r="E156" s="113"/>
      <c r="F156" s="130"/>
      <c r="G156" s="113"/>
      <c r="H156" s="130"/>
      <c r="I156" s="110"/>
      <c r="J156" s="202"/>
      <c r="K156" s="108"/>
      <c r="L156" s="56"/>
      <c r="M156" s="57"/>
    </row>
    <row r="157" spans="1:13" s="59" customFormat="1" ht="122.25" customHeight="1" x14ac:dyDescent="0.25">
      <c r="A157" s="95"/>
      <c r="B157" s="120" t="s">
        <v>5</v>
      </c>
      <c r="C157" s="113"/>
      <c r="D157" s="124"/>
      <c r="E157" s="113"/>
      <c r="F157" s="130"/>
      <c r="G157" s="113"/>
      <c r="H157" s="130"/>
      <c r="I157" s="110"/>
      <c r="J157" s="202"/>
      <c r="K157" s="108"/>
      <c r="L157" s="56"/>
      <c r="M157" s="57"/>
    </row>
    <row r="158" spans="1:13" s="44" customFormat="1" x14ac:dyDescent="0.25">
      <c r="A158" s="188" t="s">
        <v>20</v>
      </c>
      <c r="B158" s="177" t="s">
        <v>96</v>
      </c>
      <c r="C158" s="178">
        <f>SUM(C160:C164)</f>
        <v>304025.59999999998</v>
      </c>
      <c r="D158" s="178">
        <f>SUM(D160:D164)</f>
        <v>304416.69</v>
      </c>
      <c r="E158" s="178">
        <f>SUM(E160:E164)</f>
        <v>138483.07999999999</v>
      </c>
      <c r="F158" s="189">
        <f t="shared" si="38"/>
        <v>0.45490000000000003</v>
      </c>
      <c r="G158" s="178">
        <f t="shared" ref="G158" si="43">SUM(G160:G164)</f>
        <v>136740.35999999999</v>
      </c>
      <c r="H158" s="189">
        <f t="shared" si="39"/>
        <v>0.44919999999999999</v>
      </c>
      <c r="I158" s="178">
        <f>I160+I161+I162+I163+I164</f>
        <v>304142.24</v>
      </c>
      <c r="J158" s="174" t="s">
        <v>125</v>
      </c>
      <c r="K158" s="108"/>
      <c r="L158" s="33"/>
      <c r="M158" s="34"/>
    </row>
    <row r="159" spans="1:13" s="44" customFormat="1" ht="408.75" customHeight="1" x14ac:dyDescent="0.25">
      <c r="A159" s="188"/>
      <c r="B159" s="177"/>
      <c r="C159" s="178"/>
      <c r="D159" s="178"/>
      <c r="E159" s="178"/>
      <c r="F159" s="189"/>
      <c r="G159" s="178"/>
      <c r="H159" s="189"/>
      <c r="I159" s="178"/>
      <c r="J159" s="174"/>
      <c r="K159" s="108"/>
      <c r="L159" s="33"/>
      <c r="M159" s="34"/>
    </row>
    <row r="160" spans="1:13" s="36" customFormat="1" ht="119.25" customHeight="1" x14ac:dyDescent="0.25">
      <c r="A160" s="188"/>
      <c r="B160" s="138" t="s">
        <v>4</v>
      </c>
      <c r="C160" s="111">
        <v>18110.400000000001</v>
      </c>
      <c r="D160" s="111">
        <v>18110.400000000001</v>
      </c>
      <c r="E160" s="111">
        <v>2109.52</v>
      </c>
      <c r="F160" s="112">
        <f>E160/D160</f>
        <v>0.11650000000000001</v>
      </c>
      <c r="G160" s="111">
        <v>2109.52</v>
      </c>
      <c r="H160" s="112">
        <f>G160/D160</f>
        <v>0.11650000000000001</v>
      </c>
      <c r="I160" s="111">
        <v>18110.400000000001</v>
      </c>
      <c r="J160" s="174"/>
      <c r="K160" s="108"/>
      <c r="L160" s="33"/>
      <c r="M160" s="34"/>
    </row>
    <row r="161" spans="1:13" s="46" customFormat="1" ht="144.75" customHeight="1" x14ac:dyDescent="0.25">
      <c r="A161" s="188"/>
      <c r="B161" s="145" t="s">
        <v>16</v>
      </c>
      <c r="C161" s="111">
        <v>79892.100000000006</v>
      </c>
      <c r="D161" s="111">
        <v>79882.3</v>
      </c>
      <c r="E161" s="111">
        <f>6087.8+4922.22</f>
        <v>11010.02</v>
      </c>
      <c r="F161" s="112">
        <f>E161/D161</f>
        <v>0.13780000000000001</v>
      </c>
      <c r="G161" s="111">
        <v>9267.2999999999993</v>
      </c>
      <c r="H161" s="112">
        <f>G161/D161</f>
        <v>0.11600000000000001</v>
      </c>
      <c r="I161" s="111">
        <v>79882.3</v>
      </c>
      <c r="J161" s="174"/>
      <c r="K161" s="108"/>
      <c r="L161" s="38"/>
      <c r="M161" s="34"/>
    </row>
    <row r="162" spans="1:13" s="36" customFormat="1" ht="272.25" customHeight="1" x14ac:dyDescent="0.25">
      <c r="A162" s="188"/>
      <c r="B162" s="138" t="s">
        <v>11</v>
      </c>
      <c r="C162" s="113">
        <v>15577.08</v>
      </c>
      <c r="D162" s="113">
        <v>15977.97</v>
      </c>
      <c r="E162" s="113">
        <f>G162</f>
        <v>2212.5</v>
      </c>
      <c r="F162" s="130">
        <f>E162/D162</f>
        <v>0.13850000000000001</v>
      </c>
      <c r="G162" s="113">
        <v>2212.5</v>
      </c>
      <c r="H162" s="130">
        <f>G162/D162</f>
        <v>0.13850000000000001</v>
      </c>
      <c r="I162" s="113">
        <v>15703.52</v>
      </c>
      <c r="J162" s="174"/>
      <c r="K162" s="108"/>
      <c r="L162" s="33"/>
      <c r="M162" s="34"/>
    </row>
    <row r="163" spans="1:13" s="36" customFormat="1" ht="291.75" customHeight="1" x14ac:dyDescent="0.25">
      <c r="A163" s="188"/>
      <c r="B163" s="138" t="s">
        <v>13</v>
      </c>
      <c r="C163" s="19"/>
      <c r="D163" s="19"/>
      <c r="E163" s="127"/>
      <c r="F163" s="67"/>
      <c r="G163" s="127"/>
      <c r="H163" s="67"/>
      <c r="I163" s="19"/>
      <c r="J163" s="174"/>
      <c r="K163" s="108"/>
      <c r="L163" s="33"/>
      <c r="M163" s="34"/>
    </row>
    <row r="164" spans="1:13" s="36" customFormat="1" ht="248.25" customHeight="1" x14ac:dyDescent="0.25">
      <c r="A164" s="188"/>
      <c r="B164" s="120" t="s">
        <v>5</v>
      </c>
      <c r="C164" s="111">
        <v>190446.02</v>
      </c>
      <c r="D164" s="111">
        <v>190446.02</v>
      </c>
      <c r="E164" s="111">
        <f>G164</f>
        <v>123151.03999999999</v>
      </c>
      <c r="F164" s="112">
        <f t="shared" ref="F164:F180" si="44">E164/D164</f>
        <v>0.64659999999999995</v>
      </c>
      <c r="G164" s="111">
        <v>123151.03999999999</v>
      </c>
      <c r="H164" s="112">
        <f t="shared" ref="H164:H170" si="45">G164/D164</f>
        <v>0.64659999999999995</v>
      </c>
      <c r="I164" s="111">
        <v>190446.02</v>
      </c>
      <c r="J164" s="174"/>
      <c r="K164" s="108"/>
      <c r="L164" s="33"/>
      <c r="M164" s="34"/>
    </row>
    <row r="165" spans="1:13" s="44" customFormat="1" x14ac:dyDescent="0.25">
      <c r="A165" s="184" t="s">
        <v>21</v>
      </c>
      <c r="B165" s="186" t="s">
        <v>113</v>
      </c>
      <c r="C165" s="176">
        <f>C167+C168+C169+C170+C171</f>
        <v>36453.160000000003</v>
      </c>
      <c r="D165" s="176">
        <f>D167+D168+D169+D170+D171</f>
        <v>37168.26</v>
      </c>
      <c r="E165" s="176">
        <f>E167+E168+E169+E170+E171</f>
        <v>25153.03</v>
      </c>
      <c r="F165" s="187">
        <f t="shared" si="44"/>
        <v>0.67669999999999997</v>
      </c>
      <c r="G165" s="176">
        <f>G167+G168+G169+G170+G171</f>
        <v>24637.89</v>
      </c>
      <c r="H165" s="187">
        <f t="shared" si="45"/>
        <v>0.66290000000000004</v>
      </c>
      <c r="I165" s="176">
        <f>I167+I168+I169+I170+I171</f>
        <v>37168.26</v>
      </c>
      <c r="J165" s="180" t="s">
        <v>128</v>
      </c>
      <c r="K165" s="108"/>
      <c r="L165" s="33"/>
      <c r="M165" s="34"/>
    </row>
    <row r="166" spans="1:13" s="44" customFormat="1" ht="308.25" customHeight="1" x14ac:dyDescent="0.25">
      <c r="A166" s="185"/>
      <c r="B166" s="186"/>
      <c r="C166" s="176"/>
      <c r="D166" s="176"/>
      <c r="E166" s="176"/>
      <c r="F166" s="187"/>
      <c r="G166" s="176"/>
      <c r="H166" s="187"/>
      <c r="I166" s="176"/>
      <c r="J166" s="175"/>
      <c r="K166" s="108"/>
      <c r="L166" s="33"/>
      <c r="M166" s="34"/>
    </row>
    <row r="167" spans="1:13" s="36" customFormat="1" x14ac:dyDescent="0.25">
      <c r="A167" s="92"/>
      <c r="B167" s="167" t="s">
        <v>4</v>
      </c>
      <c r="C167" s="113">
        <v>446.3</v>
      </c>
      <c r="D167" s="113">
        <v>446.3</v>
      </c>
      <c r="E167" s="113">
        <v>47.32</v>
      </c>
      <c r="F167" s="130">
        <f>E167/D167</f>
        <v>0.106</v>
      </c>
      <c r="G167" s="113">
        <v>47.32</v>
      </c>
      <c r="H167" s="130">
        <f>G167/D167</f>
        <v>0.106</v>
      </c>
      <c r="I167" s="113">
        <v>446.3</v>
      </c>
      <c r="J167" s="175"/>
      <c r="K167" s="108"/>
      <c r="L167" s="33"/>
      <c r="M167" s="34"/>
    </row>
    <row r="168" spans="1:13" s="36" customFormat="1" x14ac:dyDescent="0.25">
      <c r="A168" s="92"/>
      <c r="B168" s="167" t="s">
        <v>16</v>
      </c>
      <c r="C168" s="113">
        <v>21304.9</v>
      </c>
      <c r="D168" s="113">
        <v>21304.9</v>
      </c>
      <c r="E168" s="113">
        <v>13621.58</v>
      </c>
      <c r="F168" s="130">
        <f t="shared" si="44"/>
        <v>0.63939999999999997</v>
      </c>
      <c r="G168" s="113">
        <v>13106.44</v>
      </c>
      <c r="H168" s="130">
        <f t="shared" si="45"/>
        <v>0.61519999999999997</v>
      </c>
      <c r="I168" s="113">
        <v>21304.9</v>
      </c>
      <c r="J168" s="175"/>
      <c r="K168" s="108"/>
      <c r="L168" s="33"/>
      <c r="M168" s="34"/>
    </row>
    <row r="169" spans="1:13" s="36" customFormat="1" x14ac:dyDescent="0.25">
      <c r="A169" s="92"/>
      <c r="B169" s="167" t="s">
        <v>11</v>
      </c>
      <c r="C169" s="113">
        <v>3295.91</v>
      </c>
      <c r="D169" s="113">
        <v>3018.79</v>
      </c>
      <c r="E169" s="113">
        <f>G169</f>
        <v>1352.73</v>
      </c>
      <c r="F169" s="130">
        <f t="shared" si="44"/>
        <v>0.4481</v>
      </c>
      <c r="G169" s="113">
        <v>1352.73</v>
      </c>
      <c r="H169" s="130">
        <f t="shared" si="45"/>
        <v>0.4481</v>
      </c>
      <c r="I169" s="113">
        <f>D169</f>
        <v>3018.79</v>
      </c>
      <c r="J169" s="175"/>
      <c r="K169" s="108"/>
      <c r="L169" s="33"/>
      <c r="M169" s="34"/>
    </row>
    <row r="170" spans="1:13" s="36" customFormat="1" x14ac:dyDescent="0.25">
      <c r="A170" s="92"/>
      <c r="B170" s="167" t="s">
        <v>13</v>
      </c>
      <c r="C170" s="113">
        <v>11406.05</v>
      </c>
      <c r="D170" s="113">
        <v>12398.27</v>
      </c>
      <c r="E170" s="113">
        <f>G170</f>
        <v>10131.4</v>
      </c>
      <c r="F170" s="130">
        <f t="shared" si="44"/>
        <v>0.81720000000000004</v>
      </c>
      <c r="G170" s="113">
        <v>10131.4</v>
      </c>
      <c r="H170" s="130">
        <f t="shared" si="45"/>
        <v>0.81720000000000004</v>
      </c>
      <c r="I170" s="113">
        <f>D170</f>
        <v>12398.27</v>
      </c>
      <c r="J170" s="175"/>
      <c r="K170" s="108"/>
      <c r="L170" s="33"/>
      <c r="M170" s="34"/>
    </row>
    <row r="171" spans="1:13" s="36" customFormat="1" ht="356.25" customHeight="1" x14ac:dyDescent="0.25">
      <c r="A171" s="92"/>
      <c r="B171" s="167" t="s">
        <v>5</v>
      </c>
      <c r="C171" s="18"/>
      <c r="D171" s="18"/>
      <c r="E171" s="18"/>
      <c r="F171" s="66"/>
      <c r="G171" s="18"/>
      <c r="H171" s="66"/>
      <c r="I171" s="18"/>
      <c r="J171" s="175"/>
      <c r="K171" s="108"/>
      <c r="L171" s="33"/>
      <c r="M171" s="34"/>
    </row>
    <row r="172" spans="1:13" s="31" customFormat="1" ht="116.25" customHeight="1" x14ac:dyDescent="0.25">
      <c r="A172" s="160" t="s">
        <v>22</v>
      </c>
      <c r="B172" s="125" t="s">
        <v>67</v>
      </c>
      <c r="C172" s="159"/>
      <c r="D172" s="159"/>
      <c r="E172" s="159"/>
      <c r="F172" s="130"/>
      <c r="G172" s="158"/>
      <c r="H172" s="132"/>
      <c r="I172" s="165"/>
      <c r="J172" s="179" t="s">
        <v>36</v>
      </c>
      <c r="K172" s="108"/>
      <c r="L172" s="56"/>
      <c r="M172" s="57"/>
    </row>
    <row r="173" spans="1:13" s="31" customFormat="1" x14ac:dyDescent="0.25">
      <c r="A173" s="160"/>
      <c r="B173" s="157" t="s">
        <v>4</v>
      </c>
      <c r="C173" s="159"/>
      <c r="D173" s="159"/>
      <c r="E173" s="159"/>
      <c r="F173" s="130"/>
      <c r="G173" s="158"/>
      <c r="H173" s="132"/>
      <c r="I173" s="165"/>
      <c r="J173" s="179"/>
      <c r="K173" s="108"/>
      <c r="L173" s="56"/>
      <c r="M173" s="57"/>
    </row>
    <row r="174" spans="1:13" s="31" customFormat="1" x14ac:dyDescent="0.25">
      <c r="A174" s="160"/>
      <c r="B174" s="157" t="s">
        <v>16</v>
      </c>
      <c r="C174" s="159"/>
      <c r="D174" s="159"/>
      <c r="E174" s="159"/>
      <c r="F174" s="130"/>
      <c r="G174" s="158"/>
      <c r="H174" s="132"/>
      <c r="I174" s="165"/>
      <c r="J174" s="179"/>
      <c r="K174" s="108"/>
      <c r="L174" s="56"/>
      <c r="M174" s="57"/>
    </row>
    <row r="175" spans="1:13" s="31" customFormat="1" x14ac:dyDescent="0.25">
      <c r="A175" s="160"/>
      <c r="B175" s="157" t="s">
        <v>11</v>
      </c>
      <c r="C175" s="159"/>
      <c r="D175" s="159"/>
      <c r="E175" s="159"/>
      <c r="F175" s="130"/>
      <c r="G175" s="158"/>
      <c r="H175" s="132"/>
      <c r="I175" s="165"/>
      <c r="J175" s="179"/>
      <c r="K175" s="108"/>
      <c r="L175" s="56"/>
      <c r="M175" s="57"/>
    </row>
    <row r="176" spans="1:13" s="31" customFormat="1" x14ac:dyDescent="0.25">
      <c r="A176" s="160"/>
      <c r="B176" s="157" t="s">
        <v>13</v>
      </c>
      <c r="C176" s="159"/>
      <c r="D176" s="159"/>
      <c r="E176" s="159"/>
      <c r="F176" s="130"/>
      <c r="G176" s="158"/>
      <c r="H176" s="132"/>
      <c r="I176" s="165"/>
      <c r="J176" s="179"/>
      <c r="K176" s="108"/>
      <c r="L176" s="56"/>
      <c r="M176" s="57"/>
    </row>
    <row r="177" spans="1:13" s="31" customFormat="1" x14ac:dyDescent="0.25">
      <c r="A177" s="160"/>
      <c r="B177" s="157" t="s">
        <v>5</v>
      </c>
      <c r="C177" s="159"/>
      <c r="D177" s="159"/>
      <c r="E177" s="159"/>
      <c r="F177" s="130"/>
      <c r="G177" s="158"/>
      <c r="H177" s="132"/>
      <c r="I177" s="165"/>
      <c r="J177" s="179"/>
      <c r="K177" s="108"/>
      <c r="L177" s="56"/>
      <c r="M177" s="57"/>
    </row>
    <row r="178" spans="1:13" s="45" customFormat="1" ht="108" customHeight="1" x14ac:dyDescent="0.25">
      <c r="A178" s="92" t="s">
        <v>23</v>
      </c>
      <c r="B178" s="148" t="s">
        <v>98</v>
      </c>
      <c r="C178" s="123">
        <f>SUM(C179:C183)</f>
        <v>252.2</v>
      </c>
      <c r="D178" s="123">
        <f t="shared" ref="D178:I178" si="46">SUM(D179:D183)</f>
        <v>261.8</v>
      </c>
      <c r="E178" s="123">
        <f t="shared" si="46"/>
        <v>249.65</v>
      </c>
      <c r="F178" s="130">
        <f t="shared" si="44"/>
        <v>0.9536</v>
      </c>
      <c r="G178" s="123">
        <f t="shared" si="46"/>
        <v>239.55</v>
      </c>
      <c r="H178" s="132">
        <f t="shared" ref="H178" si="47">G178/D178</f>
        <v>0.91500000000000004</v>
      </c>
      <c r="I178" s="166">
        <f t="shared" si="46"/>
        <v>261.8</v>
      </c>
      <c r="J178" s="179" t="s">
        <v>114</v>
      </c>
      <c r="K178" s="108"/>
      <c r="L178" s="33"/>
      <c r="M178" s="34"/>
    </row>
    <row r="179" spans="1:13" s="45" customFormat="1" x14ac:dyDescent="0.25">
      <c r="A179" s="92"/>
      <c r="B179" s="122" t="s">
        <v>4</v>
      </c>
      <c r="C179" s="111"/>
      <c r="D179" s="111"/>
      <c r="E179" s="111"/>
      <c r="F179" s="130"/>
      <c r="G179" s="111"/>
      <c r="H179" s="130"/>
      <c r="I179" s="111"/>
      <c r="J179" s="179"/>
      <c r="K179" s="108"/>
      <c r="L179" s="33"/>
      <c r="M179" s="34"/>
    </row>
    <row r="180" spans="1:13" s="45" customFormat="1" x14ac:dyDescent="0.25">
      <c r="A180" s="92"/>
      <c r="B180" s="122" t="s">
        <v>16</v>
      </c>
      <c r="C180" s="111">
        <v>252.2</v>
      </c>
      <c r="D180" s="111">
        <v>261.8</v>
      </c>
      <c r="E180" s="111">
        <v>249.65</v>
      </c>
      <c r="F180" s="130">
        <f t="shared" si="44"/>
        <v>0.9536</v>
      </c>
      <c r="G180" s="111">
        <v>239.55</v>
      </c>
      <c r="H180" s="130">
        <f>G180/D180</f>
        <v>0.91500000000000004</v>
      </c>
      <c r="I180" s="111">
        <v>261.8</v>
      </c>
      <c r="J180" s="179"/>
      <c r="K180" s="108"/>
      <c r="L180" s="33"/>
      <c r="M180" s="34"/>
    </row>
    <row r="181" spans="1:13" s="45" customFormat="1" x14ac:dyDescent="0.25">
      <c r="A181" s="92"/>
      <c r="B181" s="122" t="s">
        <v>11</v>
      </c>
      <c r="C181" s="19"/>
      <c r="D181" s="19"/>
      <c r="E181" s="111"/>
      <c r="F181" s="112"/>
      <c r="G181" s="111"/>
      <c r="H181" s="130"/>
      <c r="I181" s="111"/>
      <c r="J181" s="179"/>
      <c r="K181" s="108"/>
      <c r="L181" s="33"/>
      <c r="M181" s="34"/>
    </row>
    <row r="182" spans="1:13" s="45" customFormat="1" x14ac:dyDescent="0.25">
      <c r="A182" s="92"/>
      <c r="B182" s="122" t="s">
        <v>13</v>
      </c>
      <c r="C182" s="19"/>
      <c r="D182" s="19"/>
      <c r="E182" s="19"/>
      <c r="F182" s="67"/>
      <c r="G182" s="19"/>
      <c r="H182" s="67"/>
      <c r="I182" s="111"/>
      <c r="J182" s="179"/>
      <c r="K182" s="108"/>
      <c r="L182" s="33"/>
      <c r="M182" s="34"/>
    </row>
    <row r="183" spans="1:13" s="45" customFormat="1" x14ac:dyDescent="0.25">
      <c r="A183" s="92"/>
      <c r="B183" s="122" t="s">
        <v>5</v>
      </c>
      <c r="C183" s="19"/>
      <c r="D183" s="19"/>
      <c r="E183" s="19"/>
      <c r="F183" s="67"/>
      <c r="G183" s="19"/>
      <c r="H183" s="67"/>
      <c r="I183" s="111"/>
      <c r="J183" s="179"/>
      <c r="K183" s="108"/>
      <c r="L183" s="33"/>
      <c r="M183" s="34"/>
    </row>
    <row r="184" spans="1:13" s="47" customFormat="1" ht="291.75" customHeight="1" x14ac:dyDescent="0.25">
      <c r="A184" s="92" t="s">
        <v>24</v>
      </c>
      <c r="B184" s="148" t="s">
        <v>109</v>
      </c>
      <c r="C184" s="154">
        <f>C186+C185+C187+C188+C189</f>
        <v>243955.92</v>
      </c>
      <c r="D184" s="154">
        <f>D186+D185+D187+D188+D189</f>
        <v>282794.83</v>
      </c>
      <c r="E184" s="154">
        <f t="shared" ref="E184" si="48">E186+E185+E187+E188+E189</f>
        <v>188337.43</v>
      </c>
      <c r="F184" s="132">
        <f>E184/D184</f>
        <v>0.66600000000000004</v>
      </c>
      <c r="G184" s="151">
        <f>G186+G185+G187+G188+G189</f>
        <v>188337.43</v>
      </c>
      <c r="H184" s="132">
        <f t="shared" ref="H184" si="49">G184/D184</f>
        <v>0.66600000000000004</v>
      </c>
      <c r="I184" s="154">
        <f>I186+I185+I187+I188+I189</f>
        <v>282794.83</v>
      </c>
      <c r="J184" s="180" t="s">
        <v>117</v>
      </c>
      <c r="K184" s="108"/>
      <c r="L184" s="33"/>
      <c r="M184" s="34"/>
    </row>
    <row r="185" spans="1:13" s="36" customFormat="1" ht="96.75" customHeight="1" x14ac:dyDescent="0.25">
      <c r="A185" s="92"/>
      <c r="B185" s="156" t="s">
        <v>4</v>
      </c>
      <c r="C185" s="18"/>
      <c r="D185" s="18"/>
      <c r="E185" s="18"/>
      <c r="F185" s="66"/>
      <c r="G185" s="111"/>
      <c r="H185" s="130"/>
      <c r="I185" s="113"/>
      <c r="J185" s="175"/>
      <c r="K185" s="108"/>
      <c r="L185" s="33"/>
      <c r="M185" s="34"/>
    </row>
    <row r="186" spans="1:13" s="36" customFormat="1" ht="96.75" customHeight="1" x14ac:dyDescent="0.25">
      <c r="A186" s="92"/>
      <c r="B186" s="156" t="s">
        <v>16</v>
      </c>
      <c r="C186" s="113">
        <v>224499.20000000001</v>
      </c>
      <c r="D186" s="113">
        <v>261388.7</v>
      </c>
      <c r="E186" s="113">
        <v>175782.39</v>
      </c>
      <c r="F186" s="130">
        <f>E186/D186</f>
        <v>0.67249999999999999</v>
      </c>
      <c r="G186" s="111">
        <v>175782.39</v>
      </c>
      <c r="H186" s="130">
        <f>G186/D186</f>
        <v>0.67249999999999999</v>
      </c>
      <c r="I186" s="113">
        <v>261388.7</v>
      </c>
      <c r="J186" s="175"/>
      <c r="K186" s="108"/>
      <c r="L186" s="33"/>
      <c r="M186" s="34"/>
    </row>
    <row r="187" spans="1:13" s="36" customFormat="1" ht="96.75" customHeight="1" x14ac:dyDescent="0.25">
      <c r="A187" s="92"/>
      <c r="B187" s="156" t="s">
        <v>11</v>
      </c>
      <c r="C187" s="113">
        <v>12237.34</v>
      </c>
      <c r="D187" s="113">
        <v>14178.93</v>
      </c>
      <c r="E187" s="113">
        <f>G187</f>
        <v>11261.34</v>
      </c>
      <c r="F187" s="130">
        <f>E187/D187</f>
        <v>0.79420000000000002</v>
      </c>
      <c r="G187" s="113">
        <v>11261.34</v>
      </c>
      <c r="H187" s="130">
        <f>G187/D187</f>
        <v>0.79420000000000002</v>
      </c>
      <c r="I187" s="113">
        <v>14178.93</v>
      </c>
      <c r="J187" s="175"/>
      <c r="K187" s="108"/>
      <c r="L187" s="33"/>
      <c r="M187" s="34"/>
    </row>
    <row r="188" spans="1:13" s="36" customFormat="1" ht="41.25" customHeight="1" x14ac:dyDescent="0.25">
      <c r="A188" s="92"/>
      <c r="B188" s="156" t="s">
        <v>13</v>
      </c>
      <c r="C188" s="113">
        <v>7219.38</v>
      </c>
      <c r="D188" s="113">
        <v>7227.2</v>
      </c>
      <c r="E188" s="113">
        <v>1293.7</v>
      </c>
      <c r="F188" s="130">
        <f>E188/D188</f>
        <v>0.17899999999999999</v>
      </c>
      <c r="G188" s="113">
        <v>1293.7</v>
      </c>
      <c r="H188" s="130">
        <f>G188/D188</f>
        <v>0.17899999999999999</v>
      </c>
      <c r="I188" s="113">
        <f>D188</f>
        <v>7227.2</v>
      </c>
      <c r="J188" s="175"/>
      <c r="K188" s="108"/>
      <c r="L188" s="33"/>
      <c r="M188" s="34"/>
    </row>
    <row r="189" spans="1:13" s="36" customFormat="1" ht="35.25" customHeight="1" x14ac:dyDescent="0.25">
      <c r="A189" s="92"/>
      <c r="B189" s="156" t="s">
        <v>5</v>
      </c>
      <c r="C189" s="18"/>
      <c r="D189" s="18"/>
      <c r="E189" s="18"/>
      <c r="F189" s="66"/>
      <c r="G189" s="19"/>
      <c r="H189" s="66"/>
      <c r="I189" s="113"/>
      <c r="J189" s="175"/>
      <c r="K189" s="108"/>
      <c r="L189" s="33"/>
      <c r="M189" s="34"/>
    </row>
    <row r="190" spans="1:13" s="32" customFormat="1" ht="83.25" customHeight="1" x14ac:dyDescent="0.25">
      <c r="A190" s="152" t="s">
        <v>25</v>
      </c>
      <c r="B190" s="125" t="s">
        <v>68</v>
      </c>
      <c r="C190" s="154"/>
      <c r="D190" s="154"/>
      <c r="E190" s="164"/>
      <c r="F190" s="132"/>
      <c r="G190" s="151"/>
      <c r="H190" s="132"/>
      <c r="I190" s="165"/>
      <c r="J190" s="156" t="s">
        <v>36</v>
      </c>
      <c r="K190" s="108"/>
      <c r="L190" s="56"/>
      <c r="M190" s="57"/>
    </row>
    <row r="191" spans="1:13" s="37" customFormat="1" ht="108" customHeight="1" x14ac:dyDescent="0.4">
      <c r="A191" s="92" t="s">
        <v>26</v>
      </c>
      <c r="B191" s="125" t="s">
        <v>99</v>
      </c>
      <c r="C191" s="123">
        <f>SUM(C192:C196)</f>
        <v>690117.95</v>
      </c>
      <c r="D191" s="123">
        <f t="shared" ref="D191:G191" si="50">SUM(D192:D196)</f>
        <v>763266.74</v>
      </c>
      <c r="E191" s="123">
        <f t="shared" si="50"/>
        <v>415875.43</v>
      </c>
      <c r="F191" s="133">
        <f>E191/D191</f>
        <v>0.54490000000000005</v>
      </c>
      <c r="G191" s="123">
        <f t="shared" si="50"/>
        <v>415875.43</v>
      </c>
      <c r="H191" s="133">
        <f>G191/D191</f>
        <v>0.54490000000000005</v>
      </c>
      <c r="I191" s="149">
        <f>SUM(I192:I196)</f>
        <v>763266.74</v>
      </c>
      <c r="J191" s="180" t="s">
        <v>122</v>
      </c>
      <c r="K191" s="108"/>
      <c r="L191" s="33"/>
      <c r="M191" s="34"/>
    </row>
    <row r="192" spans="1:13" s="37" customFormat="1" ht="62.25" customHeight="1" x14ac:dyDescent="0.4">
      <c r="A192" s="92"/>
      <c r="B192" s="120" t="s">
        <v>4</v>
      </c>
      <c r="C192" s="111"/>
      <c r="D192" s="111"/>
      <c r="E192" s="111"/>
      <c r="F192" s="112"/>
      <c r="G192" s="111"/>
      <c r="H192" s="112"/>
      <c r="I192" s="111"/>
      <c r="J192" s="175"/>
      <c r="K192" s="108"/>
      <c r="L192" s="33"/>
      <c r="M192" s="34"/>
    </row>
    <row r="193" spans="1:13" s="39" customFormat="1" ht="62.25" customHeight="1" x14ac:dyDescent="0.4">
      <c r="A193" s="93"/>
      <c r="B193" s="122" t="s">
        <v>16</v>
      </c>
      <c r="C193" s="111">
        <v>655610.4</v>
      </c>
      <c r="D193" s="111">
        <v>725103.4</v>
      </c>
      <c r="E193" s="111">
        <f>G193</f>
        <v>395081.66</v>
      </c>
      <c r="F193" s="112">
        <f>E193/D193</f>
        <v>0.54490000000000005</v>
      </c>
      <c r="G193" s="111">
        <v>395081.66</v>
      </c>
      <c r="H193" s="112">
        <f>G193/D193</f>
        <v>0.54490000000000005</v>
      </c>
      <c r="I193" s="111">
        <f>437860.5+287242.9</f>
        <v>725103.4</v>
      </c>
      <c r="J193" s="175"/>
      <c r="K193" s="108"/>
      <c r="L193" s="38"/>
      <c r="M193" s="34"/>
    </row>
    <row r="194" spans="1:13" s="39" customFormat="1" ht="62.25" customHeight="1" x14ac:dyDescent="0.4">
      <c r="A194" s="93"/>
      <c r="B194" s="122" t="s">
        <v>11</v>
      </c>
      <c r="C194" s="111">
        <v>34507.550000000003</v>
      </c>
      <c r="D194" s="111">
        <v>38163.339999999997</v>
      </c>
      <c r="E194" s="111">
        <f>G194</f>
        <v>20793.77</v>
      </c>
      <c r="F194" s="112">
        <f>E194/D194</f>
        <v>0.54490000000000005</v>
      </c>
      <c r="G194" s="111">
        <v>20793.77</v>
      </c>
      <c r="H194" s="112">
        <f>G194/D194</f>
        <v>0.54490000000000005</v>
      </c>
      <c r="I194" s="111">
        <f>23045.29+15118.05</f>
        <v>38163.339999999997</v>
      </c>
      <c r="J194" s="175"/>
      <c r="K194" s="108"/>
      <c r="L194" s="38"/>
      <c r="M194" s="34"/>
    </row>
    <row r="195" spans="1:13" s="37" customFormat="1" ht="62.25" customHeight="1" x14ac:dyDescent="0.4">
      <c r="A195" s="92"/>
      <c r="B195" s="120" t="s">
        <v>13</v>
      </c>
      <c r="C195" s="111">
        <v>0</v>
      </c>
      <c r="D195" s="19">
        <v>0</v>
      </c>
      <c r="E195" s="19">
        <v>0</v>
      </c>
      <c r="F195" s="67"/>
      <c r="G195" s="19"/>
      <c r="H195" s="67"/>
      <c r="I195" s="19">
        <v>0</v>
      </c>
      <c r="J195" s="175"/>
      <c r="K195" s="108"/>
      <c r="L195" s="33"/>
      <c r="M195" s="34"/>
    </row>
    <row r="196" spans="1:13" s="37" customFormat="1" ht="62.25" customHeight="1" x14ac:dyDescent="0.4">
      <c r="A196" s="92"/>
      <c r="B196" s="120" t="s">
        <v>5</v>
      </c>
      <c r="C196" s="18"/>
      <c r="D196" s="18"/>
      <c r="E196" s="18"/>
      <c r="F196" s="66"/>
      <c r="G196" s="19"/>
      <c r="H196" s="66"/>
      <c r="I196" s="18"/>
      <c r="J196" s="175"/>
      <c r="K196" s="108"/>
      <c r="L196" s="33"/>
      <c r="M196" s="34"/>
    </row>
    <row r="197" spans="1:13" s="74" customFormat="1" ht="60.75" x14ac:dyDescent="0.25">
      <c r="A197" s="152" t="s">
        <v>27</v>
      </c>
      <c r="B197" s="125" t="s">
        <v>69</v>
      </c>
      <c r="C197" s="154"/>
      <c r="D197" s="154"/>
      <c r="E197" s="164"/>
      <c r="F197" s="132"/>
      <c r="G197" s="151"/>
      <c r="H197" s="132"/>
      <c r="I197" s="165"/>
      <c r="J197" s="156" t="s">
        <v>36</v>
      </c>
      <c r="K197" s="108"/>
      <c r="L197" s="56"/>
      <c r="M197" s="57"/>
    </row>
    <row r="198" spans="1:13" s="70" customFormat="1" ht="121.5" x14ac:dyDescent="0.25">
      <c r="A198" s="93" t="s">
        <v>30</v>
      </c>
      <c r="B198" s="148" t="s">
        <v>108</v>
      </c>
      <c r="C198" s="151">
        <f>C199+C200+C201</f>
        <v>0</v>
      </c>
      <c r="D198" s="151">
        <f t="shared" ref="D198:E198" si="51">D199+D200+D201</f>
        <v>0</v>
      </c>
      <c r="E198" s="151">
        <f t="shared" si="51"/>
        <v>0</v>
      </c>
      <c r="F198" s="153"/>
      <c r="G198" s="151">
        <f>G199+G200+G201</f>
        <v>0</v>
      </c>
      <c r="H198" s="153"/>
      <c r="I198" s="151">
        <f>I199+I200+I201</f>
        <v>0</v>
      </c>
      <c r="J198" s="179" t="s">
        <v>36</v>
      </c>
      <c r="K198" s="108"/>
      <c r="L198" s="50"/>
      <c r="M198" s="51"/>
    </row>
    <row r="199" spans="1:13" s="71" customFormat="1" x14ac:dyDescent="0.25">
      <c r="A199" s="94"/>
      <c r="B199" s="155" t="s">
        <v>4</v>
      </c>
      <c r="C199" s="111"/>
      <c r="D199" s="111"/>
      <c r="E199" s="111"/>
      <c r="F199" s="112"/>
      <c r="G199" s="111"/>
      <c r="H199" s="112"/>
      <c r="I199" s="111"/>
      <c r="J199" s="179"/>
      <c r="K199" s="108"/>
      <c r="L199" s="50"/>
      <c r="M199" s="51"/>
    </row>
    <row r="200" spans="1:13" s="71" customFormat="1" x14ac:dyDescent="0.25">
      <c r="A200" s="94"/>
      <c r="B200" s="155" t="s">
        <v>16</v>
      </c>
      <c r="C200" s="111"/>
      <c r="D200" s="111"/>
      <c r="E200" s="111"/>
      <c r="F200" s="112"/>
      <c r="G200" s="111"/>
      <c r="H200" s="112"/>
      <c r="I200" s="111"/>
      <c r="J200" s="179"/>
      <c r="K200" s="108"/>
      <c r="L200" s="50"/>
      <c r="M200" s="51"/>
    </row>
    <row r="201" spans="1:13" s="71" customFormat="1" x14ac:dyDescent="0.25">
      <c r="A201" s="94"/>
      <c r="B201" s="155" t="s">
        <v>11</v>
      </c>
      <c r="C201" s="111"/>
      <c r="D201" s="111"/>
      <c r="E201" s="111"/>
      <c r="F201" s="112"/>
      <c r="G201" s="111"/>
      <c r="H201" s="112"/>
      <c r="I201" s="111"/>
      <c r="J201" s="179"/>
      <c r="K201" s="108"/>
      <c r="L201" s="50"/>
      <c r="M201" s="51"/>
    </row>
    <row r="202" spans="1:13" s="71" customFormat="1" x14ac:dyDescent="0.25">
      <c r="A202" s="94"/>
      <c r="B202" s="155" t="s">
        <v>13</v>
      </c>
      <c r="C202" s="111"/>
      <c r="D202" s="111"/>
      <c r="E202" s="111"/>
      <c r="F202" s="112"/>
      <c r="G202" s="111"/>
      <c r="H202" s="112"/>
      <c r="I202" s="111"/>
      <c r="J202" s="179"/>
      <c r="K202" s="108"/>
      <c r="L202" s="50"/>
      <c r="M202" s="51"/>
    </row>
    <row r="203" spans="1:13" s="71" customFormat="1" x14ac:dyDescent="0.25">
      <c r="A203" s="94"/>
      <c r="B203" s="155" t="s">
        <v>5</v>
      </c>
      <c r="C203" s="111"/>
      <c r="D203" s="111"/>
      <c r="E203" s="111"/>
      <c r="F203" s="112"/>
      <c r="G203" s="111"/>
      <c r="H203" s="112"/>
      <c r="I203" s="111"/>
      <c r="J203" s="179"/>
      <c r="K203" s="108"/>
      <c r="L203" s="50"/>
      <c r="M203" s="51"/>
    </row>
    <row r="204" spans="1:13" s="72" customFormat="1" ht="97.5" customHeight="1" x14ac:dyDescent="0.25">
      <c r="A204" s="152" t="s">
        <v>29</v>
      </c>
      <c r="B204" s="125" t="s">
        <v>70</v>
      </c>
      <c r="C204" s="151"/>
      <c r="D204" s="151"/>
      <c r="E204" s="151"/>
      <c r="F204" s="153"/>
      <c r="G204" s="151"/>
      <c r="H204" s="153"/>
      <c r="I204" s="162"/>
      <c r="J204" s="156" t="s">
        <v>36</v>
      </c>
      <c r="K204" s="108"/>
      <c r="L204" s="56"/>
      <c r="M204" s="57"/>
    </row>
    <row r="205" spans="1:13" s="72" customFormat="1" ht="97.5" customHeight="1" x14ac:dyDescent="0.25">
      <c r="A205" s="152" t="s">
        <v>28</v>
      </c>
      <c r="B205" s="125" t="s">
        <v>71</v>
      </c>
      <c r="C205" s="151"/>
      <c r="D205" s="151"/>
      <c r="E205" s="151"/>
      <c r="F205" s="153"/>
      <c r="G205" s="151"/>
      <c r="H205" s="153"/>
      <c r="I205" s="162"/>
      <c r="J205" s="156" t="s">
        <v>36</v>
      </c>
      <c r="K205" s="108"/>
      <c r="L205" s="56"/>
      <c r="M205" s="57"/>
    </row>
    <row r="206" spans="1:13" s="75" customFormat="1" ht="115.5" customHeight="1" x14ac:dyDescent="0.4">
      <c r="A206" s="152" t="s">
        <v>72</v>
      </c>
      <c r="B206" s="125" t="s">
        <v>59</v>
      </c>
      <c r="C206" s="151"/>
      <c r="D206" s="151"/>
      <c r="E206" s="161"/>
      <c r="F206" s="153"/>
      <c r="G206" s="151"/>
      <c r="H206" s="153"/>
      <c r="I206" s="162"/>
      <c r="J206" s="156" t="s">
        <v>36</v>
      </c>
      <c r="K206" s="108"/>
      <c r="L206" s="56"/>
      <c r="M206" s="57"/>
    </row>
    <row r="207" spans="1:13" s="37" customFormat="1" ht="280.5" customHeight="1" x14ac:dyDescent="0.4">
      <c r="A207" s="92" t="s">
        <v>57</v>
      </c>
      <c r="B207" s="125" t="s">
        <v>106</v>
      </c>
      <c r="C207" s="154">
        <f>SUM(C208:C211)</f>
        <v>34548.5</v>
      </c>
      <c r="D207" s="154">
        <f>SUM(D208:D211)</f>
        <v>35675.699999999997</v>
      </c>
      <c r="E207" s="154">
        <f>SUM(E208:E211)</f>
        <v>28645.93</v>
      </c>
      <c r="F207" s="132">
        <f>E207/D207</f>
        <v>0.80300000000000005</v>
      </c>
      <c r="G207" s="151">
        <f>SUM(G208:G211)</f>
        <v>28022.02</v>
      </c>
      <c r="H207" s="132">
        <f>G207/D207</f>
        <v>0.78549999999999998</v>
      </c>
      <c r="I207" s="154">
        <f>SUM(I208:I211)</f>
        <v>35675.699999999997</v>
      </c>
      <c r="J207" s="174" t="s">
        <v>107</v>
      </c>
      <c r="K207" s="108"/>
      <c r="L207" s="33"/>
      <c r="M207" s="34"/>
    </row>
    <row r="208" spans="1:13" s="49" customFormat="1" x14ac:dyDescent="0.4">
      <c r="A208" s="92"/>
      <c r="B208" s="156" t="s">
        <v>4</v>
      </c>
      <c r="C208" s="113">
        <v>30806</v>
      </c>
      <c r="D208" s="113">
        <v>31863.1</v>
      </c>
      <c r="E208" s="113">
        <v>26327.35</v>
      </c>
      <c r="F208" s="130">
        <f>E208/D208</f>
        <v>0.82630000000000003</v>
      </c>
      <c r="G208" s="111">
        <v>26327.35</v>
      </c>
      <c r="H208" s="130">
        <f t="shared" ref="H208:H210" si="52">G208/D208</f>
        <v>0.82630000000000003</v>
      </c>
      <c r="I208" s="113">
        <v>31863.1</v>
      </c>
      <c r="J208" s="175"/>
      <c r="K208" s="108"/>
      <c r="L208" s="33"/>
      <c r="M208" s="48"/>
    </row>
    <row r="209" spans="1:13" s="49" customFormat="1" x14ac:dyDescent="0.4">
      <c r="A209" s="92"/>
      <c r="B209" s="156" t="s">
        <v>16</v>
      </c>
      <c r="C209" s="113">
        <v>3742.5</v>
      </c>
      <c r="D209" s="113">
        <v>3742.5</v>
      </c>
      <c r="E209" s="113">
        <v>2250</v>
      </c>
      <c r="F209" s="130">
        <f>E209/D209</f>
        <v>0.60119999999999996</v>
      </c>
      <c r="G209" s="111">
        <v>1626.09</v>
      </c>
      <c r="H209" s="130">
        <f t="shared" si="52"/>
        <v>0.4345</v>
      </c>
      <c r="I209" s="113">
        <v>3742.5</v>
      </c>
      <c r="J209" s="175"/>
      <c r="K209" s="108"/>
      <c r="L209" s="33"/>
      <c r="M209" s="48"/>
    </row>
    <row r="210" spans="1:13" s="49" customFormat="1" x14ac:dyDescent="0.4">
      <c r="A210" s="92"/>
      <c r="B210" s="156" t="s">
        <v>11</v>
      </c>
      <c r="C210" s="113"/>
      <c r="D210" s="113">
        <v>70.099999999999994</v>
      </c>
      <c r="E210" s="113">
        <f>G210</f>
        <v>68.58</v>
      </c>
      <c r="F210" s="130">
        <f>E210/D210</f>
        <v>0.97829999999999995</v>
      </c>
      <c r="G210" s="111">
        <v>68.58</v>
      </c>
      <c r="H210" s="130">
        <f t="shared" si="52"/>
        <v>0.97829999999999995</v>
      </c>
      <c r="I210" s="113">
        <v>70.099999999999994</v>
      </c>
      <c r="J210" s="175"/>
      <c r="K210" s="108"/>
      <c r="L210" s="33"/>
      <c r="M210" s="48"/>
    </row>
    <row r="211" spans="1:13" s="49" customFormat="1" x14ac:dyDescent="0.4">
      <c r="A211" s="92"/>
      <c r="B211" s="156" t="s">
        <v>13</v>
      </c>
      <c r="C211" s="113"/>
      <c r="D211" s="113"/>
      <c r="E211" s="113"/>
      <c r="F211" s="130"/>
      <c r="G211" s="111"/>
      <c r="H211" s="130"/>
      <c r="I211" s="113"/>
      <c r="J211" s="175"/>
      <c r="K211" s="108"/>
      <c r="L211" s="33"/>
      <c r="M211" s="48"/>
    </row>
    <row r="212" spans="1:13" s="75" customFormat="1" ht="81" x14ac:dyDescent="0.4">
      <c r="A212" s="152" t="s">
        <v>74</v>
      </c>
      <c r="B212" s="125" t="s">
        <v>73</v>
      </c>
      <c r="C212" s="151"/>
      <c r="D212" s="151"/>
      <c r="E212" s="161"/>
      <c r="F212" s="153"/>
      <c r="G212" s="151"/>
      <c r="H212" s="153"/>
      <c r="I212" s="162"/>
      <c r="J212" s="156" t="s">
        <v>36</v>
      </c>
      <c r="K212" s="108"/>
      <c r="L212" s="56"/>
      <c r="M212" s="57"/>
    </row>
    <row r="213" spans="1:13" s="75" customFormat="1" ht="60.75" x14ac:dyDescent="0.4">
      <c r="A213" s="152" t="s">
        <v>76</v>
      </c>
      <c r="B213" s="125" t="s">
        <v>75</v>
      </c>
      <c r="C213" s="151"/>
      <c r="D213" s="151"/>
      <c r="E213" s="161"/>
      <c r="F213" s="153"/>
      <c r="G213" s="151"/>
      <c r="H213" s="153"/>
      <c r="I213" s="162"/>
      <c r="J213" s="156" t="s">
        <v>36</v>
      </c>
      <c r="K213" s="108"/>
      <c r="L213" s="56"/>
      <c r="M213" s="57"/>
    </row>
    <row r="223" spans="1:13" x14ac:dyDescent="0.4">
      <c r="B223" s="12" t="s">
        <v>130</v>
      </c>
    </row>
    <row r="428" spans="9:9" x14ac:dyDescent="0.4">
      <c r="I428" s="6"/>
    </row>
    <row r="429" spans="9:9" x14ac:dyDescent="0.4">
      <c r="I429" s="6"/>
    </row>
    <row r="430" spans="9:9" x14ac:dyDescent="0.4">
      <c r="I430" s="6"/>
    </row>
  </sheetData>
  <autoFilter ref="A7:J415"/>
  <customSheetViews>
    <customSheetView guid="{A0A3CD9B-2436-40D7-91DB-589A95FBBF00}" scale="50" showPageBreaks="1" outlineSymbols="0" zeroValues="0" fitToPage="1" printArea="1" showAutoFilter="1" view="pageBreakPreview" topLeftCell="A7">
      <pane xSplit="2" ySplit="2" topLeftCell="C9" activePane="bottomRight" state="frozen"/>
      <selection pane="bottomRight" activeCell="B165" sqref="B165:B166"/>
      <rowBreaks count="28" manualBreakCount="28">
        <brk id="27"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6" fitToHeight="0" orientation="landscape" r:id="rId1"/>
      <autoFilter ref="A7:J415"/>
    </customSheetView>
    <customSheetView guid="{CCF533A2-322B-40E2-88B2-065E6D1D35B4}" scale="50" showPageBreaks="1" outlineSymbols="0" zeroValues="0" fitToPage="1" printArea="1" showAutoFilter="1" view="pageBreakPreview" topLeftCell="A4">
      <pane xSplit="2" ySplit="4" topLeftCell="D53" activePane="bottomRight" state="frozen"/>
      <selection pane="bottomRight" activeCell="I55" sqref="I55"/>
      <rowBreaks count="31" manualBreakCount="31">
        <brk id="23" max="9" man="1"/>
        <brk id="35" max="9" man="1"/>
        <brk id="62" max="9"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8" fitToHeight="0" orientation="landscape" r:id="rId2"/>
      <autoFilter ref="A7:J415"/>
    </customSheetView>
    <customSheetView guid="{13BE7114-35DF-4699-8779-61985C68F6C3}" scale="50" showPageBreaks="1" outlineSymbols="0" zeroValues="0" fitToPage="1" printArea="1" showAutoFilter="1" view="pageBreakPreview" topLeftCell="A5">
      <pane xSplit="4" ySplit="10" topLeftCell="J40" activePane="bottomRight" state="frozen"/>
      <selection pane="bottomRight" activeCell="J37" sqref="J37:J42"/>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8" scale="48" fitToHeight="0" orientation="landscape" horizontalDpi="4294967293" r:id="rId3"/>
      <autoFilter ref="A7:J41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4"/>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5"/>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7"/>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8"/>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9"/>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0"/>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1"/>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2"/>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3"/>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4"/>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6"/>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7"/>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8"/>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0"/>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1"/>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2"/>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3"/>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4"/>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5"/>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6"/>
      <autoFilter ref="A7:J397"/>
    </customSheetView>
    <customSheetView guid="{6E4A7295-8CE0-4D28-ABEF-D38EBAE7C204}" scale="50" showPageBreaks="1" outlineSymbols="0" zeroValues="0" fitToPage="1" printArea="1" showAutoFilter="1" view="pageBreakPreview" topLeftCell="A4">
      <pane xSplit="2" ySplit="5" topLeftCell="C180" activePane="bottomRight" state="frozen"/>
      <selection pane="bottomRight" activeCell="I187" sqref="I187"/>
      <rowBreaks count="31" manualBreakCount="31">
        <brk id="28" max="9" man="1"/>
        <brk id="61" max="9" man="1"/>
        <brk id="128" max="9" man="1"/>
        <brk id="20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1" fitToHeight="0" orientation="landscape" horizontalDpi="4294967293" r:id="rId27"/>
      <autoFilter ref="A7:J415"/>
    </customSheetView>
    <customSheetView guid="{BEA0FDBA-BB07-4C19-8BBD-5E57EE395C09}" scale="50" showPageBreaks="1" outlineSymbols="0" zeroValues="0" fitToPage="1" printArea="1" showAutoFilter="1" view="pageBreakPreview" topLeftCell="D1">
      <selection activeCell="D13" sqref="D13"/>
      <rowBreaks count="34" manualBreakCount="34">
        <brk id="23" max="9" man="1"/>
        <brk id="59" max="9" man="1"/>
        <brk id="102" max="9" man="1"/>
        <brk id="143" max="9" man="1"/>
        <brk id="157" max="9" man="1"/>
        <brk id="164" max="9" man="1"/>
        <brk id="183"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19685039370078741" header="0" footer="0"/>
      <printOptions horizontalCentered="1"/>
      <pageSetup paperSize="8" scale="40" fitToHeight="0" orientation="landscape" r:id="rId28"/>
      <autoFilter ref="A7:J415"/>
    </customSheetView>
    <customSheetView guid="{CA384592-0CFD-4322-A4EB-34EC04693944}" scale="50" showPageBreaks="1" outlineSymbols="0" zeroValues="0" fitToPage="1" printArea="1" showAutoFilter="1" view="pageBreakPreview" topLeftCell="D25">
      <selection activeCell="J29" sqref="J29:J35"/>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29"/>
      <autoFilter ref="A7:J415"/>
    </customSheetView>
    <customSheetView guid="{45DE1976-7F07-4EB4-8A9C-FB72D060BEFA}" scale="50" showPageBreaks="1" outlineSymbols="0" zeroValues="0" fitToPage="1" printArea="1" showAutoFilter="1" view="pageBreakPreview" topLeftCell="A161">
      <selection activeCell="J158" sqref="J158:J164"/>
      <rowBreaks count="33" manualBreakCount="33">
        <brk id="28" max="9" man="1"/>
        <brk id="30" max="11" man="1"/>
        <brk id="127" max="9"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20" fitToHeight="0" orientation="landscape" r:id="rId30"/>
      <autoFilter ref="A7:J415"/>
    </customSheetView>
    <customSheetView guid="{3EEA7E1A-5F2B-4408-A34C-1F0223B5B245}" scale="50" showPageBreaks="1" outlineSymbols="0" zeroValues="0" fitToPage="1" showAutoFilter="1" view="pageBreakPreview" topLeftCell="A5">
      <pane xSplit="4" ySplit="10" topLeftCell="I15" activePane="bottomRight" state="frozen"/>
      <selection pane="bottomRight" activeCell="J21" sqref="J21:J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horizontalDpi="4294967293" r:id="rId31"/>
      <autoFilter ref="A7:J415"/>
    </customSheetView>
    <customSheetView guid="{6068C3FF-17AA-48A5-A88B-2523CBAC39AE}" scale="50" showPageBreaks="1" outlineSymbols="0" zeroValues="0" fitToPage="1" printArea="1" showAutoFilter="1" view="pageBreakPreview" topLeftCell="A4">
      <pane xSplit="4" ySplit="7" topLeftCell="H61" activePane="bottomRight" state="frozen"/>
      <selection pane="bottomRight" activeCell="I61" sqref="I61"/>
      <rowBreaks count="32" manualBreakCount="32">
        <brk id="23" max="9" man="1"/>
        <brk id="35" max="9" man="1"/>
        <brk id="54" max="9" man="1"/>
        <brk id="157" max="9" man="1"/>
        <brk id="190"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8" fitToHeight="0" orientation="landscape" r:id="rId32"/>
      <autoFilter ref="A7:J415"/>
    </customSheetView>
    <customSheetView guid="{67ADFAE6-A9AF-44D7-8539-93CD0F6B7849}" scale="50" showPageBreaks="1" outlineSymbols="0" zeroValues="0" fitToPage="1" printArea="1" showAutoFilter="1" hiddenRows="1" view="pageBreakPreview" topLeftCell="A4">
      <pane xSplit="4" ySplit="7" topLeftCell="E206" activePane="bottomRight" state="frozen"/>
      <selection pane="bottomRight" activeCell="J15" sqref="J15:J20"/>
      <rowBreaks count="28" manualBreakCount="28">
        <brk id="22"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47" bottom="0" header="0" footer="0"/>
      <printOptions horizontalCentered="1"/>
      <pageSetup paperSize="9" scale="33" fitToHeight="0" orientation="landscape" r:id="rId33"/>
      <autoFilter ref="A7:J415"/>
    </customSheetView>
  </customSheetViews>
  <mergeCells count="79">
    <mergeCell ref="J49:J54"/>
    <mergeCell ref="J43:J48"/>
    <mergeCell ref="J55:J60"/>
    <mergeCell ref="J62:J67"/>
    <mergeCell ref="J140:J145"/>
    <mergeCell ref="J110:J115"/>
    <mergeCell ref="J68:J73"/>
    <mergeCell ref="J80:J85"/>
    <mergeCell ref="J86:J91"/>
    <mergeCell ref="J92:J97"/>
    <mergeCell ref="J98:J103"/>
    <mergeCell ref="J104:J109"/>
    <mergeCell ref="J152:J157"/>
    <mergeCell ref="J122:J127"/>
    <mergeCell ref="J146:J151"/>
    <mergeCell ref="J128:J133"/>
    <mergeCell ref="J116:J121"/>
    <mergeCell ref="A15:A20"/>
    <mergeCell ref="E5:H5"/>
    <mergeCell ref="J9:J14"/>
    <mergeCell ref="J15:J20"/>
    <mergeCell ref="J37:J42"/>
    <mergeCell ref="J29:J35"/>
    <mergeCell ref="F21:F23"/>
    <mergeCell ref="G21:G23"/>
    <mergeCell ref="I21:I23"/>
    <mergeCell ref="G29:G30"/>
    <mergeCell ref="H29:H30"/>
    <mergeCell ref="I29:I30"/>
    <mergeCell ref="F29:F30"/>
    <mergeCell ref="E29:E30"/>
    <mergeCell ref="H21:H23"/>
    <mergeCell ref="C21:C23"/>
    <mergeCell ref="A3:J3"/>
    <mergeCell ref="G6:H6"/>
    <mergeCell ref="A9:A14"/>
    <mergeCell ref="A5:A7"/>
    <mergeCell ref="E6:F6"/>
    <mergeCell ref="D6:D7"/>
    <mergeCell ref="C5:D5"/>
    <mergeCell ref="C6:C7"/>
    <mergeCell ref="B5:B7"/>
    <mergeCell ref="I5:I7"/>
    <mergeCell ref="J5:J7"/>
    <mergeCell ref="E21:E23"/>
    <mergeCell ref="A21:A22"/>
    <mergeCell ref="B29:B30"/>
    <mergeCell ref="A29:A30"/>
    <mergeCell ref="C29:C30"/>
    <mergeCell ref="D29:D30"/>
    <mergeCell ref="A165:A166"/>
    <mergeCell ref="B165:B166"/>
    <mergeCell ref="D158:D159"/>
    <mergeCell ref="D165:D166"/>
    <mergeCell ref="H165:H166"/>
    <mergeCell ref="F165:F166"/>
    <mergeCell ref="E165:E166"/>
    <mergeCell ref="A158:A164"/>
    <mergeCell ref="E158:E159"/>
    <mergeCell ref="F158:F159"/>
    <mergeCell ref="G165:G166"/>
    <mergeCell ref="G158:G159"/>
    <mergeCell ref="H158:H159"/>
    <mergeCell ref="J21:J28"/>
    <mergeCell ref="J207:J211"/>
    <mergeCell ref="C165:C166"/>
    <mergeCell ref="B158:B159"/>
    <mergeCell ref="C158:C159"/>
    <mergeCell ref="J198:J203"/>
    <mergeCell ref="J165:J171"/>
    <mergeCell ref="J191:J196"/>
    <mergeCell ref="J158:J164"/>
    <mergeCell ref="I158:I159"/>
    <mergeCell ref="I165:I166"/>
    <mergeCell ref="J184:J189"/>
    <mergeCell ref="J178:J183"/>
    <mergeCell ref="J172:J177"/>
    <mergeCell ref="B21:B23"/>
    <mergeCell ref="D21:D23"/>
  </mergeCells>
  <phoneticPr fontId="4" type="noConversion"/>
  <printOptions horizontalCentered="1"/>
  <pageMargins left="0" right="0" top="0.9055118110236221" bottom="0" header="0" footer="0"/>
  <pageSetup paperSize="8" scale="46" fitToHeight="0" orientation="landscape" r:id="rId34"/>
  <rowBreaks count="28" manualBreakCount="28">
    <brk id="27"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01.10.2018</vt:lpstr>
      <vt:lpstr>'на 01.10.2018'!Область_печати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2018-11-09T08:26:23Z</cp:lastPrinted>
  <dcterms:created xsi:type="dcterms:W3CDTF">2011-12-13T05:34:09Z</dcterms:created>
  <dcterms:modified xsi:type="dcterms:W3CDTF">2018-11-14T07:17:30Z</dcterms:modified>
</cp:coreProperties>
</file>