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440" windowHeight="8085" tabRatio="518"/>
  </bookViews>
  <sheets>
    <sheet name="на 01.10.2018" sheetId="1" r:id="rId1"/>
  </sheets>
  <definedNames>
    <definedName name="_xlnm._FilterDatabase" localSheetId="0" hidden="1">'на 01.10.2018'!$A$7:$J$415</definedName>
    <definedName name="Z_0005951B_56A8_4F75_9731_3C8A24CD1AB5_.wvu.FilterData" localSheetId="0" hidden="1">'на 01.10.2018'!$A$7:$J$415</definedName>
    <definedName name="Z_01D4DC8C_5FD8_4E22_9898_A6D2EE840F42_.wvu.FilterData" localSheetId="0" hidden="1">'на 01.10.2018'!$A$7:$J$415</definedName>
    <definedName name="Z_0217F586_7BE2_4803_B88F_1646729DF76E_.wvu.FilterData" localSheetId="0" hidden="1">'на 01.10.2018'!$A$7:$J$415</definedName>
    <definedName name="Z_02D2F435_66DA_468E_987B_F2AECDDD4E3B_.wvu.FilterData" localSheetId="0" hidden="1">'на 01.10.2018'!$A$7:$J$415</definedName>
    <definedName name="Z_040F7A53_882C_426B_A971_3BA4E7F819F6_.wvu.FilterData" localSheetId="0" hidden="1">'на 01.10.2018'!$A$7:$H$157</definedName>
    <definedName name="Z_056CFCF2_1D67_47C0_BE8C_D1F7ABB1120B_.wvu.FilterData" localSheetId="0" hidden="1">'на 01.10.2018'!$A$7:$J$415</definedName>
    <definedName name="Z_05716ABD_418C_4DA4_AC8A_C2D9BFCD057A_.wvu.FilterData" localSheetId="0" hidden="1">'на 01.10.2018'!$A$7:$J$415</definedName>
    <definedName name="Z_05C1E2BB_B583_44DD_A8AC_FBF87A053735_.wvu.FilterData" localSheetId="0" hidden="1">'на 01.10.2018'!$A$7:$H$157</definedName>
    <definedName name="Z_05C9DD0B_EBEE_40E7_A642_8B2CDCC810BA_.wvu.FilterData" localSheetId="0" hidden="1">'на 01.10.2018'!$A$7:$H$157</definedName>
    <definedName name="Z_0623BA59_06E0_47C4_A9E0_EFF8949456C2_.wvu.FilterData" localSheetId="0" hidden="1">'на 01.10.2018'!$A$7:$H$157</definedName>
    <definedName name="Z_0644E522_2545_474C_824A_2ED6C2798897_.wvu.FilterData" localSheetId="0" hidden="1">'на 01.10.2018'!$A$7:$J$415</definedName>
    <definedName name="Z_06CAE47A_6EDD_4FE2_8E3A_333266247E42_.wvu.FilterData" localSheetId="0" hidden="1">'на 01.10.2018'!$A$7:$J$415</definedName>
    <definedName name="Z_06E8A760_77DE_44B7_B51E_7A5411604938_.wvu.FilterData" localSheetId="0" hidden="1">'на 01.10.2018'!$A$7:$J$415</definedName>
    <definedName name="Z_06ECB70F_782C_4925_AAED_43BDE49D6216_.wvu.FilterData" localSheetId="0" hidden="1">'на 01.10.2018'!$A$7:$J$415</definedName>
    <definedName name="Z_071188D9_4773_41E2_8227_482316F94E22_.wvu.FilterData" localSheetId="0" hidden="1">'на 01.10.2018'!$A$7:$J$415</definedName>
    <definedName name="Z_076157D9_97A7_4D47_8780_D3B408E54324_.wvu.FilterData" localSheetId="0" hidden="1">'на 01.10.2018'!$A$7:$J$415</definedName>
    <definedName name="Z_079216EF_F396_45DE_93AA_DF26C49F532F_.wvu.FilterData" localSheetId="0" hidden="1">'на 01.10.2018'!$A$7:$H$157</definedName>
    <definedName name="Z_0796BB39_B763_4CFE_9C89_197614BDD8D2_.wvu.FilterData" localSheetId="0" hidden="1">'на 01.10.2018'!$A$7:$J$415</definedName>
    <definedName name="Z_081D092E_BCFD_434D_99DD_F262EBF81A7D_.wvu.FilterData" localSheetId="0" hidden="1">'на 01.10.2018'!$A$7:$H$157</definedName>
    <definedName name="Z_081D1E71_FAB1_490F_8347_4363E467A6B8_.wvu.FilterData" localSheetId="0" hidden="1">'на 01.10.2018'!$A$7:$J$415</definedName>
    <definedName name="Z_09665491_2447_4ACE_847B_4452B60F2DF2_.wvu.FilterData" localSheetId="0" hidden="1">'на 01.10.2018'!$A$7:$J$415</definedName>
    <definedName name="Z_09EDEF91_2CA5_4F56_B67B_9D290C461670_.wvu.FilterData" localSheetId="0" hidden="1">'на 01.10.2018'!$A$7:$H$157</definedName>
    <definedName name="Z_09F9F792_37D5_476B_BEEE_67E9106F48F0_.wvu.FilterData" localSheetId="0" hidden="1">'на 01.10.2018'!$A$7:$J$415</definedName>
    <definedName name="Z_0A10B2C2_8811_4514_A02D_EDC7436B6D07_.wvu.FilterData" localSheetId="0" hidden="1">'на 01.10.2018'!$A$7:$J$415</definedName>
    <definedName name="Z_0AA70BDA_573F_4BEC_A548_CA5C4475BFE7_.wvu.FilterData" localSheetId="0" hidden="1">'на 01.10.2018'!$A$7:$J$415</definedName>
    <definedName name="Z_0AC3FA68_E0C8_4657_AD81_AF6345EA501C_.wvu.FilterData" localSheetId="0" hidden="1">'на 01.10.2018'!$A$7:$H$157</definedName>
    <definedName name="Z_0B579593_C56D_4394_91C1_F024BBE56EB1_.wvu.FilterData" localSheetId="0" hidden="1">'на 01.10.2018'!$A$7:$H$157</definedName>
    <definedName name="Z_0BC55D76_817D_4871_ADFD_780685E85798_.wvu.FilterData" localSheetId="0" hidden="1">'на 01.10.2018'!$A$7:$J$415</definedName>
    <definedName name="Z_0C6B39CB_8BE2_4437_B7EF_2B863FB64A7A_.wvu.FilterData" localSheetId="0" hidden="1">'на 01.10.2018'!$A$7:$H$157</definedName>
    <definedName name="Z_0C80C604_218C_428E_8C68_64D1AFDB22E0_.wvu.FilterData" localSheetId="0" hidden="1">'на 01.10.2018'!$A$7:$J$415</definedName>
    <definedName name="Z_0C81132D_0EFB_424B_A2C0_D694846C9416_.wvu.FilterData" localSheetId="0" hidden="1">'на 01.10.2018'!$A$7:$J$415</definedName>
    <definedName name="Z_0C8C20D3_1DCE_4FE1_95B1_F35D8D398254_.wvu.FilterData" localSheetId="0" hidden="1">'на 01.10.2018'!$A$7:$H$157</definedName>
    <definedName name="Z_0CC9441C_88E9_46D0_951D_A49C84EDA8CE_.wvu.FilterData" localSheetId="0" hidden="1">'на 01.10.2018'!$A$7:$J$415</definedName>
    <definedName name="Z_0CCCFAED_79CE_4449_BC23_D60C794B65C2_.wvu.FilterData" localSheetId="0" hidden="1">'на 01.10.2018'!$A$7:$J$415</definedName>
    <definedName name="Z_0CCCFAED_79CE_4449_BC23_D60C794B65C2_.wvu.PrintArea" localSheetId="0" hidden="1">'на 01.10.2018'!$A$1:$J$212</definedName>
    <definedName name="Z_0CCCFAED_79CE_4449_BC23_D60C794B65C2_.wvu.PrintTitles" localSheetId="0" hidden="1">'на 01.10.2018'!$5:$8</definedName>
    <definedName name="Z_0CF3E93E_60F6_45C8_AD33_C2CE08831546_.wvu.FilterData" localSheetId="0" hidden="1">'на 01.10.2018'!$A$7:$H$157</definedName>
    <definedName name="Z_0D69C398_7947_4D78_B1FE_A2A25AB79E10_.wvu.FilterData" localSheetId="0" hidden="1">'на 01.10.2018'!$A$7:$J$415</definedName>
    <definedName name="Z_0D7F5190_D20E_42FD_AD77_53CB309C7272_.wvu.FilterData" localSheetId="0" hidden="1">'на 01.10.2018'!$A$7:$H$157</definedName>
    <definedName name="Z_0E67843B_6B59_48DA_8F29_8BAD133298E1_.wvu.FilterData" localSheetId="0" hidden="1">'на 01.10.2018'!$A$7:$J$415</definedName>
    <definedName name="Z_0E6786D8_AC3A_48D5_9AD7_4E7485DB6D9C_.wvu.FilterData" localSheetId="0" hidden="1">'на 01.10.2018'!$A$7:$H$157</definedName>
    <definedName name="Z_0EBE1707_975C_4649_91D3_2E9B46A60B44_.wvu.FilterData" localSheetId="0" hidden="1">'на 01.10.2018'!$A$7:$J$415</definedName>
    <definedName name="Z_105D23B5_3830_4B2C_A4D4_FBFBD3BEFB9C_.wvu.FilterData" localSheetId="0" hidden="1">'на 01.10.2018'!$A$7:$H$157</definedName>
    <definedName name="Z_113A0779_204C_451B_8401_73E507046130_.wvu.FilterData" localSheetId="0" hidden="1">'на 01.10.2018'!$A$7:$J$415</definedName>
    <definedName name="Z_119EECA6_2DA1_40F6_BD98_65D18CFC0359_.wvu.FilterData" localSheetId="0" hidden="1">'на 01.10.2018'!$A$7:$J$415</definedName>
    <definedName name="Z_11B0FA8E_E0BF_44A4_A141_D0892BF4BA78_.wvu.FilterData" localSheetId="0" hidden="1">'на 01.10.2018'!$A$7:$J$415</definedName>
    <definedName name="Z_11EBBD1F_0821_4763_A781_80F95B559C64_.wvu.FilterData" localSheetId="0" hidden="1">'на 01.10.2018'!$A$7:$J$415</definedName>
    <definedName name="Z_12397037_6208_4B36_BC95_11438284A9DE_.wvu.FilterData" localSheetId="0" hidden="1">'на 01.10.2018'!$A$7:$H$157</definedName>
    <definedName name="Z_12C2408D_275D_4295_8823_146036CCAF72_.wvu.FilterData" localSheetId="0" hidden="1">'на 01.10.2018'!$A$7:$J$415</definedName>
    <definedName name="Z_130C16AD_E930_4810_BDF0_A6DD3A87B8D5_.wvu.FilterData" localSheetId="0" hidden="1">'на 01.10.2018'!$A$7:$J$415</definedName>
    <definedName name="Z_1315266B_953C_4E7F_B538_74B6DF400647_.wvu.FilterData" localSheetId="0" hidden="1">'на 01.10.2018'!$A$7:$H$157</definedName>
    <definedName name="Z_132984D2_035C_4C6F_8087_28C1188A76E6_.wvu.FilterData" localSheetId="0" hidden="1">'на 01.10.2018'!$A$7:$J$415</definedName>
    <definedName name="Z_13A75724_7658_4A80_9239_F37E0BC75B64_.wvu.FilterData" localSheetId="0" hidden="1">'на 01.10.2018'!$A$7:$J$415</definedName>
    <definedName name="Z_13BE7114_35DF_4699_8779_61985C68F6C3_.wvu.FilterData" localSheetId="0" hidden="1">'на 01.10.2018'!$A$7:$J$415</definedName>
    <definedName name="Z_13BE7114_35DF_4699_8779_61985C68F6C3_.wvu.PrintArea" localSheetId="0" hidden="1">'на 01.10.2018'!$A$1:$J$214</definedName>
    <definedName name="Z_13BE7114_35DF_4699_8779_61985C68F6C3_.wvu.PrintTitles" localSheetId="0" hidden="1">'на 01.10.2018'!$5:$8</definedName>
    <definedName name="Z_13E7ADA2_058C_4412_9AEA_31547694DD5C_.wvu.FilterData" localSheetId="0" hidden="1">'на 01.10.2018'!$A$7:$H$157</definedName>
    <definedName name="Z_1474826F_81A7_45CE_9E32_539008BC6006_.wvu.FilterData" localSheetId="0" hidden="1">'на 01.10.2018'!$A$7:$J$415</definedName>
    <definedName name="Z_148D8FAA_3DC1_4430_9D42_1AFD9B8B331B_.wvu.FilterData" localSheetId="0" hidden="1">'на 01.10.2018'!$A$7:$J$415</definedName>
    <definedName name="Z_1539101F_31E9_4994_A34D_436B2BB1B73C_.wvu.FilterData" localSheetId="0" hidden="1">'на 01.10.2018'!$A$7:$J$415</definedName>
    <definedName name="Z_158130B9_9537_4E7D_AC4C_ED389C9B13A6_.wvu.FilterData" localSheetId="0" hidden="1">'на 01.10.2018'!$A$7:$J$415</definedName>
    <definedName name="Z_15AF9AFF_36E4_41C3_A9EA_A83C0A87FA00_.wvu.FilterData" localSheetId="0" hidden="1">'на 01.10.2018'!$A$7:$J$415</definedName>
    <definedName name="Z_1611C1BA_C4E2_40AE_8F45_3BEDE164E518_.wvu.FilterData" localSheetId="0" hidden="1">'на 01.10.2018'!$A$7:$J$415</definedName>
    <definedName name="Z_16533C21_4A9A_450C_8A94_553B88C3A9CF_.wvu.FilterData" localSheetId="0" hidden="1">'на 01.10.2018'!$A$7:$H$157</definedName>
    <definedName name="Z_1682CF4C_6BE2_4E45_A613_382D117E51BF_.wvu.FilterData" localSheetId="0" hidden="1">'на 01.10.2018'!$A$7:$J$415</definedName>
    <definedName name="Z_168FD5D4_D13B_47B9_8E56_61C627E3620F_.wvu.FilterData" localSheetId="0" hidden="1">'на 01.10.2018'!$A$7:$H$157</definedName>
    <definedName name="Z_169B516E_654F_469D_A8A0_69AB59FA498D_.wvu.FilterData" localSheetId="0" hidden="1">'на 01.10.2018'!$A$7:$J$415</definedName>
    <definedName name="Z_176FBEC7_B2AF_4702_A894_382F81F9ECF6_.wvu.FilterData" localSheetId="0" hidden="1">'на 01.10.2018'!$A$7:$H$157</definedName>
    <definedName name="Z_17AC66D0_E8BD_44BA_92AB_131AEC3E5A62_.wvu.FilterData" localSheetId="0" hidden="1">'на 01.10.2018'!$A$7:$J$415</definedName>
    <definedName name="Z_17AEC02B_67B1_483A_97D2_C1C6DFD21518_.wvu.FilterData" localSheetId="0" hidden="1">'на 01.10.2018'!$A$7:$J$415</definedName>
    <definedName name="Z_1902C2E4_C521_44EB_B934_0EBD6E871DD8_.wvu.FilterData" localSheetId="0" hidden="1">'на 01.10.2018'!$A$7:$J$415</definedName>
    <definedName name="Z_191D2631_8F19_4FC0_96A1_F397D331A068_.wvu.FilterData" localSheetId="0" hidden="1">'на 01.10.2018'!$A$7:$J$415</definedName>
    <definedName name="Z_19497421_00C1_4657_A11B_18FB2BAAE62A_.wvu.FilterData" localSheetId="0" hidden="1">'на 01.10.2018'!$A$7:$J$415</definedName>
    <definedName name="Z_19510E6E_7565_4AC2_BCB4_A345501456B6_.wvu.FilterData" localSheetId="0" hidden="1">'на 01.10.2018'!$A$7:$H$157</definedName>
    <definedName name="Z_19A4AADC_FDEE_45BB_8FEE_0F5508EFB8E2_.wvu.FilterData" localSheetId="0" hidden="1">'на 01.10.2018'!$A$7:$J$415</definedName>
    <definedName name="Z_19B34FC3_E683_4280_90EE_7791220AE682_.wvu.FilterData" localSheetId="0" hidden="1">'на 01.10.2018'!$A$7:$J$415</definedName>
    <definedName name="Z_19E5B318_3123_4687_A10B_72F3BDA9A599_.wvu.FilterData" localSheetId="0" hidden="1">'на 01.10.2018'!$A$7:$J$415</definedName>
    <definedName name="Z_1ADD4354_436F_41C7_AFD6_B73FA2D9BC20_.wvu.FilterData" localSheetId="0" hidden="1">'на 01.10.2018'!$A$7:$J$415</definedName>
    <definedName name="Z_1B413C41_F5DB_4793_803B_D278F6A0BE2C_.wvu.FilterData" localSheetId="0" hidden="1">'на 01.10.2018'!$A$7:$J$415</definedName>
    <definedName name="Z_1B943BCB_9609_428B_963E_E25F01748D7C_.wvu.FilterData" localSheetId="0" hidden="1">'на 01.10.2018'!$A$7:$J$415</definedName>
    <definedName name="Z_1BA0A829_1467_4894_A294_9BFD1EA8F94D_.wvu.FilterData" localSheetId="0" hidden="1">'на 01.10.2018'!$A$7:$J$415</definedName>
    <definedName name="Z_1C384A54_E3F0_4C1E_862E_6CD9154B364F_.wvu.FilterData" localSheetId="0" hidden="1">'на 01.10.2018'!$A$7:$J$415</definedName>
    <definedName name="Z_1C3DF549_BEC3_47F7_8F0B_A96D42597ECF_.wvu.FilterData" localSheetId="0" hidden="1">'на 01.10.2018'!$A$7:$H$157</definedName>
    <definedName name="Z_1C681B2A_8932_44D9_BF50_EA5DBCC10436_.wvu.FilterData" localSheetId="0" hidden="1">'на 01.10.2018'!$A$7:$H$157</definedName>
    <definedName name="Z_1CB0764B_554D_4C09_98DC_8DED9FC27F03_.wvu.FilterData" localSheetId="0" hidden="1">'на 01.10.2018'!$A$7:$J$415</definedName>
    <definedName name="Z_1CB0CE3F_75F2_462B_8FE5_E94B0D7D6C1F_.wvu.FilterData" localSheetId="0" hidden="1">'на 01.10.2018'!$A$7:$J$415</definedName>
    <definedName name="Z_1CB5C523_AFA5_43A8_9C28_9F12CFE5BE65_.wvu.FilterData" localSheetId="0" hidden="1">'на 01.10.2018'!$A$7:$J$415</definedName>
    <definedName name="Z_1CEF9102_6C60_416B_8820_19DA6CA2FF8F_.wvu.FilterData" localSheetId="0" hidden="1">'на 01.10.2018'!$A$7:$J$415</definedName>
    <definedName name="Z_1D2C2901_70D8_494F_B885_AA5F7F9A1D2E_.wvu.FilterData" localSheetId="0" hidden="1">'на 01.10.2018'!$A$7:$J$415</definedName>
    <definedName name="Z_1D546444_6D70_47F2_86F2_EDA85896BE29_.wvu.FilterData" localSheetId="0" hidden="1">'на 01.10.2018'!$A$7:$J$415</definedName>
    <definedName name="Z_1F274A4D_4DCC_44CA_A1BD_90B7EE180486_.wvu.FilterData" localSheetId="0" hidden="1">'на 01.10.2018'!$A$7:$H$157</definedName>
    <definedName name="Z_1F6B5B08_FAE9_43CF_A27B_EE7ACD6D4DF6_.wvu.FilterData" localSheetId="0" hidden="1">'на 01.10.2018'!$A$7:$J$415</definedName>
    <definedName name="Z_1F885BC0_FA2D_45E9_BC66_C7BA68F6529B_.wvu.FilterData" localSheetId="0" hidden="1">'на 01.10.2018'!$A$7:$J$415</definedName>
    <definedName name="Z_1FF678B1_7F2B_4362_81E7_D3C79ED64B95_.wvu.FilterData" localSheetId="0" hidden="1">'на 01.10.2018'!$A$7:$H$157</definedName>
    <definedName name="Z_20461DED_BCEE_4284_A6DA_6F07C40C8239_.wvu.FilterData" localSheetId="0" hidden="1">'на 01.10.2018'!$A$7:$J$415</definedName>
    <definedName name="Z_20A3EB12_07C5_4317_9D11_7C0131FF1F02_.wvu.FilterData" localSheetId="0" hidden="1">'на 01.10.2018'!$A$7:$J$415</definedName>
    <definedName name="Z_215E0AF3_2FB9_4AD2_85EB_5BB3A76EA017_.wvu.FilterData" localSheetId="0" hidden="1">'на 01.10.2018'!$A$7:$J$415</definedName>
    <definedName name="Z_216AEA56_C079_4104_83C7_B22F3C2C4895_.wvu.FilterData" localSheetId="0" hidden="1">'на 01.10.2018'!$A$7:$H$157</definedName>
    <definedName name="Z_2181C7D4_AA52_40AC_A808_5D532F9A4DB9_.wvu.FilterData" localSheetId="0" hidden="1">'на 01.10.2018'!$A$7:$H$157</definedName>
    <definedName name="Z_222CB208_6EE7_4ACF_9056_A80606B8DEAE_.wvu.FilterData" localSheetId="0" hidden="1">'на 01.10.2018'!$A$7:$J$415</definedName>
    <definedName name="Z_22A3361C_6866_4206_B8FA_E848438D95B8_.wvu.FilterData" localSheetId="0" hidden="1">'на 01.10.2018'!$A$7:$H$157</definedName>
    <definedName name="Z_23D71F5A_A534_4F07_942A_44ED3D76C570_.wvu.FilterData" localSheetId="0" hidden="1">'на 01.10.2018'!$A$7:$J$415</definedName>
    <definedName name="Z_246D425F_E7DE_4F74_93E1_1CA6487BB7AF_.wvu.FilterData" localSheetId="0" hidden="1">'на 01.10.2018'!$A$7:$J$415</definedName>
    <definedName name="Z_24860D1B_9CB0_4DBB_9F9A_A7B23A9FBD9E_.wvu.FilterData" localSheetId="0" hidden="1">'на 01.10.2018'!$A$7:$J$415</definedName>
    <definedName name="Z_24D1D1DF_90B3_41D1_82E1_05DE887CC58D_.wvu.FilterData" localSheetId="0" hidden="1">'на 01.10.2018'!$A$7:$H$157</definedName>
    <definedName name="Z_24E5C1BC_322C_4FEF_B964_F0DCC04482C1_.wvu.Cols" localSheetId="0" hidden="1">'на 01.10.2018'!#REF!,'на 01.10.2018'!#REF!</definedName>
    <definedName name="Z_24E5C1BC_322C_4FEF_B964_F0DCC04482C1_.wvu.FilterData" localSheetId="0" hidden="1">'на 01.10.2018'!$A$7:$H$157</definedName>
    <definedName name="Z_24E5C1BC_322C_4FEF_B964_F0DCC04482C1_.wvu.Rows" localSheetId="0" hidden="1">'на 01.10.2018'!#REF!</definedName>
    <definedName name="Z_25997FFA_90F9_4B4A_8C73_3E119DFE9BDB_.wvu.FilterData" localSheetId="0" hidden="1">'на 01.10.2018'!$A$7:$J$415</definedName>
    <definedName name="Z_25DD804F_4FCB_49C0_B290_F226E6C8FC4D_.wvu.FilterData" localSheetId="0" hidden="1">'на 01.10.2018'!$A$7:$J$415</definedName>
    <definedName name="Z_25F305AA_6420_44FE_A658_6597DFDEDA7F_.wvu.FilterData" localSheetId="0" hidden="1">'на 01.10.2018'!$A$7:$J$415</definedName>
    <definedName name="Z_26390C63_E690_4CD6_B911_4F7F9CCE06AD_.wvu.FilterData" localSheetId="0" hidden="1">'на 01.10.2018'!$A$7:$J$415</definedName>
    <definedName name="Z_2647282E_5B25_4148_AAD9_72AB0A3F24C4_.wvu.FilterData" localSheetId="0" hidden="1">'на 01.10.2018'!$A$3:$K$212</definedName>
    <definedName name="Z_26E7CD7D_71FD_4075_B268_E6444384CE7D_.wvu.FilterData" localSheetId="0" hidden="1">'на 01.10.2018'!$A$7:$H$157</definedName>
    <definedName name="Z_271A6422_0558_45A4_90D0_4FBBFA0C466A_.wvu.FilterData" localSheetId="0" hidden="1">'на 01.10.2018'!$A$7:$J$415</definedName>
    <definedName name="Z_2751B79E_F60F_449F_9B1A_ED01F0EE4A3F_.wvu.FilterData" localSheetId="0" hidden="1">'на 01.10.2018'!$A$7:$J$415</definedName>
    <definedName name="Z_28008BE5_0693_468D_890E_2AE562EDDFCA_.wvu.FilterData" localSheetId="0" hidden="1">'на 01.10.2018'!$A$7:$H$157</definedName>
    <definedName name="Z_282F013D_E5B1_4C17_8727_7949891CEFC8_.wvu.FilterData" localSheetId="0" hidden="1">'на 01.10.2018'!$A$7:$J$415</definedName>
    <definedName name="Z_2932A736_9A81_4C2B_931E_457899534006_.wvu.FilterData" localSheetId="0" hidden="1">'на 01.10.2018'!$A$7:$J$415</definedName>
    <definedName name="Z_29A3F31E_AA0E_4520_83F3_6EDE69E47FB4_.wvu.FilterData" localSheetId="0" hidden="1">'на 01.10.2018'!$A$7:$J$415</definedName>
    <definedName name="Z_29D1C55E_0AE0_4CA9_A4C9_F358DEE7E9AD_.wvu.FilterData" localSheetId="0" hidden="1">'на 01.10.2018'!$A$7:$J$415</definedName>
    <definedName name="Z_2A075779_EE89_4995_9517_DAD5135FF513_.wvu.FilterData" localSheetId="0" hidden="1">'на 01.10.2018'!$A$7:$J$415</definedName>
    <definedName name="Z_2A9D3288_FE38_46DD_A0BD_6FD4437B54BF_.wvu.FilterData" localSheetId="0" hidden="1">'на 01.10.2018'!$A$7:$J$415</definedName>
    <definedName name="Z_2B4EF399_1F78_4650_9196_70339D27DB54_.wvu.FilterData" localSheetId="0" hidden="1">'на 01.10.2018'!$A$7:$J$415</definedName>
    <definedName name="Z_2B67E997_66AF_4883_9EE5_9876648FDDE9_.wvu.FilterData" localSheetId="0" hidden="1">'на 01.10.2018'!$A$7:$J$415</definedName>
    <definedName name="Z_2B6BAC9D_8ECF_4B5C_AEA7_CCE1C0524E55_.wvu.FilterData" localSheetId="0" hidden="1">'на 01.10.2018'!$A$7:$J$415</definedName>
    <definedName name="Z_2C029299_5EEC_4151_A9E2_241D31E08692_.wvu.FilterData" localSheetId="0" hidden="1">'на 01.10.2018'!$A$7:$J$415</definedName>
    <definedName name="Z_2C43A648_766E_499E_95B2_EA6F7EA791D4_.wvu.FilterData" localSheetId="0" hidden="1">'на 01.10.2018'!$A$7:$J$415</definedName>
    <definedName name="Z_2C47EAD7_6B0B_40AB_9599_0BF3302E35F1_.wvu.FilterData" localSheetId="0" hidden="1">'на 01.10.2018'!$A$7:$H$157</definedName>
    <definedName name="Z_2CD18B03_71F5_4B8A_8C6C_592F5A66335B_.wvu.FilterData" localSheetId="0" hidden="1">'на 01.10.2018'!$A$7:$J$415</definedName>
    <definedName name="Z_2D011736_53B8_48A8_8C2E_71DD995F6546_.wvu.FilterData" localSheetId="0" hidden="1">'на 01.10.2018'!$A$7:$J$415</definedName>
    <definedName name="Z_2D540280_F40F_4530_A32A_1FF2E78E7147_.wvu.FilterData" localSheetId="0" hidden="1">'на 01.10.2018'!$A$7:$J$415</definedName>
    <definedName name="Z_2D918A37_6905_4BEF_BC3A_DA45E968DAC3_.wvu.FilterData" localSheetId="0" hidden="1">'на 01.10.2018'!$A$7:$H$157</definedName>
    <definedName name="Z_2DCF6207_B24B_43F5_B844_6C1E92F9CADA_.wvu.FilterData" localSheetId="0" hidden="1">'на 01.10.2018'!$A$7:$J$415</definedName>
    <definedName name="Z_2DF88C31_E5A0_4DFE_877D_5A31D3992603_.wvu.Rows" localSheetId="0" hidden="1">'на 01.10.2018'!#REF!,'на 01.10.2018'!#REF!,'на 01.10.2018'!#REF!,'на 01.10.2018'!#REF!,'на 01.10.2018'!#REF!,'на 01.10.2018'!#REF!,'на 01.10.2018'!#REF!,'на 01.10.2018'!#REF!,'на 01.10.2018'!#REF!,'на 01.10.2018'!#REF!,'на 01.10.2018'!#REF!</definedName>
    <definedName name="Z_2F3BAFC5_8792_4BC0_833F_5CB9ACB14A14_.wvu.FilterData" localSheetId="0" hidden="1">'на 01.10.2018'!$A$7:$H$157</definedName>
    <definedName name="Z_2F3DE7DB_1DEA_4A0C_88EC_B05C9EEC768F_.wvu.FilterData" localSheetId="0" hidden="1">'на 01.10.2018'!$A$7:$J$415</definedName>
    <definedName name="Z_2F72C4E3_E946_4870_A59B_C47D17A3E8B0_.wvu.FilterData" localSheetId="0" hidden="1">'на 01.10.2018'!$A$7:$J$415</definedName>
    <definedName name="Z_2F7AC811_CA37_46E3_866E_6E10DF43054A_.wvu.FilterData" localSheetId="0" hidden="1">'на 01.10.2018'!$A$7:$J$415</definedName>
    <definedName name="Z_2FAB8F10_5F5A_4B70_9158_E79B14A6565A_.wvu.FilterData" localSheetId="0" hidden="1">'на 01.10.2018'!$A$7:$J$415</definedName>
    <definedName name="Z_300D3722_BC5B_4EFC_A306_CB3461E96075_.wvu.FilterData" localSheetId="0" hidden="1">'на 01.10.2018'!$A$7:$J$415</definedName>
    <definedName name="Z_308AF0B3_EE19_4841_BBC0_915C9A7203E9_.wvu.FilterData" localSheetId="0" hidden="1">'на 01.10.2018'!$A$7:$J$415</definedName>
    <definedName name="Z_30F94082_E7C8_4DE7_AE26_19B3A4317363_.wvu.FilterData" localSheetId="0" hidden="1">'на 01.10.2018'!$A$7:$J$415</definedName>
    <definedName name="Z_315B3829_E75D_48BB_A407_88A96C0D6A4B_.wvu.FilterData" localSheetId="0" hidden="1">'на 01.10.2018'!$A$7:$J$415</definedName>
    <definedName name="Z_316B9C14_7546_49E5_A384_4190EC7682DE_.wvu.FilterData" localSheetId="0" hidden="1">'на 01.10.2018'!$A$7:$J$415</definedName>
    <definedName name="Z_31985263_3556_4B71_A26F_62706F49B320_.wvu.FilterData" localSheetId="0" hidden="1">'на 01.10.2018'!$A$7:$H$157</definedName>
    <definedName name="Z_31C5283F_7633_4B8A_ADD5_7EB245AE899F_.wvu.FilterData" localSheetId="0" hidden="1">'на 01.10.2018'!$A$7:$J$415</definedName>
    <definedName name="Z_31EABA3C_DD8D_46BF_85B1_09527EF8E816_.wvu.FilterData" localSheetId="0" hidden="1">'на 01.10.2018'!$A$7:$H$157</definedName>
    <definedName name="Z_328B1FBD_B9E0_4F8C_AA1F_438ED0F19823_.wvu.FilterData" localSheetId="0" hidden="1">'на 01.10.2018'!$A$7:$J$415</definedName>
    <definedName name="Z_32F81156_0F3B_49A8_B56D_9A01AA7C97FE_.wvu.FilterData" localSheetId="0" hidden="1">'на 01.10.2018'!$A$7:$J$415</definedName>
    <definedName name="Z_33081AFE_875F_4448_8DBB_C2288E582829_.wvu.FilterData" localSheetId="0" hidden="1">'на 01.10.2018'!$A$7:$J$415</definedName>
    <definedName name="Z_34587A22_A707_48EC_A6D8_8CA0D443CB5A_.wvu.FilterData" localSheetId="0" hidden="1">'на 01.10.2018'!$A$7:$J$415</definedName>
    <definedName name="Z_34E97F8E_B808_4C29_AFA8_24160BA8B576_.wvu.FilterData" localSheetId="0" hidden="1">'на 01.10.2018'!$A$7:$H$157</definedName>
    <definedName name="Z_354643EC_374D_4252_A3BA_624B9338CCF6_.wvu.FilterData" localSheetId="0" hidden="1">'на 01.10.2018'!$A$7:$J$415</definedName>
    <definedName name="Z_356902C5_CBA1_407E_849C_39B6CAAFCD34_.wvu.FilterData" localSheetId="0" hidden="1">'на 01.10.2018'!$A$7:$J$415</definedName>
    <definedName name="Z_356FBDD5_3775_4781_9E0A_901095CE6157_.wvu.FilterData" localSheetId="0" hidden="1">'на 01.10.2018'!$A$7:$J$415</definedName>
    <definedName name="Z_3597F15D_13FB_47E4_B2D7_0713796F1B32_.wvu.FilterData" localSheetId="0" hidden="1">'на 01.10.2018'!$A$7:$H$157</definedName>
    <definedName name="Z_35A82584_BCCD_413D_BF58_739C849379E3_.wvu.FilterData" localSheetId="0" hidden="1">'на 01.10.2018'!$A$7:$J$415</definedName>
    <definedName name="Z_36279478_DEDD_46A7_8B6D_9500CB65A35C_.wvu.FilterData" localSheetId="0" hidden="1">'на 01.10.2018'!$A$7:$H$157</definedName>
    <definedName name="Z_36282042_958F_4D98_9515_9E9271F26AA2_.wvu.FilterData" localSheetId="0" hidden="1">'на 01.10.2018'!$A$7:$H$157</definedName>
    <definedName name="Z_36483E9A_03E9_431F_B24B_73C77EA6547E_.wvu.FilterData" localSheetId="0" hidden="1">'на 01.10.2018'!$A$7:$J$415</definedName>
    <definedName name="Z_368728BB_F981_4DE3_8F4E_C77C2580C6B3_.wvu.FilterData" localSheetId="0" hidden="1">'на 01.10.2018'!$A$7:$J$415</definedName>
    <definedName name="Z_36AEB3FF_FCBC_4E21_8EFE_F20781816ED3_.wvu.FilterData" localSheetId="0" hidden="1">'на 01.10.2018'!$A$7:$H$157</definedName>
    <definedName name="Z_371CA4AD_891B_4B1D_9403_45AB26546607_.wvu.FilterData" localSheetId="0" hidden="1">'на 01.10.2018'!$A$7:$J$415</definedName>
    <definedName name="Z_375FD1ED_0F0C_4C78_AE3D_1D583BC74E47_.wvu.FilterData" localSheetId="0" hidden="1">'на 01.10.2018'!$A$7:$J$415</definedName>
    <definedName name="Z_3780FC5F_184E_406C_B40E_6BE29406408E_.wvu.FilterData" localSheetId="0" hidden="1">'на 01.10.2018'!$A$7:$J$415</definedName>
    <definedName name="Z_3789C719_2C4D_4FFB_B9EF_5AA095975824_.wvu.FilterData" localSheetId="0" hidden="1">'на 01.10.2018'!$A$7:$J$415</definedName>
    <definedName name="Z_37F8CE32_8CE8_4D95_9C0E_63112E6EFFE9_.wvu.Cols" localSheetId="0" hidden="1">'на 01.10.2018'!#REF!</definedName>
    <definedName name="Z_37F8CE32_8CE8_4D95_9C0E_63112E6EFFE9_.wvu.FilterData" localSheetId="0" hidden="1">'на 01.10.2018'!$A$7:$H$157</definedName>
    <definedName name="Z_37F8CE32_8CE8_4D95_9C0E_63112E6EFFE9_.wvu.PrintArea" localSheetId="0" hidden="1">'на 01.10.2018'!$A$1:$J$157</definedName>
    <definedName name="Z_37F8CE32_8CE8_4D95_9C0E_63112E6EFFE9_.wvu.PrintTitles" localSheetId="0" hidden="1">'на 01.10.2018'!$5:$8</definedName>
    <definedName name="Z_37F8CE32_8CE8_4D95_9C0E_63112E6EFFE9_.wvu.Rows" localSheetId="0" hidden="1">'на 01.10.2018'!#REF!,'на 01.10.2018'!#REF!,'на 01.10.2018'!#REF!,'на 01.10.2018'!#REF!,'на 01.10.2018'!#REF!,'на 01.10.2018'!#REF!,'на 01.10.2018'!#REF!,'на 01.10.2018'!#REF!,'на 01.10.2018'!#REF!,'на 01.10.2018'!#REF!,'на 01.10.2018'!#REF!,'на 01.10.2018'!#REF!,'на 01.10.2018'!#REF!,'на 01.10.2018'!#REF!,'на 01.10.2018'!#REF!,'на 01.10.2018'!#REF!,'на 01.10.2018'!#REF!</definedName>
    <definedName name="Z_386EE007_6994_4AA6_8824_D461BF01F1EA_.wvu.FilterData" localSheetId="0" hidden="1">'на 01.10.2018'!$A$7:$J$415</definedName>
    <definedName name="Z_394FB935_0201_44F8_9182_26C511D48F51_.wvu.FilterData" localSheetId="0" hidden="1">'на 01.10.2018'!$A$7:$J$415</definedName>
    <definedName name="Z_39897EE2_53F6_432A_9A7F_7DBB2FBB08E4_.wvu.FilterData" localSheetId="0" hidden="1">'на 01.10.2018'!$A$7:$J$415</definedName>
    <definedName name="Z_39BDB0EB_9BA4_409E_B505_137EC009426F_.wvu.FilterData" localSheetId="0" hidden="1">'на 01.10.2018'!$A$7:$J$415</definedName>
    <definedName name="Z_3A08D49D_7322_4FD5_90D4_F8436B9BCFE3_.wvu.FilterData" localSheetId="0" hidden="1">'на 01.10.2018'!$A$7:$J$415</definedName>
    <definedName name="Z_3A152827_EFCD_4FCD_A4F0_81C604FF3F88_.wvu.FilterData" localSheetId="0" hidden="1">'на 01.10.2018'!$A$7:$J$415</definedName>
    <definedName name="Z_3A3DB971_386F_40FA_8DD4_4A74AFE3B4C9_.wvu.FilterData" localSheetId="0" hidden="1">'на 01.10.2018'!$A$7:$J$415</definedName>
    <definedName name="Z_3AAEA08B_779A_471D_BFA0_0D98BF9A4FAD_.wvu.FilterData" localSheetId="0" hidden="1">'на 01.10.2018'!$A$7:$H$157</definedName>
    <definedName name="Z_3C664174_3E98_4762_A560_3810A313981F_.wvu.FilterData" localSheetId="0" hidden="1">'на 01.10.2018'!$A$7:$J$415</definedName>
    <definedName name="Z_3C9F72CF_10C2_48CF_BBB6_A2B9A1393F37_.wvu.FilterData" localSheetId="0" hidden="1">'на 01.10.2018'!$A$7:$H$157</definedName>
    <definedName name="Z_3CBCA6B7_5D7C_44A4_844A_26E2A61FDE86_.wvu.FilterData" localSheetId="0" hidden="1">'на 01.10.2018'!$A$7:$J$415</definedName>
    <definedName name="Z_3D1280C8_646B_4BB2_862F_8A8207220C6A_.wvu.FilterData" localSheetId="0" hidden="1">'на 01.10.2018'!$A$7:$H$157</definedName>
    <definedName name="Z_3D4245D9_9AB3_43FE_97D0_205A6EA7E6E4_.wvu.FilterData" localSheetId="0" hidden="1">'на 01.10.2018'!$A$7:$J$415</definedName>
    <definedName name="Z_3D5A28D4_CB7B_405C_9FFF_EB22C14AB77F_.wvu.FilterData" localSheetId="0" hidden="1">'на 01.10.2018'!$A$7:$J$415</definedName>
    <definedName name="Z_3D6E136A_63AE_4912_A965_BD438229D989_.wvu.FilterData" localSheetId="0" hidden="1">'на 01.10.2018'!$A$7:$J$415</definedName>
    <definedName name="Z_3DB4F6FC_CE58_4083_A6ED_88DCB901BB99_.wvu.FilterData" localSheetId="0" hidden="1">'на 01.10.2018'!$A$7:$H$157</definedName>
    <definedName name="Z_3E14FD86_95B1_4D0E_A8F6_A4FFDE0E3FF0_.wvu.FilterData" localSheetId="0" hidden="1">'на 01.10.2018'!$A$7:$J$415</definedName>
    <definedName name="Z_3E7BBA27_FCB5_4D66_864C_8656009B9E88_.wvu.FilterData" localSheetId="0" hidden="1">'на 01.10.2018'!$A$3:$K$212</definedName>
    <definedName name="Z_3EEA7E1A_5F2B_4408_A34C_1F0223B5B245_.wvu.FilterData" localSheetId="0" hidden="1">'на 01.10.2018'!$A$7:$J$415</definedName>
    <definedName name="Z_3F0F098D_D998_48FD_BB26_7A5537CB4DC9_.wvu.FilterData" localSheetId="0" hidden="1">'на 01.10.2018'!$A$7:$J$415</definedName>
    <definedName name="Z_3F4E18FA_E0CE_43C2_A7F4_5CAE036892ED_.wvu.FilterData" localSheetId="0" hidden="1">'на 01.10.2018'!$A$7:$J$415</definedName>
    <definedName name="Z_3F7954D6_04C1_4B23_AE36_0FF9609A2280_.wvu.FilterData" localSheetId="0" hidden="1">'на 01.10.2018'!$A$7:$J$415</definedName>
    <definedName name="Z_3F839701_87D5_496C_AD9C_2B5AE5742513_.wvu.FilterData" localSheetId="0" hidden="1">'на 01.10.2018'!$A$7:$J$415</definedName>
    <definedName name="Z_3FE8ACF3_2097_4BA9_8230_2DBD30F09632_.wvu.FilterData" localSheetId="0" hidden="1">'на 01.10.2018'!$A$7:$J$415</definedName>
    <definedName name="Z_3FEA0B99_83A0_4934_91F1_66BC8E596ABB_.wvu.FilterData" localSheetId="0" hidden="1">'на 01.10.2018'!$A$7:$J$415</definedName>
    <definedName name="Z_3FEDCFF8_5450_469D_9A9E_38AB8819A083_.wvu.FilterData" localSheetId="0" hidden="1">'на 01.10.2018'!$A$7:$J$415</definedName>
    <definedName name="Z_402DFE3F_A5E1_41E8_BB4F_E3062FAE22D8_.wvu.FilterData" localSheetId="0" hidden="1">'на 01.10.2018'!$A$7:$J$415</definedName>
    <definedName name="Z_403313B7_B74E_4D03_8AB9_B2A52A5BA330_.wvu.FilterData" localSheetId="0" hidden="1">'на 01.10.2018'!$A$7:$H$157</definedName>
    <definedName name="Z_4055661A_C391_44E3_B71B_DF824D593415_.wvu.FilterData" localSheetId="0" hidden="1">'на 01.10.2018'!$A$7:$H$157</definedName>
    <definedName name="Z_413E8ADC_60FE_4AEB_A365_51405ED7DAEF_.wvu.FilterData" localSheetId="0" hidden="1">'на 01.10.2018'!$A$7:$J$415</definedName>
    <definedName name="Z_415B8653_FE9C_472E_85AE_9CFA9B00FD5E_.wvu.FilterData" localSheetId="0" hidden="1">'на 01.10.2018'!$A$7:$H$157</definedName>
    <definedName name="Z_418F9F46_9018_4AFC_A504_8CA60A905B83_.wvu.FilterData" localSheetId="0" hidden="1">'на 01.10.2018'!$A$7:$J$415</definedName>
    <definedName name="Z_41C6EAF5_F389_4A73_A5DF_3E2ABACB9DC1_.wvu.FilterData" localSheetId="0" hidden="1">'на 01.10.2018'!$A$7:$J$415</definedName>
    <definedName name="Z_422AF1DB_ADD9_4056_90D1_EF57FA0619FA_.wvu.FilterData" localSheetId="0" hidden="1">'на 01.10.2018'!$A$7:$J$415</definedName>
    <definedName name="Z_423AE2BD_6FE7_4E39_8400_BD8A00496896_.wvu.FilterData" localSheetId="0" hidden="1">'на 01.10.2018'!$A$7:$J$415</definedName>
    <definedName name="Z_42BF13A9_20A4_4030_912B_F63923E11DBF_.wvu.FilterData" localSheetId="0" hidden="1">'на 01.10.2018'!$A$7:$J$415</definedName>
    <definedName name="Z_4388DD05_A74C_4C1C_A344_6EEDB2F4B1B0_.wvu.FilterData" localSheetId="0" hidden="1">'на 01.10.2018'!$A$7:$H$157</definedName>
    <definedName name="Z_43F7D742_5383_4CCE_A058_3A12F3676DF6_.wvu.FilterData" localSheetId="0" hidden="1">'на 01.10.2018'!$A$7:$J$415</definedName>
    <definedName name="Z_445590C0_7350_4A17_AB85_F8DCF9494ECC_.wvu.FilterData" localSheetId="0" hidden="1">'на 01.10.2018'!$A$7:$H$157</definedName>
    <definedName name="Z_448249C8_AE56_4244_9A71_332B9BB563B1_.wvu.FilterData" localSheetId="0" hidden="1">'на 01.10.2018'!$A$7:$J$415</definedName>
    <definedName name="Z_4518508D_B738_485B_8F09_2B48028E59D4_.wvu.FilterData" localSheetId="0" hidden="1">'на 01.10.2018'!$A$7:$J$415</definedName>
    <definedName name="Z_45D27932_FD3D_46DE_B431_4E5606457D7F_.wvu.FilterData" localSheetId="0" hidden="1">'на 01.10.2018'!$A$7:$H$157</definedName>
    <definedName name="Z_45DE1976_7F07_4EB4_8A9C_FB72D060BEFA_.wvu.FilterData" localSheetId="0" hidden="1">'на 01.10.2018'!$A$7:$J$415</definedName>
    <definedName name="Z_45DE1976_7F07_4EB4_8A9C_FB72D060BEFA_.wvu.PrintArea" localSheetId="0" hidden="1">'на 01.10.2018'!$A$1:$J$211</definedName>
    <definedName name="Z_45DE1976_7F07_4EB4_8A9C_FB72D060BEFA_.wvu.PrintTitles" localSheetId="0" hidden="1">'на 01.10.2018'!$5:$8</definedName>
    <definedName name="Z_463F3E4B_81D6_4261_A251_5FB4227E67B1_.wvu.FilterData" localSheetId="0" hidden="1">'на 01.10.2018'!$A$7:$J$415</definedName>
    <definedName name="Z_46EDADFA_EC35_46D3_9137_2B694BF910BA_.wvu.FilterData" localSheetId="0" hidden="1">'на 01.10.2018'!$A$7:$J$415</definedName>
    <definedName name="Z_474B57ED_4959_4C17_9ED5_42840CC1EF1F_.wvu.FilterData" localSheetId="0" hidden="1">'на 01.10.2018'!$A$7:$J$415</definedName>
    <definedName name="Z_4765959C_9F0B_44DF_B00A_10C6BB8CF204_.wvu.FilterData" localSheetId="0" hidden="1">'на 01.10.2018'!$A$7:$J$415</definedName>
    <definedName name="Z_47A8A680_8C4D_4709_925D_1B1D9945DCD8_.wvu.FilterData" localSheetId="0" hidden="1">'на 01.10.2018'!$A$7:$J$415</definedName>
    <definedName name="Z_47BCB1EA_366A_4F56_B866_A7D2D6FB6413_.wvu.FilterData" localSheetId="0" hidden="1">'на 01.10.2018'!$A$7:$J$415</definedName>
    <definedName name="Z_47CE02E9_7BC4_47FC_9B44_1B5CC8466C98_.wvu.FilterData" localSheetId="0" hidden="1">'на 01.10.2018'!$A$7:$J$415</definedName>
    <definedName name="Z_47DE35B6_B347_4C65_8E49_C2008CA773EB_.wvu.FilterData" localSheetId="0" hidden="1">'на 01.10.2018'!$A$7:$H$157</definedName>
    <definedName name="Z_47E54F1A_929E_4350_846F_D427E0D466DD_.wvu.FilterData" localSheetId="0" hidden="1">'на 01.10.2018'!$A$7:$J$415</definedName>
    <definedName name="Z_486156AC_4370_4C02_BA8A_CB9B49D1A8EC_.wvu.FilterData" localSheetId="0" hidden="1">'на 01.10.2018'!$A$7:$J$415</definedName>
    <definedName name="Z_490A2F1C_31D3_46A4_90C2_4FE00A2A3110_.wvu.FilterData" localSheetId="0" hidden="1">'на 01.10.2018'!$A$7:$J$415</definedName>
    <definedName name="Z_495CB41C_9D74_45FB_9A3C_30411D304A3A_.wvu.FilterData" localSheetId="0" hidden="1">'на 01.10.2018'!$A$7:$J$415</definedName>
    <definedName name="Z_49C7329D_3247_4713_BC9A_64F0EE2B0B3C_.wvu.FilterData" localSheetId="0" hidden="1">'на 01.10.2018'!$A$7:$J$415</definedName>
    <definedName name="Z_49E10B09_97E3_41C9_892E_7D9C5DFF5740_.wvu.FilterData" localSheetId="0" hidden="1">'на 01.10.2018'!$A$7:$J$415</definedName>
    <definedName name="Z_4A8D74AF_6B6C_4239_9EC3_301119213646_.wvu.FilterData" localSheetId="0" hidden="1">'на 01.10.2018'!$A$7:$J$415</definedName>
    <definedName name="Z_4AF0FF7E_D940_4246_AB71_AC8FEDA2EF24_.wvu.FilterData" localSheetId="0" hidden="1">'на 01.10.2018'!$A$7:$J$415</definedName>
    <definedName name="Z_4BB7905C_0E11_42F1_848D_90186131796A_.wvu.FilterData" localSheetId="0" hidden="1">'на 01.10.2018'!$A$7:$H$157</definedName>
    <definedName name="Z_4BE15B2D_077F_41A8_A21C_AB77D19D57D3_.wvu.FilterData" localSheetId="0" hidden="1">'на 01.10.2018'!$A$7:$J$415</definedName>
    <definedName name="Z_4C1FE39D_945F_4F14_94DF_F69B283DCD9F_.wvu.FilterData" localSheetId="0" hidden="1">'на 01.10.2018'!$A$7:$H$157</definedName>
    <definedName name="Z_4CA010EE_9FB5_4C7E_A14E_34EFE4C7E4F1_.wvu.FilterData" localSheetId="0" hidden="1">'на 01.10.2018'!$A$7:$J$415</definedName>
    <definedName name="Z_4CEB490B_58FB_4CA0_AAF2_63178FECD849_.wvu.FilterData" localSheetId="0" hidden="1">'на 01.10.2018'!$A$7:$J$415</definedName>
    <definedName name="Z_4DBA5214_E42E_4E7C_B43C_190A2BF79ACC_.wvu.FilterData" localSheetId="0" hidden="1">'на 01.10.2018'!$A$7:$J$415</definedName>
    <definedName name="Z_4DC9D79A_8761_4284_BFE5_DFE7738AB4F8_.wvu.FilterData" localSheetId="0" hidden="1">'на 01.10.2018'!$A$7:$J$415</definedName>
    <definedName name="Z_4DF21929_63B0_45D6_9063_EE3D75E46DF0_.wvu.FilterData" localSheetId="0" hidden="1">'на 01.10.2018'!$A$7:$J$415</definedName>
    <definedName name="Z_4E70B456_53A6_4A9B_B0D8_E54D21A50BAA_.wvu.FilterData" localSheetId="0" hidden="1">'на 01.10.2018'!$A$7:$J$415</definedName>
    <definedName name="Z_4EB9A2EB_6EC6_4AFE_AFFA_537868B4F130_.wvu.FilterData" localSheetId="0" hidden="1">'на 01.10.2018'!$A$7:$J$415</definedName>
    <definedName name="Z_4EF3C623_C372_46C1_AA60_4AC85C37C9F2_.wvu.FilterData" localSheetId="0" hidden="1">'на 01.10.2018'!$A$7:$J$415</definedName>
    <definedName name="Z_4FA4A69A_6589_44A8_8710_9041295BCBA3_.wvu.FilterData" localSheetId="0" hidden="1">'на 01.10.2018'!$A$7:$J$415</definedName>
    <definedName name="Z_4FE18469_4F1B_4C4F_94F8_2337C288BBDA_.wvu.FilterData" localSheetId="0" hidden="1">'на 01.10.2018'!$A$7:$J$415</definedName>
    <definedName name="Z_5039ACE2_215B_49F3_AC23_F5E171EB2E04_.wvu.FilterData" localSheetId="0" hidden="1">'на 01.10.2018'!$A$7:$J$415</definedName>
    <definedName name="Z_50C7EE06_D3E5_466A_B02E_784815AC69C9_.wvu.FilterData" localSheetId="0" hidden="1">'на 01.10.2018'!$A$7:$J$415</definedName>
    <definedName name="Z_512708F0_FC6D_4404_BE68_DA23201791B7_.wvu.FilterData" localSheetId="0" hidden="1">'на 01.10.2018'!$A$7:$J$415</definedName>
    <definedName name="Z_51BD5A76_12FD_4D74_BB88_134070337907_.wvu.FilterData" localSheetId="0" hidden="1">'на 01.10.2018'!$A$7:$J$415</definedName>
    <definedName name="Z_52ACD1DE_5C8C_419B_897D_A938C2151D22_.wvu.FilterData" localSheetId="0" hidden="1">'на 01.10.2018'!$A$7:$J$415</definedName>
    <definedName name="Z_52C40832_4D48_45A4_B802_95C62DCB5A61_.wvu.FilterData" localSheetId="0" hidden="1">'на 01.10.2018'!$A$7:$H$157</definedName>
    <definedName name="Z_539CB3DF_9B66_4BE7_9074_8CE0405EB8A6_.wvu.Cols" localSheetId="0" hidden="1">'на 01.10.2018'!#REF!,'на 01.10.2018'!#REF!</definedName>
    <definedName name="Z_539CB3DF_9B66_4BE7_9074_8CE0405EB8A6_.wvu.FilterData" localSheetId="0" hidden="1">'на 01.10.2018'!$A$7:$J$415</definedName>
    <definedName name="Z_539CB3DF_9B66_4BE7_9074_8CE0405EB8A6_.wvu.PrintArea" localSheetId="0" hidden="1">'на 01.10.2018'!$A$1:$J$207</definedName>
    <definedName name="Z_539CB3DF_9B66_4BE7_9074_8CE0405EB8A6_.wvu.PrintTitles" localSheetId="0" hidden="1">'на 01.10.2018'!$5:$8</definedName>
    <definedName name="Z_543FDC9E_DC95_4C7A_84E4_76AA766A82EF_.wvu.FilterData" localSheetId="0" hidden="1">'на 01.10.2018'!$A$7:$J$415</definedName>
    <definedName name="Z_55266A36_B6A9_42E1_8467_17D14F12BABD_.wvu.FilterData" localSheetId="0" hidden="1">'на 01.10.2018'!$A$7:$H$157</definedName>
    <definedName name="Z_55F24CBB_212F_42F4_BB98_92561BDA95C3_.wvu.FilterData" localSheetId="0" hidden="1">'на 01.10.2018'!$A$7:$J$415</definedName>
    <definedName name="Z_564F82E8_8306_4799_B1F9_06B1FD1FB16E_.wvu.FilterData" localSheetId="0" hidden="1">'на 01.10.2018'!$A$3:$K$212</definedName>
    <definedName name="Z_565A1A16_6A4F_4794_B3C1_1808DC7E86C0_.wvu.FilterData" localSheetId="0" hidden="1">'на 01.10.2018'!$A$7:$H$157</definedName>
    <definedName name="Z_568C3823_FEE7_49C8_B4CF_3D48541DA65C_.wvu.FilterData" localSheetId="0" hidden="1">'на 01.10.2018'!$A$7:$H$157</definedName>
    <definedName name="Z_5696C387_34DF_4BED_BB60_2D85436D9DA8_.wvu.FilterData" localSheetId="0" hidden="1">'на 01.10.2018'!$A$7:$J$415</definedName>
    <definedName name="Z_56C18D87_C587_43F7_9147_D7827AADF66D_.wvu.FilterData" localSheetId="0" hidden="1">'на 01.10.2018'!$A$7:$H$157</definedName>
    <definedName name="Z_5729DC83_8713_4B21_9D2C_8A74D021747E_.wvu.FilterData" localSheetId="0" hidden="1">'на 01.10.2018'!$A$7:$H$157</definedName>
    <definedName name="Z_5730431A_42FA_4886_8F76_DA9C1179F65B_.wvu.FilterData" localSheetId="0" hidden="1">'на 01.10.2018'!$A$7:$J$415</definedName>
    <definedName name="Z_58270B81_2C5A_44D4_84D8_B29B6BA03243_.wvu.FilterData" localSheetId="0" hidden="1">'на 01.10.2018'!$A$7:$H$157</definedName>
    <definedName name="Z_5834E280_FA37_4F43_B5D8_B8D5A97A4524_.wvu.FilterData" localSheetId="0" hidden="1">'на 01.10.2018'!$A$7:$J$415</definedName>
    <definedName name="Z_58A2BFA9_7803_4AA8_99E8_85AF5847A611_.wvu.FilterData" localSheetId="0" hidden="1">'на 01.10.2018'!$A$7:$J$415</definedName>
    <definedName name="Z_58BFA8D4_CF88_4C84_B35F_981C21093C49_.wvu.FilterData" localSheetId="0" hidden="1">'на 01.10.2018'!$A$7:$J$415</definedName>
    <definedName name="Z_58EAD7A7_C312_4E53_9D90_6DB268F00AAE_.wvu.FilterData" localSheetId="0" hidden="1">'на 01.10.2018'!$A$7:$J$415</definedName>
    <definedName name="Z_59074C03_1A19_4344_8FE1_916D5A98CD29_.wvu.FilterData" localSheetId="0" hidden="1">'на 01.10.2018'!$A$7:$J$415</definedName>
    <definedName name="Z_593FC661_D3C9_4D5B_9F7F_4FD8BB281A5E_.wvu.FilterData" localSheetId="0" hidden="1">'на 01.10.2018'!$A$7:$J$415</definedName>
    <definedName name="Z_59F91900_CAE9_4608_97BE_FBC0993C389F_.wvu.FilterData" localSheetId="0" hidden="1">'на 01.10.2018'!$A$7:$H$157</definedName>
    <definedName name="Z_5A0826D2_48E8_4049_87EB_8011A792B32A_.wvu.FilterData" localSheetId="0" hidden="1">'на 01.10.2018'!$A$7:$J$415</definedName>
    <definedName name="Z_5AC843E8_BE7D_4B69_82E5_622B40389D76_.wvu.FilterData" localSheetId="0" hidden="1">'на 01.10.2018'!$A$7:$J$415</definedName>
    <definedName name="Z_5AED1EEB_F2BD_4EA8_B85A_ECC7CA9EB0BB_.wvu.FilterData" localSheetId="0" hidden="1">'на 01.10.2018'!$A$7:$J$415</definedName>
    <definedName name="Z_5B201F9D_0EC3_499C_A33C_1C4C3BFDAC63_.wvu.FilterData" localSheetId="0" hidden="1">'на 01.10.2018'!$A$7:$J$415</definedName>
    <definedName name="Z_5B530939_3820_4F41_B6AF_D342046937E2_.wvu.FilterData" localSheetId="0" hidden="1">'на 01.10.2018'!$A$7:$J$415</definedName>
    <definedName name="Z_5B6D98E6_8929_4747_9889_173EDC254AC0_.wvu.FilterData" localSheetId="0" hidden="1">'на 01.10.2018'!$A$7:$J$415</definedName>
    <definedName name="Z_5B8F35C7_BACE_46B7_A289_D37993E37EE6_.wvu.FilterData" localSheetId="0" hidden="1">'на 01.10.2018'!$A$7:$J$415</definedName>
    <definedName name="Z_5C13A1A0_C535_4639_90BE_9B5D72B8AEDB_.wvu.FilterData" localSheetId="0" hidden="1">'на 01.10.2018'!$A$7:$H$157</definedName>
    <definedName name="Z_5C253E80_F3BD_4FE4_AB93_2FEE92134E33_.wvu.FilterData" localSheetId="0" hidden="1">'на 01.10.2018'!$A$7:$J$415</definedName>
    <definedName name="Z_5C519772_2A20_4B5B_841B_37C4DE3DF25F_.wvu.FilterData" localSheetId="0" hidden="1">'на 01.10.2018'!$A$7:$J$415</definedName>
    <definedName name="Z_5CDE7466_9008_4EE8_8F19_E26D937B15F6_.wvu.FilterData" localSheetId="0" hidden="1">'на 01.10.2018'!$A$7:$H$157</definedName>
    <definedName name="Z_5D02AC07_9DDA_4DED_8BC0_7F56C2780A3D_.wvu.FilterData" localSheetId="0" hidden="1">'на 01.10.2018'!$A$7:$J$415</definedName>
    <definedName name="Z_5D1A8E24_0858_4B4C_9A88_78819F5A1F0E_.wvu.FilterData" localSheetId="0" hidden="1">'на 01.10.2018'!$A$7:$J$415</definedName>
    <definedName name="Z_5E8319AA_70BE_4A15_908D_5BB7BC61D3F7_.wvu.FilterData" localSheetId="0" hidden="1">'на 01.10.2018'!$A$7:$J$415</definedName>
    <definedName name="Z_5EB104F4_627D_44E7_960F_6C67063C7D09_.wvu.FilterData" localSheetId="0" hidden="1">'на 01.10.2018'!$A$7:$J$415</definedName>
    <definedName name="Z_5EB1B5BB_79BE_4318_9140_3FA31802D519_.wvu.FilterData" localSheetId="0" hidden="1">'на 01.10.2018'!$A$7:$J$415</definedName>
    <definedName name="Z_5EB1B5BB_79BE_4318_9140_3FA31802D519_.wvu.PrintArea" localSheetId="0" hidden="1">'на 01.10.2018'!$A$1:$J$207</definedName>
    <definedName name="Z_5EB1B5BB_79BE_4318_9140_3FA31802D519_.wvu.PrintTitles" localSheetId="0" hidden="1">'на 01.10.2018'!$5:$8</definedName>
    <definedName name="Z_5FB953A5_71FF_4056_AF98_C9D06FF0EDF3_.wvu.Cols" localSheetId="0" hidden="1">'на 01.10.2018'!#REF!,'на 01.10.2018'!#REF!</definedName>
    <definedName name="Z_5FB953A5_71FF_4056_AF98_C9D06FF0EDF3_.wvu.FilterData" localSheetId="0" hidden="1">'на 01.10.2018'!$A$7:$J$415</definedName>
    <definedName name="Z_5FB953A5_71FF_4056_AF98_C9D06FF0EDF3_.wvu.PrintArea" localSheetId="0" hidden="1">'на 01.10.2018'!$A$1:$J$207</definedName>
    <definedName name="Z_5FB953A5_71FF_4056_AF98_C9D06FF0EDF3_.wvu.PrintTitles" localSheetId="0" hidden="1">'на 01.10.2018'!$5:$8</definedName>
    <definedName name="Z_6011A554_E1A4_465F_9A01_E0469A86D44D_.wvu.FilterData" localSheetId="0" hidden="1">'на 01.10.2018'!$A$7:$J$415</definedName>
    <definedName name="Z_60155C64_695E_458C_BBFE_B89C53118803_.wvu.FilterData" localSheetId="0" hidden="1">'на 01.10.2018'!$A$7:$J$415</definedName>
    <definedName name="Z_60657231_C99E_4191_A90E_C546FB588843_.wvu.FilterData" localSheetId="0" hidden="1">'на 01.10.2018'!$A$7:$H$157</definedName>
    <definedName name="Z_6096DF59_5639_431F_ACAA_6E74367471D4_.wvu.FilterData" localSheetId="0" hidden="1">'на 01.10.2018'!$A$7:$J$415</definedName>
    <definedName name="Z_60B33E92_3815_4061_91AA_8E38B8895054_.wvu.FilterData" localSheetId="0" hidden="1">'на 01.10.2018'!$A$7:$H$157</definedName>
    <definedName name="Z_61D3C2BE_E5C3_4670_8A8C_5EA015D7BE13_.wvu.FilterData" localSheetId="0" hidden="1">'на 01.10.2018'!$A$7:$J$415</definedName>
    <definedName name="Z_6246324E_D224_4FAC_8C67_F9370E7D77EB_.wvu.FilterData" localSheetId="0" hidden="1">'на 01.10.2018'!$A$7:$J$415</definedName>
    <definedName name="Z_62534477_13C5_437C_87A9_3525FC60CE4D_.wvu.FilterData" localSheetId="0" hidden="1">'на 01.10.2018'!$A$7:$J$415</definedName>
    <definedName name="Z_62691467_BD46_47AE_A6DF_52CBD0D9817B_.wvu.FilterData" localSheetId="0" hidden="1">'на 01.10.2018'!$A$7:$H$157</definedName>
    <definedName name="Z_62C4D5B7_88F6_4885_99F7_CBFA0AACC2D9_.wvu.FilterData" localSheetId="0" hidden="1">'на 01.10.2018'!$A$7:$J$415</definedName>
    <definedName name="Z_62E7809F_D5DF_4BC1_AEFF_718779E2F7F6_.wvu.FilterData" localSheetId="0" hidden="1">'на 01.10.2018'!$A$7:$J$415</definedName>
    <definedName name="Z_62F28655_B8A8_45AE_A142_E93FF8C032BD_.wvu.FilterData" localSheetId="0" hidden="1">'на 01.10.2018'!$A$7:$J$415</definedName>
    <definedName name="Z_62F2B5AA_C3D1_4669_A4A0_184285923B8F_.wvu.FilterData" localSheetId="0" hidden="1">'на 01.10.2018'!$A$7:$J$415</definedName>
    <definedName name="Z_63720CAA_47FE_4977_B082_29E1534276C7_.wvu.FilterData" localSheetId="0" hidden="1">'на 01.10.2018'!$A$7:$J$415</definedName>
    <definedName name="Z_638AAAE8_8FF2_44D0_A160_BB2A9AEB5B72_.wvu.FilterData" localSheetId="0" hidden="1">'на 01.10.2018'!$A$7:$H$157</definedName>
    <definedName name="Z_63D45DC6_0D62_438A_9069_0A4378090381_.wvu.FilterData" localSheetId="0" hidden="1">'на 01.10.2018'!$A$7:$H$157</definedName>
    <definedName name="Z_648AB040_BD0E_49A1_BA40_87D3D9C0BA55_.wvu.FilterData" localSheetId="0" hidden="1">'на 01.10.2018'!$A$7:$J$415</definedName>
    <definedName name="Z_649E5CE3_4976_49D9_83DA_4E57FFC714BF_.wvu.Cols" localSheetId="0" hidden="1">'на 01.10.2018'!#REF!</definedName>
    <definedName name="Z_649E5CE3_4976_49D9_83DA_4E57FFC714BF_.wvu.FilterData" localSheetId="0" hidden="1">'на 01.10.2018'!$A$7:$J$415</definedName>
    <definedName name="Z_649E5CE3_4976_49D9_83DA_4E57FFC714BF_.wvu.PrintArea" localSheetId="0" hidden="1">'на 01.10.2018'!$A$1:$J$211</definedName>
    <definedName name="Z_649E5CE3_4976_49D9_83DA_4E57FFC714BF_.wvu.PrintTitles" localSheetId="0" hidden="1">'на 01.10.2018'!$5:$8</definedName>
    <definedName name="Z_64C01F03_E840_4B6E_960F_5E13E0981676_.wvu.FilterData" localSheetId="0" hidden="1">'на 01.10.2018'!$A$7:$J$415</definedName>
    <definedName name="Z_65F8B16B_220F_4FC8_86A4_6BDB56CB5C59_.wvu.FilterData" localSheetId="0" hidden="1">'на 01.10.2018'!$A$3:$K$212</definedName>
    <definedName name="Z_6654CD2E_14AE_4299_8801_306919BA9D32_.wvu.FilterData" localSheetId="0" hidden="1">'на 01.10.2018'!$A$7:$J$415</definedName>
    <definedName name="Z_66550ABE_0FE4_4071_B1FA_6163FA599414_.wvu.FilterData" localSheetId="0" hidden="1">'на 01.10.2018'!$A$7:$J$415</definedName>
    <definedName name="Z_6656F77C_55F8_4E1C_A222_2E884838D2F2_.wvu.FilterData" localSheetId="0" hidden="1">'на 01.10.2018'!$A$7:$J$415</definedName>
    <definedName name="Z_66EE8E68_84F1_44B5_B60B_7ED67214A421_.wvu.FilterData" localSheetId="0" hidden="1">'на 01.10.2018'!$A$7:$J$415</definedName>
    <definedName name="Z_67A1158E_8E10_4053_B044_B8AB7C784C01_.wvu.FilterData" localSheetId="0" hidden="1">'на 01.10.2018'!$A$7:$J$415</definedName>
    <definedName name="Z_67ADFAE6_A9AF_44D7_8539_93CD0F6B7849_.wvu.FilterData" localSheetId="0" hidden="1">'на 01.10.2018'!$A$7:$J$415</definedName>
    <definedName name="Z_67ADFAE6_A9AF_44D7_8539_93CD0F6B7849_.wvu.PrintTitles" localSheetId="0" hidden="1">'на 01.10.2018'!$5:$8</definedName>
    <definedName name="Z_68543727_5837_47F3_A17E_A06AE03143F0_.wvu.FilterData" localSheetId="0" hidden="1">'на 01.10.2018'!$A$7:$J$415</definedName>
    <definedName name="Z_6901CD30_42B7_4EC1_AF54_8AB710BFE495_.wvu.FilterData" localSheetId="0" hidden="1">'на 01.10.2018'!$A$7:$J$415</definedName>
    <definedName name="Z_69321B6F_CF2A_4DAB_82CF_8CAAD629F257_.wvu.FilterData" localSheetId="0" hidden="1">'на 01.10.2018'!$A$7:$J$415</definedName>
    <definedName name="Z_6A19F32A_B160_4483_91DD_03217B777DF3_.wvu.FilterData" localSheetId="0" hidden="1">'на 01.10.2018'!$A$7:$J$415</definedName>
    <definedName name="Z_6A3BD144_0140_4ADD_AD88_B274AA069B37_.wvu.FilterData" localSheetId="0" hidden="1">'на 01.10.2018'!$A$7:$J$415</definedName>
    <definedName name="Z_6B30174D_06F6_400C_8FE4_A489A229C982_.wvu.FilterData" localSheetId="0" hidden="1">'на 01.10.2018'!$A$7:$J$415</definedName>
    <definedName name="Z_6B9F1A4E_485B_421D_A44C_0AAE5901E28D_.wvu.FilterData" localSheetId="0" hidden="1">'на 01.10.2018'!$A$7:$J$415</definedName>
    <definedName name="Z_6BE4E62B_4F97_4F96_9638_8ADCE8F932B1_.wvu.FilterData" localSheetId="0" hidden="1">'на 01.10.2018'!$A$7:$H$157</definedName>
    <definedName name="Z_6BE735CC_AF2E_4F67_B22D_A8AB001D3353_.wvu.FilterData" localSheetId="0" hidden="1">'на 01.10.2018'!$A$7:$H$157</definedName>
    <definedName name="Z_6C574B3A_CBDC_4063_B039_06E2BE768645_.wvu.FilterData" localSheetId="0" hidden="1">'на 01.10.2018'!$A$7:$J$415</definedName>
    <definedName name="Z_6CF84B0C_144A_4CF4_A34E_B9147B738037_.wvu.FilterData" localSheetId="0" hidden="1">'на 01.10.2018'!$A$7:$H$157</definedName>
    <definedName name="Z_6D091BF8_3118_4C66_BFCF_A396B92963B0_.wvu.FilterData" localSheetId="0" hidden="1">'на 01.10.2018'!$A$7:$J$415</definedName>
    <definedName name="Z_6D692D1F_2186_4B62_878B_AABF13F25116_.wvu.FilterData" localSheetId="0" hidden="1">'на 01.10.2018'!$A$7:$J$415</definedName>
    <definedName name="Z_6D7CFBF1_75D3_41F3_8694_AE4E45FE6F72_.wvu.FilterData" localSheetId="0" hidden="1">'на 01.10.2018'!$A$7:$J$415</definedName>
    <definedName name="Z_6E1926CF_4906_4A55_811C_617ED8BB98BA_.wvu.FilterData" localSheetId="0" hidden="1">'на 01.10.2018'!$A$7:$J$415</definedName>
    <definedName name="Z_6E2D6686_B9FD_4BBA_8CD4_95C6386F5509_.wvu.FilterData" localSheetId="0" hidden="1">'на 01.10.2018'!$A$7:$H$157</definedName>
    <definedName name="Z_6E4A7295_8CE0_4D28_ABEF_D38EBAE7C204_.wvu.FilterData" localSheetId="0" hidden="1">'на 01.10.2018'!$A$7:$J$415</definedName>
    <definedName name="Z_6E4A7295_8CE0_4D28_ABEF_D38EBAE7C204_.wvu.PrintArea" localSheetId="0" hidden="1">'на 01.10.2018'!$A$1:$J$211</definedName>
    <definedName name="Z_6E4A7295_8CE0_4D28_ABEF_D38EBAE7C204_.wvu.PrintTitles" localSheetId="0" hidden="1">'на 01.10.2018'!$5:$8</definedName>
    <definedName name="Z_6ECBF068_1C02_4E6C_B4E6_EB2B6EC464BD_.wvu.FilterData" localSheetId="0" hidden="1">'на 01.10.2018'!$A$7:$J$415</definedName>
    <definedName name="Z_6F1223ED_6D7E_4BDC_97BD_57C6B16DF50B_.wvu.FilterData" localSheetId="0" hidden="1">'на 01.10.2018'!$A$7:$J$415</definedName>
    <definedName name="Z_6F188E27_E72B_48C9_888E_3A4AAF082D5A_.wvu.FilterData" localSheetId="0" hidden="1">'на 01.10.2018'!$A$7:$J$415</definedName>
    <definedName name="Z_6F60BF81_D1A9_4E04_93E7_3EE7124B8D23_.wvu.FilterData" localSheetId="0" hidden="1">'на 01.10.2018'!$A$7:$H$157</definedName>
    <definedName name="Z_6FA95ECB_A72C_44B0_B29D_BED71D2AC5FA_.wvu.FilterData" localSheetId="0" hidden="1">'на 01.10.2018'!$A$7:$J$415</definedName>
    <definedName name="Z_701E5EC3_E633_4389_A70E_4DD82E713CE4_.wvu.FilterData" localSheetId="0" hidden="1">'на 01.10.2018'!$A$7:$J$415</definedName>
    <definedName name="Z_70567FCD_AD22_4F19_9380_E5332B152F74_.wvu.FilterData" localSheetId="0" hidden="1">'на 01.10.2018'!$A$7:$J$415</definedName>
    <definedName name="Z_706D67E7_3361_40B2_829D_8844AB8060E2_.wvu.FilterData" localSheetId="0" hidden="1">'на 01.10.2018'!$A$7:$H$157</definedName>
    <definedName name="Z_70E4543C_ADDB_4019_BDB2_F36D27861FA5_.wvu.FilterData" localSheetId="0" hidden="1">'на 01.10.2018'!$A$7:$J$415</definedName>
    <definedName name="Z_70F1B7E8_7988_4C81_9922_ABE1AE06A197_.wvu.FilterData" localSheetId="0" hidden="1">'на 01.10.2018'!$A$7:$J$415</definedName>
    <definedName name="Z_7246383F_5A7C_4469_ABE5_F3DE99D7B98C_.wvu.FilterData" localSheetId="0" hidden="1">'на 01.10.2018'!$A$7:$H$157</definedName>
    <definedName name="Z_728B417D_5E48_46CF_86FE_9C0FFD136F19_.wvu.FilterData" localSheetId="0" hidden="1">'на 01.10.2018'!$A$7:$J$415</definedName>
    <definedName name="Z_72971C39_5C91_4008_BD77_2DC24FDFDCB6_.wvu.FilterData" localSheetId="0" hidden="1">'на 01.10.2018'!$A$7:$J$415</definedName>
    <definedName name="Z_72BCCF18_7B1D_4731_977C_FF5C187A4C82_.wvu.FilterData" localSheetId="0" hidden="1">'на 01.10.2018'!$A$7:$J$415</definedName>
    <definedName name="Z_72C0943B_A5D5_4B80_AD54_166C5CDC74DE_.wvu.FilterData" localSheetId="0" hidden="1">'на 01.10.2018'!$A$3:$K$212</definedName>
    <definedName name="Z_72C0943B_A5D5_4B80_AD54_166C5CDC74DE_.wvu.PrintArea" localSheetId="0" hidden="1">'на 01.10.2018'!$A$1:$J$214</definedName>
    <definedName name="Z_72C0943B_A5D5_4B80_AD54_166C5CDC74DE_.wvu.PrintTitles" localSheetId="0" hidden="1">'на 01.10.2018'!$5:$8</definedName>
    <definedName name="Z_7351B774_7780_442A_903E_647131A150ED_.wvu.FilterData" localSheetId="0" hidden="1">'на 01.10.2018'!$A$7:$J$415</definedName>
    <definedName name="Z_73DD0BF4_420B_48CB_9B9B_8A8636EFB6F5_.wvu.FilterData" localSheetId="0" hidden="1">'на 01.10.2018'!$A$7:$J$415</definedName>
    <definedName name="Z_741C3AAD_37E5_4231_B8F1_6F6ABAB5BA70_.wvu.FilterData" localSheetId="0" hidden="1">'на 01.10.2018'!$A$3:$K$212</definedName>
    <definedName name="Z_742C8CE1_B323_4B6C_901C_E2B713ADDB04_.wvu.FilterData" localSheetId="0" hidden="1">'на 01.10.2018'!$A$7:$H$157</definedName>
    <definedName name="Z_74F25527_9FBE_45D8_B38D_2B215FE8DD1E_.wvu.FilterData" localSheetId="0" hidden="1">'на 01.10.2018'!$A$7:$J$415</definedName>
    <definedName name="Z_762066AC_D656_4392_845D_8C6157B76764_.wvu.FilterData" localSheetId="0" hidden="1">'на 01.10.2018'!$A$7:$H$157</definedName>
    <definedName name="Z_7654DBDC_86A8_4903_B5DC_30516E94F2C0_.wvu.FilterData" localSheetId="0" hidden="1">'на 01.10.2018'!$A$7:$J$415</definedName>
    <definedName name="Z_77081AB2_288F_4D22_9FAD_2429DAF1E510_.wvu.FilterData" localSheetId="0" hidden="1">'на 01.10.2018'!$A$7:$J$415</definedName>
    <definedName name="Z_777611BF_FE54_48A9_A8A8_0C82A3AE3A94_.wvu.FilterData" localSheetId="0" hidden="1">'на 01.10.2018'!$A$7:$J$415</definedName>
    <definedName name="Z_793C7B2D_7F2B_48EC_8A47_D2709381137D_.wvu.FilterData" localSheetId="0" hidden="1">'на 01.10.2018'!$A$7:$J$415</definedName>
    <definedName name="Z_799DB00F_141C_483B_A462_359C05A36D93_.wvu.FilterData" localSheetId="0" hidden="1">'на 01.10.2018'!$A$7:$H$157</definedName>
    <definedName name="Z_79E4D554_5B2C_41A7_B934_B430838AA03E_.wvu.FilterData" localSheetId="0" hidden="1">'на 01.10.2018'!$A$7:$J$415</definedName>
    <definedName name="Z_7A01CF94_90AE_4821_93EE_D3FE8D12D8D5_.wvu.FilterData" localSheetId="0" hidden="1">'на 01.10.2018'!$A$7:$J$415</definedName>
    <definedName name="Z_7A09065A_45D5_4C53_B9DD_121DF6719D64_.wvu.FilterData" localSheetId="0" hidden="1">'на 01.10.2018'!$A$7:$H$157</definedName>
    <definedName name="Z_7A71A7FF_8800_4D00_AEC1_1B599D526CDE_.wvu.FilterData" localSheetId="0" hidden="1">'на 01.10.2018'!$A$7:$J$415</definedName>
    <definedName name="Z_7AE14342_BF53_4FA2_8C85_1038D8BA9596_.wvu.FilterData" localSheetId="0" hidden="1">'на 01.10.2018'!$A$7:$H$157</definedName>
    <definedName name="Z_7B245AB0_C2AF_4822_BFC4_2399F85856C1_.wvu.Cols" localSheetId="0" hidden="1">'на 01.10.2018'!#REF!,'на 01.10.2018'!#REF!</definedName>
    <definedName name="Z_7B245AB0_C2AF_4822_BFC4_2399F85856C1_.wvu.FilterData" localSheetId="0" hidden="1">'на 01.10.2018'!$A$7:$J$415</definedName>
    <definedName name="Z_7B245AB0_C2AF_4822_BFC4_2399F85856C1_.wvu.PrintArea" localSheetId="0" hidden="1">'на 01.10.2018'!$A$1:$J$207</definedName>
    <definedName name="Z_7B245AB0_C2AF_4822_BFC4_2399F85856C1_.wvu.PrintTitles" localSheetId="0" hidden="1">'на 01.10.2018'!$5:$8</definedName>
    <definedName name="Z_7B77AEA7_9EB0_430F_94C7_6393A69B0369_.wvu.FilterData" localSheetId="0" hidden="1">'на 01.10.2018'!$A$7:$J$415</definedName>
    <definedName name="Z_7BA445E6_50A0_4F67_81F2_B2945A5BFD3F_.wvu.FilterData" localSheetId="0" hidden="1">'на 01.10.2018'!$A$7:$J$415</definedName>
    <definedName name="Z_7BC27702_AD83_4B6E_860E_D694439F877D_.wvu.FilterData" localSheetId="0" hidden="1">'на 01.10.2018'!$A$7:$H$157</definedName>
    <definedName name="Z_7CB2D520_A8A5_4D6C_BE39_64C505DBAE2C_.wvu.FilterData" localSheetId="0" hidden="1">'на 01.10.2018'!$A$7:$J$415</definedName>
    <definedName name="Z_7CB9D1CB_80BA_40B4_9A94_7ED38A1B10BF_.wvu.FilterData" localSheetId="0" hidden="1">'на 01.10.2018'!$A$7:$J$415</definedName>
    <definedName name="Z_7DB24378_D193_4D04_9739_831C8625EEAE_.wvu.FilterData" localSheetId="0" hidden="1">'на 01.10.2018'!$A$7:$J$60</definedName>
    <definedName name="Z_7E10B4A2_86C5_49FE_B735_A2A4A6EBA352_.wvu.FilterData" localSheetId="0" hidden="1">'на 01.10.2018'!$A$7:$J$415</definedName>
    <definedName name="Z_7E77AE50_A8E9_48E1_BD6F_0651484E1DB4_.wvu.FilterData" localSheetId="0" hidden="1">'на 01.10.2018'!$A$7:$J$415</definedName>
    <definedName name="Z_7EA33A1B_0947_4DD9_ACB5_FE84B029B96C_.wvu.FilterData" localSheetId="0" hidden="1">'на 01.10.2018'!$A$7:$J$415</definedName>
    <definedName name="Z_80D84490_9B2F_4196_9FDE_6B9221814592_.wvu.FilterData" localSheetId="0" hidden="1">'на 01.10.2018'!$A$7:$J$415</definedName>
    <definedName name="Z_81403331_C5EB_4760_B273_D3D9C8D43951_.wvu.FilterData" localSheetId="0" hidden="1">'на 01.10.2018'!$A$7:$H$157</definedName>
    <definedName name="Z_81BE03B7_DE2F_4E82_8496_CAF917D1CC3F_.wvu.FilterData" localSheetId="0" hidden="1">'на 01.10.2018'!$A$7:$J$415</definedName>
    <definedName name="Z_8220CA38_66F1_4F9F_A7AE_CF3DF89B0B66_.wvu.FilterData" localSheetId="0" hidden="1">'на 01.10.2018'!$A$7:$J$415</definedName>
    <definedName name="Z_8280D1E0_5055_49CD_A383_D6B2F2EBD512_.wvu.FilterData" localSheetId="0" hidden="1">'на 01.10.2018'!$A$7:$H$157</definedName>
    <definedName name="Z_829F5F3F_AACC_4AF4_A7EF_0FD75747C358_.wvu.FilterData" localSheetId="0" hidden="1">'на 01.10.2018'!$A$7:$J$415</definedName>
    <definedName name="Z_83894FAF_831A_4268_8B2F_EACBEA69E5F1_.wvu.FilterData" localSheetId="0" hidden="1">'на 01.10.2018'!$A$7:$J$415</definedName>
    <definedName name="Z_840133FA_9546_4ED0_AA3E_E87F8F80931F_.wvu.FilterData" localSheetId="0" hidden="1">'на 01.10.2018'!$A$7:$J$415</definedName>
    <definedName name="Z_8462E4B7_FF49_4401_9CB1_027D70C3D86B_.wvu.FilterData" localSheetId="0" hidden="1">'на 01.10.2018'!$A$7:$H$157</definedName>
    <definedName name="Z_8518C130_335F_4917_99A5_712FA6AC79A6_.wvu.FilterData" localSheetId="0" hidden="1">'на 01.10.2018'!$A$7:$J$415</definedName>
    <definedName name="Z_8518EF96_21CF_4CEA_B17C_8AA8E48B82CF_.wvu.FilterData" localSheetId="0" hidden="1">'на 01.10.2018'!$A$7:$J$415</definedName>
    <definedName name="Z_85336449_1C25_4AF7_89BA_281D7385CDF9_.wvu.FilterData" localSheetId="0" hidden="1">'на 01.10.2018'!$A$7:$J$415</definedName>
    <definedName name="Z_85610BEE_6BD4_4AC9_9284_0AD9E6A15466_.wvu.FilterData" localSheetId="0" hidden="1">'на 01.10.2018'!$A$7:$J$415</definedName>
    <definedName name="Z_85621B9F_ABEF_4928_B406_5F6003CD3FC1_.wvu.FilterData" localSheetId="0" hidden="1">'на 01.10.2018'!$A$7:$J$415</definedName>
    <definedName name="Z_85EC44C9_3155_42D3_A129_8E0E8C37A7B0_.wvu.FilterData" localSheetId="0" hidden="1">'на 01.10.2018'!$A$7:$J$415</definedName>
    <definedName name="Z_8608FEAB_BF57_4E40_9AFB_AA087E242421_.wvu.FilterData" localSheetId="0" hidden="1">'на 01.10.2018'!$A$7:$J$415</definedName>
    <definedName name="Z_8649CC96_F63A_4F83_8C89_AA8F47AC05F3_.wvu.FilterData" localSheetId="0" hidden="1">'на 01.10.2018'!$A$7:$H$157</definedName>
    <definedName name="Z_866666B3_A778_4059_8EF6_136684A0F698_.wvu.FilterData" localSheetId="0" hidden="1">'на 01.10.2018'!$A$7:$J$415</definedName>
    <definedName name="Z_868403B4_F60C_4700_B312_EDA79B4B2FC0_.wvu.FilterData" localSheetId="0" hidden="1">'на 01.10.2018'!$A$7:$J$415</definedName>
    <definedName name="Z_8789C1A0_51C5_46EF_B1F1_B319BE008AC1_.wvu.FilterData" localSheetId="0" hidden="1">'на 01.10.2018'!$A$7:$J$415</definedName>
    <definedName name="Z_87AE545F_036F_4E8B_9D04_AE59AB8BAC14_.wvu.FilterData" localSheetId="0" hidden="1">'на 01.10.2018'!$A$7:$H$157</definedName>
    <definedName name="Z_87D86486_B5EF_4463_9350_9D1E042A42DF_.wvu.FilterData" localSheetId="0" hidden="1">'на 01.10.2018'!$A$7:$J$415</definedName>
    <definedName name="Z_883D51B0_0A2B_40BD_A4BD_D3780EBDA8D9_.wvu.FilterData" localSheetId="0" hidden="1">'на 01.10.2018'!$A$7:$J$415</definedName>
    <definedName name="Z_8878B53B_0E8A_4A11_8A26_C2AC9BB8A4A9_.wvu.FilterData" localSheetId="0" hidden="1">'на 01.10.2018'!$A$7:$H$157</definedName>
    <definedName name="Z_888B8943_9277_42CB_A862_699801009D7B_.wvu.FilterData" localSheetId="0" hidden="1">'на 01.10.2018'!$A$7:$J$415</definedName>
    <definedName name="Z_895608B2_F053_445E_BD6A_E885E9D4FE51_.wvu.FilterData" localSheetId="0" hidden="1">'на 01.10.2018'!$A$7:$J$415</definedName>
    <definedName name="Z_898FFEFC_C4FC_44BB_BE63_00FC13DD2042_.wvu.FilterData" localSheetId="0" hidden="1">'на 01.10.2018'!$A$7:$J$415</definedName>
    <definedName name="Z_89F2DB1B_0F19_4230_A501_8A6666788E86_.wvu.FilterData" localSheetId="0" hidden="1">'на 01.10.2018'!$A$7:$J$415</definedName>
    <definedName name="Z_8A4ABF0A_262D_4454_86FE_CA0ADCDF3E94_.wvu.FilterData" localSheetId="0" hidden="1">'на 01.10.2018'!$A$7:$J$415</definedName>
    <definedName name="Z_8BA7C340_DD6D_4BDE_939B_41C98A02B423_.wvu.FilterData" localSheetId="0" hidden="1">'на 01.10.2018'!$A$7:$J$415</definedName>
    <definedName name="Z_8BB118EA_41BC_4E46_8EA1_4268AA5B6DB1_.wvu.FilterData" localSheetId="0" hidden="1">'на 01.10.2018'!$A$7:$J$415</definedName>
    <definedName name="Z_8C04CD6E_A1CC_4EF8_8DD5_B859F52073A0_.wvu.FilterData" localSheetId="0" hidden="1">'на 01.10.2018'!$A$7:$J$415</definedName>
    <definedName name="Z_8C654415_86D2_479D_A511_8A4B3774E375_.wvu.FilterData" localSheetId="0" hidden="1">'на 01.10.2018'!$A$7:$H$157</definedName>
    <definedName name="Z_8CAD663B_CD5E_4846_B4FD_69BCB6D1EB12_.wvu.FilterData" localSheetId="0" hidden="1">'на 01.10.2018'!$A$7:$H$157</definedName>
    <definedName name="Z_8CB267BE_E783_4914_8FFF_50D79F1D75CF_.wvu.FilterData" localSheetId="0" hidden="1">'на 01.10.2018'!$A$7:$H$157</definedName>
    <definedName name="Z_8D0153EB_A3EC_4213_A12B_74D6D827770F_.wvu.FilterData" localSheetId="0" hidden="1">'на 01.10.2018'!$A$7:$J$415</definedName>
    <definedName name="Z_8D7BE686_9FAF_4C26_8FD5_5395E55E0797_.wvu.FilterData" localSheetId="0" hidden="1">'на 01.10.2018'!$A$7:$H$157</definedName>
    <definedName name="Z_8D7C2311_E9FE_48F6_9665_BB17829B147C_.wvu.FilterData" localSheetId="0" hidden="1">'на 01.10.2018'!$A$7:$J$415</definedName>
    <definedName name="Z_8D8D2F4C_3B7E_4C1F_A367_4BA418733E1A_.wvu.FilterData" localSheetId="0" hidden="1">'на 01.10.2018'!$A$7:$H$157</definedName>
    <definedName name="Z_8DFDD887_4859_4275_91A7_634544543F21_.wvu.FilterData" localSheetId="0" hidden="1">'на 01.10.2018'!$A$7:$J$415</definedName>
    <definedName name="Z_8E62A2BE_7CE7_496E_AC79_F133ABDC98BF_.wvu.FilterData" localSheetId="0" hidden="1">'на 01.10.2018'!$A$7:$H$157</definedName>
    <definedName name="Z_8EEB3EFB_2D0D_474D_A904_853356F13984_.wvu.FilterData" localSheetId="0" hidden="1">'на 01.10.2018'!$A$7:$J$415</definedName>
    <definedName name="Z_8F2A8A22_72A2_4B00_8248_255CA52D5828_.wvu.FilterData" localSheetId="0" hidden="1">'на 01.10.2018'!$A$7:$J$415</definedName>
    <definedName name="Z_9044C5A5_1D21_4DB7_B551_B82CFEBFBFBE_.wvu.FilterData" localSheetId="0" hidden="1">'на 01.10.2018'!$A$7:$J$415</definedName>
    <definedName name="Z_9089CAE7_C9D5_4B44_BF40_622C1D4BEC1A_.wvu.FilterData" localSheetId="0" hidden="1">'на 01.10.2018'!$A$7:$J$415</definedName>
    <definedName name="Z_90B62036_E8E2_47F2_BA67_9490969E5E89_.wvu.FilterData" localSheetId="0" hidden="1">'на 01.10.2018'!$A$7:$J$415</definedName>
    <definedName name="Z_91482E4A_EB85_41D6_AA9F_21521D0F577E_.wvu.FilterData" localSheetId="0" hidden="1">'на 01.10.2018'!$A$7:$J$415</definedName>
    <definedName name="Z_91A44DD7_EFA1_45BC_BF8A_C6EBAED142C3_.wvu.FilterData" localSheetId="0" hidden="1">'на 01.10.2018'!$A$7:$J$415</definedName>
    <definedName name="Z_92A69ACC_08E1_4049_9A4E_909BE09E8D3F_.wvu.FilterData" localSheetId="0" hidden="1">'на 01.10.2018'!$A$7:$J$415</definedName>
    <definedName name="Z_92A7494D_B642_4D2E_8A98_FA3ADD190BCE_.wvu.FilterData" localSheetId="0" hidden="1">'на 01.10.2018'!$A$7:$J$415</definedName>
    <definedName name="Z_92A89EF4_8A4E_4790_B0CC_01892B6039EB_.wvu.FilterData" localSheetId="0" hidden="1">'на 01.10.2018'!$A$7:$J$415</definedName>
    <definedName name="Z_92E38377_38CC_496E_BBD8_5394F7550FE3_.wvu.FilterData" localSheetId="0" hidden="1">'на 01.10.2018'!$A$7:$J$415</definedName>
    <definedName name="Z_93030161_EBD2_4C55_BB01_67290B2149A7_.wvu.FilterData" localSheetId="0" hidden="1">'на 01.10.2018'!$A$7:$J$415</definedName>
    <definedName name="Z_935DFEC4_8817_4BB5_A846_9674D5A05EE9_.wvu.FilterData" localSheetId="0" hidden="1">'на 01.10.2018'!$A$7:$H$157</definedName>
    <definedName name="Z_938F43B0_CEED_4632_948B_C835F76DFE4A_.wvu.FilterData" localSheetId="0" hidden="1">'на 01.10.2018'!$A$7:$J$415</definedName>
    <definedName name="Z_93997AAE_3E78_48E8_AE0E_38B78085663A_.wvu.FilterData" localSheetId="0" hidden="1">'на 01.10.2018'!$A$7:$J$415</definedName>
    <definedName name="Z_944D1186_FA84_48E6_9A44_19022D55084A_.wvu.FilterData" localSheetId="0" hidden="1">'на 01.10.2018'!$A$7:$J$415</definedName>
    <definedName name="Z_94E3B816_367C_44F4_94FC_13D42F694C13_.wvu.FilterData" localSheetId="0" hidden="1">'на 01.10.2018'!$A$7:$J$415</definedName>
    <definedName name="Z_95B5A563_A81C_425C_AC80_18232E0FA0F2_.wvu.FilterData" localSheetId="0" hidden="1">'на 01.10.2018'!$A$7:$H$157</definedName>
    <definedName name="Z_95DCDA71_E71C_4701_B168_34A55CC7547D_.wvu.FilterData" localSheetId="0" hidden="1">'на 01.10.2018'!$A$7:$J$415</definedName>
    <definedName name="Z_95E04D27_058D_4765_8CB6_B789CC5A15B9_.wvu.FilterData" localSheetId="0" hidden="1">'на 01.10.2018'!$A$7:$J$415</definedName>
    <definedName name="Z_96167660_EA8B_4F7D_87A1_785E97B459B3_.wvu.FilterData" localSheetId="0" hidden="1">'на 01.10.2018'!$A$7:$H$157</definedName>
    <definedName name="Z_96879477_4713_4ABC_982A_7EB1C07B4DED_.wvu.FilterData" localSheetId="0" hidden="1">'на 01.10.2018'!$A$7:$H$157</definedName>
    <definedName name="Z_969E164A_AA47_4A3D_AECC_F3C5A8BBA40A_.wvu.FilterData" localSheetId="0" hidden="1">'на 01.10.2018'!$A$7:$J$415</definedName>
    <definedName name="Z_9780079B_2369_4362_9878_DE63286783A8_.wvu.FilterData" localSheetId="0" hidden="1">'на 01.10.2018'!$A$7:$J$415</definedName>
    <definedName name="Z_97B55429_A18E_43B5_9AF8_FE73FCDE4BBB_.wvu.FilterData" localSheetId="0" hidden="1">'на 01.10.2018'!$A$7:$J$415</definedName>
    <definedName name="Z_97E2C09C_6040_4BDA_B6A0_AF60F993AC48_.wvu.FilterData" localSheetId="0" hidden="1">'на 01.10.2018'!$A$7:$J$415</definedName>
    <definedName name="Z_97F74FDF_2C27_4D85_A3A7_1EF51A8A2DFF_.wvu.FilterData" localSheetId="0" hidden="1">'на 01.10.2018'!$A$7:$H$157</definedName>
    <definedName name="Z_987C1B6D_28A7_49CB_BBF0_6C3FFB9FC1C5_.wvu.FilterData" localSheetId="0" hidden="1">'на 01.10.2018'!$A$7:$J$415</definedName>
    <definedName name="Z_98AE7DDA_90CE_4E15_AD8D_6630EEDB042C_.wvu.FilterData" localSheetId="0" hidden="1">'на 01.10.2018'!$A$7:$J$415</definedName>
    <definedName name="Z_98BF881C_EB9C_4397_B787_F3FB50ED2890_.wvu.FilterData" localSheetId="0" hidden="1">'на 01.10.2018'!$A$7:$J$415</definedName>
    <definedName name="Z_98E168F2_55D9_4CA5_BFC7_4762AF11FD48_.wvu.FilterData" localSheetId="0" hidden="1">'на 01.10.2018'!$A$7:$J$415</definedName>
    <definedName name="Z_998B8119_4FF3_4A16_838D_539C6AE34D55_.wvu.Cols" localSheetId="0" hidden="1">'на 01.10.2018'!#REF!,'на 01.10.2018'!#REF!</definedName>
    <definedName name="Z_998B8119_4FF3_4A16_838D_539C6AE34D55_.wvu.FilterData" localSheetId="0" hidden="1">'на 01.10.2018'!$A$7:$J$415</definedName>
    <definedName name="Z_998B8119_4FF3_4A16_838D_539C6AE34D55_.wvu.PrintArea" localSheetId="0" hidden="1">'на 01.10.2018'!$A$1:$J$207</definedName>
    <definedName name="Z_998B8119_4FF3_4A16_838D_539C6AE34D55_.wvu.PrintTitles" localSheetId="0" hidden="1">'на 01.10.2018'!$5:$8</definedName>
    <definedName name="Z_998B8119_4FF3_4A16_838D_539C6AE34D55_.wvu.Rows" localSheetId="0" hidden="1">'на 01.10.2018'!#REF!</definedName>
    <definedName name="Z_99950613_28E7_4EC2_B918_559A2757B0A9_.wvu.FilterData" localSheetId="0" hidden="1">'на 01.10.2018'!$A$7:$J$415</definedName>
    <definedName name="Z_99950613_28E7_4EC2_B918_559A2757B0A9_.wvu.PrintArea" localSheetId="0" hidden="1">'на 01.10.2018'!$A$1:$J$213</definedName>
    <definedName name="Z_99950613_28E7_4EC2_B918_559A2757B0A9_.wvu.PrintTitles" localSheetId="0" hidden="1">'на 01.10.2018'!$5:$8</definedName>
    <definedName name="Z_9A28E7E9_55CD_40D9_9E29_E07B8DD3C238_.wvu.FilterData" localSheetId="0" hidden="1">'на 01.10.2018'!$A$7:$J$415</definedName>
    <definedName name="Z_9A769443_7DFA_43D5_AB26_6F2EEF53DAF1_.wvu.FilterData" localSheetId="0" hidden="1">'на 01.10.2018'!$A$7:$H$157</definedName>
    <definedName name="Z_9C310551_EC8B_4B87_B5AF_39FC532C6FE3_.wvu.FilterData" localSheetId="0" hidden="1">'на 01.10.2018'!$A$7:$H$157</definedName>
    <definedName name="Z_9C38FBC7_6E93_40A5_BD30_7720FC92D0D4_.wvu.FilterData" localSheetId="0" hidden="1">'на 01.10.2018'!$A$7:$J$415</definedName>
    <definedName name="Z_9CB26755_9CF3_42C9_A567_6FF9CCE0F397_.wvu.FilterData" localSheetId="0" hidden="1">'на 01.10.2018'!$A$7:$J$415</definedName>
    <definedName name="Z_9D24C81C_5B18_4B40_BF88_7236C9CAE366_.wvu.FilterData" localSheetId="0" hidden="1">'на 01.10.2018'!$A$7:$H$157</definedName>
    <definedName name="Z_9E1D944D_E62F_4660_B928_F956F86CCB3D_.wvu.FilterData" localSheetId="0" hidden="1">'на 01.10.2018'!$A$7:$J$415</definedName>
    <definedName name="Z_9E720D93_31F0_4636_BA00_6CE6F83F3651_.wvu.FilterData" localSheetId="0" hidden="1">'на 01.10.2018'!$A$7:$J$415</definedName>
    <definedName name="Z_9E943B7D_D4C7_443F_BC4C_8AB90546D8A5_.wvu.Cols" localSheetId="0" hidden="1">'на 01.10.2018'!#REF!,'на 01.10.2018'!#REF!</definedName>
    <definedName name="Z_9E943B7D_D4C7_443F_BC4C_8AB90546D8A5_.wvu.FilterData" localSheetId="0" hidden="1">'на 01.10.2018'!$A$3:$J$60</definedName>
    <definedName name="Z_9E943B7D_D4C7_443F_BC4C_8AB90546D8A5_.wvu.PrintTitles" localSheetId="0" hidden="1">'на 01.10.2018'!$5:$8</definedName>
    <definedName name="Z_9E943B7D_D4C7_443F_BC4C_8AB90546D8A5_.wvu.Rows" localSheetId="0" hidden="1">'на 01.10.2018'!#REF!,'на 01.10.2018'!#REF!,'на 01.10.2018'!#REF!,'на 01.10.2018'!#REF!,'на 01.10.2018'!#REF!,'на 01.10.2018'!#REF!,'на 01.10.2018'!#REF!,'на 01.10.2018'!#REF!,'на 01.10.2018'!#REF!,'на 01.10.2018'!#REF!,'на 01.10.2018'!#REF!,'на 01.10.2018'!#REF!,'на 01.10.2018'!#REF!,'на 01.10.2018'!#REF!,'на 01.10.2018'!#REF!,'на 01.10.2018'!#REF!,'на 01.10.2018'!#REF!,'на 01.10.2018'!#REF!,'на 01.10.2018'!#REF!,'на 01.10.2018'!#REF!</definedName>
    <definedName name="Z_9EC99D85_9CBB_4D41_A0AC_5A782960B43C_.wvu.FilterData" localSheetId="0" hidden="1">'на 01.10.2018'!$A$7:$H$157</definedName>
    <definedName name="Z_9F469FEB_94D1_4BA9_BDF6_0A94C53541EA_.wvu.FilterData" localSheetId="0" hidden="1">'на 01.10.2018'!$A$7:$J$415</definedName>
    <definedName name="Z_9FA29541_62F4_4CED_BF33_19F6BA57578F_.wvu.Cols" localSheetId="0" hidden="1">'на 01.10.2018'!#REF!,'на 01.10.2018'!#REF!</definedName>
    <definedName name="Z_9FA29541_62F4_4CED_BF33_19F6BA57578F_.wvu.FilterData" localSheetId="0" hidden="1">'на 01.10.2018'!$A$7:$J$415</definedName>
    <definedName name="Z_9FA29541_62F4_4CED_BF33_19F6BA57578F_.wvu.PrintArea" localSheetId="0" hidden="1">'на 01.10.2018'!$A$1:$J$207</definedName>
    <definedName name="Z_9FA29541_62F4_4CED_BF33_19F6BA57578F_.wvu.PrintTitles" localSheetId="0" hidden="1">'на 01.10.2018'!$5:$8</definedName>
    <definedName name="Z_9FDAEEB9_7434_4701_B9D3_AEFADA35D37B_.wvu.FilterData" localSheetId="0" hidden="1">'на 01.10.2018'!$A$7:$J$415</definedName>
    <definedName name="Z_A08B7B60_BE09_484D_B75E_15D9DE206B17_.wvu.FilterData" localSheetId="0" hidden="1">'на 01.10.2018'!$A$7:$J$415</definedName>
    <definedName name="Z_A0963EEC_5578_46DF_B7B0_2B9F8CADC5B9_.wvu.FilterData" localSheetId="0" hidden="1">'на 01.10.2018'!$A$7:$J$415</definedName>
    <definedName name="Z_A0A3CD9B_2436_40D7_91DB_589A95FBBF00_.wvu.FilterData" localSheetId="0" hidden="1">'на 01.10.2018'!$A$7:$J$415</definedName>
    <definedName name="Z_A0A3CD9B_2436_40D7_91DB_589A95FBBF00_.wvu.PrintArea" localSheetId="0" hidden="1">'на 01.10.2018'!$A$1:$J$213</definedName>
    <definedName name="Z_A0EB0A04_1124_498B_8C4B_C1E25B53C1A8_.wvu.FilterData" localSheetId="0" hidden="1">'на 01.10.2018'!$A$7:$H$157</definedName>
    <definedName name="Z_A113B19A_DB2C_4585_AED7_B7EF9F05E57E_.wvu.FilterData" localSheetId="0" hidden="1">'на 01.10.2018'!$A$7:$J$415</definedName>
    <definedName name="Z_A1252AD3_62A9_4B5D_B0FA_98A0DCCDEFC0_.wvu.FilterData" localSheetId="0" hidden="1">'на 01.10.2018'!$A$7:$J$415</definedName>
    <definedName name="Z_A2611F3A_C06C_4662_B39E_6F08BA7C9B14_.wvu.FilterData" localSheetId="0" hidden="1">'на 01.10.2018'!$A$7:$H$157</definedName>
    <definedName name="Z_A28DA500_33FC_4913_B21A_3E2D7ED7A130_.wvu.FilterData" localSheetId="0" hidden="1">'на 01.10.2018'!$A$7:$H$157</definedName>
    <definedName name="Z_A38250FB_559C_49CE_918A_6673F9586B86_.wvu.FilterData" localSheetId="0" hidden="1">'на 01.10.2018'!$A$7:$J$415</definedName>
    <definedName name="Z_A5169FE8_9D26_44E6_A6EA_F78B40E1DE01_.wvu.FilterData" localSheetId="0" hidden="1">'на 01.10.2018'!$A$7:$J$415</definedName>
    <definedName name="Z_A62258B9_7768_4C4F_AFFC_537782E81CFF_.wvu.FilterData" localSheetId="0" hidden="1">'на 01.10.2018'!$A$7:$H$157</definedName>
    <definedName name="Z_A65D4FF6_26A1_47FE_AF98_41E05002FB1E_.wvu.FilterData" localSheetId="0" hidden="1">'на 01.10.2018'!$A$7:$H$157</definedName>
    <definedName name="Z_A6816A2A_A381_4629_A196_A2D2CBED046E_.wvu.FilterData" localSheetId="0" hidden="1">'на 01.10.2018'!$A$7:$J$415</definedName>
    <definedName name="Z_A6B98527_7CBF_4E4D_BDEA_9334A3EB779F_.wvu.Cols" localSheetId="0" hidden="1">'на 01.10.2018'!#REF!,'на 01.10.2018'!#REF!,'на 01.10.2018'!$K:$BN</definedName>
    <definedName name="Z_A6B98527_7CBF_4E4D_BDEA_9334A3EB779F_.wvu.FilterData" localSheetId="0" hidden="1">'на 01.10.2018'!$A$7:$J$415</definedName>
    <definedName name="Z_A6B98527_7CBF_4E4D_BDEA_9334A3EB779F_.wvu.PrintArea" localSheetId="0" hidden="1">'на 01.10.2018'!$A$1:$BN$207</definedName>
    <definedName name="Z_A6B98527_7CBF_4E4D_BDEA_9334A3EB779F_.wvu.PrintTitles" localSheetId="0" hidden="1">'на 01.10.2018'!$5:$7</definedName>
    <definedName name="Z_A80309A3_DC3C_4005_B42B_D4917A972961_.wvu.FilterData" localSheetId="0" hidden="1">'на 01.10.2018'!$A$7:$J$415</definedName>
    <definedName name="Z_A8EFE8CB_4B40_4A53_8B7A_29439E2B50D7_.wvu.FilterData" localSheetId="0" hidden="1">'на 01.10.2018'!$A$7:$J$415</definedName>
    <definedName name="Z_A98C96B5_CE3A_4FF9_B3E5_0DBB66ADC5BB_.wvu.FilterData" localSheetId="0" hidden="1">'на 01.10.2018'!$A$7:$H$157</definedName>
    <definedName name="Z_A9BB2943_E4B1_4809_A926_69F8C50E1CF2_.wvu.FilterData" localSheetId="0" hidden="1">'на 01.10.2018'!$A$7:$J$415</definedName>
    <definedName name="Z_AA4C7BF5_07E0_4095_B165_D2AF600190FA_.wvu.FilterData" localSheetId="0" hidden="1">'на 01.10.2018'!$A$7:$H$157</definedName>
    <definedName name="Z_AAC4B5AB_1913_4D9C_A1FF_BD9345E009EB_.wvu.FilterData" localSheetId="0" hidden="1">'на 01.10.2018'!$A$7:$H$157</definedName>
    <definedName name="Z_AB20AEF7_931C_411F_91E6_F461408B5AE6_.wvu.FilterData" localSheetId="0" hidden="1">'на 01.10.2018'!$A$7:$J$415</definedName>
    <definedName name="Z_ABA75302_0F6D_4886_9D81_1818E8870CAA_.wvu.FilterData" localSheetId="0" hidden="1">'на 01.10.2018'!$A$3:$K$212</definedName>
    <definedName name="Z_ABAF42E6_6CD6_46B1_A0C6_0099C207BC1C_.wvu.FilterData" localSheetId="0" hidden="1">'на 01.10.2018'!$A$7:$J$415</definedName>
    <definedName name="Z_ABF07E15_3FB5_46FA_8B18_72FA32E3F1DA_.wvu.FilterData" localSheetId="0" hidden="1">'на 01.10.2018'!$A$7:$J$415</definedName>
    <definedName name="Z_ACFE2E5A_B4BC_4793_B103_05F97C227772_.wvu.FilterData" localSheetId="0" hidden="1">'на 01.10.2018'!$A$7:$J$415</definedName>
    <definedName name="Z_AD079EA2_4E18_46EE_8E20_0C7923C917D2_.wvu.FilterData" localSheetId="0" hidden="1">'на 01.10.2018'!$A$7:$J$415</definedName>
    <definedName name="Z_AD5FD28B_B163_4E28_9CF1_4D777A9C7F23_.wvu.FilterData" localSheetId="0" hidden="1">'на 01.10.2018'!$A$7:$J$415</definedName>
    <definedName name="Z_ADE318A0_9CB5_431A_AF2B_D561B19631D9_.wvu.FilterData" localSheetId="0" hidden="1">'на 01.10.2018'!$A$7:$J$415</definedName>
    <definedName name="Z_AF01D870_77CB_46A2_A95B_3A27FF42EAA8_.wvu.FilterData" localSheetId="0" hidden="1">'на 01.10.2018'!$A$7:$H$157</definedName>
    <definedName name="Z_AF1AEFF5_9892_4FCB_BD3E_6CF1CEE1B71B_.wvu.FilterData" localSheetId="0" hidden="1">'на 01.10.2018'!$A$7:$J$415</definedName>
    <definedName name="Z_AFABF6AA_2F6E_48B0_98F8_213EA30990B1_.wvu.FilterData" localSheetId="0" hidden="1">'на 01.10.2018'!$A$7:$J$415</definedName>
    <definedName name="Z_AFC26506_1EE1_430F_B247_3257CE41958A_.wvu.FilterData" localSheetId="0" hidden="1">'на 01.10.2018'!$A$7:$J$415</definedName>
    <definedName name="Z_B00B4D71_156E_4DD9_93CC_1F392CBA035F_.wvu.FilterData" localSheetId="0" hidden="1">'на 01.10.2018'!$A$7:$J$415</definedName>
    <definedName name="Z_B0B61858_D248_4F0B_95EB_A53482FBF19B_.wvu.FilterData" localSheetId="0" hidden="1">'на 01.10.2018'!$A$7:$J$415</definedName>
    <definedName name="Z_B0BB7BD4_E507_4D19_A9BF_6595068A89B5_.wvu.FilterData" localSheetId="0" hidden="1">'на 01.10.2018'!$A$7:$J$415</definedName>
    <definedName name="Z_B180D137_9F25_4AD4_9057_37928F1867A8_.wvu.FilterData" localSheetId="0" hidden="1">'на 01.10.2018'!$A$7:$H$157</definedName>
    <definedName name="Z_B1FA2CF0_321B_4787_93E8_EB6D5C78D6B5_.wvu.FilterData" localSheetId="0" hidden="1">'на 01.10.2018'!$A$7:$J$415</definedName>
    <definedName name="Z_B246A3A0_6AE0_4610_AE7A_F7490C26DBCA_.wvu.FilterData" localSheetId="0" hidden="1">'на 01.10.2018'!$A$7:$J$415</definedName>
    <definedName name="Z_B2D38EAC_E767_43A7_B7A2_621639FE347D_.wvu.FilterData" localSheetId="0" hidden="1">'на 01.10.2018'!$A$7:$H$157</definedName>
    <definedName name="Z_B2E9D1B9_C3FE_4F75_89F4_46F3E34C24E4_.wvu.FilterData" localSheetId="0" hidden="1">'на 01.10.2018'!$A$7:$J$415</definedName>
    <definedName name="Z_B30FEF93_CDBE_4AC5_9298_7B65E13C3F79_.wvu.FilterData" localSheetId="0" hidden="1">'на 01.10.2018'!$A$7:$J$415</definedName>
    <definedName name="Z_B3114865_FFF9_40B7_B9E6_C3642102DCF9_.wvu.FilterData" localSheetId="0" hidden="1">'на 01.10.2018'!$A$7:$J$415</definedName>
    <definedName name="Z_B3339176_D3D0_4D7A_8AAB_C0B71F942A93_.wvu.FilterData" localSheetId="0" hidden="1">'на 01.10.2018'!$A$7:$H$157</definedName>
    <definedName name="Z_B350A9CC_C225_45B2_AEE1_E6A61C6949F5_.wvu.FilterData" localSheetId="0" hidden="1">'на 01.10.2018'!$A$7:$J$415</definedName>
    <definedName name="Z_B45FAC42_679D_43AB_B511_9E5492CAC2DB_.wvu.FilterData" localSheetId="0" hidden="1">'на 01.10.2018'!$A$7:$H$157</definedName>
    <definedName name="Z_B499C08D_A2E7_417F_A9B7_BFCE2B66534F_.wvu.FilterData" localSheetId="0" hidden="1">'на 01.10.2018'!$A$7:$J$415</definedName>
    <definedName name="Z_B543C7D0_E350_4DA4_A835_ADCB64A4D66D_.wvu.FilterData" localSheetId="0" hidden="1">'на 01.10.2018'!$A$7:$J$415</definedName>
    <definedName name="Z_B5533D56_E1AE_4DE7_8436_EF9CA55A4943_.wvu.FilterData" localSheetId="0" hidden="1">'на 01.10.2018'!$A$7:$J$415</definedName>
    <definedName name="Z_B56BEF44_39DC_4F5B_A5E5_157C237832AF_.wvu.FilterData" localSheetId="0" hidden="1">'на 01.10.2018'!$A$7:$H$157</definedName>
    <definedName name="Z_B5A6FE62_B66C_45B1_AF17_B7686B0B3A3F_.wvu.FilterData" localSheetId="0" hidden="1">'на 01.10.2018'!$A$7:$J$415</definedName>
    <definedName name="Z_B603D180_E09A_4B9C_810F_9423EBA4A0EA_.wvu.FilterData" localSheetId="0" hidden="1">'на 01.10.2018'!$A$7:$J$415</definedName>
    <definedName name="Z_B666AFF1_6658_457A_A768_4BF1349F009A_.wvu.FilterData" localSheetId="0" hidden="1">'на 01.10.2018'!$A$7:$J$415</definedName>
    <definedName name="Z_B698776A_6A96_445D_9813_F5440DD90495_.wvu.FilterData" localSheetId="0" hidden="1">'на 01.10.2018'!$A$7:$J$415</definedName>
    <definedName name="Z_B6D72401_10F2_4D08_9A2D_EC1E2043D946_.wvu.FilterData" localSheetId="0" hidden="1">'на 01.10.2018'!$A$7:$J$415</definedName>
    <definedName name="Z_B6F11AB1_40C8_4880_BE42_1C35664CF325_.wvu.FilterData" localSheetId="0" hidden="1">'на 01.10.2018'!$A$7:$J$415</definedName>
    <definedName name="Z_B736B334_F8CF_4A1D_A747_B2B8CF3F3731_.wvu.FilterData" localSheetId="0" hidden="1">'на 01.10.2018'!$A$7:$J$415</definedName>
    <definedName name="Z_B7A22467_168B_475A_AC6B_F744F4990F6A_.wvu.FilterData" localSheetId="0" hidden="1">'на 01.10.2018'!$A$7:$J$415</definedName>
    <definedName name="Z_B7A4DC29_6CA3_48BD_BD2B_5EA61D250392_.wvu.FilterData" localSheetId="0" hidden="1">'на 01.10.2018'!$A$7:$H$157</definedName>
    <definedName name="Z_B7F67755_3086_43A6_86E7_370F80E61BD0_.wvu.FilterData" localSheetId="0" hidden="1">'на 01.10.2018'!$A$7:$H$157</definedName>
    <definedName name="Z_B8283716_285A_45D5_8283_DCA7A3C9CFC7_.wvu.FilterData" localSheetId="0" hidden="1">'на 01.10.2018'!$A$7:$J$415</definedName>
    <definedName name="Z_B858041A_E0C9_4C5A_A736_A0DA4684B712_.wvu.FilterData" localSheetId="0" hidden="1">'на 01.10.2018'!$A$7:$J$415</definedName>
    <definedName name="Z_B8EDA240_D337_4165_927F_4408D011F4B1_.wvu.FilterData" localSheetId="0" hidden="1">'на 01.10.2018'!$A$7:$J$415</definedName>
    <definedName name="Z_B9A29D57_1D84_4BB4_A72C_EF14D2D8DD4E_.wvu.FilterData" localSheetId="0" hidden="1">'на 01.10.2018'!$A$7:$J$415</definedName>
    <definedName name="Z_B9FDB936_DEDC_405B_AC55_3262523808BE_.wvu.FilterData" localSheetId="0" hidden="1">'на 01.10.2018'!$A$7:$J$415</definedName>
    <definedName name="Z_BAB4825B_2E54_4A6C_A72D_1F8E7B4FEFFB_.wvu.FilterData" localSheetId="0" hidden="1">'на 01.10.2018'!$A$7:$J$415</definedName>
    <definedName name="Z_BAFB3A8F_5ACD_4C4A_A33C_831C754D88C0_.wvu.FilterData" localSheetId="0" hidden="1">'на 01.10.2018'!$A$7:$J$415</definedName>
    <definedName name="Z_BBED0997_5705_4C3C_95F1_5444E893BE19_.wvu.FilterData" localSheetId="0" hidden="1">'на 01.10.2018'!$A$7:$J$415</definedName>
    <definedName name="Z_BC09D690_D177_4FC8_AE1F_8F0F0D5C6ECD_.wvu.FilterData" localSheetId="0" hidden="1">'на 01.10.2018'!$A$7:$J$415</definedName>
    <definedName name="Z_BC6910FC_42F8_457B_8F8D_9BC0111CE283_.wvu.FilterData" localSheetId="0" hidden="1">'на 01.10.2018'!$A$7:$J$415</definedName>
    <definedName name="Z_BD707806_8F10_492F_81AE_A7900A187828_.wvu.FilterData" localSheetId="0" hidden="1">'на 01.10.2018'!$A$3:$K$212</definedName>
    <definedName name="Z_BDD573CF_BFE0_4002_B5F7_E438A5DAD635_.wvu.FilterData" localSheetId="0" hidden="1">'на 01.10.2018'!$A$7:$J$415</definedName>
    <definedName name="Z_BE3F7214_4B0C_40FA_B4F7_B0F38416BCEF_.wvu.FilterData" localSheetId="0" hidden="1">'на 01.10.2018'!$A$7:$J$415</definedName>
    <definedName name="Z_BE442298_736F_47F5_9592_76FFCCDA59DB_.wvu.FilterData" localSheetId="0" hidden="1">'на 01.10.2018'!$A$7:$H$157</definedName>
    <definedName name="Z_BE842559_6B14_41AC_A92A_4E50A6CE8B79_.wvu.FilterData" localSheetId="0" hidden="1">'на 01.10.2018'!$A$7:$J$415</definedName>
    <definedName name="Z_BE97AC31_BFEB_4520_BC44_68B0C987C70A_.wvu.FilterData" localSheetId="0" hidden="1">'на 01.10.2018'!$A$7:$J$415</definedName>
    <definedName name="Z_BEA0FDBA_BB07_4C19_8BBD_5E57EE395C09_.wvu.FilterData" localSheetId="0" hidden="1">'на 01.10.2018'!$A$7:$J$415</definedName>
    <definedName name="Z_BEA0FDBA_BB07_4C19_8BBD_5E57EE395C09_.wvu.PrintArea" localSheetId="0" hidden="1">'на 01.10.2018'!$A$1:$J$213</definedName>
    <definedName name="Z_BEA0FDBA_BB07_4C19_8BBD_5E57EE395C09_.wvu.PrintTitles" localSheetId="0" hidden="1">'на 01.10.2018'!$5:$8</definedName>
    <definedName name="Z_BF22223F_B516_45E8_9C4B_DD4CB4CE2C48_.wvu.FilterData" localSheetId="0" hidden="1">'на 01.10.2018'!$A$7:$J$415</definedName>
    <definedName name="Z_BF65F093_304D_44F0_BF26_E5F8F9093CF5_.wvu.FilterData" localSheetId="0" hidden="1">'на 01.10.2018'!$A$7:$J$60</definedName>
    <definedName name="Z_C02D2AC3_00AB_4B4C_8299_349FC338B994_.wvu.FilterData" localSheetId="0" hidden="1">'на 01.10.2018'!$A$7:$J$415</definedName>
    <definedName name="Z_C0ED18A2_48B4_4C82_979B_4B80DB79BC08_.wvu.FilterData" localSheetId="0" hidden="1">'на 01.10.2018'!$A$7:$J$415</definedName>
    <definedName name="Z_C106F923_AD55_472E_86A3_2C4C13F084E8_.wvu.FilterData" localSheetId="0" hidden="1">'на 01.10.2018'!$A$7:$J$415</definedName>
    <definedName name="Z_C140C6EF_B272_4886_8555_3A3DB8A6C4A0_.wvu.FilterData" localSheetId="0" hidden="1">'на 01.10.2018'!$A$7:$J$415</definedName>
    <definedName name="Z_C14C28B9_3A8B_4F55_AC1E_B6D3DA6398D5_.wvu.FilterData" localSheetId="0" hidden="1">'на 01.10.2018'!$A$7:$J$415</definedName>
    <definedName name="Z_C276A679_E43E_444B_B0E9_B307A301A03A_.wvu.FilterData" localSheetId="0" hidden="1">'на 01.10.2018'!$A$7:$J$415</definedName>
    <definedName name="Z_C2E7FF11_4F7B_4EA9_AD45_A8385AC4BC24_.wvu.FilterData" localSheetId="0" hidden="1">'на 01.10.2018'!$A$7:$H$157</definedName>
    <definedName name="Z_C3E7B974_7E68_49C9_8A66_DEBBC3D71CB8_.wvu.FilterData" localSheetId="0" hidden="1">'на 01.10.2018'!$A$7:$H$157</definedName>
    <definedName name="Z_C3E97E4D_03A9_422E_8E65_116E90E7DE0A_.wvu.FilterData" localSheetId="0" hidden="1">'на 01.10.2018'!$A$7:$J$415</definedName>
    <definedName name="Z_C47D5376_4107_461D_B353_0F0CCA5A27B8_.wvu.FilterData" localSheetId="0" hidden="1">'на 01.10.2018'!$A$7:$H$157</definedName>
    <definedName name="Z_C4A81194_E272_4927_9E06_D47C43E50753_.wvu.FilterData" localSheetId="0" hidden="1">'на 01.10.2018'!$A$7:$J$415</definedName>
    <definedName name="Z_C4E388F3_F33E_45AF_8E75_3BD450853C20_.wvu.FilterData" localSheetId="0" hidden="1">'на 01.10.2018'!$A$7:$J$415</definedName>
    <definedName name="Z_C55D9313_9108_41CA_AD0E_FE2F7292C638_.wvu.FilterData" localSheetId="0" hidden="1">'на 01.10.2018'!$A$7:$H$157</definedName>
    <definedName name="Z_C5A38A18_427F_40C3_A14B_55DA8E81FB09_.wvu.FilterData" localSheetId="0" hidden="1">'на 01.10.2018'!$A$7:$J$415</definedName>
    <definedName name="Z_C5D84F85_3611_4C2A_903D_ECFF3A3DA3D9_.wvu.FilterData" localSheetId="0" hidden="1">'на 01.10.2018'!$A$7:$H$157</definedName>
    <definedName name="Z_C636DE0B_BC5D_45AA_89BD_B628CA1FE119_.wvu.FilterData" localSheetId="0" hidden="1">'на 01.10.2018'!$A$7:$J$415</definedName>
    <definedName name="Z_C70C85CF_5ADB_4631_87C7_BA23E9BE3196_.wvu.FilterData" localSheetId="0" hidden="1">'на 01.10.2018'!$A$7:$J$415</definedName>
    <definedName name="Z_C74598AC_1D4B_466D_8455_294C1A2E69BB_.wvu.FilterData" localSheetId="0" hidden="1">'на 01.10.2018'!$A$7:$H$157</definedName>
    <definedName name="Z_C745CD1F_9AA3_43D8_A7DA_ABDAF8508B62_.wvu.FilterData" localSheetId="0" hidden="1">'на 01.10.2018'!$A$7:$J$415</definedName>
    <definedName name="Z_C77795A2_6414_4CC8_AA0C_59805D660811_.wvu.FilterData" localSheetId="0" hidden="1">'на 01.10.2018'!$A$7:$J$415</definedName>
    <definedName name="Z_C7B45388_19BF_40B6_BABC_45E74244A2D0_.wvu.FilterData" localSheetId="0" hidden="1">'на 01.10.2018'!$A$7:$J$415</definedName>
    <definedName name="Z_C7DB809B_EB90_4CA8_929B_8A5AA3E83B84_.wvu.FilterData" localSheetId="0" hidden="1">'на 01.10.2018'!$A$7:$J$415</definedName>
    <definedName name="Z_C8579552_11B1_4140_9659_E1DA02EF9DD1_.wvu.FilterData" localSheetId="0" hidden="1">'на 01.10.2018'!$A$7:$J$415</definedName>
    <definedName name="Z_C8C7D91A_0101_429D_A7C4_25C2A366909A_.wvu.Cols" localSheetId="0" hidden="1">'на 01.10.2018'!#REF!,'на 01.10.2018'!#REF!</definedName>
    <definedName name="Z_C8C7D91A_0101_429D_A7C4_25C2A366909A_.wvu.FilterData" localSheetId="0" hidden="1">'на 01.10.2018'!$A$7:$J$60</definedName>
    <definedName name="Z_C8C7D91A_0101_429D_A7C4_25C2A366909A_.wvu.Rows" localSheetId="0" hidden="1">'на 01.10.2018'!#REF!,'на 01.10.2018'!#REF!,'на 01.10.2018'!#REF!,'на 01.10.2018'!#REF!,'на 01.10.2018'!#REF!,'на 01.10.2018'!#REF!,'на 01.10.2018'!#REF!,'на 01.10.2018'!#REF!,'на 01.10.2018'!#REF!,'на 01.10.2018'!#REF!</definedName>
    <definedName name="Z_C9081176_529C_43E8_8E20_8AC24E7C2D35_.wvu.FilterData" localSheetId="0" hidden="1">'на 01.10.2018'!$A$7:$J$415</definedName>
    <definedName name="Z_C94FB5D5_E515_4327_B4DC_AC3D7C1A6363_.wvu.FilterData" localSheetId="0" hidden="1">'на 01.10.2018'!$A$7:$J$415</definedName>
    <definedName name="Z_C97ACF3E_ACD3_4C9D_94FA_EA6F3D46505E_.wvu.FilterData" localSheetId="0" hidden="1">'на 01.10.2018'!$A$7:$J$415</definedName>
    <definedName name="Z_C98B4A4E_FC1F_45B3_ABB0_7DC9BD4B8057_.wvu.FilterData" localSheetId="0" hidden="1">'на 01.10.2018'!$A$7:$H$157</definedName>
    <definedName name="Z_C9A5AE8B_0A38_4D54_B36F_AFD2A577F3EF_.wvu.FilterData" localSheetId="0" hidden="1">'на 01.10.2018'!$A$7:$J$415</definedName>
    <definedName name="Z_CA384592_0CFD_4322_A4EB_34EC04693944_.wvu.FilterData" localSheetId="0" hidden="1">'на 01.10.2018'!$A$7:$J$415</definedName>
    <definedName name="Z_CA384592_0CFD_4322_A4EB_34EC04693944_.wvu.PrintArea" localSheetId="0" hidden="1">'на 01.10.2018'!$A$1:$J$213</definedName>
    <definedName name="Z_CA384592_0CFD_4322_A4EB_34EC04693944_.wvu.PrintTitles" localSheetId="0" hidden="1">'на 01.10.2018'!$5:$8</definedName>
    <definedName name="Z_CAAD7F8A_A328_4C0A_9ECF_2AD83A08D699_.wvu.FilterData" localSheetId="0" hidden="1">'на 01.10.2018'!$A$7:$H$157</definedName>
    <definedName name="Z_CB1A56DC_A135_41E6_8A02_AE4E518C879F_.wvu.FilterData" localSheetId="0" hidden="1">'на 01.10.2018'!$A$7:$J$415</definedName>
    <definedName name="Z_CB4880DD_CE83_4DFC_BBA7_70687256D5A4_.wvu.FilterData" localSheetId="0" hidden="1">'на 01.10.2018'!$A$7:$H$157</definedName>
    <definedName name="Z_CBDBA949_FA00_4560_8001_BD00E63FCCA4_.wvu.FilterData" localSheetId="0" hidden="1">'на 01.10.2018'!$A$7:$J$415</definedName>
    <definedName name="Z_CBF12BD1_A071_4448_8003_32E74F40E3E3_.wvu.FilterData" localSheetId="0" hidden="1">'на 01.10.2018'!$A$7:$H$157</definedName>
    <definedName name="Z_CBF9D894_3FD2_4B68_BAC8_643DB23851C0_.wvu.FilterData" localSheetId="0" hidden="1">'на 01.10.2018'!$A$7:$H$157</definedName>
    <definedName name="Z_CBF9D894_3FD2_4B68_BAC8_643DB23851C0_.wvu.Rows" localSheetId="0" hidden="1">'на 01.10.2018'!#REF!,'на 01.10.2018'!#REF!,'на 01.10.2018'!#REF!,'на 01.10.2018'!#REF!</definedName>
    <definedName name="Z_CCC17219_B1A3_4C6B_B903_0E4550432FD0_.wvu.FilterData" localSheetId="0" hidden="1">'на 01.10.2018'!$A$7:$H$157</definedName>
    <definedName name="Z_CCF533A2_322B_40E2_88B2_065E6D1D35B4_.wvu.FilterData" localSheetId="0" hidden="1">'на 01.10.2018'!$A$7:$J$415</definedName>
    <definedName name="Z_CCF533A2_322B_40E2_88B2_065E6D1D35B4_.wvu.PrintArea" localSheetId="0" hidden="1">'на 01.10.2018'!$A$1:$J$213</definedName>
    <definedName name="Z_CCF533A2_322B_40E2_88B2_065E6D1D35B4_.wvu.PrintTitles" localSheetId="0" hidden="1">'на 01.10.2018'!$5:$8</definedName>
    <definedName name="Z_CD10AFE5_EACD_43E3_B0AD_1FCFF7EEADC3_.wvu.FilterData" localSheetId="0" hidden="1">'на 01.10.2018'!$A$7:$J$415</definedName>
    <definedName name="Z_CDABDA6A_CEAA_4779_9390_A07E787E5F1B_.wvu.FilterData" localSheetId="0" hidden="1">'на 01.10.2018'!$A$7:$J$415</definedName>
    <definedName name="Z_CDBBEB40_4DC8_4F8A_B0B0_EE0E987A2098_.wvu.FilterData" localSheetId="0" hidden="1">'на 01.10.2018'!$A$7:$J$415</definedName>
    <definedName name="Z_CEF22FD3_C3E9_4C31_B864_568CAC74A486_.wvu.FilterData" localSheetId="0" hidden="1">'на 01.10.2018'!$A$7:$J$415</definedName>
    <definedName name="Z_CFEB7053_3C1D_451D_9A86_5940DFCF964A_.wvu.FilterData" localSheetId="0" hidden="1">'на 01.10.2018'!$A$7:$J$415</definedName>
    <definedName name="Z_D165341F_496A_48CE_829A_555B16787041_.wvu.FilterData" localSheetId="0" hidden="1">'на 01.10.2018'!$A$7:$J$415</definedName>
    <definedName name="Z_D20DFCFE_63F9_4265_B37B_4F36C46DF159_.wvu.Cols" localSheetId="0" hidden="1">'на 01.10.2018'!#REF!,'на 01.10.2018'!#REF!</definedName>
    <definedName name="Z_D20DFCFE_63F9_4265_B37B_4F36C46DF159_.wvu.FilterData" localSheetId="0" hidden="1">'на 01.10.2018'!$A$7:$J$415</definedName>
    <definedName name="Z_D20DFCFE_63F9_4265_B37B_4F36C46DF159_.wvu.PrintArea" localSheetId="0" hidden="1">'на 01.10.2018'!$A$1:$J$207</definedName>
    <definedName name="Z_D20DFCFE_63F9_4265_B37B_4F36C46DF159_.wvu.PrintTitles" localSheetId="0" hidden="1">'на 01.10.2018'!$5:$8</definedName>
    <definedName name="Z_D20DFCFE_63F9_4265_B37B_4F36C46DF159_.wvu.Rows" localSheetId="0" hidden="1">'на 01.10.2018'!#REF!,'на 01.10.2018'!#REF!,'на 01.10.2018'!#REF!,'на 01.10.2018'!#REF!,'на 01.10.2018'!#REF!</definedName>
    <definedName name="Z_D2422493_0DF6_4923_AFF9_1CE532FC9E0E_.wvu.FilterData" localSheetId="0" hidden="1">'на 01.10.2018'!$A$7:$J$415</definedName>
    <definedName name="Z_D26EAC32_42CC_46AF_8D27_8094727B2B8E_.wvu.FilterData" localSheetId="0" hidden="1">'на 01.10.2018'!$A$7:$J$415</definedName>
    <definedName name="Z_D298563F_7459_410D_A6E1_6B1CDFA6DAA7_.wvu.FilterData" localSheetId="0" hidden="1">'на 01.10.2018'!$A$7:$J$415</definedName>
    <definedName name="Z_D2D627FD_8F1D_4B0C_A4A1_1A515A2831A8_.wvu.FilterData" localSheetId="0" hidden="1">'на 01.10.2018'!$A$7:$J$415</definedName>
    <definedName name="Z_D343F548_3DE6_4716_9B8B_0FF1DF1B1DE3_.wvu.FilterData" localSheetId="0" hidden="1">'на 01.10.2018'!$A$7:$H$157</definedName>
    <definedName name="Z_D3607008_88A4_4735_BF9B_0D60A732D98C_.wvu.FilterData" localSheetId="0" hidden="1">'на 01.10.2018'!$A$7:$J$415</definedName>
    <definedName name="Z_D3C3EFC2_493C_4B9B_BC16_8147B08F8F65_.wvu.FilterData" localSheetId="0" hidden="1">'на 01.10.2018'!$A$7:$H$157</definedName>
    <definedName name="Z_D3D848E7_EB88_4E73_985E_C45B9AE68145_.wvu.FilterData" localSheetId="0" hidden="1">'на 01.10.2018'!$A$7:$J$415</definedName>
    <definedName name="Z_D3E86F4B_12A8_47CC_AEBE_74534991E315_.wvu.FilterData" localSheetId="0" hidden="1">'на 01.10.2018'!$A$7:$J$415</definedName>
    <definedName name="Z_D3F31BC4_4CDA_431B_BA5F_ADE76A923760_.wvu.FilterData" localSheetId="0" hidden="1">'на 01.10.2018'!$A$7:$H$157</definedName>
    <definedName name="Z_D41FF341_5913_4A9E_9CE5_B058CA00C0C7_.wvu.FilterData" localSheetId="0" hidden="1">'на 01.10.2018'!$A$7:$J$415</definedName>
    <definedName name="Z_D45ABB34_16CC_462D_8459_2034D47F465D_.wvu.FilterData" localSheetId="0" hidden="1">'на 01.10.2018'!$A$7:$H$157</definedName>
    <definedName name="Z_D479007E_A9E8_4307_A3E8_18A2BB5C55F2_.wvu.FilterData" localSheetId="0" hidden="1">'на 01.10.2018'!$A$7:$J$415</definedName>
    <definedName name="Z_D489BEDD_3BCD_49DF_9648_48FD6162F1E7_.wvu.FilterData" localSheetId="0" hidden="1">'на 01.10.2018'!$A$7:$J$415</definedName>
    <definedName name="Z_D48CEF89_B01B_4E1D_92B4_235EA4A40F11_.wvu.FilterData" localSheetId="0" hidden="1">'на 01.10.2018'!$A$7:$J$415</definedName>
    <definedName name="Z_D4B24D18_8D1D_47A1_AE9B_21E3F9EF98EE_.wvu.FilterData" localSheetId="0" hidden="1">'на 01.10.2018'!$A$7:$J$415</definedName>
    <definedName name="Z_D4C26987_0F4D_4A17_91A3_C1C154DC81B2_.wvu.FilterData" localSheetId="0" hidden="1">'на 01.10.2018'!$A$7:$J$415</definedName>
    <definedName name="Z_D4D3E883_F6A4_4364_94CA_00BA6BEEBB0B_.wvu.FilterData" localSheetId="0" hidden="1">'на 01.10.2018'!$A$7:$J$415</definedName>
    <definedName name="Z_D4E20E73_FD07_4BE4_B8FA_FE6B214643C4_.wvu.FilterData" localSheetId="0" hidden="1">'на 01.10.2018'!$A$7:$J$415</definedName>
    <definedName name="Z_D5317C3A_3EDA_404B_818D_EAF558810951_.wvu.FilterData" localSheetId="0" hidden="1">'на 01.10.2018'!$A$7:$H$157</definedName>
    <definedName name="Z_D537FB3B_712D_486A_BA32_4F73BEB2AA19_.wvu.FilterData" localSheetId="0" hidden="1">'на 01.10.2018'!$A$7:$H$157</definedName>
    <definedName name="Z_D6730C21_0555_4F4D_B589_9DE5CFF9C442_.wvu.FilterData" localSheetId="0" hidden="1">'на 01.10.2018'!$A$7:$H$157</definedName>
    <definedName name="Z_D6D7FE80_F340_4943_9CA8_381604446690_.wvu.FilterData" localSheetId="0" hidden="1">'на 01.10.2018'!$A$7:$J$415</definedName>
    <definedName name="Z_D7104B72_13BA_47A2_BD7D_6C7C814EB74F_.wvu.FilterData" localSheetId="0" hidden="1">'на 01.10.2018'!$A$7:$J$415</definedName>
    <definedName name="Z_D7BC8E82_4392_4806_9DAE_D94253790B9C_.wvu.Cols" localSheetId="0" hidden="1">'на 01.10.2018'!#REF!,'на 01.10.2018'!#REF!,'на 01.10.2018'!$K:$BN</definedName>
    <definedName name="Z_D7BC8E82_4392_4806_9DAE_D94253790B9C_.wvu.FilterData" localSheetId="0" hidden="1">'на 01.10.2018'!$A$7:$J$415</definedName>
    <definedName name="Z_D7BC8E82_4392_4806_9DAE_D94253790B9C_.wvu.PrintArea" localSheetId="0" hidden="1">'на 01.10.2018'!$A$1:$BN$207</definedName>
    <definedName name="Z_D7BC8E82_4392_4806_9DAE_D94253790B9C_.wvu.PrintTitles" localSheetId="0" hidden="1">'на 01.10.2018'!$5:$7</definedName>
    <definedName name="Z_D7DA24ED_ABB7_4D6E_ACD6_4B88F5184AF8_.wvu.FilterData" localSheetId="0" hidden="1">'на 01.10.2018'!$A$7:$J$415</definedName>
    <definedName name="Z_D8418465_ECB6_40A4_8538_9D6D02B4E5CE_.wvu.FilterData" localSheetId="0" hidden="1">'на 01.10.2018'!$A$7:$H$157</definedName>
    <definedName name="Z_D84FBB24_1F53_4A51_B9A3_672EE24CBBBB_.wvu.FilterData" localSheetId="0" hidden="1">'на 01.10.2018'!$A$7:$J$415</definedName>
    <definedName name="Z_D8836A46_4276_4875_86A1_BB0E2B53006C_.wvu.FilterData" localSheetId="0" hidden="1">'на 01.10.2018'!$A$7:$H$157</definedName>
    <definedName name="Z_D8EBE17E_7A1A_4392_901C_A4C8DD4BAF28_.wvu.FilterData" localSheetId="0" hidden="1">'на 01.10.2018'!$A$7:$H$157</definedName>
    <definedName name="Z_D917D9C8_DA24_43F6_B702_2D065DC4F3EA_.wvu.FilterData" localSheetId="0" hidden="1">'на 01.10.2018'!$A$7:$J$415</definedName>
    <definedName name="Z_D921BCFE_106A_48C3_8051_F877509D5A90_.wvu.FilterData" localSheetId="0" hidden="1">'на 01.10.2018'!$A$7:$J$415</definedName>
    <definedName name="Z_D930048B_C8C6_498D_B7FD_C4CFAF447C25_.wvu.FilterData" localSheetId="0" hidden="1">'на 01.10.2018'!$A$7:$J$415</definedName>
    <definedName name="Z_D93C7415_B321_4E66_84AD_0490D011FDE7_.wvu.FilterData" localSheetId="0" hidden="1">'на 01.10.2018'!$A$7:$J$415</definedName>
    <definedName name="Z_D952F92C_16FA_49C0_ACE1_EEFE2012130A_.wvu.FilterData" localSheetId="0" hidden="1">'на 01.10.2018'!$A$7:$J$415</definedName>
    <definedName name="Z_D954D534_B88D_4A21_85D6_C0757B597D1E_.wvu.FilterData" localSheetId="0" hidden="1">'на 01.10.2018'!$A$7:$J$415</definedName>
    <definedName name="Z_D95852A1_B0FC_4AC5_B62B_5CCBE05B0D15_.wvu.FilterData" localSheetId="0" hidden="1">'на 01.10.2018'!$A$7:$J$415</definedName>
    <definedName name="Z_D97BC9A1_860C_45CB_8FAD_B69CEE39193C_.wvu.FilterData" localSheetId="0" hidden="1">'на 01.10.2018'!$A$7:$H$157</definedName>
    <definedName name="Z_D981844C_3450_4227_997A_DB8016618FC0_.wvu.FilterData" localSheetId="0" hidden="1">'на 01.10.2018'!$A$7:$J$415</definedName>
    <definedName name="Z_D9E7CF58_1888_4559_99D1_C71D21E76828_.wvu.FilterData" localSheetId="0" hidden="1">'на 01.10.2018'!$A$7:$J$415</definedName>
    <definedName name="Z_DA3033F1_502F_4BCA_B468_CBA3E20E7254_.wvu.FilterData" localSheetId="0" hidden="1">'на 01.10.2018'!$A$7:$J$415</definedName>
    <definedName name="Z_DA5DFA2D_C1AA_42F5_8828_D1905F1C9BD0_.wvu.FilterData" localSheetId="0" hidden="1">'на 01.10.2018'!$A$7:$J$415</definedName>
    <definedName name="Z_DAB9487C_F291_4A20_8CE8_A04CF6419B39_.wvu.FilterData" localSheetId="0" hidden="1">'на 01.10.2018'!$A$7:$J$415</definedName>
    <definedName name="Z_DB55315D_56C8_4F2C_9317_AA25AA5EAC9E_.wvu.FilterData" localSheetId="0" hidden="1">'на 01.10.2018'!$A$7:$J$415</definedName>
    <definedName name="Z_DBB88EE7_5C30_443C_A427_07BA2C7C58DA_.wvu.FilterData" localSheetId="0" hidden="1">'на 01.10.2018'!$A$7:$J$415</definedName>
    <definedName name="Z_DBF40914_927D_466F_8B6B_F333D1AFC9B0_.wvu.FilterData" localSheetId="0" hidden="1">'на 01.10.2018'!$A$7:$J$415</definedName>
    <definedName name="Z_DC263B7F_7E05_4E66_AE9F_05D6DDE635B1_.wvu.FilterData" localSheetId="0" hidden="1">'на 01.10.2018'!$A$7:$H$157</definedName>
    <definedName name="Z_DC796824_ECED_4590_A3E8_8D5A3534C637_.wvu.FilterData" localSheetId="0" hidden="1">'на 01.10.2018'!$A$7:$H$157</definedName>
    <definedName name="Z_DCC1B134_1BA2_418E_B1D0_0938D8743370_.wvu.FilterData" localSheetId="0" hidden="1">'на 01.10.2018'!$A$7:$H$157</definedName>
    <definedName name="Z_DCC98630_5CE8_4EB8_B53F_29063CBFDB7B_.wvu.FilterData" localSheetId="0" hidden="1">'на 01.10.2018'!$A$7:$J$415</definedName>
    <definedName name="Z_DD479BCC_48E3_497E_81BC_9A58CD7AC8EF_.wvu.FilterData" localSheetId="0" hidden="1">'на 01.10.2018'!$A$7:$J$415</definedName>
    <definedName name="Z_DDA68DE5_EF86_4A52_97CD_589088C5FE7A_.wvu.FilterData" localSheetId="0" hidden="1">'на 01.10.2018'!$A$7:$H$157</definedName>
    <definedName name="Z_DE210091_3D77_4964_B6B2_443A728CBE9E_.wvu.FilterData" localSheetId="0" hidden="1">'на 01.10.2018'!$A$7:$J$415</definedName>
    <definedName name="Z_DE2C3999_6F3E_4D24_86CF_8803BF5FAA48_.wvu.FilterData" localSheetId="0" hidden="1">'на 01.10.2018'!$A$7:$J$60</definedName>
    <definedName name="Z_DEA6EDB2_F27D_4C8F_B061_FD80BEC5543F_.wvu.FilterData" localSheetId="0" hidden="1">'на 01.10.2018'!$A$7:$H$157</definedName>
    <definedName name="Z_DECE3245_1BE4_4A3F_B644_E8DE80612C1E_.wvu.FilterData" localSheetId="0" hidden="1">'на 01.10.2018'!$A$7:$J$415</definedName>
    <definedName name="Z_DF6B7D46_D8DB_447A_83A4_53EE18358CF2_.wvu.FilterData" localSheetId="0" hidden="1">'на 01.10.2018'!$A$7:$J$415</definedName>
    <definedName name="Z_DFB08918_D5A4_4224_AEA5_63620C0D53DD_.wvu.FilterData" localSheetId="0" hidden="1">'на 01.10.2018'!$A$7:$J$415</definedName>
    <definedName name="Z_E0178566_B0D6_4A04_941F_723DE4642B4A_.wvu.FilterData" localSheetId="0" hidden="1">'на 01.10.2018'!$A$7:$J$415</definedName>
    <definedName name="Z_E0415026_A3A4_4408_93D6_8180A1256A98_.wvu.FilterData" localSheetId="0" hidden="1">'на 01.10.2018'!$A$7:$J$415</definedName>
    <definedName name="Z_E06FEE19_D4C1_4288_ADA7_5CB65BBBB4B6_.wvu.FilterData" localSheetId="0" hidden="1">'на 01.10.2018'!$A$7:$J$415</definedName>
    <definedName name="Z_E0B34E03_0754_4713_9A98_5ACEE69C9E71_.wvu.FilterData" localSheetId="0" hidden="1">'на 01.10.2018'!$A$7:$H$157</definedName>
    <definedName name="Z_E1E7843B_3EC3_4FFF_9B1C_53E7DE6A4004_.wvu.FilterData" localSheetId="0" hidden="1">'на 01.10.2018'!$A$7:$H$157</definedName>
    <definedName name="Z_E25FE844_1AD8_4E16_B2DB_9033A702F13A_.wvu.FilterData" localSheetId="0" hidden="1">'на 01.10.2018'!$A$7:$H$157</definedName>
    <definedName name="Z_E2861A4E_263A_4BE6_9223_2DA352B0AD2D_.wvu.FilterData" localSheetId="0" hidden="1">'на 01.10.2018'!$A$7:$H$157</definedName>
    <definedName name="Z_E2FB76DF_1C94_4620_8087_FEE12FDAA3D2_.wvu.FilterData" localSheetId="0" hidden="1">'на 01.10.2018'!$A$7:$H$157</definedName>
    <definedName name="Z_E3C6ECC1_0F12_435D_9B36_B23F6133337F_.wvu.FilterData" localSheetId="0" hidden="1">'на 01.10.2018'!$A$7:$H$157</definedName>
    <definedName name="Z_E437F2F2_3B79_49F0_9901_D31498A163D7_.wvu.FilterData" localSheetId="0" hidden="1">'на 01.10.2018'!$A$7:$J$415</definedName>
    <definedName name="Z_E531BAEE_E556_4AEF_B35B_C675BD99939C_.wvu.FilterData" localSheetId="0" hidden="1">'на 01.10.2018'!$A$7:$J$415</definedName>
    <definedName name="Z_E563A17B_3B3B_4B28_89D6_A5FC82DB33C2_.wvu.FilterData" localSheetId="0" hidden="1">'на 01.10.2018'!$A$7:$J$415</definedName>
    <definedName name="Z_E5EC7523_F88D_4AD4_9A8D_84C16AB7BFC1_.wvu.FilterData" localSheetId="0" hidden="1">'на 01.10.2018'!$A$7:$J$415</definedName>
    <definedName name="Z_E6B0F607_AC37_4539_B427_EA5DBDA71490_.wvu.FilterData" localSheetId="0" hidden="1">'на 01.10.2018'!$A$7:$J$415</definedName>
    <definedName name="Z_E6F2229B_648C_45EB_AFDD_48E1933E9057_.wvu.FilterData" localSheetId="0" hidden="1">'на 01.10.2018'!$A$7:$J$415</definedName>
    <definedName name="Z_E79ABD49_719F_4887_A43D_3DE66BF8AD95_.wvu.FilterData" localSheetId="0" hidden="1">'на 01.10.2018'!$A$7:$J$415</definedName>
    <definedName name="Z_E818C85D_F563_4BCC_9747_0856B0207D9A_.wvu.FilterData" localSheetId="0" hidden="1">'на 01.10.2018'!$A$7:$J$415</definedName>
    <definedName name="Z_E85A9955_A3DD_46D7_A4A3_9B67A0E2B00C_.wvu.FilterData" localSheetId="0" hidden="1">'на 01.10.2018'!$A$7:$J$415</definedName>
    <definedName name="Z_E85CF805_B7EC_4B8E_BF6B_2D35F453C813_.wvu.FilterData" localSheetId="0" hidden="1">'на 01.10.2018'!$A$7:$J$415</definedName>
    <definedName name="Z_E8619C4F_9D0C_40CF_8636_CF30BDB53D78_.wvu.FilterData" localSheetId="0" hidden="1">'на 01.10.2018'!$A$7:$J$415</definedName>
    <definedName name="Z_E86B59AB_8419_4B63_BADC_4C4DB9795CAA_.wvu.FilterData" localSheetId="0" hidden="1">'на 01.10.2018'!$A$7:$J$415</definedName>
    <definedName name="Z_E88E1D11_18C0_4724_9D4F_2C85DDF57564_.wvu.FilterData" localSheetId="0" hidden="1">'на 01.10.2018'!$A$7:$H$157</definedName>
    <definedName name="Z_E8E447B7_386A_4449_A267_EA8A8ED2E9DF_.wvu.FilterData" localSheetId="0" hidden="1">'на 01.10.2018'!$A$7:$J$415</definedName>
    <definedName name="Z_E952215A_EF2B_4724_A091_1F77A330F7A6_.wvu.FilterData" localSheetId="0" hidden="1">'на 01.10.2018'!$A$7:$J$415</definedName>
    <definedName name="Z_E9A4F66F_BB40_4C19_8750_6E61AF1D74A1_.wvu.FilterData" localSheetId="0" hidden="1">'на 01.10.2018'!$A$7:$J$415</definedName>
    <definedName name="Z_EA234825_5817_4C50_AC45_83D70F061045_.wvu.FilterData" localSheetId="0" hidden="1">'на 01.10.2018'!$A$7:$J$415</definedName>
    <definedName name="Z_EA26BD39_D295_43F0_9554_645E38E73803_.wvu.FilterData" localSheetId="0" hidden="1">'на 01.10.2018'!$A$7:$J$415</definedName>
    <definedName name="Z_EA769D6D_3269_481D_9974_BC10C6C55FF6_.wvu.FilterData" localSheetId="0" hidden="1">'на 01.10.2018'!$A$7:$H$157</definedName>
    <definedName name="Z_EAEC0497_D454_492F_A78A_948CBC8B7349_.wvu.FilterData" localSheetId="0" hidden="1">'на 01.10.2018'!$A$7:$J$415</definedName>
    <definedName name="Z_EB2D8BE6_72BC_4D23_BEC7_DBF109493B0C_.wvu.FilterData" localSheetId="0" hidden="1">'на 01.10.2018'!$A$7:$J$415</definedName>
    <definedName name="Z_EBCDBD63_50FE_4D52_B280_2A723FA77236_.wvu.FilterData" localSheetId="0" hidden="1">'на 01.10.2018'!$A$7:$H$157</definedName>
    <definedName name="Z_EC6B58CC_C695_4EAF_B026_DA7CE6279D7A_.wvu.FilterData" localSheetId="0" hidden="1">'на 01.10.2018'!$A$7:$J$415</definedName>
    <definedName name="Z_EC741CE0_C720_481D_9CFE_596247B0CF36_.wvu.FilterData" localSheetId="0" hidden="1">'на 01.10.2018'!$A$7:$J$415</definedName>
    <definedName name="Z_EC7DFC56_670B_4634_9C36_1A0E9779A8AB_.wvu.FilterData" localSheetId="0" hidden="1">'на 01.10.2018'!$A$7:$J$415</definedName>
    <definedName name="Z_ED74FBD3_DF35_4798_8C2A_7ADA46D140AA_.wvu.FilterData" localSheetId="0" hidden="1">'на 01.10.2018'!$A$7:$H$157</definedName>
    <definedName name="Z_EF1610FE_843B_4864_9DAD_05F697DD47DC_.wvu.FilterData" localSheetId="0" hidden="1">'на 01.10.2018'!$A$7:$J$415</definedName>
    <definedName name="Z_EFFADE78_6F23_4B5D_AE74_3E82BA29B398_.wvu.FilterData" localSheetId="0" hidden="1">'на 01.10.2018'!$A$7:$H$157</definedName>
    <definedName name="Z_F05EFB87_3BE7_41AF_8465_1EA73F5E8818_.wvu.FilterData" localSheetId="0" hidden="1">'на 01.10.2018'!$A$7:$J$415</definedName>
    <definedName name="Z_F0EB967D_F079_4FD4_AD5F_5BA84E405B49_.wvu.FilterData" localSheetId="0" hidden="1">'на 01.10.2018'!$A$7:$J$415</definedName>
    <definedName name="Z_F140A98E_30AA_4FD0_8B93_08F8951EDE5E_.wvu.FilterData" localSheetId="0" hidden="1">'на 01.10.2018'!$A$7:$H$157</definedName>
    <definedName name="Z_F2110B0B_AAE7_42F0_B553_C360E9249AD4_.wvu.Cols" localSheetId="0" hidden="1">'на 01.10.2018'!#REF!,'на 01.10.2018'!#REF!,'на 01.10.2018'!$K:$BN</definedName>
    <definedName name="Z_F2110B0B_AAE7_42F0_B553_C360E9249AD4_.wvu.FilterData" localSheetId="0" hidden="1">'на 01.10.2018'!$A$7:$J$415</definedName>
    <definedName name="Z_F2110B0B_AAE7_42F0_B553_C360E9249AD4_.wvu.PrintArea" localSheetId="0" hidden="1">'на 01.10.2018'!$A$1:$BN$207</definedName>
    <definedName name="Z_F2110B0B_AAE7_42F0_B553_C360E9249AD4_.wvu.PrintTitles" localSheetId="0" hidden="1">'на 01.10.2018'!$5:$7</definedName>
    <definedName name="Z_F2B210B3_A608_46A5_94E1_E525F8F6A2C4_.wvu.FilterData" localSheetId="0" hidden="1">'на 01.10.2018'!$A$7:$J$415</definedName>
    <definedName name="Z_F30FADD4_07E9_4B4F_B53A_86E542EF0570_.wvu.FilterData" localSheetId="0" hidden="1">'на 01.10.2018'!$A$7:$J$415</definedName>
    <definedName name="Z_F31E06D7_BB46_4306_AC80_7D867336978C_.wvu.FilterData" localSheetId="0" hidden="1">'на 01.10.2018'!$A$7:$J$415</definedName>
    <definedName name="Z_F338BCFF_FE37_4512_82DE_8C10862CD583_.wvu.FilterData" localSheetId="0" hidden="1">'на 01.10.2018'!$A$7:$J$415</definedName>
    <definedName name="Z_F34EC6B1_390D_4B75_852C_F8775ACC3B29_.wvu.FilterData" localSheetId="0" hidden="1">'на 01.10.2018'!$A$7:$J$415</definedName>
    <definedName name="Z_F3E148B1_ED1B_4330_84E7_EFC4722C807A_.wvu.FilterData" localSheetId="0" hidden="1">'на 01.10.2018'!$A$7:$J$415</definedName>
    <definedName name="Z_F3EB4276_07ED_4C3D_8305_EFD9881E26ED_.wvu.FilterData" localSheetId="0" hidden="1">'на 01.10.2018'!$A$7:$J$415</definedName>
    <definedName name="Z_F3F1BB49_52AF_48BB_95BC_060170851629_.wvu.FilterData" localSheetId="0" hidden="1">'на 01.10.2018'!$A$7:$J$415</definedName>
    <definedName name="Z_F413BB5D_EA53_42FB_84EF_A630DFA6E3CE_.wvu.FilterData" localSheetId="0" hidden="1">'на 01.10.2018'!$A$7:$J$415</definedName>
    <definedName name="Z_F424C8EB_1FD1_4B7C_BB16_C87F07FB1A66_.wvu.FilterData" localSheetId="0" hidden="1">'на 01.10.2018'!$A$7:$J$415</definedName>
    <definedName name="Z_F4D51502_0CCD_4E1C_8387_D94D30666E39_.wvu.FilterData" localSheetId="0" hidden="1">'на 01.10.2018'!$A$7:$J$415</definedName>
    <definedName name="Z_F52002B9_A233_461F_9C02_2195A969869E_.wvu.FilterData" localSheetId="0" hidden="1">'на 01.10.2018'!$A$7:$J$415</definedName>
    <definedName name="Z_F5904F57_BE1E_4C1A_B9F2_3334C6090028_.wvu.FilterData" localSheetId="0" hidden="1">'на 01.10.2018'!$A$7:$J$415</definedName>
    <definedName name="Z_F5F50589_1DF0_4A91_A5AE_A081904AF6B0_.wvu.FilterData" localSheetId="0" hidden="1">'на 01.10.2018'!$A$7:$J$415</definedName>
    <definedName name="Z_F675BEC0_5D51_42CD_8359_31DF2F226166_.wvu.FilterData" localSheetId="0" hidden="1">'на 01.10.2018'!$A$7:$J$415</definedName>
    <definedName name="Z_F6F4D1CA_4991_462D_A51D_FD0D91822706_.wvu.FilterData" localSheetId="0" hidden="1">'на 01.10.2018'!$A$7:$J$415</definedName>
    <definedName name="Z_F7FC106B_79FE_40D3_AA43_206A7284AC4B_.wvu.FilterData" localSheetId="0" hidden="1">'на 01.10.2018'!$A$7:$J$415</definedName>
    <definedName name="Z_F8CD48ED_A67F_492E_A417_09D352E93E12_.wvu.FilterData" localSheetId="0" hidden="1">'на 01.10.2018'!$A$7:$H$157</definedName>
    <definedName name="Z_F8E4304E_2CC4_4F73_A08A_BA6FE8EB77EF_.wvu.FilterData" localSheetId="0" hidden="1">'на 01.10.2018'!$A$7:$J$415</definedName>
    <definedName name="Z_F9AF50D2_05C8_4D13_9F15_43FAA7F1CB7A_.wvu.FilterData" localSheetId="0" hidden="1">'на 01.10.2018'!$A$7:$J$415</definedName>
    <definedName name="Z_F9F96D65_7E5D_4EDB_B47B_CD800EE8793F_.wvu.FilterData" localSheetId="0" hidden="1">'на 01.10.2018'!$A$7:$H$157</definedName>
    <definedName name="Z_FA263ADC_F7F9_4F21_8D0A_B162CFE58321_.wvu.FilterData" localSheetId="0" hidden="1">'на 01.10.2018'!$A$7:$J$415</definedName>
    <definedName name="Z_FA270880_5E39_4EAA_BE02_BDB906770A67_.wvu.FilterData" localSheetId="0" hidden="1">'на 01.10.2018'!$A$7:$J$415</definedName>
    <definedName name="Z_FA47CA05_CCF1_4EDC_AAF6_26967695B1D8_.wvu.FilterData" localSheetId="0" hidden="1">'на 01.10.2018'!$A$7:$J$415</definedName>
    <definedName name="Z_FA687933_7694_4C0F_8982_34C11239740C_.wvu.FilterData" localSheetId="0" hidden="1">'на 01.10.2018'!$A$7:$J$415</definedName>
    <definedName name="Z_FAEA1540_FB92_4A7F_8E18_381E2C6FAF74_.wvu.FilterData" localSheetId="0" hidden="1">'на 01.10.2018'!$A$7:$H$157</definedName>
    <definedName name="Z_FB2B2898_07E8_4F64_9660_A5CFE0C3B2A1_.wvu.FilterData" localSheetId="0" hidden="1">'на 01.10.2018'!$A$7:$J$415</definedName>
    <definedName name="Z_FBEEEF36_B47B_4551_8D8A_904E9E1222D4_.wvu.FilterData" localSheetId="0" hidden="1">'на 01.10.2018'!$A$7:$H$157</definedName>
    <definedName name="Z_FC5D3D29_E6B6_4724_B01C_EFC5C58D36F7_.wvu.FilterData" localSheetId="0" hidden="1">'на 01.10.2018'!$A$7:$J$415</definedName>
    <definedName name="Z_FC921717_EFFF_4C5F_AE15_5DB48A6B2DDC_.wvu.FilterData" localSheetId="0" hidden="1">'на 01.10.2018'!$A$7:$J$415</definedName>
    <definedName name="Z_FCFEE462_86B3_4D22_A291_C53135F468F2_.wvu.FilterData" localSheetId="0" hidden="1">'на 01.10.2018'!$A$7:$J$415</definedName>
    <definedName name="Z_FD01F790_1BBF_4238_916B_FA56833C331E_.wvu.FilterData" localSheetId="0" hidden="1">'на 01.10.2018'!$A$7:$J$415</definedName>
    <definedName name="Z_FD0E1B66_1ED2_4768_AEAA_4813773FCD1B_.wvu.FilterData" localSheetId="0" hidden="1">'на 01.10.2018'!$A$7:$H$157</definedName>
    <definedName name="Z_FD5CEF9A_4499_4018_A32D_B5C5AF11D935_.wvu.FilterData" localSheetId="0" hidden="1">'на 01.10.2018'!$A$7:$J$415</definedName>
    <definedName name="Z_FD66CF31_1A62_4649_ABF8_67009C9EEFA8_.wvu.FilterData" localSheetId="0" hidden="1">'на 01.10.2018'!$A$7:$J$415</definedName>
    <definedName name="Z_FDE37E7A_0D62_48F6_B80B_D6356ECC791B_.wvu.FilterData" localSheetId="0" hidden="1">'на 01.10.2018'!$A$7:$J$415</definedName>
    <definedName name="Z_FE9D531A_F987_4486_AC6F_37568587E0CC_.wvu.FilterData" localSheetId="0" hidden="1">'на 01.10.2018'!$A$7:$J$415</definedName>
    <definedName name="Z_FEE18FC2_E5D2_4C59_B7D0_FDF82F2008D4_.wvu.FilterData" localSheetId="0" hidden="1">'на 01.10.2018'!$A$7:$J$415</definedName>
    <definedName name="Z_FEF0FD9C_0AF1_4157_A391_071CD507BEBA_.wvu.FilterData" localSheetId="0" hidden="1">'на 01.10.2018'!$A$7:$J$415</definedName>
    <definedName name="Z_FEFFCD5F_F237_4316_B50A_6C71D0FF3363_.wvu.FilterData" localSheetId="0" hidden="1">'на 01.10.2018'!$A$7:$J$415</definedName>
    <definedName name="Z_FF7CC20D_CA9E_46D2_A113_9EB09E8A7DF6_.wvu.FilterData" localSheetId="0" hidden="1">'на 01.10.2018'!$A$7:$H$157</definedName>
    <definedName name="Z_FF7F531F_28CE_4C28_BA81_DE242DB82E03_.wvu.FilterData" localSheetId="0" hidden="1">'на 01.10.2018'!$A$7:$J$415</definedName>
    <definedName name="Z_FF9EFDBE_F5FD_432E_96BA_C22D4E9B91D4_.wvu.FilterData" localSheetId="0" hidden="1">'на 01.10.2018'!$A$7:$J$415</definedName>
    <definedName name="Z_FFBF84C0_8EC1_41E5_A130_1EB26E22D86E_.wvu.FilterData" localSheetId="0" hidden="1">'на 01.10.2018'!$A$7:$J$415</definedName>
    <definedName name="_xlnm.Print_Titles" localSheetId="0">'на 01.10.2018'!$5:$8</definedName>
    <definedName name="_xlnm.Print_Area" localSheetId="0">'на 01.10.2018'!$A$1:$J$213</definedName>
  </definedNames>
  <calcPr calcId="162913" fullPrecision="0"/>
  <customWorkbookViews>
    <customWorkbookView name="Шулепова Ольга Анатольевна - Личное представление" guid="{67ADFAE6-A9AF-44D7-8539-93CD0F6B7849}" mergeInterval="0" personalView="1" maximized="1" xWindow="-8" yWindow="-8" windowWidth="1936" windowHeight="1056" tabRatio="518" activeSheetId="1"/>
    <customWorkbookView name="Перевощикова Анна Васильевна - Личное представление" guid="{CCF533A2-322B-40E2-88B2-065E6D1D35B4}" mergeInterval="0" personalView="1" maximized="1" xWindow="-8" yWindow="-8" windowWidth="1936" windowHeight="1056" tabRatio="355" activeSheetId="1"/>
    <customWorkbookView name="Астахова Анна Владимировна - Личное представление" guid="{13BE7114-35DF-4699-8779-61985C68F6C3}" mergeInterval="0" personalView="1" maximized="1" xWindow="-8" yWindow="-8" windowWidth="1296" windowHeight="1000" tabRatio="518" activeSheetId="1" showComments="commIndAndComment"/>
    <customWorkbookView name="Крыжановская Анна Александровна - Личное представление" guid="{3EEA7E1A-5F2B-4408-A34C-1F0223B5B245}" mergeInterval="0" personalView="1" maximized="1" xWindow="-8" yWindow="-8" windowWidth="1296" windowHeight="1000" tabRatio="518" activeSheetId="1"/>
    <customWorkbookView name="Маслова Алина Рамазановна - Личное представление" guid="{99950613-28E7-4EC2-B918-559A2757B0A9}" mergeInterval="0" personalView="1" maximized="1" xWindow="-8" yWindow="-8" windowWidth="1936" windowHeight="1056" tabRatio="355" activeSheetId="1"/>
    <customWorkbookView name="Залецкая Ольга Геннадьевна - Личное представление" guid="{D95852A1-B0FC-4AC5-B62B-5CCBE05B0D15}" mergeInterval="0" personalView="1" maximized="1" windowWidth="1916" windowHeight="855" tabRatio="518" activeSheetId="1"/>
    <customWorkbookView name="Сырвачева Виктория Алексеевна - Личное представление" guid="{72C0943B-A5D5-4B80-AD54-166C5CDC74DE}" mergeInterval="0" personalView="1" maximized="1" xWindow="-8" yWindow="-8" windowWidth="1296" windowHeight="1000" tabRatio="518" activeSheetId="1"/>
    <customWorkbookView name="perevoschikova_av - Личное представление" guid="{649E5CE3-4976-49D9-83DA-4E57FFC714BF}" mergeInterval="0" personalView="1" maximized="1" xWindow="1" yWindow="1" windowWidth="1276" windowHeight="794" tabRatio="518" activeSheetId="1"/>
    <customWorkbookView name="Корунова Олеся Юрьевна - Личное представление" guid="{5EB1B5BB-79BE-4318-9140-3FA31802D519}" mergeInterval="0" personalView="1" maximized="1" xWindow="-8" yWindow="-8" windowWidth="1296" windowHeight="1000" tabRatio="518" activeSheetId="1"/>
    <customWorkbookView name="Литвинчук Екатерина Николаевна - Личное представление" guid="{5FB953A5-71FF-4056-AF98-C9D06FF0EDF3}" mergeInterval="0" personalView="1" maximized="1" xWindow="-8" yWindow="-8" windowWidth="1296" windowHeight="1000" tabRatio="518" activeSheetId="1"/>
    <customWorkbookView name="Денисова Евгения Юрьевна - Личное представление" guid="{9FA29541-62F4-4CED-BF33-19F6BA57578F}" mergeInterval="0" personalView="1" maximized="1" windowWidth="1276" windowHeight="759" tabRatio="518" activeSheetId="1"/>
    <customWorkbookView name="kou - Личное представление" guid="{998B8119-4FF3-4A16-838D-539C6AE34D55}" mergeInterval="0" personalView="1" maximized="1" windowWidth="1148" windowHeight="645" tabRatio="518" activeSheetId="1"/>
    <customWorkbookView name="pav - Личное представление" guid="{539CB3DF-9B66-4BE7-9074-8CE0405EB8A6}" mergeInterval="0" personalView="1" maximized="1" xWindow="1" yWindow="1" windowWidth="1276" windowHeight="794" tabRatio="518" activeSheetId="1"/>
    <customWorkbookView name="User - Личное представление" guid="{D20DFCFE-63F9-4265-B37B-4F36C46DF159}" mergeInterval="0" personalView="1" maximized="1" xWindow="-8" yWindow="-8" windowWidth="1296" windowHeight="1000" tabRatio="518" activeSheetId="1"/>
    <customWorkbookView name="Морычева Надежда Николаевна - Личное представление" guid="{A6B98527-7CBF-4E4D-BDEA-9334A3EB779F}" mergeInterval="0" personalView="1" maximized="1" xWindow="-8" yWindow="-8" windowWidth="1296" windowHeight="1000" tabRatio="501" activeSheetId="1"/>
    <customWorkbookView name="Михальченко Светлана Николаевна - Личное представление" guid="{D7BC8E82-4392-4806-9DAE-D94253790B9C}" mergeInterval="0" personalView="1" maximized="1" windowWidth="1276" windowHeight="759" tabRatio="501" activeSheetId="1" showComments="commIndAndComment"/>
    <customWorkbookView name="Анастасия Вячеславовна - Личное представление" guid="{F2110B0B-AAE7-42F0-B553-C360E9249AD4}" mergeInterval="0" personalView="1" maximized="1" windowWidth="1276" windowHeight="779" tabRatio="501" activeSheetId="1"/>
    <customWorkbookView name="Михайлова Ирина Ивановна - Личное представление" guid="{9E943B7D-D4C7-443F-BC4C-8AB90546D8A5}" mergeInterval="0" personalView="1" maximized="1" windowWidth="1276" windowHeight="799" tabRatio="477" activeSheetId="1"/>
    <customWorkbookView name="Admin - Личное представление" guid="{2DF88C31-E5A0-4DFE-877D-5A31D3992603}" mergeInterval="0" personalView="1" maximized="1" windowWidth="1276" windowHeight="719" tabRatio="772" activeSheetId="1"/>
    <customWorkbookView name="Елена - Личное представление" guid="{24E5C1BC-322C-4FEF-B964-F0DCC04482C1}" mergeInterval="0" personalView="1" maximized="1" xWindow="1" yWindow="1" windowWidth="1024" windowHeight="547" tabRatio="896" activeSheetId="1"/>
    <customWorkbookView name="BLACKGIRL - Личное представление" guid="{37F8CE32-8CE8-4D95-9C0E-63112E6EFFE9}" mergeInterval="0" personalView="1" maximized="1" windowWidth="1020" windowHeight="576" tabRatio="441" activeSheetId="3"/>
    <customWorkbookView name="1 - Личное представление" guid="{CBF9D894-3FD2-4B68-BAC8-643DB23851C0}" mergeInterval="0" personalView="1" maximized="1" xWindow="1" yWindow="1" windowWidth="1733" windowHeight="798" tabRatio="772" activeSheetId="1"/>
    <customWorkbookView name="Пользователь - Личное представление" guid="{C8C7D91A-0101-429D-A7C4-25C2A366909A}" mergeInterval="0" personalView="1" maximized="1" windowWidth="1264" windowHeight="759" tabRatio="518" activeSheetId="1"/>
    <customWorkbookView name="Соловьёва Ольга Валерьевна - Личное представление" guid="{CB1A56DC-A135-41E6-8A02-AE4E518C879F}" mergeInterval="0" personalView="1" maximized="1" windowWidth="1916" windowHeight="855" tabRatio="623" activeSheetId="1" showComments="commIndAndComment"/>
    <customWorkbookView name="Коптеева Елена Анатольевна - Личное представление" guid="{2F7AC811-CA37-46E3-866E-6E10DF43054A}" mergeInterval="0" personalView="1" maximized="1" windowWidth="1276" windowHeight="799" tabRatio="698" activeSheetId="1"/>
    <customWorkbookView name="kaa - Личное представление" guid="{7B245AB0-C2AF-4822-BFC4-2399F85856C1}" mergeInterval="0" personalView="1" maximized="1" xWindow="1" yWindow="1" windowWidth="1280" windowHeight="803" tabRatio="518" activeSheetId="1"/>
    <customWorkbookView name="Козлова Анастасия Сергеевна - Личное представление" guid="{0CCCFAED-79CE-4449-BC23-D60C794B65C2}" mergeInterval="0" personalView="1" maximized="1" windowWidth="1276" windowHeight="719" tabRatio="518" activeSheetId="1"/>
    <customWorkbookView name="Вершинина Мария Игоревна - Личное представление" guid="{A0A3CD9B-2436-40D7-91DB-589A95FBBF00}" mergeInterval="0" personalView="1" maximized="1" windowWidth="1276" windowHeight="759" tabRatio="518" activeSheetId="1"/>
    <customWorkbookView name="Залецкая Ольга Генадьевна - Личное представление" guid="{6E4A7295-8CE0-4D28-ABEF-D38EBAE7C204}" mergeInterval="0" personalView="1" maximized="1" xWindow="-8" yWindow="-8" windowWidth="1936" windowHeight="1056" tabRatio="440" activeSheetId="1"/>
    <customWorkbookView name="Рогожина Ольга Сергеевна - Личное представление" guid="{BEA0FDBA-BB07-4C19-8BBD-5E57EE395C09}" mergeInterval="0" personalView="1" maximized="1" windowWidth="1276" windowHeight="823" tabRatio="518" activeSheetId="1"/>
    <customWorkbookView name="Маганёва Екатерина Николаевна - Личное представление" guid="{CA384592-0CFD-4322-A4EB-34EC04693944}" mergeInterval="0" personalView="1" maximized="1" xWindow="-8" yWindow="-8" windowWidth="1296" windowHeight="1000" tabRatio="355" activeSheetId="1"/>
    <customWorkbookView name="Минакова Оксана Сергеевна - Личное представление" guid="{45DE1976-7F07-4EB4-8A9C-FB72D060BEFA}" mergeInterval="0" personalView="1" maximized="1" xWindow="-8" yWindow="-8" windowWidth="1296" windowHeight="1000" tabRatio="518" activeSheetId="1"/>
  </customWorkbookViews>
  <fileRecoveryPr autoRecover="0"/>
</workbook>
</file>

<file path=xl/calcChain.xml><?xml version="1.0" encoding="utf-8"?>
<calcChain xmlns="http://schemas.openxmlformats.org/spreadsheetml/2006/main">
  <c r="I25" i="1" l="1"/>
  <c r="H162" i="1" l="1"/>
  <c r="I193" i="1" l="1"/>
  <c r="I32" i="1" l="1"/>
  <c r="E26" i="1"/>
  <c r="G21" i="1"/>
  <c r="I194" i="1" l="1"/>
  <c r="G188" i="1" l="1"/>
  <c r="G187" i="1"/>
  <c r="F136" i="1"/>
  <c r="E164" i="1" l="1"/>
  <c r="I57" i="1" l="1"/>
  <c r="I39" i="1" l="1"/>
  <c r="E193" i="1"/>
  <c r="I169" i="1" l="1"/>
  <c r="I51" i="1"/>
  <c r="I77" i="1"/>
  <c r="I76" i="1"/>
  <c r="E40" i="1"/>
  <c r="D77" i="1"/>
  <c r="D76" i="1"/>
  <c r="H106" i="1" l="1"/>
  <c r="F106" i="1"/>
  <c r="I104" i="1"/>
  <c r="G104" i="1"/>
  <c r="E104" i="1"/>
  <c r="D104" i="1"/>
  <c r="C104" i="1"/>
  <c r="F104" i="1" l="1"/>
  <c r="H188" i="1" l="1"/>
  <c r="F188" i="1"/>
  <c r="D113" i="1"/>
  <c r="D71" i="1" l="1"/>
  <c r="I26" i="1"/>
  <c r="H180" i="1" l="1"/>
  <c r="C49" i="1" l="1"/>
  <c r="E210" i="1"/>
  <c r="I168" i="1" l="1"/>
  <c r="G76" i="1" l="1"/>
  <c r="E76" i="1"/>
  <c r="C76" i="1"/>
  <c r="G77" i="1"/>
  <c r="E77" i="1"/>
  <c r="C77" i="1"/>
  <c r="H83" i="1"/>
  <c r="F83" i="1"/>
  <c r="H82" i="1"/>
  <c r="F82" i="1"/>
  <c r="I80" i="1"/>
  <c r="G80" i="1"/>
  <c r="E80" i="1"/>
  <c r="D80" i="1"/>
  <c r="C80" i="1"/>
  <c r="F80" i="1" l="1"/>
  <c r="H80" i="1"/>
  <c r="F148" i="1"/>
  <c r="F147" i="1"/>
  <c r="E146" i="1"/>
  <c r="G146" i="1"/>
  <c r="D92" i="1" l="1"/>
  <c r="F94" i="1"/>
  <c r="I92" i="1"/>
  <c r="G92" i="1"/>
  <c r="E92" i="1"/>
  <c r="H92" i="1" l="1"/>
  <c r="F92" i="1"/>
  <c r="E169" i="1" l="1"/>
  <c r="I170" i="1"/>
  <c r="H187" i="1" l="1"/>
  <c r="H167" i="1" l="1"/>
  <c r="F167" i="1"/>
  <c r="I128" i="1"/>
  <c r="E207" i="1" l="1"/>
  <c r="G29" i="1" l="1"/>
  <c r="I113" i="1"/>
  <c r="G113" i="1"/>
  <c r="E113" i="1"/>
  <c r="I112" i="1"/>
  <c r="G112" i="1"/>
  <c r="D112" i="1"/>
  <c r="E112" i="1"/>
  <c r="I146" i="1" l="1"/>
  <c r="D70" i="1"/>
  <c r="F210" i="1" l="1"/>
  <c r="H210" i="1"/>
  <c r="C207" i="1" l="1"/>
  <c r="D207" i="1" l="1"/>
  <c r="I98" i="1" l="1"/>
  <c r="G98" i="1"/>
  <c r="E98" i="1"/>
  <c r="D98" i="1"/>
  <c r="C98" i="1"/>
  <c r="F98" i="1" l="1"/>
  <c r="H32" i="1" l="1"/>
  <c r="H89" i="1" l="1"/>
  <c r="H77" i="1" s="1"/>
  <c r="F89" i="1"/>
  <c r="F77" i="1" s="1"/>
  <c r="H88" i="1"/>
  <c r="H76" i="1" s="1"/>
  <c r="F88" i="1"/>
  <c r="F76" i="1" s="1"/>
  <c r="I86" i="1"/>
  <c r="G86" i="1"/>
  <c r="E86" i="1"/>
  <c r="D86" i="1"/>
  <c r="C86" i="1"/>
  <c r="F86" i="1" l="1"/>
  <c r="H86" i="1"/>
  <c r="F40" i="1"/>
  <c r="C158" i="1" l="1"/>
  <c r="C21" i="1" l="1"/>
  <c r="I69" i="1" l="1"/>
  <c r="H69" i="1"/>
  <c r="G69" i="1"/>
  <c r="F69" i="1"/>
  <c r="I73" i="1"/>
  <c r="H73" i="1"/>
  <c r="G73" i="1"/>
  <c r="F73" i="1"/>
  <c r="H40" i="1"/>
  <c r="G37" i="1" l="1"/>
  <c r="H38" i="1" l="1"/>
  <c r="F38" i="1"/>
  <c r="E37" i="1"/>
  <c r="I74" i="1" l="1"/>
  <c r="G74" i="1"/>
  <c r="E74" i="1"/>
  <c r="D74" i="1"/>
  <c r="C74" i="1"/>
  <c r="F74" i="1" l="1"/>
  <c r="H74" i="1"/>
  <c r="F160" i="1" l="1"/>
  <c r="E33" i="1" l="1"/>
  <c r="F26" i="1" l="1"/>
  <c r="G124" i="1" l="1"/>
  <c r="G125" i="1"/>
  <c r="E125" i="1"/>
  <c r="G134" i="1"/>
  <c r="F130" i="1"/>
  <c r="F129" i="1"/>
  <c r="H130" i="1"/>
  <c r="H129" i="1"/>
  <c r="F180" i="1" l="1"/>
  <c r="H160" i="1" l="1"/>
  <c r="H161" i="1"/>
  <c r="D158" i="1"/>
  <c r="C37" i="1" l="1"/>
  <c r="C124" i="1" l="1"/>
  <c r="E162" i="1" l="1"/>
  <c r="F162" i="1" l="1"/>
  <c r="E158" i="1"/>
  <c r="I29" i="1"/>
  <c r="I38" i="1"/>
  <c r="D37" i="1"/>
  <c r="C43" i="1" l="1"/>
  <c r="H209" i="1" l="1"/>
  <c r="H208" i="1"/>
  <c r="F208" i="1"/>
  <c r="F45" i="1" l="1"/>
  <c r="I124" i="1" l="1"/>
  <c r="C123" i="1"/>
  <c r="D184" i="1" l="1"/>
  <c r="C29" i="1"/>
  <c r="I152" i="1" l="1"/>
  <c r="I207" i="1" l="1"/>
  <c r="G207" i="1"/>
  <c r="F209" i="1"/>
  <c r="H207" i="1" l="1"/>
  <c r="F207" i="1"/>
  <c r="H131" i="1" l="1"/>
  <c r="I37" i="1" l="1"/>
  <c r="H45" i="1"/>
  <c r="H46" i="1"/>
  <c r="E34" i="1" l="1"/>
  <c r="D178" i="1"/>
  <c r="E178" i="1"/>
  <c r="G178" i="1"/>
  <c r="I178" i="1"/>
  <c r="C178" i="1"/>
  <c r="H178" i="1" l="1"/>
  <c r="E29" i="1"/>
  <c r="F178" i="1"/>
  <c r="D43" i="1" l="1"/>
  <c r="G140" i="1"/>
  <c r="C140" i="1"/>
  <c r="G13" i="1" l="1"/>
  <c r="H119" i="1"/>
  <c r="F119" i="1"/>
  <c r="H118" i="1"/>
  <c r="F118" i="1"/>
  <c r="I116" i="1"/>
  <c r="G116" i="1"/>
  <c r="E116" i="1"/>
  <c r="D116" i="1"/>
  <c r="C116" i="1"/>
  <c r="E115" i="1"/>
  <c r="E73" i="1" s="1"/>
  <c r="D115" i="1"/>
  <c r="C115" i="1"/>
  <c r="C73" i="1" s="1"/>
  <c r="I114" i="1"/>
  <c r="G114" i="1"/>
  <c r="E114" i="1"/>
  <c r="D114" i="1"/>
  <c r="C114" i="1"/>
  <c r="I71" i="1"/>
  <c r="G71" i="1"/>
  <c r="E71" i="1"/>
  <c r="C113" i="1"/>
  <c r="C71" i="1" s="1"/>
  <c r="I70" i="1"/>
  <c r="E70" i="1"/>
  <c r="C112" i="1"/>
  <c r="E111" i="1"/>
  <c r="E69" i="1" s="1"/>
  <c r="D111" i="1"/>
  <c r="C111" i="1"/>
  <c r="I67" i="1"/>
  <c r="C70" i="1" l="1"/>
  <c r="C64" i="1" s="1"/>
  <c r="C69" i="1"/>
  <c r="C63" i="1" s="1"/>
  <c r="C10" i="1" s="1"/>
  <c r="D69" i="1"/>
  <c r="D73" i="1"/>
  <c r="H26" i="1"/>
  <c r="I110" i="1"/>
  <c r="D110" i="1"/>
  <c r="E110" i="1"/>
  <c r="C110" i="1"/>
  <c r="F112" i="1"/>
  <c r="F70" i="1" s="1"/>
  <c r="F113" i="1"/>
  <c r="F71" i="1" s="1"/>
  <c r="H113" i="1"/>
  <c r="H71" i="1" s="1"/>
  <c r="G70" i="1"/>
  <c r="F116" i="1"/>
  <c r="H116" i="1"/>
  <c r="C68" i="1" l="1"/>
  <c r="E65" i="1"/>
  <c r="I66" i="1"/>
  <c r="I68" i="1"/>
  <c r="D68" i="1"/>
  <c r="F110" i="1"/>
  <c r="E68" i="1"/>
  <c r="H112" i="1"/>
  <c r="H70" i="1" s="1"/>
  <c r="G110" i="1"/>
  <c r="H110" i="1" s="1"/>
  <c r="F68" i="1" l="1"/>
  <c r="G68" i="1"/>
  <c r="H68" i="1" s="1"/>
  <c r="F32" i="1" l="1"/>
  <c r="G123" i="1"/>
  <c r="G63" i="1" s="1"/>
  <c r="G10" i="1" s="1"/>
  <c r="G128" i="1" l="1"/>
  <c r="I43" i="1" l="1"/>
  <c r="I21" i="1"/>
  <c r="D21" i="1" l="1"/>
  <c r="H186" i="1"/>
  <c r="F186" i="1"/>
  <c r="H21" i="1" l="1"/>
  <c r="I188" i="1"/>
  <c r="I13" i="1" l="1"/>
  <c r="F187" i="1"/>
  <c r="I184" i="1"/>
  <c r="G14" i="1" l="1"/>
  <c r="C165" i="1" l="1"/>
  <c r="I191" i="1"/>
  <c r="E194" i="1"/>
  <c r="G43" i="1" l="1"/>
  <c r="F46" i="1"/>
  <c r="E43" i="1"/>
  <c r="E58" i="1" l="1"/>
  <c r="E12" i="1" s="1"/>
  <c r="E21" i="1" l="1"/>
  <c r="F21" i="1" s="1"/>
  <c r="I49" i="1" l="1"/>
  <c r="G184" i="1" l="1"/>
  <c r="I125" i="1" l="1"/>
  <c r="I65" i="1" s="1"/>
  <c r="I12" i="1" s="1"/>
  <c r="I64" i="1"/>
  <c r="I11" i="1" s="1"/>
  <c r="I123" i="1"/>
  <c r="I63" i="1" s="1"/>
  <c r="I10" i="1" s="1"/>
  <c r="I140" i="1"/>
  <c r="I62" i="1" l="1"/>
  <c r="I122" i="1"/>
  <c r="H170" i="1" l="1"/>
  <c r="F170" i="1"/>
  <c r="H194" i="1" l="1"/>
  <c r="G198" i="1" l="1"/>
  <c r="I198" i="1" l="1"/>
  <c r="D55" i="1"/>
  <c r="I14" i="1" l="1"/>
  <c r="I9" i="1" s="1"/>
  <c r="E198" i="1"/>
  <c r="D198" i="1"/>
  <c r="C198" i="1"/>
  <c r="H39" i="1" l="1"/>
  <c r="F39" i="1"/>
  <c r="I134" i="1"/>
  <c r="H51" i="1"/>
  <c r="G49" i="1"/>
  <c r="D49" i="1"/>
  <c r="F194" i="1"/>
  <c r="F51" i="1"/>
  <c r="E49" i="1" l="1"/>
  <c r="F37" i="1"/>
  <c r="H37" i="1"/>
  <c r="H49" i="1"/>
  <c r="F49" i="1" l="1"/>
  <c r="F43" i="1"/>
  <c r="H43" i="1"/>
  <c r="H25" i="1"/>
  <c r="H164" i="1"/>
  <c r="F164" i="1"/>
  <c r="I158" i="1"/>
  <c r="I55" i="1"/>
  <c r="F169" i="1"/>
  <c r="F168" i="1"/>
  <c r="H169" i="1"/>
  <c r="H168" i="1"/>
  <c r="I165" i="1"/>
  <c r="G165" i="1"/>
  <c r="E165" i="1"/>
  <c r="D165" i="1"/>
  <c r="F25" i="1"/>
  <c r="G158" i="1" l="1"/>
  <c r="H165" i="1"/>
  <c r="F165" i="1"/>
  <c r="D29" i="1"/>
  <c r="H29" i="1" l="1"/>
  <c r="F29" i="1"/>
  <c r="H158" i="1"/>
  <c r="E184" i="1" l="1"/>
  <c r="C184" i="1"/>
  <c r="G55" i="1"/>
  <c r="H184" i="1" l="1"/>
  <c r="F184" i="1"/>
  <c r="D191" i="1"/>
  <c r="E191" i="1"/>
  <c r="G191" i="1"/>
  <c r="C191" i="1"/>
  <c r="H193" i="1"/>
  <c r="F193" i="1"/>
  <c r="F161" i="1" l="1"/>
  <c r="H191" i="1"/>
  <c r="F191" i="1"/>
  <c r="G152" i="1"/>
  <c r="E152" i="1"/>
  <c r="D152" i="1"/>
  <c r="C152" i="1"/>
  <c r="H148" i="1"/>
  <c r="H147" i="1"/>
  <c r="D146" i="1"/>
  <c r="C146" i="1"/>
  <c r="H141" i="1"/>
  <c r="F141" i="1"/>
  <c r="E140" i="1"/>
  <c r="D140" i="1"/>
  <c r="H136" i="1"/>
  <c r="E134" i="1"/>
  <c r="D134" i="1"/>
  <c r="C134" i="1"/>
  <c r="F131" i="1"/>
  <c r="E128" i="1"/>
  <c r="D128" i="1"/>
  <c r="C128" i="1"/>
  <c r="E127" i="1"/>
  <c r="D127" i="1"/>
  <c r="C127" i="1"/>
  <c r="C67" i="1" s="1"/>
  <c r="E126" i="1"/>
  <c r="D126" i="1"/>
  <c r="C126" i="1"/>
  <c r="C66" i="1" s="1"/>
  <c r="C13" i="1" s="1"/>
  <c r="G65" i="1"/>
  <c r="G12" i="1" s="1"/>
  <c r="D125" i="1"/>
  <c r="C125" i="1"/>
  <c r="C65" i="1" s="1"/>
  <c r="C12" i="1" s="1"/>
  <c r="G64" i="1"/>
  <c r="G11" i="1" s="1"/>
  <c r="D124" i="1"/>
  <c r="C11" i="1"/>
  <c r="D123" i="1"/>
  <c r="D64" i="1" l="1"/>
  <c r="D65" i="1"/>
  <c r="D63" i="1"/>
  <c r="E67" i="1"/>
  <c r="E124" i="1"/>
  <c r="F158" i="1"/>
  <c r="E66" i="1"/>
  <c r="E13" i="1" s="1"/>
  <c r="E123" i="1"/>
  <c r="F123" i="1" s="1"/>
  <c r="D67" i="1"/>
  <c r="D66" i="1"/>
  <c r="C62" i="1"/>
  <c r="C122" i="1"/>
  <c r="F128" i="1"/>
  <c r="F140" i="1"/>
  <c r="H125" i="1"/>
  <c r="G122" i="1"/>
  <c r="C14" i="1"/>
  <c r="D122" i="1"/>
  <c r="H124" i="1"/>
  <c r="F125" i="1"/>
  <c r="H128" i="1"/>
  <c r="H123" i="1"/>
  <c r="F134" i="1"/>
  <c r="H134" i="1"/>
  <c r="H140" i="1"/>
  <c r="H146" i="1"/>
  <c r="D13" i="1" l="1"/>
  <c r="D12" i="1"/>
  <c r="D10" i="1"/>
  <c r="D11" i="1"/>
  <c r="D62" i="1"/>
  <c r="C9" i="1"/>
  <c r="E122" i="1"/>
  <c r="F122" i="1" s="1"/>
  <c r="E14" i="1"/>
  <c r="E64" i="1"/>
  <c r="E11" i="1" s="1"/>
  <c r="F146" i="1"/>
  <c r="E63" i="1"/>
  <c r="E10" i="1" s="1"/>
  <c r="D14" i="1"/>
  <c r="F124" i="1"/>
  <c r="H122" i="1"/>
  <c r="H10" i="1" l="1"/>
  <c r="H11" i="1"/>
  <c r="H13" i="1"/>
  <c r="H14" i="1"/>
  <c r="F11" i="1"/>
  <c r="F10" i="1"/>
  <c r="F14" i="1"/>
  <c r="H12" i="1"/>
  <c r="F12" i="1"/>
  <c r="F13" i="1"/>
  <c r="D9" i="1"/>
  <c r="E62" i="1"/>
  <c r="F62" i="1" s="1"/>
  <c r="F64" i="1"/>
  <c r="F63" i="1"/>
  <c r="H63" i="1"/>
  <c r="G62" i="1"/>
  <c r="H62" i="1" s="1"/>
  <c r="H64" i="1"/>
  <c r="G9" i="1"/>
  <c r="H65" i="1"/>
  <c r="F65" i="1"/>
  <c r="H9" i="1" l="1"/>
  <c r="E9" i="1"/>
  <c r="F9" i="1" s="1"/>
  <c r="H57" i="1" l="1"/>
  <c r="F57" i="1"/>
  <c r="E55" i="1"/>
  <c r="C55" i="1"/>
  <c r="H17" i="1"/>
  <c r="I15" i="1"/>
  <c r="G15" i="1"/>
  <c r="D15" i="1"/>
  <c r="E15" i="1"/>
  <c r="C15" i="1"/>
  <c r="F17" i="1"/>
  <c r="H15" i="1" l="1"/>
  <c r="F15" i="1"/>
  <c r="H55" i="1"/>
  <c r="F55" i="1"/>
</calcChain>
</file>

<file path=xl/sharedStrings.xml><?xml version="1.0" encoding="utf-8"?>
<sst xmlns="http://schemas.openxmlformats.org/spreadsheetml/2006/main" count="292" uniqueCount="133">
  <si>
    <t>Факт финансирования</t>
  </si>
  <si>
    <t>5.</t>
  </si>
  <si>
    <t>% исполнения к уточненному плану</t>
  </si>
  <si>
    <t>№ п/п</t>
  </si>
  <si>
    <t>федеральный бюджет</t>
  </si>
  <si>
    <t>привлечённые средства</t>
  </si>
  <si>
    <t>Исполнение</t>
  </si>
  <si>
    <t>Фактически
 профинансировано</t>
  </si>
  <si>
    <t>Наименование программы/подпрограммы</t>
  </si>
  <si>
    <t>Исполнено (кассовый расход)</t>
  </si>
  <si>
    <t>6.</t>
  </si>
  <si>
    <t xml:space="preserve">бюджет МО </t>
  </si>
  <si>
    <t>% к уточненному плану</t>
  </si>
  <si>
    <t>бюджет МО сверх соглашения</t>
  </si>
  <si>
    <t>2.</t>
  </si>
  <si>
    <t>3.</t>
  </si>
  <si>
    <t>бюджет ХМАО-Югры</t>
  </si>
  <si>
    <t>8.</t>
  </si>
  <si>
    <t>10.</t>
  </si>
  <si>
    <t>11.</t>
  </si>
  <si>
    <t>12.</t>
  </si>
  <si>
    <t>13.</t>
  </si>
  <si>
    <t>14.</t>
  </si>
  <si>
    <t>15.</t>
  </si>
  <si>
    <t>16.</t>
  </si>
  <si>
    <t>17.</t>
  </si>
  <si>
    <t>18.</t>
  </si>
  <si>
    <t>19.</t>
  </si>
  <si>
    <t>22.</t>
  </si>
  <si>
    <t>21.</t>
  </si>
  <si>
    <t>20.</t>
  </si>
  <si>
    <t>Всего по программам 
Ханты-Мансийского автономного округа - Югры</t>
  </si>
  <si>
    <t>(тыс. руб.)</t>
  </si>
  <si>
    <t>1.</t>
  </si>
  <si>
    <t>4.</t>
  </si>
  <si>
    <t xml:space="preserve">7. </t>
  </si>
  <si>
    <t>Реализация мероприятий не запланирована</t>
  </si>
  <si>
    <t>бюджет ХМАО - Югры</t>
  </si>
  <si>
    <t>бюджет МО</t>
  </si>
  <si>
    <t>Улучшение жилищных условий молодых семей в соответствии с федеральной целевой программой "Жилище" (УУиРЖ)</t>
  </si>
  <si>
    <t>Осуществление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определённых федеральным законодательством"(ХЭУ)</t>
  </si>
  <si>
    <t>Улучшение жилищных условий ветеранов Великой Отечественной войны (ДАиГ)</t>
  </si>
  <si>
    <t>11.1.</t>
  </si>
  <si>
    <t>11.1.1.</t>
  </si>
  <si>
    <t>11.2.</t>
  </si>
  <si>
    <t>11.2.1.</t>
  </si>
  <si>
    <t>11.2.2.</t>
  </si>
  <si>
    <t>11.2.3.</t>
  </si>
  <si>
    <t>11.2.4.</t>
  </si>
  <si>
    <t>11.2.5.</t>
  </si>
  <si>
    <t>Пояснения, ожидаемые результаты, планируемые сроки выполнения работ, оказания услуг, причины неисполнения и так далее</t>
  </si>
  <si>
    <t xml:space="preserve">                                                                                                                                                                             </t>
  </si>
  <si>
    <t xml:space="preserve">бюджет ХМАО - Югры </t>
  </si>
  <si>
    <t xml:space="preserve">бюджет ХМАО-Югры </t>
  </si>
  <si>
    <t xml:space="preserve">федеральный бюджет </t>
  </si>
  <si>
    <t>Обеспечение жильем граждан, уволенных с военной службы и приравненных к ним лиц (УУиРЖ)</t>
  </si>
  <si>
    <t>Улица Киртбая от  ул. 1 "З" до ул. 3 "З"(ДАиГ)</t>
  </si>
  <si>
    <t>26.</t>
  </si>
  <si>
    <t xml:space="preserve">Государственная программа «Доступная среда в Ханты-Мансийском автономном округе – Югре на 2016-2020 годы» </t>
  </si>
  <si>
    <t xml:space="preserve">Государственная программа «Оказание содействия добровольному переселению в Ханты-Мансийский автономный округ – Югру соотечественников, проживающих за рубежом, на 2016–2020 годы» </t>
  </si>
  <si>
    <t>11.1.2.</t>
  </si>
  <si>
    <r>
      <t xml:space="preserve">Финансовые затраты на реализацию программы в </t>
    </r>
    <r>
      <rPr>
        <u/>
        <sz val="18"/>
        <color theme="1"/>
        <rFont val="Times New Roman"/>
        <family val="2"/>
        <charset val="204"/>
      </rPr>
      <t>2018</t>
    </r>
    <r>
      <rPr>
        <sz val="18"/>
        <color theme="1"/>
        <rFont val="Times New Roman"/>
        <family val="2"/>
        <charset val="204"/>
      </rPr>
      <t xml:space="preserve"> году  </t>
    </r>
  </si>
  <si>
    <t xml:space="preserve">Утвержденный план 
на 2018 год </t>
  </si>
  <si>
    <t xml:space="preserve">Уточненный план 
на 2018 год </t>
  </si>
  <si>
    <t>Ожидаемое исполнение на 01.01.2019</t>
  </si>
  <si>
    <t>11.1.2.1.</t>
  </si>
  <si>
    <t xml:space="preserve">Государственная программа «Социально-экономическое развитие коренных малочисленных народов Севера Ханты-Мансийского автономного округа – Югры на 2018–2025 годы и на период до 2030 года» </t>
  </si>
  <si>
    <t xml:space="preserve">Государственная программа «Защита населения и территорий от чрезвычайных ситуаций, обеспечение пожарной безопасности в Ханты-Мансийском автономном округе – Югре на 2018–2025 годы и на период до 2030 года» </t>
  </si>
  <si>
    <t xml:space="preserve">Государственная программа «Информационное общество Ханты-Мансийского автономного округа – Югры на 2018–2025 годы и на период до 2030 года» </t>
  </si>
  <si>
    <t xml:space="preserve">Государственная программа «Управление государственными финансами в Ханты-Мансийском автономном округе – Югре на 2018–2025 годы и на период до 2030 года» </t>
  </si>
  <si>
    <t>Государственная программа «Развитие гражданского общества Ханты-Мансийского автономного округа – Югры на 2018–2025 годы и на период до 2030 года»</t>
  </si>
  <si>
    <t xml:space="preserve">Государственная программа «Управление государственным имуществом Ханты-Мансийского автономного округа – Югры на 2018–2025 годы и на период до 2030 года» </t>
  </si>
  <si>
    <t>25.</t>
  </si>
  <si>
    <t xml:space="preserve">Государственная программа "Воспроизводство и использование природных ресурсов Ханты-Мансийского автономного округа – Югры в 2018–2025 годах и на период до 2030 года"
</t>
  </si>
  <si>
    <t>27.</t>
  </si>
  <si>
    <t>Государственная программа "Развитие промышленности, инноваций и туризма в Ханты-Мансийском автономном округе – Югре в 2018–2025 годах и на период до 2030 года"</t>
  </si>
  <si>
    <t>28.</t>
  </si>
  <si>
    <t>Подпрограмма II "Содействие развитию жилищного строительства"</t>
  </si>
  <si>
    <t>Приобретение жилых помещений в целях обеспечения жильём граждан (ДАиГ)</t>
  </si>
  <si>
    <t xml:space="preserve">Строительство систем инженерной инфраструктуры в целях обеспечения инженерной подготовки земельных участков предназначенных для жилищного строительства
</t>
  </si>
  <si>
    <t xml:space="preserve">Подпрограмма  IV "Обеспечение мерами государственной поддержки по улучшению жилищных условий отдельных категорий граждан"
</t>
  </si>
  <si>
    <t>Улучшение жилищных условий ветеранов боевых действий, инвалидов и семей, имеющих детей-инвалидов, вставших на учёт в качестве нуждающихся в жилых помещениях до 1 января 2005 года"  (УУиРЖ)</t>
  </si>
  <si>
    <t>Предоставление субсидий органам местного самоуправления муниципальных образований для реализации полномочий в области строительства и жилищных отношений
 (ДАиГ)</t>
  </si>
  <si>
    <t>11.1.1.1</t>
  </si>
  <si>
    <t>11.1.1.2</t>
  </si>
  <si>
    <t>ДАиГ (выполнение работ по подготовке изменений в проект межевания и проект планировки территории улично - дорожной сети города Сургута в части "красных" линий)</t>
  </si>
  <si>
    <t xml:space="preserve">В связи с отсутствием на 01.01.2018 участников подпрограммы, бюджетные ассигнования  до муниципального образования не доведены. </t>
  </si>
  <si>
    <t>11.1.1.3</t>
  </si>
  <si>
    <t>ДАиГ (на выполнение работ по определению границ зон затопления, подтопления на территории муниципального образования городской округ город Сургут. )</t>
  </si>
  <si>
    <t>11.1.1.4</t>
  </si>
  <si>
    <t>Выплата субсидий на приобретение жилых помещений в целях ликвидации и расселения приспособленных для проживания строений в посёлках (ДАиГ)</t>
  </si>
  <si>
    <r>
      <t>Государственная программа "Создание условий для эффективного и ответственного управления муниципальными финансами, повышение устойчивости местных бюджетов Ханты-Мансийского автономного округа – Югры на 2018–2025 годы и на период до 2030 года"</t>
    </r>
    <r>
      <rPr>
        <sz val="16"/>
        <rFont val="Times New Roman"/>
        <family val="2"/>
        <charset val="204"/>
      </rPr>
      <t xml:space="preserve"> 
</t>
    </r>
  </si>
  <si>
    <r>
      <t>Государственная программа «Социальная поддержка жителей Ханты-Мансийского автономного округа - Югры на 2018 - 2025 годы и на период до 2030 года» 
(</t>
    </r>
    <r>
      <rPr>
        <sz val="16"/>
        <rFont val="Times New Roman"/>
        <family val="2"/>
        <charset val="204"/>
      </rPr>
      <t xml:space="preserve">1. Субвенции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 
2. Субвенции на осуществление полномочий по образованию и организации деятельности комиссий по делам несовершеннолетних и защите их прав; 
3. Субвенции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4. Субвенции на осуществление деятельности по опеке и попечительству;
5. Субвенции на обеспечение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t>
    </r>
  </si>
  <si>
    <r>
      <t xml:space="preserve">Государственная программа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
</t>
    </r>
    <r>
      <rPr>
        <sz val="16"/>
        <rFont val="Times New Roman"/>
        <family val="2"/>
        <charset val="204"/>
      </rPr>
      <t>(1. 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
2.Субсидии на создание условий для деятельности народных дружин;
3. Субсидии 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4. Субсидии на обеспечение функционирования и развития систем видеонаблюдения в сфере общественного порядка;
5.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6. Субсидии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
7. Иные межбюджетные трансферты из бюджета автономного округа победителям конкурсов муниципальных образований Ханты - Мансийского автономного округа - Югры в области создания условий для деятельности народных дружин)</t>
    </r>
  </si>
  <si>
    <r>
      <t>Государственная программа «Социально-экономическое развитие и повышение инвестиционной привлекательности Ханты-Мансийского автономного округа - Югры в 2018 - 2025 годах и на период до 2030 года» 
(</t>
    </r>
    <r>
      <rPr>
        <sz val="16"/>
        <rFont val="Times New Roman"/>
        <family val="2"/>
        <charset val="204"/>
      </rPr>
      <t>1. Субсидии на организацию предоставления государственных услуг в многофункциональных центрах предоставления государственных и муниципальных услуг;
2. Субсидии на поддержку малого и среднего предпринимательства).</t>
    </r>
  </si>
  <si>
    <r>
      <t xml:space="preserve">Государственная программа  "Обеспечение доступным и комфортным жильем жителей Ханты-Мансийского автономного округа - Югры в 2018 - 2025 годах и на период до 2030 года"
</t>
    </r>
    <r>
      <rPr>
        <sz val="16"/>
        <rFont val="Times New Roman"/>
        <family val="2"/>
        <charset val="204"/>
      </rPr>
      <t xml:space="preserve">
</t>
    </r>
  </si>
  <si>
    <r>
      <t xml:space="preserve">Государственная программа «Развитие государственной гражданской службы, муниципальной службы и резерва управленческих кадров в Ханты-Мансийском автономном округе - Югре в 2018 - 2025 годах и на период до 2030 года» 
</t>
    </r>
    <r>
      <rPr>
        <sz val="16"/>
        <rFont val="Times New Roman"/>
        <family val="2"/>
        <charset val="204"/>
      </rPr>
      <t>(1.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r>
  </si>
  <si>
    <r>
      <t>Государственная программа «Развитие агропромышленного комплекса и рынков сельскохозяйственной продукции, сырья и продовольствия в Ханты-Мансийском автономном округе - Югре на 2018-2025 годы и на период до 2030 года»</t>
    </r>
    <r>
      <rPr>
        <sz val="16"/>
        <rFont val="Times New Roman"/>
        <family val="2"/>
        <charset val="204"/>
      </rPr>
      <t xml:space="preserve"> 
(1. Субвенции на повышение эффективности использования и развитие ресурсного потенциала рыбохозяйственного комплекса;
 2. субвенции по поддержку животноводства, переработку и реализацию продукции животноводства;
3. субвенции на проведение мероприятий по предупреждению и ликвидации болезней животных, их лечению, защите населения от болезней, общих для человека и животных) </t>
    </r>
  </si>
  <si>
    <t>11.1.1.5</t>
  </si>
  <si>
    <t>ДАиГ (на выполнение работ по разработке проекта планировки территории в границах улиц 30 лет Победы, Маяковского, Музейной и проекта межевания территории в границах улиц Маяковского, 30 лет Победы, проспекта Мира в городе Сургута")</t>
  </si>
  <si>
    <r>
      <t xml:space="preserve">Государственная программа "Развитие здравоохранения  на 2018-2025 годы и на период до 2030 года" 
</t>
    </r>
    <r>
      <rPr>
        <sz val="16"/>
        <rFont val="Times New Roman"/>
        <family val="2"/>
        <charset val="204"/>
      </rPr>
      <t>(1. Субвенции на организацию осуществления мероприятий по проведению дезинсекции и дератизации.)</t>
    </r>
  </si>
  <si>
    <r>
      <t>Государственная программа "Развитие культуры в Ханты-Мансийском автономном округе - Югре на 2018-2025 годы и на период до 2030 года"</t>
    </r>
    <r>
      <rPr>
        <sz val="16"/>
        <rFont val="Times New Roman"/>
        <family val="2"/>
        <charset val="204"/>
      </rPr>
      <t xml:space="preserve"> 
(1. Субвенции на 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 
2. Субсидии на развитие сферы культуры в муниципальных образованиях автономного округа;
3. Субсидии на поддержку отрасли культуры;
4. Судсидии на поддержку творческой деятельности и техническое оснащение детских и кукольных театров; 
5.Субсидии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№597 №О мероприятиях по реализации государственной социальной политики")
</t>
    </r>
  </si>
  <si>
    <r>
      <t>Государственная программа "Развитие физической культуры и спорта в Ханты-Мансийском автономном округе — Югре на 2018 — 2025 годы и на период до 2030 года"
(</t>
    </r>
    <r>
      <rPr>
        <sz val="16"/>
        <rFont val="Times New Roman"/>
        <family val="2"/>
        <charset val="204"/>
      </rPr>
      <t>1</t>
    </r>
    <r>
      <rPr>
        <b/>
        <sz val="16"/>
        <rFont val="Times New Roman"/>
        <family val="2"/>
        <charset val="204"/>
      </rPr>
      <t xml:space="preserve">. </t>
    </r>
    <r>
      <rPr>
        <sz val="16"/>
        <rFont val="Times New Roman"/>
        <family val="2"/>
        <charset val="204"/>
      </rPr>
      <t xml:space="preserve">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t>
    </r>
  </si>
  <si>
    <r>
      <t>Государственная программа «Содействие занятости населения в Ханты-Мансийском автономном округе – Югре на 2018-2025 годы и на период до 2030 года» 
(</t>
    </r>
    <r>
      <rPr>
        <sz val="16"/>
        <rFont val="Times New Roman"/>
        <family val="2"/>
        <charset val="204"/>
      </rPr>
      <t>1.</t>
    </r>
    <r>
      <rPr>
        <b/>
        <sz val="16"/>
        <rFont val="Times New Roman"/>
        <family val="2"/>
        <charset val="204"/>
      </rPr>
      <t xml:space="preserve"> </t>
    </r>
    <r>
      <rPr>
        <sz val="16"/>
        <rFont val="Times New Roman"/>
        <family val="2"/>
        <charset val="204"/>
      </rPr>
      <t>Субвенции на осуществление отдельных государственных полномочий в сфере трудовых отношений и государственного управления охраной труда; 
2. Иные межбюджетные трансферты на реализацию  мероприятий по содействию трудоустройству граждан.)</t>
    </r>
  </si>
  <si>
    <r>
      <t xml:space="preserve">Государственная программа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 
</t>
    </r>
    <r>
      <rPr>
        <sz val="16"/>
        <rFont val="Times New Roman"/>
        <family val="2"/>
        <charset val="204"/>
      </rPr>
      <t>(1.Субвенции на возмещение недополученных доходов организациям,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Ханты-Мансийского автономного округа – Югры по социально ориентированным тарифам и сжиженного газа по социально ориентированным розничным ценам; 
2. Субсидии на поддержку государственных программ субъектов Российской Федерации и муниципальных программ формирования современной городской среды;
3.Субсидии на реализацию полномочий в сфере жилищно-коммунального комплекса;
4. Субсидии на благоустройство территорий муниципальных образований</t>
    </r>
  </si>
  <si>
    <r>
      <t xml:space="preserve">Государственная программа "Развитие транспортной системы Ханты-Мансийского автономного округа - Югры на 2018-2025 годы и на период до 2030 года" 
</t>
    </r>
    <r>
      <rPr>
        <sz val="16"/>
        <rFont val="Times New Roman"/>
        <family val="2"/>
        <charset val="204"/>
      </rPr>
      <t>(1. Субсидии на строительство (реконструкцию), капитальный ремонт и ремонт автомобильных дорог общего пользования местного значения)</t>
    </r>
  </si>
  <si>
    <r>
      <t xml:space="preserve">Государственная программа «Обеспечение экологической безопасности Ханты-Мансийского автономного округа -Югры на 2018-2025 годы и на период до 2030 года"
</t>
    </r>
    <r>
      <rPr>
        <sz val="16"/>
        <rFont val="Times New Roman"/>
        <family val="2"/>
        <charset val="204"/>
      </rPr>
      <t>(Субвенции на осуществление отдельных государственных полномочий Ханты-Мансийского автономного округа - Югры в сфере обращения с твердыми коммунальными отходами)</t>
    </r>
  </si>
  <si>
    <t>на 01.10.2018</t>
  </si>
  <si>
    <t>Информация о реализации государственных программ Ханты-Мансийского автономного округа - Югры
на территории городского округа город Сургут на 01.10.2018 года</t>
  </si>
  <si>
    <t>В 2018 году из средств окружного бюджета предусмотрены расходы на приобретение конвертов и бумаги. Закупку планируется провести в соответствии с планом-графиком.</t>
  </si>
  <si>
    <r>
      <rPr>
        <u/>
        <sz val="16"/>
        <rFont val="Times New Roman"/>
        <family val="2"/>
        <charset val="204"/>
      </rPr>
      <t>АГ:</t>
    </r>
    <r>
      <rPr>
        <sz val="16"/>
        <rFont val="Times New Roman"/>
        <family val="2"/>
        <charset val="204"/>
      </rPr>
      <t xml:space="preserve"> В рамках переданных государственных полномочий осуществляется деятельность  по государственной регистрации актов гражданского состояния.
       По состоянию на 01.10.2018 произведена выплата заработной платы за январь - август и первую половину сентября месяца 2018 года, оплата услуг по содержанию имущества и поставке материальных запасов  по факту оказания услуг, поставки товара в соответствии с условиями заключаемых договоров, муниципальных контрактов.              
</t>
    </r>
  </si>
  <si>
    <t xml:space="preserve">      Заключено соглашение от 13.04.2018 № 71876000-1-2018-002 между Департаментом строительства ХМАО - Югры и Администрацией города  о предоставлении в 2018 году субсидии из бюджета ХМАО - Югры  на софинансирование расходных обязательств на предоставление социальных выплат молодым семьям на приобретение (строительство) жилья в рамках основного мероприятия "Обеспечение жильем молодых семей".
       На 01.10.2018 участниками мероприятия числится 57 молодых семей. В 2018 году социальную выплату на приобретение (строительство) жилья планируется предоставить 4 молодым семьям. Свидетельства о праве на получение социальной выплаты выданы 3 молодым семьям на общую сумму 3606,9 тыс.руб. Социальная выплата перечислена 1 молодой семье.                                                                                   
    </t>
  </si>
  <si>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По состоянию на 01.10.2018 произведена выплата заработной платы за январь-август и первую половину сентября 2018 года,  оплата услуг по содержанию имущества и поставке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планомерно в течение текущего года.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проводятся в соответствии с планом-графиком.</t>
    </r>
    <r>
      <rPr>
        <sz val="16"/>
        <color rgb="FFFF0000"/>
        <rFont val="Times New Roman"/>
        <family val="2"/>
        <charset val="204"/>
      </rPr>
      <t xml:space="preserve">
    </t>
    </r>
    <r>
      <rPr>
        <sz val="16"/>
        <rFont val="Times New Roman"/>
        <family val="1"/>
        <charset val="204"/>
      </rPr>
      <t xml:space="preserve">   2. В рамках реализации государственной программы заключены соглашения 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Заключены контракты, договоры на техническое обслуживание и модернизацию АПК "Безопасный город", приобретение расходных материалов и запасных частей для копировально-множительной техники и конвертального оборудования АПК "Безопасный город", услуги электроэнергии, рассылку постановлений, приобретение бумаги. В 4 квартале 2018 года планируется заключить контракт на приобретение ПО "Ангел" и цифровых видеокамер на объектах АПК "Безопасный город".
     Произведена выплата материального стимулирования 103 гражданам, являющимся членами народных дружин, по итогам работы за 6 месяцев 2018 года.
      Заключен договор  № 42 от 20.06.2018 о предоставлении иного межбюджетного трансферта из бюджета автономного округа победителям конкурсов муниципальных образований Ханты - Мансийского автономного округа - Югры в области создания условий для деятельности народных дружин. Средства будут направлены на материальное стимулирование граждан, являющихся членами народных дружин.</t>
    </r>
    <r>
      <rPr>
        <sz val="16"/>
        <color rgb="FFFF0000"/>
        <rFont val="Times New Roman"/>
        <family val="2"/>
        <charset val="204"/>
      </rPr>
      <t xml:space="preserve">
</t>
    </r>
    <r>
      <rPr>
        <sz val="16"/>
        <rFont val="Times New Roman"/>
        <family val="1"/>
        <charset val="204"/>
      </rPr>
      <t xml:space="preserve">АГ(ДК): В рамках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 Запланировано  проведение  городского молодежного проекта "Среда Обитания" (Проведение игры КВН на Кубок Главы города запланировано на ноябрь 2018 года), Проведение VI слета активистов в сфере первичной профилактики запланировано на декабрь 2018 года. Проведены городские мероприятия в рамках молодежного проекта "Среда обитания" фестиваль КВН и городского молодежного проекта "Вожатые Сургута" молодежный фестиваль "Легкий город",  городского молодежного проекта "PROфилактика" молодежный форум "Революция тела". Бюджетные ассигнования будут использованы до конца 2018 года.                                                   
</t>
    </r>
  </si>
  <si>
    <t>Закупка на выполнение проектно-изыскательских работ по определению границ зон затопления, подтопления на территории муниципального образования городской округ город Сургут размещена в сентябре 2018 года. Итоги будут подведены 22.10.2018 года</t>
  </si>
  <si>
    <t>Закупка на выполнение работ по разработке проекта планировки в границах улиц 30 лет Победы, Маяковского, Музейной и проекта межевания территории в границах улиц Маяковского, 30 лет Победы, проспекта Мира в городе Сургуте размещена в сентябре 2018года. Подведение итогов - 15.10.2018 года</t>
  </si>
  <si>
    <t>В апреле, мае, июне, июле, августе, сентябре 2018 года аукционы на приобретение жилых помещений признаны не состоявшимися по причине отсутствия заявок на участие. Размещение очередных закупок состоится в октябре 2018 года.</t>
  </si>
  <si>
    <r>
      <rPr>
        <u/>
        <sz val="16"/>
        <rFont val="Times New Roman"/>
        <family val="1"/>
        <charset val="204"/>
      </rPr>
      <t xml:space="preserve">АГ: </t>
    </r>
    <r>
      <rPr>
        <sz val="16"/>
        <rFont val="Times New Roman"/>
        <family val="1"/>
        <charset val="204"/>
      </rPr>
      <t>В рамках реализации государственной программы осуществляется деятельность  в рамках переданных полномочий в сфере трудовых отношений государственного управления охраной труда.</t>
    </r>
    <r>
      <rPr>
        <sz val="16"/>
        <color rgb="FFFF0000"/>
        <rFont val="Times New Roman"/>
        <family val="2"/>
        <charset val="204"/>
      </rPr>
      <t xml:space="preserve">
</t>
    </r>
    <r>
      <rPr>
        <u/>
        <sz val="16"/>
        <rFont val="Times New Roman"/>
        <family val="1"/>
        <charset val="204"/>
      </rPr>
      <t>ДО</t>
    </r>
    <r>
      <rPr>
        <sz val="16"/>
        <rFont val="Times New Roman"/>
        <family val="1"/>
        <charset val="204"/>
      </rPr>
      <t>: В соответствии с письмом КУ ХМАО-Югры "Сургутский центр занятости населения" в реализации государственной программы принимают участие 9 образовательных учреждений в части основных мероприятий:
- содействие трудоустройству граждан с инвалидностью и их адаптация на рынке труда;
- содействие улучшению положения на рынке труда не занятых трудовой деятельностью и безработных граждан.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t>
    </r>
    <r>
      <rPr>
        <sz val="16"/>
        <color rgb="FFFF0000"/>
        <rFont val="Times New Roman"/>
        <family val="2"/>
        <charset val="204"/>
      </rPr>
      <t xml:space="preserve">
</t>
    </r>
    <r>
      <rPr>
        <sz val="16"/>
        <rFont val="Times New Roman"/>
        <family val="1"/>
        <charset val="204"/>
      </rPr>
      <t xml:space="preserve">АГ (ДК): В соответствии с письмом КУ ХМАО-Югры "Сургутский центр занятости населения" в реализации государственной программы принимает участие 1 спортивное учреждение в части основного мероприятия:
- содействие улучшению положения на рынке труда не занятых трудовой деятельностью и безработных граждан. </t>
    </r>
    <r>
      <rPr>
        <sz val="16"/>
        <color rgb="FFFF0000"/>
        <rFont val="Times New Roman"/>
        <family val="2"/>
        <charset val="204"/>
      </rPr>
      <t xml:space="preserve">
</t>
    </r>
    <r>
      <rPr>
        <u/>
        <sz val="16"/>
        <color rgb="FFFF0000"/>
        <rFont val="Times New Roman"/>
        <family val="2"/>
        <charset val="204"/>
      </rPr>
      <t/>
    </r>
  </si>
  <si>
    <r>
      <t xml:space="preserve">Государственная программа «Развитие образования в Ханты-Мансийском автономном округе – Югре на 2018-2025 годы и на период до 2030 года»
</t>
    </r>
    <r>
      <rPr>
        <sz val="16"/>
        <rFont val="Times New Roman"/>
        <family val="2"/>
        <charset val="204"/>
      </rPr>
      <t>1.</t>
    </r>
    <r>
      <rPr>
        <b/>
        <sz val="16"/>
        <rFont val="Times New Roman"/>
        <family val="2"/>
        <charset val="204"/>
      </rPr>
      <t xml:space="preserve"> </t>
    </r>
    <r>
      <rPr>
        <sz val="16"/>
        <rFont val="Times New Roman"/>
        <family val="2"/>
        <charset val="204"/>
      </rPr>
      <t>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4. Субвенции на организацию и обеспечение отдыха и оздоровления детей, в том числе в этнической среде;
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6. Субсидии на дополнительное финансовое обеспечение мероприятий по организации питания обучающихся;
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
8. Субсидии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 761 "О Национальной стратегии действий в интересах детей на 2012–2017 годы"
9. Субсидии на строительство и реконструкцию дошкольных образовательных и общеобразовательных организаций;
10. Иные межбюджетные трансферы от Департамента образования и молодежной политики ХМАО-Югры на организацию и проведение единого государственного экзамена;
11.Иные межбюджетные трансферты от Департамента образования и молодежной политики ХМАО-Югры на реализацию проекта, признанного победителем конкурсного отбора образовательных организаций, имеющих статус региональных инновационных площадок;
12. Субсидии на приобретение, создание в соответствии с концессионными соглашениями объектов недвижимого имущества для размещения дошкольных образовательных организаций и (или) общеобразовательных организаций.
13. Иные межбюджетные трансферты от Департамента образования и молодежной политики ХМАО-Югры на оказание государственной поддержки системы дополнительного образования детей
14. Субсидии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r>
  </si>
  <si>
    <r>
      <rPr>
        <u/>
        <sz val="16"/>
        <rFont val="Times New Roman"/>
        <family val="1"/>
        <charset val="204"/>
      </rPr>
      <t xml:space="preserve">АГ(ДК): </t>
    </r>
    <r>
      <rPr>
        <sz val="16"/>
        <rFont val="Times New Roman"/>
        <family val="1"/>
        <charset val="204"/>
      </rPr>
      <t xml:space="preserve"> В рамках реализации государственной программы заключено соглашение от 16.03.2018 №5-СШ/2018 о предоставлении субсидии в 2018 году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По состоянию на 01.10.18:</t>
    </r>
    <r>
      <rPr>
        <sz val="16"/>
        <color rgb="FFFF0000"/>
        <rFont val="Times New Roman"/>
        <family val="2"/>
        <charset val="204"/>
      </rPr>
      <t xml:space="preserve">
</t>
    </r>
    <r>
      <rPr>
        <sz val="16"/>
        <rFont val="Times New Roman"/>
        <family val="1"/>
        <charset val="204"/>
      </rPr>
      <t xml:space="preserve"> -  спортсмены участвовали в тренировочных мероприятиях по подготовке к финалу Кубка России по плаванию (г. Обнинск), тренировочных мероприятиях по тхэквондо (г. Албена), тренировочным мероприятиям по спортивному ориентированию (пгт. Барсово), учебно-тренировочных сборов по каратэ, кикбоксингу (г. Сургут), учебно-тренировочные мероприятия по баскетболу (п. Кучугуры), участие в Первенстве Мира по пауэрлифтингу (г. Погеструм (ЮАР), Первенство ХМАО-Югры по дзюдо (г. Ханты-Мансийск), участие в Первенстве России по скалолазанию (г. Пермь); учебно-тренировочные сборы по дзюдо (п. Кучугуры). Оплата питания спортсменов в период проведения тренировочных сборов в каникулярное время.</t>
    </r>
    <r>
      <rPr>
        <sz val="16"/>
        <color rgb="FFFF0000"/>
        <rFont val="Times New Roman"/>
        <family val="2"/>
        <charset val="204"/>
      </rPr>
      <t xml:space="preserve">
</t>
    </r>
    <r>
      <rPr>
        <sz val="16"/>
        <rFont val="Times New Roman"/>
        <family val="1"/>
        <charset val="204"/>
      </rPr>
      <t xml:space="preserve"> - договоры заключены и оплачены на приобретение инвентаря и спортивного оборудования.</t>
    </r>
    <r>
      <rPr>
        <sz val="16"/>
        <color rgb="FFFF0000"/>
        <rFont val="Times New Roman"/>
        <family val="2"/>
        <charset val="204"/>
      </rPr>
      <t xml:space="preserve"> </t>
    </r>
    <r>
      <rPr>
        <sz val="16"/>
        <rFont val="Times New Roman"/>
        <family val="1"/>
        <charset val="204"/>
      </rPr>
      <t xml:space="preserve">Планируется приобретение спортивного оборудования, экипировки и инвентаря, проведение тренировочных сборов и участие в соревнованиях. Бюджетные ассигнования будут использованы до конца 2018 года.  </t>
    </r>
  </si>
  <si>
    <r>
      <rPr>
        <u/>
        <sz val="16"/>
        <rFont val="Times New Roman"/>
        <family val="1"/>
        <charset val="204"/>
      </rPr>
      <t>УППЭК:</t>
    </r>
    <r>
      <rPr>
        <sz val="16"/>
        <rFont val="Times New Roman"/>
        <family val="1"/>
        <charset val="204"/>
      </rPr>
      <t xml:space="preserve"> в рамках реализации государственной программы заключены муниципальные контракты на оказание услуг по санитарно-противоэпидемическим мероприятиям (акарицидная, ларвицидная обработки, барьерная дератизация) в городе Сургут. Заключены гражданско-правовые договоры: № 28 от 16.04.2018, № 35 от 03.05.2018, № 60 от 27.04.2018. В рамках договоров, в период с мая по сентябрь текущего года проведены 3 этапа санитарно-противоэпидемических мероприятий. Оплата по договорам, после проведения всех этапов обработки, в том числе контрольных проверок будет осуществлена в октябре 2018 года.
</t>
    </r>
    <r>
      <rPr>
        <u/>
        <sz val="16"/>
        <rFont val="Times New Roman"/>
        <family val="1"/>
        <charset val="204"/>
      </rPr>
      <t>АГ:</t>
    </r>
    <r>
      <rPr>
        <sz val="16"/>
        <rFont val="Times New Roman"/>
        <family val="1"/>
        <charset val="204"/>
      </rPr>
      <t xml:space="preserve"> Запланированы расходы на выплату заработной платы и начисления на выплаты по оплате труда специалисту, ответственному за подготовку документов (отчетов об использовании субвенции на осуществление отдельных полномочий автономного округа по организации  санитарно-противоэпидемических мероприятий города Сургута), а также на техническое обеспечение. Освоение денежных средств планируется в 4 квартале 2018 года.   
                                                                                                                            </t>
    </r>
  </si>
  <si>
    <t>Предоставлены субсидии в соответствии с 14 постановлениями Администрации города. По постановлению № 6423 от 23.08.2018 оплачена доля местного бюджета , средства окружного бюджета в размере 1 736, 7 тыс. рублей будут оплачены в октябре после получения согласования отраслевого департамента ХМАО-Югры.</t>
  </si>
  <si>
    <t>Средства планировались на выполнение работ по подготовке изменений в проект межевания и проект планировки территории улично-дорожной сети города Сургута в части "красных линий" в рамках реализации государственной программы, однако состав работ не подходит под разрешенный вид использования субсидии. Работы будут выполняться за счет средств местного бюджета в рамках реализации муниципальных программ.</t>
  </si>
  <si>
    <t>Заключен  МК № 08/2017 от 25.10.2017 с ООО СК "ЮВиС"  на выполнение работ по строительству объекта "Улица Киртбая от  ул. 1 "З" до ул. 3 "З" . Цена контракта - 678 069,2 тыс.руб. В 2017 году выполнены работы на сумму  83 768,8 тыс.руб. Срок выполнения работ по 30 июня 2019 года. Ориентировочный срок ввода объекта в эксплуатацию - июль 2019 года. В сентябре 2018 года выполнены и приняты работы по строительству инженерных сетей на сумму 4 584,8 тыс.руб. Оплата выполненных работ будет произведена в октябре после получения согласования отраслевого департамента. 
Общая готовность  по объекту - 56,2%, по сетям  - 88 %.</t>
  </si>
  <si>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u/>
        <sz val="16"/>
        <rFont val="Times New Roman"/>
        <family val="1"/>
        <charset val="204"/>
      </rPr>
      <t>ДГХ:</t>
    </r>
    <r>
      <rPr>
        <sz val="16"/>
        <rFont val="Times New Roman"/>
        <family val="1"/>
        <charset val="204"/>
      </rPr>
      <t xml:space="preserve"> 
Запланирован ремонт 4 жилых помещений детям-сиротам
1. Заключен муниципальный контракт от 29.05.2018 № 15-ГХ с ООО "Виктум" на сумму 417,319 тыс.руб на ремонт помещений по ул. Мелик-Карамова, 41, кв. 19 (60,4 м2),  ул. Майская, 10, кв. 147 (27,5 м2). Работы по указанным адресам выполнены и оплачены в полном объеме;
2. Заключен муниципальный контракт от 27.06.2018 № 21-ГХ с ООО "Виктум" на сумму 200,083 тыс.руб. на ремонт помещения по ул. 50 лет ВЛКСМ, 11, кв. 54 (40,1 м2).  Выполнение работ планируется в октябре 2018 года;
3.Заключен муниципальный контракт от 27.06.2018 № 59-ГХ с ООО "МонтажСитиСтрой" на сумму 162,45771 тыс.руб. на ремонт помещения по  ул. Мира, 9, кв. 97 (52м2).  Срок выполнения работ до 20.10.2018.
Кроме того  оказаны услуги по проверке смет по первым трем адресам на сумму 21,0 тыс.руб., услуги по проверке локально-сметных расчетов на одну квартиру на сумму 3,0 тыс.руб.
По состоянию на 01.10.2018:
-149,76 тыс.руб. - экономия по итогам проведения торгов.
- резерв для уточнения адресного перечня квартир на проведение работ по ремонту в сумме 3 610,05966 тыс.руб., по проверке смет - 1,82 тыс.руб.
</t>
    </r>
    <r>
      <rPr>
        <u/>
        <sz val="16"/>
        <rFont val="Times New Roman"/>
        <family val="1"/>
        <charset val="204"/>
      </rPr>
      <t xml:space="preserve">ДАиГ: </t>
    </r>
    <r>
      <rPr>
        <sz val="16"/>
        <rFont val="Times New Roman"/>
        <family val="1"/>
        <charset val="204"/>
      </rPr>
      <t xml:space="preserve">В рамках реализации мероприятий программы планируется приобретение жилых помещений для детей-сирот и детей оставшихся без попечения родителей. 
Заявки на проведение аукционов по приобретению жилых помещений для участников программы (детей-сирот) размещены в апреле 2018 года (33 - 1 комн.кв., 78 759,9 тыс.руб.). Состоялся аукцион на приобретение 1 квартиры (33 кв.м). В результате уклонения участника от подписания, контракт не заключен. Ведется работа по включению участника в РНП. 
Аукционы на приобретение 32 жилых помещений, проведенные в апреле, июне, августе признаны несостоявшимся по причине отсутствия претендентов на участие. Размещение очередных закупок состоялось 28.09.2018, подведение итогов аукциона состоится 15.10.2018.
Кроме того, рассматривается вопрос о проведении аукциона на заключение договоров долевого участия в строительстве для обеспечения жильем участников программы.
</t>
    </r>
    <r>
      <rPr>
        <sz val="16"/>
        <color rgb="FFFF0000"/>
        <rFont val="Times New Roman"/>
        <family val="2"/>
        <charset val="204"/>
      </rPr>
      <t xml:space="preserve">
</t>
    </r>
    <r>
      <rPr>
        <u/>
        <sz val="16"/>
        <rFont val="Times New Roman"/>
        <family val="1"/>
        <charset val="204"/>
      </rPr>
      <t>ДО:</t>
    </r>
    <r>
      <rPr>
        <sz val="16"/>
        <rFont val="Times New Roman"/>
        <family val="1"/>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В рамках реализации мероприятий программы запланировано 200 путевок для детей-сирот и детей, оставшихся без попечения родителей  в возрасте от 6 до 17 лет (включительно). В соответствии с заключенным контрактом от 07.05.2018 № 40/18 на оказание услуг по организации отдыха и оздоровления детей-сирот и детей, оставшихся без попечения родителей, в организации, обеспечивающей отдых и оздоровление детей, расположенной на территории Черноморского побережья Краснодарского края в период летних каникул  в 2018 году  организован отдых для 181 ребенка.
Планируется приобретение 19 путевок путем заключения контракта на оказание услуг по организации отдыха и оздоровления детей-сирот и детей, оставшихся без попечения родителей в период зимних каникул.
</t>
    </r>
  </si>
  <si>
    <r>
      <rPr>
        <u/>
        <sz val="16"/>
        <rFont val="Times New Roman"/>
        <family val="1"/>
        <charset val="204"/>
      </rPr>
      <t>ДГХ</t>
    </r>
    <r>
      <rPr>
        <sz val="16"/>
        <rFont val="Times New Roman"/>
        <family val="1"/>
        <charset val="204"/>
      </rPr>
      <t xml:space="preserve">: 
Заключен муниципальный контракт от 08.09.2017 № 48-ГХ  с АО "АВТОДОРСТРОЙ" на ремонт автомобильных дорог на сумму 385 814,21 тыс.руб. общей площадью 157,93  тыс.кв.м., из них средства окружного бюджета 366 523,50 тыс.руб., средства городского бюджета 19 290,71 тыс.руб. 
Заключен муниципальный контракт от 23.07.2018 №44-ГХ с ООО "Дорстройиндустрия" на выполнение работ по ремонту автомобильной дороги по ул. Грибоедова  (участок от Грибоедовской развязки в сторону ул. Крылова) на сумму 1 923,21 тыс.руб., общей площадью834,9 кв.м., из них средства окружного бюджета 1 825,48 тыс.руб., средства городского бюджета 97,73 тыс.руб. Работы на объектах выполнены, осуществляется приемка выполненных работ.
Расходы запланированы на 4 кв. 2018 года.
</t>
    </r>
    <r>
      <rPr>
        <u/>
        <sz val="16"/>
        <rFont val="Times New Roman"/>
        <family val="1"/>
        <charset val="204"/>
      </rPr>
      <t>ДАиГ:</t>
    </r>
    <r>
      <rPr>
        <sz val="16"/>
        <rFont val="Times New Roman"/>
        <family val="1"/>
        <charset val="204"/>
      </rPr>
      <t xml:space="preserve">  В рамках реализации данной программы ведется строительство объекта "Улица Киртбая от  ул. 1 "З" до ул. 3 "З" Заключен  муниципальный контракт № 08/2017 от 25.10.2017  на выполнение работ по строительству объекта с ООО СК "ЮВиС". Цена контракта 678 069,2 тыс.руб., из них на строительство дорог 353 727,7 тыс. руб. Предусмотрено на 2018 год 302 360,95  тыс.руб., в том числе 287 242,9  тыс.руб. за счет средств окружного бюджета, 15 118,05  тыс.руб. за счет средств местного бюджета. Срок выполнения работ по 30 июня 2019 года. Ориентировочный срок ввода объекта в эксплуатацию - июль 2019 года.  В  сентябре принято работ на сумму  50 765,1 тыс. руб., оплата выполненных работ будет произведена в октябре, после получения согласования отраслевого департамента ХМАО-Югры.
Общая готовность  по объекту  - 56,2%, по дороге - 27,0 % 
</t>
    </r>
  </si>
  <si>
    <t>На 01.01.2018 участниками мероприятия числится 437  человек. С учетом доведенных лимитов бюджетных обязательств на 2018 год субсидию на приобретение (строительство) жилья планируется  предоставить 9 ветеранам боевых действий и 1 инвалиду. По состоянию на 01.10.2018 Департаментом строительства ХМАО - Югры в список претендентов на получение субсидий включено 26 льготополучателей, из них: 2 ветеранам боевых действий перечислены субсидии на сумму 1 680,6 руб., 2 проекта постановлений о перечислении субсидий проходят процедуру  согласования, выдано 6 гарантийных писем  на общую сумму 5 089,6 руб., 2 участникам подпрограммы отказано в выдаче гарантийных писем, 2 участников отказались от получения субсидии в текущем году. С остальными гражданами проводится работа по сбору и проверке документов на предмет подтверждения права на получение субсидий, по результатам которой будут приняты решения о выдаче (отказе в выдаче) гарантийных писем.</t>
  </si>
  <si>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u/>
        <sz val="16"/>
        <rFont val="Times New Roman"/>
        <family val="1"/>
        <charset val="204"/>
      </rPr>
      <t>АГ(ДК):</t>
    </r>
    <r>
      <rPr>
        <sz val="16"/>
        <rFont val="Times New Roman"/>
        <family val="1"/>
        <charset val="204"/>
      </rPr>
      <t xml:space="preserve">  В рамках реализации государственной программы заключено соглашение от 21.03.2018 №25 о предоставлении субсидии в 2018 году на развитие сферы культуры.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Договоры находятся на стадии заключения.  
Договоры заключены и оплачены  по услугам на реставрацию музейных предметов, сопровождение автоматизированной музейной информационной системы КАМИС, поставку витрин, стеклянных колпаков, графического планшета, LED-телевизоров, ноутбука. Договоры на приобретение оборудования для инвалидов, оборудования для модернизации сайтов, автоматизации музеев на стадии заключения.  
В рамках реализации государственной программы заключено соглашение от 17.05.2018 № 71876000-1-2018-004 о предоставлении субсидии на поддержку творческой деятельности и техническое оснащение детских и кукольных театров. Договоры заключены и оплачены на услуги по организации постановки спектакля, по изготовлению кукол, приобретение металлических каркасов для изготовления декораций, приобретение ткани для создания кукол и декораций, приобретение строительных материалов для декораций. В рамках подпрограммы "Укрепление единого культурного пространства" договоры на стадии заключения на услуги хореографа, фотопечать на ткани, услуги дизайнера для организации и показа театральной постановки (МАУ "ТАиК "Петрушка"). Бюджетные ассигнования будут использованы до конца 2018 года.  
Достижение уровня средней заработной платы на 01.10.2018 года по работникам муниципальных учреждений культуры составило 70 631,80 рублей (при плановом годовом значении 69 720,00 рублей).                                            
</t>
    </r>
    <r>
      <rPr>
        <u/>
        <sz val="20"/>
        <rFont val="Times New Roman"/>
        <family val="1"/>
        <charset val="204"/>
      </rPr>
      <t/>
    </r>
  </si>
  <si>
    <r>
      <rPr>
        <u/>
        <sz val="16"/>
        <rFont val="Times New Roman"/>
        <family val="2"/>
        <charset val="204"/>
      </rPr>
      <t>ДО</t>
    </r>
    <r>
      <rPr>
        <sz val="16"/>
        <rFont val="Times New Roman"/>
        <family val="2"/>
        <charset val="204"/>
      </rPr>
      <t xml:space="preserve">: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- 30 247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- 48 676 чел.
Численность учащихся частных общеобразовательных организаций на конец года - 433 чел.
Численность учащихся, получающих муниципальную услугу «Реализация дополнительных общеразвивающих программ», на конец года - 8 210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- 719 чел.
Планируемое для приобретения количество путевок для детей в возрасте от 6 до 17 лет  в организации, обеспечивающие отдых и оздоровление детей - 2 972 шт. По состоянию на 01.10.2018 приобретено - 2 793 путевки.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01.10.2018 составило 63 810,20 рублей (при плановом годовом значении 67 778,50 рублей).
</t>
    </r>
    <r>
      <rPr>
        <u/>
        <sz val="16"/>
        <rFont val="Times New Roman"/>
        <family val="2"/>
        <charset val="204"/>
      </rPr>
      <t xml:space="preserve">ДАиГ: </t>
    </r>
    <r>
      <rPr>
        <sz val="16"/>
        <rFont val="Times New Roman"/>
        <family val="2"/>
        <charset val="204"/>
      </rPr>
      <t>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По объекту "СОШ в мкр. №32" получено положительное заключение гос.экспертизы проектной документации и инженерных изысканий  № 86 -1 -1-3 -0169 -18 от 31.05.2018,  положительное заключение о проверке достоверности определения сметной стоимости строительства №86-1-0324-18 от 16.07.2018.  Выполнение по контракту в части данной школы составило 100%   
По объекту "СОШ в мкр. №33" направлен пакет документов на проверку достоверности сметной стоимости. Получено положительное заключение экспертизы проектной документации и результатов инженерных изысканий № 86-1-1-3-0212-18 от 12.09.2018 года. Выполнение по контракту в части данной школы составляет 99,6%. На 01.10.2018 принято работ на сумму 381,9 тыс. руб. Оплата будет произведена в следующем отчетном периоде.
Заключен договор № 433/2017/ТП от 29.12.2017 г. с СГЭС на подключение объекта к электрическим сетям в сумме 82,20 тыс. руб. В текущем году оплачено 60 % от договора - 49,32 тыс. руб., остаток суммы в размере 32,88 тыс. руб. будет оплачен по факту подключения объекта к электросетям. 
Остаток средств в размере 5 949,04 тыс. руб.(в том числе: 5 354,12тыс. руб. - средства окружного бюджета, 594,92тыс.руб.- средства местного бюджета) - экономия, сложившаяся по результатам проведенных конкурентных закупок на выполнение работ и оказание услуг для муниципальных нужд. В Департамент образования ХМАО направлено письмо от 16.08.2018 №02-02-6314/18 о внесении изменений в объемы финансирования на 2018 год в связи с завершением работ по муниципальному контракту.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 ориентировочно в IV квартале 2018 года.                        
АГ(ДК):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Достижение уровня средней заработной платы  на 01.10.2018 года по педагогическим работникам муниципальных организаций дополнительного образования детей составило  76 548,90 рублей. (при плановом годовом значении 76 230,70 рублей).</t>
    </r>
  </si>
  <si>
    <r>
      <t>ДАиГ: По состоянию на 01.01.2018 на учете состоит 2 человека из числа ветеранов Великой Отечественной войны и лиц приравненных категорий, нуждающихся в улучшении жилищных условий. 
По итогам аукциона, состоявшег</t>
    </r>
    <r>
      <rPr>
        <sz val="16"/>
        <rFont val="Times New Roman"/>
        <family val="1"/>
        <charset val="204"/>
      </rPr>
      <t xml:space="preserve">ося 27.03.2018 года, заключен муниципальный контракт на сумму 1 834,65 тыс.руб. (1 565,1 тыс.руб. - фед.ср-ва; 269,55 тыс.руб. - ср-ва окруж.бюджета), документы переданы для регистрации прав собственности, оплата будет произведена после осуществления регистрации.
По итогам аукциона, состоявшегося 24.04.2018, заключен муниципальный контракт на сумму 1 585,4 </t>
    </r>
    <r>
      <rPr>
        <sz val="16"/>
        <rFont val="Times New Roman"/>
        <family val="2"/>
        <charset val="204"/>
      </rPr>
      <t>тыс.руб. (фед.ср-ва), оплата  произведена.</t>
    </r>
  </si>
  <si>
    <r>
      <rPr>
        <u/>
        <sz val="16"/>
        <rFont val="Times New Roman"/>
        <family val="2"/>
        <charset val="204"/>
      </rPr>
      <t>АГ:</t>
    </r>
    <r>
      <rPr>
        <sz val="16"/>
        <rFont val="Times New Roman"/>
        <family val="2"/>
        <charset val="204"/>
      </rPr>
      <t xml:space="preserve"> В рамках реализации  переданного государственного полномочия осуществляется деятельность  в сфере обращения с твердыми коммунальными отходами. Произведены расходы по выплате заработной платы за июль, август и первую половину сентября 2018 года, а также по поставке бумаги и конвертов.
</t>
    </r>
  </si>
  <si>
    <r>
      <rPr>
        <u/>
        <sz val="16"/>
        <rFont val="Times New Roman"/>
        <family val="1"/>
        <charset val="204"/>
      </rPr>
      <t xml:space="preserve">КУИ: </t>
    </r>
    <r>
      <rPr>
        <sz val="16"/>
        <rFont val="Times New Roman"/>
        <family val="1"/>
        <charset val="204"/>
      </rPr>
      <t xml:space="preserve">В рамках реализации программы предоставлена субсидия на повышение эффективности использования и развитие ресурсного потенциала рыбохозяйственного комплекса в размере 700 тыс. руб..Предоставление субсидии за счет средств дополнительного объема субвенции в размере 2 300 тыс. рублей планируется в 4 квартале текущего года. 
Планируется предоставление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Субсидии носят заявительный характер. </t>
    </r>
    <r>
      <rPr>
        <sz val="16"/>
        <color rgb="FFFF0000"/>
        <rFont val="Times New Roman"/>
        <family val="2"/>
        <charset val="204"/>
      </rPr>
      <t xml:space="preserve">
</t>
    </r>
    <r>
      <rPr>
        <sz val="16"/>
        <rFont val="Times New Roman"/>
        <family val="1"/>
        <charset val="204"/>
      </rPr>
      <t>Кроме того запланированы расходы для осуществления переданного государственного полномочия по проведению мероприятий по поддержке животноводства, переработке и реализации продукции животноводства. Расходы запланированы на 4 квартал 2018 года.</t>
    </r>
    <r>
      <rPr>
        <sz val="16"/>
        <color rgb="FFFF0000"/>
        <rFont val="Times New Roman"/>
        <family val="2"/>
        <charset val="204"/>
      </rPr>
      <t xml:space="preserve">
</t>
    </r>
    <r>
      <rPr>
        <u/>
        <sz val="16"/>
        <rFont val="Times New Roman"/>
        <family val="1"/>
        <charset val="204"/>
      </rPr>
      <t>ДГХ:</t>
    </r>
    <r>
      <rPr>
        <sz val="16"/>
        <rFont val="Times New Roman"/>
        <family val="1"/>
        <charset val="204"/>
      </rPr>
      <t xml:space="preserve"> В рамках реализации мероприятий программы предоставлена субсидия на финансовое обеспечение (возмещение) затрат по отлову и содержанию безнадзорных животных. За счет средств окружного бюджета - 1 003,9 тыс.руб. возмещены расходы по отлову и утилизации 208 безнадзорных животных.
</t>
    </r>
    <r>
      <rPr>
        <u/>
        <sz val="16"/>
        <rFont val="Times New Roman"/>
        <family val="1"/>
        <charset val="204"/>
      </rPr>
      <t>АГ</t>
    </r>
    <r>
      <rPr>
        <sz val="16"/>
        <rFont val="Times New Roman"/>
        <family val="1"/>
        <charset val="204"/>
      </rPr>
      <t>: Запланированы расходы на оплату труда и начисления на выплаты по оплате труда для осуществления администрирования переданного отдельного государственного полномочия Ханты-Мансийского автономного округа-Югры по проведению мероприятий по предупреждению и ликвидации болезней от животных, их лечению, защите населения от болезней, общих для человека и животных (с учетом страховых взносов на оплату труда в государственные внебюджетные фонды) в сумме 76,68 тыс.руб., оплата - декабрь 2018.</t>
    </r>
    <r>
      <rPr>
        <u/>
        <sz val="18"/>
        <rFont val="Times New Roman"/>
        <family val="2"/>
        <charset val="204"/>
      </rPr>
      <t/>
    </r>
  </si>
  <si>
    <r>
      <rPr>
        <u/>
        <sz val="16"/>
        <color theme="1"/>
        <rFont val="Times New Roman"/>
        <family val="1"/>
        <charset val="204"/>
      </rPr>
      <t xml:space="preserve">ДГХ: 
</t>
    </r>
    <r>
      <rPr>
        <sz val="16"/>
        <color theme="1"/>
        <rFont val="Times New Roman"/>
        <family val="1"/>
        <charset val="204"/>
      </rPr>
      <t xml:space="preserve">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на основании соглашения между Администрацией города Сургута и ДЖККиЭ ХМАО-Югры от 28.03.2018 № 3-Согл 2018  за счет средств  субсидии на реализацию полномочий в сфере жилищно-коммунального комплекса, предусмотрено выполнение капитального ремонта объектов коммунального комплекса,  оплата за выполненные работы будет произведена в 4 квартале 2018. 
В рамках подпрограммы  "Обеспечение равных прав потребителей на получение энергетических ресурсов" запланированы:
-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Поступила заявка от АО "Сжиженный газ Север", заключено соглашение от 26.04.2018 № 19 на предоставление из бюджета города за период с 01.01.2018 по 31.12.2018 года субсидии на сумму 6 646,6 тыс.руб. Предоставлена субсидия за январь-июль, частично август 2018 года в сумме 3 664,8 тыс.руб.
- расходы на оплату труда для осуществления переданного государственного полномочия. Расходы запланированы на декабрь 2018.
В рамках подпрограммы "Повышение энергоэффективности в отраслях экономики":
1) установлено 106 шт. приборов учета ГХВС в муниципальных квартирах, 2 шт. ИПУ ГХВС в муниципальной комнате по заявлению нанимателя. 
За счет экономии 98,02 тыс.руб. планируется выполнить работы по установке ИПУ электроэнергии в количестве 30 шт. в общежитиях, переведённых в статус МКД, в которых выполнен капитальный ремонт;
2) Проводится работа по заключению муниципального контракта с победителем электронного аукциона на выполнение работ по замене комплектующих АУРТЭ в 18 учреждениях, оплата за выполненные работы будет произведена в  4 квартале 2018. Экономия средств в размере  95,64 тыс.руб., из них: 49,65 тыс.руб. - экономия по итогам аукциона на выполнение работ по замене комплектующих АУРТЭ , 45,99 тыс.руб.- экономия при проверке сметной стоимости на  выполнения работ по замене комплектующих АУРТЭ;
3) ведется работа по подготовке технического задания и разработке конкурсной документации на выполнение работ по установке (замене) индивидуальных приборов учета  в нежилых помещениях муниципальной собственности в количестве 16 шт. Размещение конкурса на площадке ЕИС предусмотрено на октябрь 2018 года;
4) заключен МК 206/18 от 26.09.2018 на сумму 193,3 тыс.руб. на выполнение работ по замене оконных блоков, срок выполнения работ в течение 15 рабочих дней с момента заключения МК, оплата - 4 квартал 2018;
5) Предприятиями города за счет собственных средств выполнены ПИР, планируются работы по реконструкции водоводов по объектам "Водовод до ЦТП-61 мкр.25",  "Магистральные сети водоснабжения ул. Крылова, ул. Привокзальная", "Сооружение водовод (Водовод от ВК-23 по ул. Геологической до ВК-3 по ул. Мелик-Карамова)", "Сети водоснабжения от ВК-2 по ул. Геологической до 9ТК126", "Водовод по пр.Пролетарский (от ул. Геологической до ул.Югорской)", протяжённостью 413 пог.м., котельной № 9 с заменой на автоматизированную котельную установленной мощностью 7МВт.
Также запланирована замена светильников на светильники с энергосберегающими лампами на 19 объектах.
6) В рамках подпрограммы "Формирование комфортной городской среды" предусмотрено благоустройство 16 дворовых территорий многоквартирных домов в г. Сургуте. Работы выполнены, ведется приемка исполнительной документации. Направлены две заявки от 20.08.2018, 19.09.2018 на перечисление межбюджетных трансфертов в форме субсидии. (ДГХ). 
УППЭК: Работы по капитальному строительству Сквера в мкр-не 31 выполнены в полном объеме, оплата будет произведена до конца  2018 года. 
                                                                                                            </t>
    </r>
  </si>
  <si>
    <r>
      <rPr>
        <u/>
        <sz val="16"/>
        <rFont val="Times New Roman"/>
        <family val="1"/>
        <charset val="204"/>
      </rPr>
      <t xml:space="preserve">АГ: </t>
    </r>
    <r>
      <rPr>
        <sz val="16"/>
        <rFont val="Times New Roman"/>
        <family val="1"/>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20.12.2017 № 78.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произведена оплата услуг и материальных запасов в соответствии с условиями заключенных договоров и муниципальных контрактов. 
       Реализация программы  осуществляется в плановом режиме.  Бюджетные ассигнования будут использованы в полном объеме до конца 2018 года.
     2.  В рамках реализации мероприятий программы  заключены соглашения о предоставлении субсидии из бюджета ХМАО-Югры на поддержку малого и среднего предпринимательства №11 от 06.04.2018 и №11/1 от 05.04.2018.  
          Планируется проведение основных мероприятий:
- создание условий для развития субъектов малого и среднего предпринимательства;
- финансовая поддержка субъектов малого и среднего предпринимательства, осуществляющих социально значимые виды деятельности;
- финансовая поддержка субъектов малого и среднего предпринимательства осуществляющих деятельность в социальной сфере;
- развитие инновационного и молодежного предпринимательства.
        С июня проводится работа по приему заявлений на возмещение затрат, произведенных субъектами малого и среднего предпринимательства, в частности социальному предпринимательству и субъектам, осуществляющим социально значимые виды деятельности.  На 01.10.2018 года 26 предпринимателям выплачена субсидия на поддержку малого и среднего предпринимательства. 
      Проведен ежегодный городской конкурс "Предприниматель года", образовательный курс для субъектов малого и среднего предпринимательства "Основы ведения предпринимательской деятельности". Заключен контракт на изготовление и поставку имиджевого мобильного стенда.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</si>
</sst>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р_._-;\-* #,##0.00_р_._-;_-* &quot;-&quot;??_р_._-;_-@_-"/>
    <numFmt numFmtId="165" formatCode="#,##0.0"/>
    <numFmt numFmtId="166" formatCode="&quot;$&quot;#,##0_);\(&quot;$&quot;#,##0\)"/>
    <numFmt numFmtId="167" formatCode="&quot;р.&quot;#,##0_);\(&quot;р.&quot;#,##0\)"/>
  </numFmts>
  <fonts count="48" x14ac:knownFonts="1">
    <font>
      <sz val="12"/>
      <color theme="1"/>
      <name val="Times New Roman"/>
      <family val="2"/>
      <charset val="204"/>
    </font>
    <font>
      <sz val="11"/>
      <color theme="1"/>
      <name val="Calibri"/>
      <family val="2"/>
      <charset val="204"/>
      <scheme val="minor"/>
    </font>
    <font>
      <sz val="11"/>
      <color theme="1"/>
      <name val="Calibri"/>
      <family val="2"/>
      <charset val="204"/>
      <scheme val="minor"/>
    </font>
    <font>
      <sz val="12"/>
      <color indexed="8"/>
      <name val="Times New Roman"/>
      <family val="2"/>
      <charset val="204"/>
    </font>
    <font>
      <sz val="8"/>
      <name val="Times New Roman"/>
      <family val="2"/>
      <charset val="204"/>
    </font>
    <font>
      <sz val="10"/>
      <name val="Arial"/>
      <family val="2"/>
      <charset val="204"/>
    </font>
    <font>
      <sz val="10"/>
      <name val="Arial Cyr"/>
      <charset val="204"/>
    </font>
    <font>
      <sz val="10"/>
      <name val="Helv"/>
      <family val="2"/>
      <charset val="204"/>
    </font>
    <font>
      <sz val="11"/>
      <color indexed="8"/>
      <name val="Calibri"/>
      <family val="2"/>
      <charset val="204"/>
    </font>
    <font>
      <sz val="12"/>
      <color indexed="8"/>
      <name val="Times New Roman"/>
      <family val="2"/>
      <charset val="204"/>
    </font>
    <font>
      <sz val="12"/>
      <color theme="1"/>
      <name val="Times New Roman"/>
      <family val="2"/>
      <charset val="204"/>
    </font>
    <font>
      <sz val="11"/>
      <color theme="1"/>
      <name val="Calibri"/>
      <family val="2"/>
      <charset val="204"/>
      <scheme val="minor"/>
    </font>
    <font>
      <sz val="18"/>
      <color theme="1"/>
      <name val="Times New Roman"/>
      <family val="2"/>
      <charset val="204"/>
    </font>
    <font>
      <sz val="20"/>
      <color theme="1"/>
      <name val="Times New Roman"/>
      <family val="2"/>
      <charset val="204"/>
    </font>
    <font>
      <b/>
      <sz val="20"/>
      <color theme="1"/>
      <name val="Times New Roman"/>
      <family val="2"/>
      <charset val="204"/>
    </font>
    <font>
      <b/>
      <sz val="20"/>
      <name val="Times New Roman"/>
      <family val="2"/>
      <charset val="204"/>
    </font>
    <font>
      <sz val="20"/>
      <name val="Times New Roman"/>
      <family val="2"/>
      <charset val="204"/>
    </font>
    <font>
      <sz val="18"/>
      <name val="Times New Roman"/>
      <family val="2"/>
      <charset val="204"/>
    </font>
    <font>
      <u/>
      <sz val="20"/>
      <name val="Times New Roman"/>
      <family val="1"/>
      <charset val="204"/>
    </font>
    <font>
      <u/>
      <sz val="18"/>
      <color theme="1"/>
      <name val="Times New Roman"/>
      <family val="2"/>
      <charset val="204"/>
    </font>
    <font>
      <i/>
      <sz val="20"/>
      <name val="Times New Roman"/>
      <family val="2"/>
      <charset val="204"/>
    </font>
    <font>
      <b/>
      <sz val="20"/>
      <color rgb="FFFF0000"/>
      <name val="Times New Roman"/>
      <family val="2"/>
      <charset val="204"/>
    </font>
    <font>
      <sz val="20"/>
      <color rgb="FFFF0000"/>
      <name val="Times New Roman"/>
      <family val="2"/>
      <charset val="204"/>
    </font>
    <font>
      <u/>
      <sz val="18"/>
      <name val="Times New Roman"/>
      <family val="2"/>
      <charset val="204"/>
    </font>
    <font>
      <i/>
      <sz val="16"/>
      <name val="Times New Roman"/>
      <family val="2"/>
      <charset val="204"/>
    </font>
    <font>
      <sz val="24"/>
      <color rgb="FFFF0000"/>
      <name val="Times New Roman"/>
      <family val="2"/>
      <charset val="204"/>
    </font>
    <font>
      <b/>
      <i/>
      <sz val="20"/>
      <color rgb="FFFF0000"/>
      <name val="Times New Roman"/>
      <family val="2"/>
      <charset val="204"/>
    </font>
    <font>
      <sz val="16"/>
      <name val="Times New Roman"/>
      <family val="2"/>
      <charset val="204"/>
    </font>
    <font>
      <sz val="16"/>
      <color rgb="FFFF0000"/>
      <name val="Times New Roman"/>
      <family val="2"/>
      <charset val="204"/>
    </font>
    <font>
      <u/>
      <sz val="16"/>
      <color rgb="FFFF0000"/>
      <name val="Times New Roman"/>
      <family val="2"/>
      <charset val="204"/>
    </font>
    <font>
      <i/>
      <sz val="20"/>
      <color rgb="FFFF0000"/>
      <name val="Times New Roman"/>
      <family val="2"/>
      <charset val="204"/>
    </font>
    <font>
      <b/>
      <i/>
      <sz val="18"/>
      <name val="Times New Roman"/>
      <family val="2"/>
      <charset val="204"/>
    </font>
    <font>
      <i/>
      <sz val="18"/>
      <name val="Times New Roman"/>
      <family val="2"/>
      <charset val="204"/>
    </font>
    <font>
      <sz val="24"/>
      <name val="Times New Roman"/>
      <family val="2"/>
      <charset val="204"/>
    </font>
    <font>
      <b/>
      <i/>
      <sz val="20"/>
      <name val="Times New Roman"/>
      <family val="2"/>
      <charset val="204"/>
    </font>
    <font>
      <b/>
      <i/>
      <sz val="16"/>
      <name val="Times New Roman"/>
      <family val="2"/>
      <charset val="204"/>
    </font>
    <font>
      <b/>
      <sz val="18"/>
      <name val="Times New Roman"/>
      <family val="2"/>
      <charset val="204"/>
    </font>
    <font>
      <b/>
      <sz val="16"/>
      <color rgb="FFFF0000"/>
      <name val="Times New Roman"/>
      <family val="2"/>
      <charset val="204"/>
    </font>
    <font>
      <b/>
      <sz val="16"/>
      <name val="Times New Roman"/>
      <family val="2"/>
      <charset val="204"/>
    </font>
    <font>
      <b/>
      <i/>
      <sz val="16"/>
      <color rgb="FFFF0000"/>
      <name val="Times New Roman"/>
      <family val="2"/>
      <charset val="204"/>
    </font>
    <font>
      <i/>
      <sz val="18"/>
      <color rgb="FFFF0000"/>
      <name val="Times New Roman"/>
      <family val="2"/>
      <charset val="204"/>
    </font>
    <font>
      <u/>
      <sz val="16"/>
      <name val="Times New Roman"/>
      <family val="1"/>
      <charset val="204"/>
    </font>
    <font>
      <sz val="16"/>
      <name val="Times New Roman"/>
      <family val="1"/>
      <charset val="204"/>
    </font>
    <font>
      <sz val="16"/>
      <color rgb="FFFF0000"/>
      <name val="Times New Roman"/>
      <family val="1"/>
      <charset val="204"/>
    </font>
    <font>
      <u/>
      <sz val="16"/>
      <name val="Times New Roman"/>
      <family val="2"/>
      <charset val="204"/>
    </font>
    <font>
      <u/>
      <sz val="16"/>
      <color rgb="FFFF0000"/>
      <name val="Times New Roman"/>
      <family val="1"/>
      <charset val="204"/>
    </font>
    <font>
      <sz val="16"/>
      <color theme="1"/>
      <name val="Times New Roman"/>
      <family val="1"/>
      <charset val="204"/>
    </font>
    <font>
      <u/>
      <sz val="16"/>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51">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6" fillId="0" borderId="0"/>
    <xf numFmtId="0" fontId="11" fillId="0" borderId="0"/>
    <xf numFmtId="0" fontId="6" fillId="0" borderId="0"/>
    <xf numFmtId="0" fontId="11" fillId="0" borderId="0"/>
    <xf numFmtId="0" fontId="3" fillId="0" borderId="0"/>
    <xf numFmtId="0" fontId="5" fillId="0" borderId="0"/>
    <xf numFmtId="0" fontId="3" fillId="0" borderId="0"/>
    <xf numFmtId="0" fontId="10" fillId="0" borderId="0"/>
    <xf numFmtId="0" fontId="5" fillId="0" borderId="0"/>
    <xf numFmtId="0" fontId="5" fillId="0" borderId="0"/>
    <xf numFmtId="0" fontId="5" fillId="0" borderId="0"/>
    <xf numFmtId="0" fontId="6" fillId="0" borderId="0"/>
    <xf numFmtId="0" fontId="11" fillId="0" borderId="0"/>
    <xf numFmtId="0" fontId="5" fillId="0" borderId="0"/>
    <xf numFmtId="9" fontId="6" fillId="0" borderId="0" applyFont="0" applyFill="0" applyBorder="0" applyAlignment="0" applyProtection="0"/>
    <xf numFmtId="0" fontId="7" fillId="0" borderId="0"/>
    <xf numFmtId="0" fontId="5" fillId="0" borderId="0" applyFont="0" applyFill="0" applyBorder="0" applyAlignment="0" applyProtection="0"/>
    <xf numFmtId="164" fontId="8" fillId="0" borderId="0" applyFont="0" applyFill="0" applyBorder="0" applyAlignment="0" applyProtection="0"/>
    <xf numFmtId="164" fontId="3" fillId="0" borderId="0" applyFont="0" applyFill="0" applyBorder="0" applyAlignment="0" applyProtection="0"/>
    <xf numFmtId="164" fontId="9" fillId="0" borderId="0" applyFont="0" applyFill="0" applyBorder="0" applyAlignment="0" applyProtection="0"/>
    <xf numFmtId="164" fontId="3" fillId="0" borderId="0" applyFont="0" applyFill="0" applyBorder="0" applyAlignment="0" applyProtection="0"/>
    <xf numFmtId="166" fontId="5" fillId="0" borderId="0" applyFont="0" applyFill="0" applyBorder="0" applyAlignment="0" applyProtection="0"/>
    <xf numFmtId="167"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15">
    <xf numFmtId="0" fontId="0" fillId="0" borderId="0" xfId="0"/>
    <xf numFmtId="0" fontId="13" fillId="0" borderId="0" xfId="0" applyFont="1" applyFill="1" applyBorder="1" applyAlignment="1">
      <alignment horizontal="center" wrapText="1"/>
    </xf>
    <xf numFmtId="0" fontId="13" fillId="0" borderId="0" xfId="0" applyFont="1" applyFill="1" applyBorder="1" applyAlignment="1">
      <alignment wrapText="1"/>
    </xf>
    <xf numFmtId="4" fontId="13" fillId="0" borderId="0" xfId="0" applyNumberFormat="1" applyFont="1" applyFill="1" applyBorder="1" applyAlignment="1">
      <alignment wrapText="1"/>
    </xf>
    <xf numFmtId="2" fontId="13" fillId="0" borderId="0" xfId="0" applyNumberFormat="1" applyFont="1" applyFill="1" applyBorder="1" applyAlignment="1">
      <alignment wrapText="1"/>
    </xf>
    <xf numFmtId="9" fontId="13" fillId="0" borderId="0" xfId="0" applyNumberFormat="1" applyFont="1" applyFill="1" applyBorder="1" applyAlignment="1">
      <alignment wrapText="1"/>
    </xf>
    <xf numFmtId="0" fontId="13" fillId="0" borderId="0" xfId="0" applyFont="1" applyFill="1" applyAlignment="1">
      <alignment wrapText="1"/>
    </xf>
    <xf numFmtId="0" fontId="13" fillId="0" borderId="0" xfId="0" applyFont="1" applyFill="1" applyAlignment="1">
      <alignment horizontal="center" wrapText="1"/>
    </xf>
    <xf numFmtId="4" fontId="13" fillId="0" borderId="0" xfId="0" applyNumberFormat="1" applyFont="1" applyFill="1" applyAlignment="1">
      <alignment wrapText="1"/>
    </xf>
    <xf numFmtId="2" fontId="13" fillId="0" borderId="0" xfId="0" applyNumberFormat="1" applyFont="1" applyFill="1" applyAlignment="1">
      <alignment wrapText="1"/>
    </xf>
    <xf numFmtId="9" fontId="13" fillId="0" borderId="0" xfId="0" applyNumberFormat="1" applyFont="1" applyFill="1" applyAlignment="1">
      <alignment wrapText="1"/>
    </xf>
    <xf numFmtId="0" fontId="13" fillId="0" borderId="0" xfId="0" applyFont="1" applyFill="1" applyAlignment="1">
      <alignment horizontal="left" vertical="top" wrapText="1"/>
    </xf>
    <xf numFmtId="0" fontId="13" fillId="0" borderId="0" xfId="0" applyFont="1" applyFill="1" applyAlignment="1">
      <alignment horizontal="justify" wrapText="1"/>
    </xf>
    <xf numFmtId="2" fontId="12" fillId="0" borderId="1" xfId="0" applyNumberFormat="1" applyFont="1" applyFill="1" applyBorder="1" applyAlignment="1" applyProtection="1">
      <alignment horizontal="center" vertical="top" wrapText="1"/>
      <protection locked="0"/>
    </xf>
    <xf numFmtId="9" fontId="12" fillId="0" borderId="1" xfId="0" applyNumberFormat="1" applyFont="1" applyFill="1" applyBorder="1" applyAlignment="1" applyProtection="1">
      <alignment horizontal="center" vertical="top" wrapText="1"/>
      <protection locked="0"/>
    </xf>
    <xf numFmtId="0" fontId="13" fillId="0" borderId="0" xfId="0" applyFont="1" applyFill="1" applyBorder="1" applyAlignment="1">
      <alignment horizontal="justify" wrapText="1"/>
    </xf>
    <xf numFmtId="0" fontId="13" fillId="0" borderId="0" xfId="0" applyFont="1" applyFill="1" applyAlignment="1">
      <alignment horizontal="left" vertical="center" wrapText="1"/>
    </xf>
    <xf numFmtId="0" fontId="13" fillId="0" borderId="0" xfId="0" applyFont="1" applyFill="1" applyBorder="1" applyAlignment="1">
      <alignment horizontal="left" vertical="center" wrapText="1"/>
    </xf>
    <xf numFmtId="4" fontId="14" fillId="0" borderId="0" xfId="0" applyNumberFormat="1" applyFont="1" applyFill="1" applyAlignment="1">
      <alignment horizontal="left" vertical="center" wrapText="1"/>
    </xf>
    <xf numFmtId="4" fontId="14" fillId="0" borderId="0" xfId="0" applyNumberFormat="1" applyFont="1" applyFill="1" applyAlignment="1">
      <alignment horizontal="left" vertical="top" wrapText="1"/>
    </xf>
    <xf numFmtId="4" fontId="22" fillId="0" borderId="1" xfId="0" applyNumberFormat="1" applyFont="1" applyFill="1" applyBorder="1" applyAlignment="1" applyProtection="1">
      <alignment horizontal="center" vertical="center" wrapText="1"/>
      <protection locked="0"/>
    </xf>
    <xf numFmtId="4" fontId="22" fillId="2" borderId="1" xfId="0" applyNumberFormat="1" applyFont="1" applyFill="1" applyBorder="1" applyAlignment="1" applyProtection="1">
      <alignment horizontal="center" vertical="center" wrapText="1"/>
      <protection locked="0"/>
    </xf>
    <xf numFmtId="4" fontId="13" fillId="2" borderId="0" xfId="0" applyNumberFormat="1" applyFont="1" applyFill="1" applyBorder="1" applyAlignment="1">
      <alignment wrapText="1"/>
    </xf>
    <xf numFmtId="4" fontId="12" fillId="2" borderId="1" xfId="0" applyNumberFormat="1" applyFont="1" applyFill="1" applyBorder="1" applyAlignment="1" applyProtection="1">
      <alignment horizontal="center" vertical="top" wrapText="1"/>
      <protection locked="0"/>
    </xf>
    <xf numFmtId="4" fontId="13" fillId="2" borderId="0" xfId="0" applyNumberFormat="1" applyFont="1" applyFill="1" applyAlignment="1">
      <alignment wrapText="1"/>
    </xf>
    <xf numFmtId="0" fontId="25" fillId="0" borderId="0" xfId="0" applyFont="1" applyFill="1" applyAlignment="1">
      <alignment horizontal="justify" wrapText="1"/>
    </xf>
    <xf numFmtId="0" fontId="22" fillId="0" borderId="0" xfId="0" applyFont="1" applyFill="1" applyAlignment="1">
      <alignment horizontal="justify" wrapText="1"/>
    </xf>
    <xf numFmtId="4" fontId="16" fillId="0" borderId="0" xfId="0" applyNumberFormat="1" applyFont="1" applyFill="1" applyBorder="1" applyAlignment="1" applyProtection="1">
      <alignment horizontal="right" wrapText="1"/>
      <protection locked="0"/>
    </xf>
    <xf numFmtId="0" fontId="20" fillId="0" borderId="1" xfId="0" applyFont="1" applyFill="1" applyBorder="1" applyAlignment="1" applyProtection="1">
      <alignment horizontal="center" vertical="center" wrapText="1"/>
      <protection locked="0"/>
    </xf>
    <xf numFmtId="0" fontId="24" fillId="0" borderId="1" xfId="0" applyFont="1" applyFill="1" applyBorder="1" applyAlignment="1" applyProtection="1">
      <alignment horizontal="center" vertical="center" wrapText="1"/>
      <protection locked="0"/>
    </xf>
    <xf numFmtId="3" fontId="20" fillId="0" borderId="1" xfId="0" applyNumberFormat="1" applyFont="1" applyFill="1" applyBorder="1" applyAlignment="1" applyProtection="1">
      <alignment horizontal="center" vertical="center" wrapText="1"/>
      <protection locked="0"/>
    </xf>
    <xf numFmtId="1" fontId="20" fillId="0" borderId="1" xfId="0" applyNumberFormat="1" applyFont="1" applyFill="1" applyBorder="1" applyAlignment="1" applyProtection="1">
      <alignment horizontal="center" vertical="center" wrapText="1"/>
      <protection locked="0"/>
    </xf>
    <xf numFmtId="3" fontId="20" fillId="2" borderId="1" xfId="0" applyNumberFormat="1" applyFont="1" applyFill="1" applyBorder="1" applyAlignment="1" applyProtection="1">
      <alignment horizontal="center" vertical="center" wrapText="1"/>
      <protection locked="0"/>
    </xf>
    <xf numFmtId="0" fontId="20" fillId="0" borderId="0" xfId="0" applyFont="1" applyFill="1" applyAlignment="1">
      <alignment horizontal="left" vertical="center" wrapText="1"/>
    </xf>
    <xf numFmtId="0" fontId="20" fillId="0" borderId="0" xfId="0" applyFont="1" applyFill="1" applyAlignment="1">
      <alignment horizontal="left" vertical="top" wrapText="1"/>
    </xf>
    <xf numFmtId="4" fontId="21" fillId="0" borderId="0" xfId="0" applyNumberFormat="1" applyFont="1" applyFill="1" applyAlignment="1">
      <alignment horizontal="left" vertical="center" wrapText="1"/>
    </xf>
    <xf numFmtId="4" fontId="21" fillId="0" borderId="0" xfId="0" applyNumberFormat="1" applyFont="1" applyFill="1" applyAlignment="1">
      <alignment horizontal="left" vertical="top" wrapText="1"/>
    </xf>
    <xf numFmtId="0" fontId="21" fillId="0" borderId="0" xfId="0" applyFont="1" applyFill="1" applyAlignment="1">
      <alignment horizontal="left" vertical="top" wrapText="1"/>
    </xf>
    <xf numFmtId="0" fontId="22" fillId="0" borderId="0" xfId="0" applyFont="1" applyFill="1" applyAlignment="1">
      <alignment horizontal="left" vertical="top" wrapText="1"/>
    </xf>
    <xf numFmtId="0" fontId="22" fillId="0" borderId="0" xfId="0" applyFont="1" applyFill="1" applyAlignment="1">
      <alignment wrapText="1"/>
    </xf>
    <xf numFmtId="4" fontId="21" fillId="2" borderId="0" xfId="0" applyNumberFormat="1" applyFont="1" applyFill="1" applyAlignment="1">
      <alignment horizontal="left" vertical="center" wrapText="1"/>
    </xf>
    <xf numFmtId="0" fontId="22" fillId="2" borderId="0" xfId="0" applyFont="1" applyFill="1" applyAlignment="1">
      <alignment wrapText="1"/>
    </xf>
    <xf numFmtId="0" fontId="21" fillId="0" borderId="0" xfId="0" applyFont="1" applyFill="1" applyAlignment="1">
      <alignment horizontal="left" vertical="center" wrapText="1"/>
    </xf>
    <xf numFmtId="4" fontId="22" fillId="0" borderId="0" xfId="0" applyNumberFormat="1" applyFont="1" applyFill="1" applyAlignment="1">
      <alignment horizontal="left" vertical="center" wrapText="1"/>
    </xf>
    <xf numFmtId="4" fontId="22" fillId="0" borderId="0" xfId="0" applyNumberFormat="1" applyFont="1" applyFill="1" applyAlignment="1">
      <alignment horizontal="left" vertical="top" wrapText="1"/>
    </xf>
    <xf numFmtId="4" fontId="30" fillId="2" borderId="1" xfId="0" applyNumberFormat="1" applyFont="1" applyFill="1" applyBorder="1" applyAlignment="1" applyProtection="1">
      <alignment horizontal="center" vertical="center" wrapText="1"/>
      <protection locked="0"/>
    </xf>
    <xf numFmtId="0" fontId="30" fillId="0" borderId="0" xfId="0" applyFont="1" applyFill="1" applyAlignment="1">
      <alignment horizontal="left" vertical="center" wrapText="1"/>
    </xf>
    <xf numFmtId="0" fontId="26" fillId="0" borderId="0" xfId="0" applyFont="1" applyFill="1" applyAlignment="1">
      <alignment horizontal="left" vertical="center" wrapText="1"/>
    </xf>
    <xf numFmtId="0" fontId="22" fillId="2" borderId="0" xfId="0" applyFont="1" applyFill="1" applyAlignment="1">
      <alignment horizontal="left" vertical="top" wrapText="1"/>
    </xf>
    <xf numFmtId="0" fontId="30" fillId="3" borderId="0" xfId="0" applyFont="1" applyFill="1" applyAlignment="1">
      <alignment horizontal="left" vertical="center" wrapText="1"/>
    </xf>
    <xf numFmtId="4" fontId="21" fillId="0" borderId="0" xfId="0" applyNumberFormat="1" applyFont="1" applyFill="1" applyAlignment="1">
      <alignment horizontal="left" wrapText="1"/>
    </xf>
    <xf numFmtId="0" fontId="22" fillId="0" borderId="0" xfId="0" applyFont="1" applyFill="1" applyAlignment="1">
      <alignment horizontal="left" wrapText="1"/>
    </xf>
    <xf numFmtId="4" fontId="15" fillId="2" borderId="0" xfId="0" applyNumberFormat="1" applyFont="1" applyFill="1" applyAlignment="1">
      <alignment horizontal="left" vertical="center" wrapText="1"/>
    </xf>
    <xf numFmtId="4" fontId="15" fillId="2" borderId="0" xfId="0" applyNumberFormat="1" applyFont="1" applyFill="1" applyAlignment="1">
      <alignment horizontal="left" vertical="top" wrapText="1"/>
    </xf>
    <xf numFmtId="0" fontId="31" fillId="2" borderId="0" xfId="0" applyFont="1" applyFill="1" applyAlignment="1">
      <alignment horizontal="left" vertical="center" wrapText="1"/>
    </xf>
    <xf numFmtId="0" fontId="17" fillId="2" borderId="0" xfId="0" applyFont="1" applyFill="1" applyAlignment="1">
      <alignment horizontal="left" vertical="top" wrapText="1"/>
    </xf>
    <xf numFmtId="4" fontId="31" fillId="2" borderId="0" xfId="0" applyNumberFormat="1" applyFont="1" applyFill="1" applyAlignment="1">
      <alignment horizontal="left" vertical="center" wrapText="1"/>
    </xf>
    <xf numFmtId="0" fontId="32" fillId="2" borderId="0" xfId="0" applyFont="1" applyFill="1" applyAlignment="1">
      <alignment horizontal="left" vertical="center" wrapText="1"/>
    </xf>
    <xf numFmtId="4" fontId="15" fillId="0" borderId="0" xfId="0" applyNumberFormat="1" applyFont="1" applyFill="1" applyAlignment="1">
      <alignment horizontal="left" vertical="center" wrapText="1"/>
    </xf>
    <xf numFmtId="4" fontId="15" fillId="0" borderId="0" xfId="0" applyNumberFormat="1" applyFont="1" applyFill="1" applyAlignment="1">
      <alignment horizontal="left" vertical="top" wrapText="1"/>
    </xf>
    <xf numFmtId="0" fontId="31" fillId="0" borderId="0" xfId="0" applyFont="1" applyFill="1" applyAlignment="1">
      <alignment horizontal="left" vertical="center" wrapText="1"/>
    </xf>
    <xf numFmtId="0" fontId="17" fillId="0" borderId="0" xfId="0" applyFont="1" applyFill="1" applyAlignment="1">
      <alignment horizontal="left" vertical="top" wrapText="1"/>
    </xf>
    <xf numFmtId="0" fontId="32" fillId="3" borderId="0" xfId="0" applyFont="1" applyFill="1" applyAlignment="1">
      <alignment horizontal="left" vertical="center" wrapText="1"/>
    </xf>
    <xf numFmtId="0" fontId="32" fillId="0" borderId="0" xfId="0" applyFont="1" applyFill="1" applyAlignment="1">
      <alignment horizontal="left" vertical="center" wrapText="1"/>
    </xf>
    <xf numFmtId="0" fontId="16" fillId="0" borderId="0" xfId="0" applyFont="1" applyFill="1" applyBorder="1" applyAlignment="1" applyProtection="1">
      <alignment horizontal="center" vertical="center" wrapText="1"/>
      <protection locked="0"/>
    </xf>
    <xf numFmtId="4" fontId="16" fillId="0" borderId="0" xfId="0" applyNumberFormat="1" applyFont="1" applyFill="1" applyBorder="1" applyAlignment="1" applyProtection="1">
      <alignment horizontal="justify" vertical="center" wrapText="1"/>
      <protection locked="0"/>
    </xf>
    <xf numFmtId="9" fontId="16" fillId="0" borderId="0" xfId="0" applyNumberFormat="1" applyFont="1" applyFill="1" applyBorder="1" applyAlignment="1" applyProtection="1">
      <alignment horizontal="right" vertical="center" wrapText="1"/>
      <protection locked="0"/>
    </xf>
    <xf numFmtId="1" fontId="16" fillId="0" borderId="0" xfId="0" applyNumberFormat="1" applyFont="1" applyFill="1" applyBorder="1" applyAlignment="1" applyProtection="1">
      <alignment horizontal="right" vertical="center" wrapText="1"/>
      <protection locked="0"/>
    </xf>
    <xf numFmtId="10" fontId="22" fillId="0" borderId="1" xfId="0" applyNumberFormat="1" applyFont="1" applyFill="1" applyBorder="1" applyAlignment="1" applyProtection="1">
      <alignment horizontal="center" vertical="center" wrapText="1"/>
      <protection locked="0"/>
    </xf>
    <xf numFmtId="10" fontId="22" fillId="2" borderId="1" xfId="0" applyNumberFormat="1" applyFont="1" applyFill="1" applyBorder="1" applyAlignment="1" applyProtection="1">
      <alignment horizontal="center" vertical="center" wrapText="1"/>
      <protection locked="0"/>
    </xf>
    <xf numFmtId="4" fontId="16" fillId="0" borderId="0" xfId="0" applyNumberFormat="1" applyFont="1" applyFill="1" applyBorder="1" applyAlignment="1" applyProtection="1">
      <alignment horizontal="center" vertical="center" wrapText="1"/>
      <protection locked="0"/>
    </xf>
    <xf numFmtId="4" fontId="16" fillId="2" borderId="0" xfId="0" applyNumberFormat="1" applyFont="1" applyFill="1" applyBorder="1" applyAlignment="1" applyProtection="1">
      <alignment horizontal="center" vertical="center" wrapText="1"/>
      <protection locked="0"/>
    </xf>
    <xf numFmtId="0" fontId="20" fillId="2" borderId="0" xfId="0" applyFont="1" applyFill="1" applyAlignment="1">
      <alignment horizontal="left" vertical="top" wrapText="1"/>
    </xf>
    <xf numFmtId="0" fontId="16" fillId="2" borderId="0" xfId="0" applyFont="1" applyFill="1" applyAlignment="1">
      <alignment horizontal="left" vertical="top" wrapText="1"/>
    </xf>
    <xf numFmtId="0" fontId="15" fillId="0" borderId="0" xfId="0" applyFont="1" applyFill="1" applyAlignment="1">
      <alignment horizontal="left" vertical="center" wrapText="1"/>
    </xf>
    <xf numFmtId="4" fontId="21" fillId="2" borderId="1" xfId="0" applyNumberFormat="1" applyFont="1" applyFill="1" applyBorder="1" applyAlignment="1" applyProtection="1">
      <alignment horizontal="center" vertical="center" wrapText="1"/>
      <protection locked="0"/>
    </xf>
    <xf numFmtId="0" fontId="34" fillId="0" borderId="0" xfId="0" applyFont="1" applyFill="1" applyAlignment="1">
      <alignment horizontal="left" vertical="top" wrapText="1"/>
    </xf>
    <xf numFmtId="0" fontId="16" fillId="0" borderId="0" xfId="0" applyFont="1" applyFill="1" applyAlignment="1">
      <alignment wrapText="1"/>
    </xf>
    <xf numFmtId="10" fontId="21" fillId="2" borderId="1" xfId="0" applyNumberFormat="1" applyFont="1" applyFill="1" applyBorder="1" applyAlignment="1" applyProtection="1">
      <alignment horizontal="center" vertical="center" wrapText="1"/>
      <protection locked="0"/>
    </xf>
    <xf numFmtId="0" fontId="34" fillId="0" borderId="0" xfId="0" applyFont="1" applyFill="1" applyAlignment="1">
      <alignment horizontal="left" vertical="center" wrapText="1"/>
    </xf>
    <xf numFmtId="49" fontId="20" fillId="2" borderId="1" xfId="0" applyNumberFormat="1" applyFont="1" applyFill="1" applyBorder="1" applyAlignment="1" applyProtection="1">
      <alignment horizontal="justify" vertical="top" wrapText="1"/>
      <protection locked="0"/>
    </xf>
    <xf numFmtId="49" fontId="24" fillId="2" borderId="1" xfId="0" applyNumberFormat="1" applyFont="1" applyFill="1" applyBorder="1" applyAlignment="1" applyProtection="1">
      <alignment horizontal="justify" vertical="top" wrapText="1"/>
      <protection locked="0"/>
    </xf>
    <xf numFmtId="49" fontId="35" fillId="2" borderId="1" xfId="0" applyNumberFormat="1" applyFont="1" applyFill="1" applyBorder="1" applyAlignment="1" applyProtection="1">
      <alignment horizontal="justify" vertical="top" wrapText="1"/>
      <protection locked="0"/>
    </xf>
    <xf numFmtId="49" fontId="24" fillId="2" borderId="1" xfId="0" applyNumberFormat="1" applyFont="1" applyFill="1" applyBorder="1" applyAlignment="1" applyProtection="1">
      <alignment horizontal="justify" vertical="center" wrapText="1"/>
      <protection locked="0"/>
    </xf>
    <xf numFmtId="0" fontId="36" fillId="3" borderId="0" xfId="0" applyFont="1" applyFill="1" applyAlignment="1">
      <alignment horizontal="left" vertical="center" wrapText="1"/>
    </xf>
    <xf numFmtId="0" fontId="16" fillId="2" borderId="0" xfId="0" applyFont="1" applyFill="1" applyAlignment="1">
      <alignment wrapText="1"/>
    </xf>
    <xf numFmtId="0" fontId="15" fillId="0" borderId="0" xfId="0" applyFont="1" applyFill="1" applyAlignment="1">
      <alignment horizontal="left" vertical="top" wrapText="1"/>
    </xf>
    <xf numFmtId="0" fontId="16" fillId="0" borderId="0" xfId="0" applyFont="1" applyFill="1" applyAlignment="1">
      <alignment horizontal="left" vertical="top" wrapText="1"/>
    </xf>
    <xf numFmtId="49" fontId="32" fillId="2" borderId="1" xfId="0" applyNumberFormat="1" applyFont="1" applyFill="1" applyBorder="1" applyAlignment="1" applyProtection="1">
      <alignment horizontal="justify" vertical="center" wrapText="1"/>
      <protection locked="0"/>
    </xf>
    <xf numFmtId="0" fontId="24" fillId="2" borderId="1" xfId="0" applyFont="1" applyFill="1" applyBorder="1" applyAlignment="1" applyProtection="1">
      <alignment horizontal="justify" vertical="top" wrapText="1"/>
      <protection locked="0"/>
    </xf>
    <xf numFmtId="0" fontId="24" fillId="2" borderId="1" xfId="0" applyFont="1" applyFill="1" applyBorder="1" applyAlignment="1" applyProtection="1">
      <alignment horizontal="justify" vertical="center" wrapText="1"/>
      <protection locked="0"/>
    </xf>
    <xf numFmtId="0" fontId="35" fillId="2" borderId="1" xfId="0" applyFont="1" applyFill="1" applyBorder="1" applyAlignment="1" applyProtection="1">
      <alignment horizontal="justify" vertical="top" wrapText="1"/>
      <protection locked="0"/>
    </xf>
    <xf numFmtId="0" fontId="32" fillId="2" borderId="1" xfId="0" applyFont="1" applyFill="1" applyBorder="1" applyAlignment="1" applyProtection="1">
      <alignment horizontal="justify" vertical="center" wrapText="1"/>
      <protection locked="0"/>
    </xf>
    <xf numFmtId="0" fontId="27" fillId="2" borderId="1" xfId="0" applyFont="1" applyFill="1" applyBorder="1" applyAlignment="1" applyProtection="1">
      <alignment horizontal="justify" vertical="top" wrapText="1"/>
      <protection locked="0"/>
    </xf>
    <xf numFmtId="10" fontId="21" fillId="0" borderId="1" xfId="0" applyNumberFormat="1" applyFont="1" applyFill="1" applyBorder="1" applyAlignment="1" applyProtection="1">
      <alignment horizontal="center" vertical="center" wrapText="1"/>
      <protection locked="0"/>
    </xf>
    <xf numFmtId="0" fontId="22" fillId="0" borderId="1" xfId="0" applyFont="1" applyFill="1" applyBorder="1" applyAlignment="1" applyProtection="1">
      <alignment horizontal="justify" vertical="top" wrapText="1"/>
      <protection locked="0"/>
    </xf>
    <xf numFmtId="0" fontId="27" fillId="2" borderId="1" xfId="0" applyFont="1" applyFill="1" applyBorder="1" applyAlignment="1" applyProtection="1">
      <alignment horizontal="justify" vertical="top" wrapText="1"/>
      <protection locked="0"/>
    </xf>
    <xf numFmtId="0" fontId="27" fillId="0" borderId="1" xfId="0" applyFont="1" applyFill="1" applyBorder="1" applyAlignment="1" applyProtection="1">
      <alignment horizontal="justify" vertical="top" wrapText="1"/>
      <protection locked="0"/>
    </xf>
    <xf numFmtId="0" fontId="15" fillId="0" borderId="1" xfId="0" applyFont="1" applyFill="1" applyBorder="1" applyAlignment="1" applyProtection="1">
      <alignment horizontal="justify" vertical="top" wrapText="1"/>
      <protection locked="0"/>
    </xf>
    <xf numFmtId="0" fontId="38" fillId="0" borderId="1" xfId="0" applyFont="1" applyFill="1" applyBorder="1" applyAlignment="1" applyProtection="1">
      <alignment horizontal="justify" vertical="top" wrapText="1"/>
      <protection locked="0"/>
    </xf>
    <xf numFmtId="0" fontId="15" fillId="2" borderId="1" xfId="0" applyFont="1" applyFill="1" applyBorder="1" applyAlignment="1" applyProtection="1">
      <alignment horizontal="justify" vertical="top" wrapText="1"/>
      <protection locked="0"/>
    </xf>
    <xf numFmtId="0" fontId="38" fillId="2" borderId="1" xfId="0" applyFont="1" applyFill="1" applyBorder="1" applyAlignment="1" applyProtection="1">
      <alignment horizontal="justify" vertical="top" wrapText="1"/>
      <protection locked="0"/>
    </xf>
    <xf numFmtId="0" fontId="15" fillId="2" borderId="1" xfId="0" quotePrefix="1" applyFont="1" applyFill="1" applyBorder="1" applyAlignment="1" applyProtection="1">
      <alignment horizontal="justify" vertical="top" wrapText="1"/>
      <protection locked="0"/>
    </xf>
    <xf numFmtId="0" fontId="38" fillId="0" borderId="1" xfId="0" applyFont="1" applyFill="1" applyBorder="1" applyAlignment="1" applyProtection="1">
      <alignment horizontal="justify" vertical="top" wrapText="1"/>
      <protection locked="0"/>
    </xf>
    <xf numFmtId="49" fontId="20" fillId="0" borderId="1" xfId="0" applyNumberFormat="1" applyFont="1" applyFill="1" applyBorder="1" applyAlignment="1" applyProtection="1">
      <alignment horizontal="justify" vertical="top" wrapText="1"/>
      <protection locked="0"/>
    </xf>
    <xf numFmtId="0" fontId="24" fillId="0" borderId="1" xfId="0" applyFont="1" applyFill="1" applyBorder="1" applyAlignment="1" applyProtection="1">
      <alignment horizontal="justify" vertical="top" wrapText="1"/>
      <protection locked="0"/>
    </xf>
    <xf numFmtId="49" fontId="34" fillId="0" borderId="1" xfId="0" applyNumberFormat="1" applyFont="1" applyFill="1" applyBorder="1" applyAlignment="1" applyProtection="1">
      <alignment horizontal="justify" vertical="top" wrapText="1"/>
      <protection locked="0"/>
    </xf>
    <xf numFmtId="0" fontId="35" fillId="0" borderId="1" xfId="0" applyFont="1" applyFill="1" applyBorder="1" applyAlignment="1" applyProtection="1">
      <alignment horizontal="justify" vertical="top" wrapText="1"/>
      <protection locked="0"/>
    </xf>
    <xf numFmtId="49" fontId="15" fillId="0" borderId="1" xfId="0" applyNumberFormat="1" applyFont="1" applyFill="1" applyBorder="1" applyAlignment="1" applyProtection="1">
      <alignment horizontal="justify" vertical="top" wrapText="1"/>
      <protection locked="0"/>
    </xf>
    <xf numFmtId="49" fontId="15" fillId="2" borderId="1" xfId="0" applyNumberFormat="1" applyFont="1" applyFill="1" applyBorder="1" applyAlignment="1" applyProtection="1">
      <alignment horizontal="justify" vertical="top" wrapText="1"/>
      <protection locked="0"/>
    </xf>
    <xf numFmtId="49" fontId="35" fillId="2" borderId="1" xfId="0" applyNumberFormat="1" applyFont="1" applyFill="1" applyBorder="1" applyAlignment="1" applyProtection="1">
      <alignment horizontal="justify" vertical="center" wrapText="1"/>
      <protection locked="0"/>
    </xf>
    <xf numFmtId="0" fontId="35" fillId="2" borderId="1" xfId="0" applyFont="1" applyFill="1" applyBorder="1" applyAlignment="1" applyProtection="1">
      <alignment horizontal="justify" vertical="center" wrapText="1"/>
      <protection locked="0"/>
    </xf>
    <xf numFmtId="0" fontId="15" fillId="0" borderId="4" xfId="0" applyFont="1" applyFill="1" applyBorder="1" applyAlignment="1" applyProtection="1">
      <alignment horizontal="justify" vertical="top" wrapText="1"/>
      <protection locked="0"/>
    </xf>
    <xf numFmtId="0" fontId="15" fillId="0" borderId="3" xfId="0" applyFont="1" applyFill="1" applyBorder="1" applyAlignment="1" applyProtection="1">
      <alignment horizontal="justify" vertical="top" wrapText="1"/>
      <protection locked="0"/>
    </xf>
    <xf numFmtId="0" fontId="27" fillId="0" borderId="1" xfId="0" applyFont="1" applyFill="1" applyBorder="1" applyAlignment="1" applyProtection="1">
      <alignment horizontal="justify" vertical="top" wrapText="1"/>
      <protection locked="0"/>
    </xf>
    <xf numFmtId="0" fontId="38" fillId="0" borderId="1" xfId="0" applyFont="1" applyFill="1" applyBorder="1" applyAlignment="1" applyProtection="1">
      <alignment horizontal="justify" vertical="top" wrapText="1"/>
      <protection locked="0"/>
    </xf>
    <xf numFmtId="0" fontId="15" fillId="0" borderId="4" xfId="0" applyFont="1" applyFill="1" applyBorder="1" applyAlignment="1" applyProtection="1">
      <alignment horizontal="justify" vertical="top" wrapText="1"/>
      <protection locked="0"/>
    </xf>
    <xf numFmtId="0" fontId="16" fillId="0" borderId="4" xfId="0" applyFont="1" applyFill="1" applyBorder="1" applyAlignment="1" applyProtection="1">
      <alignment horizontal="justify" vertical="top" wrapText="1"/>
      <protection locked="0"/>
    </xf>
    <xf numFmtId="0" fontId="15" fillId="0" borderId="1" xfId="0" quotePrefix="1" applyFont="1" applyFill="1" applyBorder="1" applyAlignment="1" applyProtection="1">
      <alignment horizontal="justify" vertical="top" wrapText="1"/>
      <protection locked="0"/>
    </xf>
    <xf numFmtId="0" fontId="27" fillId="0" borderId="1" xfId="0" applyFont="1" applyFill="1" applyBorder="1" applyAlignment="1" applyProtection="1">
      <alignment horizontal="justify" vertical="top" wrapText="1"/>
      <protection locked="0"/>
    </xf>
    <xf numFmtId="0" fontId="27" fillId="2" borderId="1" xfId="0" applyFont="1" applyFill="1" applyBorder="1" applyAlignment="1" applyProtection="1">
      <alignment horizontal="justify" vertical="top" wrapText="1"/>
      <protection locked="0"/>
    </xf>
    <xf numFmtId="0" fontId="38" fillId="0" borderId="1" xfId="0" applyFont="1" applyFill="1" applyBorder="1" applyAlignment="1" applyProtection="1">
      <alignment horizontal="justify" vertical="top" wrapText="1"/>
      <protection locked="0"/>
    </xf>
    <xf numFmtId="4" fontId="20" fillId="0" borderId="0" xfId="0" applyNumberFormat="1" applyFont="1" applyFill="1" applyAlignment="1">
      <alignment horizontal="left" vertical="center" wrapText="1"/>
    </xf>
    <xf numFmtId="0" fontId="27" fillId="0" borderId="1" xfId="0" applyFont="1" applyFill="1" applyBorder="1" applyAlignment="1" applyProtection="1">
      <alignment horizontal="justify" vertical="top" wrapText="1"/>
      <protection locked="0"/>
    </xf>
    <xf numFmtId="0" fontId="28" fillId="0" borderId="1" xfId="0" applyFont="1" applyFill="1" applyBorder="1" applyAlignment="1" applyProtection="1">
      <alignment horizontal="justify" vertical="top" wrapText="1"/>
      <protection locked="0"/>
    </xf>
    <xf numFmtId="4" fontId="21" fillId="0" borderId="1" xfId="0" applyNumberFormat="1" applyFont="1" applyFill="1" applyBorder="1" applyAlignment="1" applyProtection="1">
      <alignment horizontal="center" vertical="center" wrapText="1"/>
      <protection locked="0"/>
    </xf>
    <xf numFmtId="2" fontId="21" fillId="0" borderId="1" xfId="0" applyNumberFormat="1" applyFont="1" applyFill="1" applyBorder="1" applyAlignment="1" applyProtection="1">
      <alignment horizontal="center" vertical="center" wrapText="1"/>
      <protection locked="0"/>
    </xf>
    <xf numFmtId="9" fontId="21" fillId="0" borderId="1" xfId="0" applyNumberFormat="1" applyFont="1" applyFill="1" applyBorder="1" applyAlignment="1" applyProtection="1">
      <alignment horizontal="center" vertical="center" wrapText="1"/>
      <protection locked="0"/>
    </xf>
    <xf numFmtId="2" fontId="21" fillId="2" borderId="1" xfId="0" applyNumberFormat="1" applyFont="1" applyFill="1" applyBorder="1" applyAlignment="1" applyProtection="1">
      <alignment horizontal="center" vertical="center" wrapText="1"/>
      <protection locked="0"/>
    </xf>
    <xf numFmtId="9" fontId="21" fillId="2" borderId="1" xfId="0" applyNumberFormat="1" applyFont="1" applyFill="1" applyBorder="1" applyAlignment="1" applyProtection="1">
      <alignment horizontal="center" vertical="center" wrapText="1"/>
      <protection locked="0"/>
    </xf>
    <xf numFmtId="0" fontId="40" fillId="2" borderId="1" xfId="0" applyFont="1" applyFill="1" applyBorder="1" applyAlignment="1">
      <alignment horizontal="justify" vertical="top" wrapText="1"/>
    </xf>
    <xf numFmtId="9" fontId="39" fillId="2" borderId="1" xfId="0" applyNumberFormat="1" applyFont="1" applyFill="1" applyBorder="1" applyAlignment="1" applyProtection="1">
      <alignment horizontal="justify" vertical="top" wrapText="1"/>
      <protection locked="0"/>
    </xf>
    <xf numFmtId="4" fontId="30" fillId="0" borderId="1" xfId="0" applyNumberFormat="1" applyFont="1" applyFill="1" applyBorder="1" applyAlignment="1" applyProtection="1">
      <alignment horizontal="center" vertical="center" wrapText="1"/>
      <protection locked="0"/>
    </xf>
    <xf numFmtId="10" fontId="30" fillId="0" borderId="1" xfId="0" applyNumberFormat="1" applyFont="1" applyFill="1" applyBorder="1" applyAlignment="1" applyProtection="1">
      <alignment horizontal="center" vertical="center" wrapText="1"/>
      <protection locked="0"/>
    </xf>
    <xf numFmtId="9" fontId="22" fillId="0" borderId="1" xfId="0" applyNumberFormat="1" applyFont="1" applyFill="1" applyBorder="1" applyAlignment="1" applyProtection="1">
      <alignment horizontal="center" vertical="center" wrapText="1"/>
      <protection locked="0"/>
    </xf>
    <xf numFmtId="4" fontId="15" fillId="0" borderId="1" xfId="0" applyNumberFormat="1" applyFont="1" applyFill="1" applyBorder="1" applyAlignment="1" applyProtection="1">
      <alignment horizontal="center" vertical="center" wrapText="1"/>
      <protection locked="0"/>
    </xf>
    <xf numFmtId="10" fontId="15" fillId="0" borderId="1" xfId="0" applyNumberFormat="1" applyFont="1" applyFill="1" applyBorder="1" applyAlignment="1" applyProtection="1">
      <alignment horizontal="center" vertical="center" wrapText="1"/>
      <protection locked="0"/>
    </xf>
    <xf numFmtId="4" fontId="16" fillId="2" borderId="1" xfId="0" applyNumberFormat="1" applyFont="1" applyFill="1" applyBorder="1" applyAlignment="1" applyProtection="1">
      <alignment horizontal="center" vertical="center" wrapText="1"/>
      <protection locked="0"/>
    </xf>
    <xf numFmtId="10" fontId="16" fillId="2" borderId="1" xfId="0" applyNumberFormat="1" applyFont="1" applyFill="1" applyBorder="1" applyAlignment="1" applyProtection="1">
      <alignment horizontal="center" vertical="center" wrapText="1"/>
      <protection locked="0"/>
    </xf>
    <xf numFmtId="4" fontId="15" fillId="2" borderId="1" xfId="0" applyNumberFormat="1" applyFont="1" applyFill="1" applyBorder="1" applyAlignment="1" applyProtection="1">
      <alignment horizontal="center" vertical="center" wrapText="1"/>
      <protection locked="0"/>
    </xf>
    <xf numFmtId="10" fontId="15" fillId="2" borderId="1" xfId="0" applyNumberFormat="1" applyFont="1" applyFill="1" applyBorder="1" applyAlignment="1" applyProtection="1">
      <alignment horizontal="center" vertical="center" wrapText="1"/>
      <protection locked="0"/>
    </xf>
    <xf numFmtId="4" fontId="15" fillId="2" borderId="1" xfId="0" applyNumberFormat="1" applyFont="1" applyFill="1" applyBorder="1" applyAlignment="1" applyProtection="1">
      <alignment horizontal="center" vertical="center" wrapText="1"/>
      <protection locked="0"/>
    </xf>
    <xf numFmtId="4" fontId="16" fillId="0" borderId="1" xfId="0" applyNumberFormat="1" applyFont="1" applyFill="1" applyBorder="1" applyAlignment="1" applyProtection="1">
      <alignment horizontal="center" vertical="center" wrapText="1"/>
      <protection locked="0"/>
    </xf>
    <xf numFmtId="10" fontId="16" fillId="0" borderId="1" xfId="0" applyNumberFormat="1" applyFont="1" applyFill="1" applyBorder="1" applyAlignment="1" applyProtection="1">
      <alignment horizontal="center" vertical="center" wrapText="1"/>
      <protection locked="0"/>
    </xf>
    <xf numFmtId="4" fontId="15" fillId="2" borderId="1" xfId="0" applyNumberFormat="1" applyFont="1" applyFill="1" applyBorder="1" applyAlignment="1" applyProtection="1">
      <alignment horizontal="center" vertical="center" wrapText="1"/>
      <protection locked="0"/>
    </xf>
    <xf numFmtId="10" fontId="15" fillId="2" borderId="1" xfId="0" applyNumberFormat="1" applyFont="1" applyFill="1" applyBorder="1" applyAlignment="1" applyProtection="1">
      <alignment horizontal="center" vertical="center" wrapText="1"/>
      <protection locked="0"/>
    </xf>
    <xf numFmtId="0" fontId="16" fillId="2" borderId="1" xfId="0" applyFont="1" applyFill="1" applyBorder="1" applyAlignment="1">
      <alignment horizontal="left" vertical="top" wrapText="1"/>
    </xf>
    <xf numFmtId="4" fontId="15" fillId="0" borderId="1" xfId="0" applyNumberFormat="1" applyFont="1" applyFill="1" applyBorder="1" applyAlignment="1" applyProtection="1">
      <alignment horizontal="center" vertical="center" wrapText="1"/>
      <protection locked="0"/>
    </xf>
    <xf numFmtId="10" fontId="15" fillId="0" borderId="1" xfId="0" applyNumberFormat="1" applyFont="1" applyFill="1" applyBorder="1" applyAlignment="1" applyProtection="1">
      <alignment horizontal="center" vertical="center" wrapText="1"/>
      <protection locked="0"/>
    </xf>
    <xf numFmtId="10" fontId="20" fillId="0" borderId="1" xfId="0" applyNumberFormat="1" applyFont="1" applyFill="1" applyBorder="1" applyAlignment="1" applyProtection="1">
      <alignment horizontal="center" vertical="center" wrapText="1"/>
      <protection locked="0"/>
    </xf>
    <xf numFmtId="4" fontId="20" fillId="0" borderId="1" xfId="0" applyNumberFormat="1" applyFont="1" applyFill="1" applyBorder="1" applyAlignment="1" applyProtection="1">
      <alignment horizontal="center" vertical="center" wrapText="1"/>
      <protection locked="0"/>
    </xf>
    <xf numFmtId="4" fontId="20" fillId="2" borderId="1" xfId="0" applyNumberFormat="1" applyFont="1" applyFill="1" applyBorder="1" applyAlignment="1" applyProtection="1">
      <alignment horizontal="center" vertical="center" wrapText="1"/>
      <protection locked="0"/>
    </xf>
    <xf numFmtId="2" fontId="16" fillId="0" borderId="1" xfId="0" applyNumberFormat="1" applyFont="1" applyFill="1" applyBorder="1" applyAlignment="1" applyProtection="1">
      <alignment horizontal="center" vertical="center" wrapText="1"/>
      <protection locked="0"/>
    </xf>
    <xf numFmtId="9" fontId="16" fillId="0" borderId="1" xfId="0" applyNumberFormat="1" applyFont="1" applyFill="1" applyBorder="1" applyAlignment="1" applyProtection="1">
      <alignment horizontal="center" vertical="center" wrapText="1"/>
      <protection locked="0"/>
    </xf>
    <xf numFmtId="4" fontId="15" fillId="2" borderId="1" xfId="0" applyNumberFormat="1" applyFont="1" applyFill="1" applyBorder="1" applyAlignment="1" applyProtection="1">
      <alignment horizontal="center" vertical="center" wrapText="1"/>
      <protection locked="0"/>
    </xf>
    <xf numFmtId="4" fontId="15" fillId="2" borderId="1" xfId="0" applyNumberFormat="1" applyFont="1" applyFill="1" applyBorder="1" applyAlignment="1" applyProtection="1">
      <alignment horizontal="center" vertical="center" wrapText="1"/>
      <protection locked="0"/>
    </xf>
    <xf numFmtId="4" fontId="32" fillId="2" borderId="1" xfId="0" applyNumberFormat="1" applyFont="1" applyFill="1" applyBorder="1" applyAlignment="1" applyProtection="1">
      <alignment horizontal="center" vertical="center" wrapText="1"/>
      <protection locked="0"/>
    </xf>
    <xf numFmtId="10" fontId="32" fillId="2" borderId="1" xfId="0" applyNumberFormat="1" applyFont="1" applyFill="1" applyBorder="1" applyAlignment="1" applyProtection="1">
      <alignment horizontal="center" vertical="center" wrapText="1"/>
      <protection locked="0"/>
    </xf>
    <xf numFmtId="10" fontId="20" fillId="2" borderId="1" xfId="0" applyNumberFormat="1" applyFont="1" applyFill="1" applyBorder="1" applyAlignment="1" applyProtection="1">
      <alignment horizontal="center" vertical="center" wrapText="1"/>
      <protection locked="0"/>
    </xf>
    <xf numFmtId="9" fontId="16" fillId="2" borderId="1" xfId="0" applyNumberFormat="1" applyFont="1" applyFill="1" applyBorder="1" applyAlignment="1" applyProtection="1">
      <alignment horizontal="center" vertical="center" wrapText="1"/>
      <protection locked="0"/>
    </xf>
    <xf numFmtId="4" fontId="15" fillId="2" borderId="1" xfId="0" applyNumberFormat="1" applyFont="1" applyFill="1" applyBorder="1" applyAlignment="1" applyProtection="1">
      <alignment horizontal="center" vertical="center" wrapText="1"/>
      <protection locked="0"/>
    </xf>
    <xf numFmtId="10" fontId="15" fillId="0" borderId="1" xfId="0" applyNumberFormat="1" applyFont="1" applyFill="1" applyBorder="1" applyAlignment="1" applyProtection="1">
      <alignment horizontal="center" vertical="center" wrapText="1"/>
      <protection locked="0"/>
    </xf>
    <xf numFmtId="10" fontId="15" fillId="2" borderId="1" xfId="0" applyNumberFormat="1" applyFont="1" applyFill="1" applyBorder="1" applyAlignment="1" applyProtection="1">
      <alignment horizontal="center" vertical="center" wrapText="1"/>
      <protection locked="0"/>
    </xf>
    <xf numFmtId="0" fontId="27" fillId="2" borderId="1" xfId="0" applyFont="1" applyFill="1" applyBorder="1" applyAlignment="1" applyProtection="1">
      <alignment horizontal="justify" vertical="top" wrapText="1"/>
      <protection locked="0"/>
    </xf>
    <xf numFmtId="0" fontId="27" fillId="0" borderId="1" xfId="0" applyFont="1" applyFill="1" applyBorder="1" applyAlignment="1" applyProtection="1">
      <alignment horizontal="justify" vertical="top" wrapText="1"/>
      <protection locked="0"/>
    </xf>
    <xf numFmtId="4" fontId="15" fillId="2" borderId="1" xfId="0" applyNumberFormat="1" applyFont="1" applyFill="1" applyBorder="1" applyAlignment="1" applyProtection="1">
      <alignment horizontal="center" vertical="center" wrapText="1"/>
      <protection locked="0"/>
    </xf>
    <xf numFmtId="10" fontId="15" fillId="0" borderId="1" xfId="0" applyNumberFormat="1" applyFont="1" applyFill="1" applyBorder="1" applyAlignment="1" applyProtection="1">
      <alignment horizontal="center" vertical="center" wrapText="1"/>
      <protection locked="0"/>
    </xf>
    <xf numFmtId="4" fontId="15" fillId="0" borderId="1" xfId="0" applyNumberFormat="1" applyFont="1" applyFill="1" applyBorder="1" applyAlignment="1" applyProtection="1">
      <alignment horizontal="center" vertical="center" wrapText="1"/>
      <protection locked="0"/>
    </xf>
    <xf numFmtId="0" fontId="38" fillId="0" borderId="1" xfId="0" applyFont="1" applyFill="1" applyBorder="1" applyAlignment="1" applyProtection="1">
      <alignment horizontal="justify" vertical="top" wrapText="1"/>
      <protection locked="0"/>
    </xf>
    <xf numFmtId="4" fontId="34" fillId="2" borderId="1" xfId="0" applyNumberFormat="1" applyFont="1" applyFill="1" applyBorder="1" applyAlignment="1" applyProtection="1">
      <alignment horizontal="center" vertical="center" wrapText="1"/>
      <protection locked="0"/>
    </xf>
    <xf numFmtId="10" fontId="34" fillId="2" borderId="1" xfId="0" applyNumberFormat="1" applyFont="1" applyFill="1" applyBorder="1" applyAlignment="1" applyProtection="1">
      <alignment horizontal="center" vertical="center" wrapText="1"/>
      <protection locked="0"/>
    </xf>
    <xf numFmtId="4" fontId="34" fillId="0" borderId="1" xfId="0" applyNumberFormat="1" applyFont="1" applyFill="1" applyBorder="1" applyAlignment="1" applyProtection="1">
      <alignment horizontal="center" vertical="center" wrapText="1"/>
      <protection locked="0"/>
    </xf>
    <xf numFmtId="10" fontId="34" fillId="0" borderId="1" xfId="0" applyNumberFormat="1" applyFont="1" applyFill="1" applyBorder="1" applyAlignment="1" applyProtection="1">
      <alignment horizontal="center" vertical="center" wrapText="1"/>
      <protection locked="0"/>
    </xf>
    <xf numFmtId="4" fontId="15" fillId="2" borderId="1" xfId="0" applyNumberFormat="1" applyFont="1" applyFill="1" applyBorder="1" applyAlignment="1" applyProtection="1">
      <alignment horizontal="center" vertical="center" wrapText="1"/>
      <protection locked="0"/>
    </xf>
    <xf numFmtId="0" fontId="27" fillId="0" borderId="4" xfId="0" applyFont="1" applyFill="1" applyBorder="1" applyAlignment="1" applyProtection="1">
      <alignment horizontal="left" vertical="top" wrapText="1"/>
      <protection locked="0"/>
    </xf>
    <xf numFmtId="0" fontId="27" fillId="0" borderId="2" xfId="0" applyFont="1" applyFill="1" applyBorder="1" applyAlignment="1" applyProtection="1">
      <alignment horizontal="left" vertical="top" wrapText="1"/>
      <protection locked="0"/>
    </xf>
    <xf numFmtId="0" fontId="27" fillId="0" borderId="3" xfId="0" applyFont="1" applyFill="1" applyBorder="1" applyAlignment="1" applyProtection="1">
      <alignment horizontal="left" vertical="top" wrapText="1"/>
      <protection locked="0"/>
    </xf>
    <xf numFmtId="0" fontId="27" fillId="0" borderId="1" xfId="0" applyFont="1" applyFill="1" applyBorder="1" applyAlignment="1" applyProtection="1">
      <alignment horizontal="justify" vertical="top" wrapText="1"/>
      <protection locked="0"/>
    </xf>
    <xf numFmtId="4" fontId="15" fillId="0" borderId="1" xfId="0" applyNumberFormat="1" applyFont="1" applyFill="1" applyBorder="1" applyAlignment="1" applyProtection="1">
      <alignment horizontal="center" vertical="center" wrapText="1"/>
      <protection locked="0"/>
    </xf>
    <xf numFmtId="0" fontId="38" fillId="0" borderId="1" xfId="0" applyFont="1" applyFill="1" applyBorder="1" applyAlignment="1" applyProtection="1">
      <alignment horizontal="justify" vertical="top" wrapText="1"/>
      <protection locked="0"/>
    </xf>
    <xf numFmtId="4" fontId="15" fillId="2" borderId="1" xfId="0" applyNumberFormat="1" applyFont="1" applyFill="1" applyBorder="1" applyAlignment="1" applyProtection="1">
      <alignment horizontal="center" vertical="center" wrapText="1"/>
      <protection locked="0"/>
    </xf>
    <xf numFmtId="0" fontId="43" fillId="0" borderId="1" xfId="0" applyFont="1" applyFill="1" applyBorder="1" applyAlignment="1" applyProtection="1">
      <alignment horizontal="justify" vertical="top" wrapText="1"/>
      <protection locked="0"/>
    </xf>
    <xf numFmtId="0" fontId="28" fillId="0" borderId="1" xfId="0" applyFont="1" applyFill="1" applyBorder="1" applyAlignment="1" applyProtection="1">
      <alignment horizontal="justify" vertical="top" wrapText="1"/>
      <protection locked="0"/>
    </xf>
    <xf numFmtId="0" fontId="42" fillId="0" borderId="1" xfId="0" applyFont="1" applyFill="1" applyBorder="1" applyAlignment="1" applyProtection="1">
      <alignment horizontal="justify" vertical="top" wrapText="1"/>
      <protection locked="0"/>
    </xf>
    <xf numFmtId="0" fontId="46" fillId="0" borderId="1" xfId="0" applyFont="1" applyFill="1" applyBorder="1" applyAlignment="1" applyProtection="1">
      <alignment horizontal="justify" vertical="top" wrapText="1"/>
      <protection locked="0"/>
    </xf>
    <xf numFmtId="0" fontId="38" fillId="0" borderId="4" xfId="0" applyFont="1" applyFill="1" applyBorder="1" applyAlignment="1" applyProtection="1">
      <alignment horizontal="justify" vertical="top" wrapText="1"/>
      <protection locked="0"/>
    </xf>
    <xf numFmtId="0" fontId="38" fillId="0" borderId="2" xfId="0" applyFont="1" applyFill="1" applyBorder="1" applyAlignment="1" applyProtection="1">
      <alignment horizontal="justify" vertical="top" wrapText="1"/>
      <protection locked="0"/>
    </xf>
    <xf numFmtId="0" fontId="38" fillId="0" borderId="3" xfId="0" applyFont="1" applyFill="1" applyBorder="1" applyAlignment="1" applyProtection="1">
      <alignment horizontal="justify" vertical="top" wrapText="1"/>
      <protection locked="0"/>
    </xf>
    <xf numFmtId="0" fontId="15" fillId="0" borderId="4" xfId="0" applyFont="1" applyFill="1" applyBorder="1" applyAlignment="1" applyProtection="1">
      <alignment horizontal="justify" vertical="top" wrapText="1"/>
      <protection locked="0"/>
    </xf>
    <xf numFmtId="0" fontId="15" fillId="0" borderId="3" xfId="0" applyFont="1" applyFill="1" applyBorder="1" applyAlignment="1" applyProtection="1">
      <alignment horizontal="justify" vertical="top" wrapText="1"/>
      <protection locked="0"/>
    </xf>
    <xf numFmtId="10" fontId="15" fillId="0" borderId="1" xfId="0" applyNumberFormat="1" applyFont="1" applyFill="1" applyBorder="1" applyAlignment="1" applyProtection="1">
      <alignment horizontal="center" vertical="center" wrapText="1"/>
      <protection locked="0"/>
    </xf>
    <xf numFmtId="0" fontId="15" fillId="0" borderId="1" xfId="0" applyFont="1" applyFill="1" applyBorder="1" applyAlignment="1" applyProtection="1">
      <alignment horizontal="justify" vertical="top" wrapText="1"/>
      <protection locked="0"/>
    </xf>
    <xf numFmtId="10" fontId="15" fillId="2" borderId="1" xfId="0" applyNumberFormat="1" applyFont="1" applyFill="1" applyBorder="1" applyAlignment="1" applyProtection="1">
      <alignment horizontal="center" vertical="center" wrapText="1"/>
      <protection locked="0"/>
    </xf>
    <xf numFmtId="0" fontId="15" fillId="0" borderId="2" xfId="0" applyFont="1" applyFill="1" applyBorder="1" applyAlignment="1" applyProtection="1">
      <alignment horizontal="justify" vertical="top" wrapText="1"/>
      <protection locked="0"/>
    </xf>
    <xf numFmtId="0" fontId="33" fillId="0" borderId="0" xfId="0" quotePrefix="1" applyFont="1" applyFill="1" applyBorder="1" applyAlignment="1" applyProtection="1">
      <alignment horizontal="center" vertical="center" wrapText="1"/>
      <protection locked="0"/>
    </xf>
    <xf numFmtId="165" fontId="12" fillId="0" borderId="1" xfId="0" applyNumberFormat="1" applyFont="1" applyFill="1" applyBorder="1" applyAlignment="1" applyProtection="1">
      <alignment horizontal="center" vertical="center" wrapText="1"/>
      <protection locked="0"/>
    </xf>
    <xf numFmtId="0" fontId="16" fillId="0" borderId="1" xfId="0" applyFont="1" applyFill="1" applyBorder="1" applyAlignment="1" applyProtection="1">
      <alignment horizontal="justify" vertical="top" wrapText="1"/>
      <protection locked="0"/>
    </xf>
    <xf numFmtId="0" fontId="13" fillId="0" borderId="1" xfId="0" applyFont="1" applyFill="1" applyBorder="1" applyAlignment="1" applyProtection="1">
      <alignment horizontal="center" vertical="center" wrapText="1"/>
      <protection locked="0"/>
    </xf>
    <xf numFmtId="4" fontId="12" fillId="0" borderId="1" xfId="0" applyNumberFormat="1" applyFont="1" applyFill="1" applyBorder="1" applyAlignment="1" applyProtection="1">
      <alignment horizontal="center" vertical="center" wrapText="1"/>
      <protection locked="0"/>
    </xf>
    <xf numFmtId="4" fontId="12" fillId="0" borderId="1" xfId="0" quotePrefix="1" applyNumberFormat="1"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2" fontId="12" fillId="0" borderId="1" xfId="0" applyNumberFormat="1"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165" fontId="12" fillId="0" borderId="1" xfId="0" quotePrefix="1" applyNumberFormat="1" applyFont="1" applyFill="1" applyBorder="1" applyAlignment="1" applyProtection="1">
      <alignment horizontal="center" vertical="center" wrapText="1"/>
      <protection locked="0"/>
    </xf>
    <xf numFmtId="4" fontId="38" fillId="0" borderId="1" xfId="0" applyNumberFormat="1" applyFont="1" applyFill="1" applyBorder="1" applyAlignment="1" applyProtection="1">
      <alignment horizontal="justify" vertical="top" wrapText="1"/>
      <protection locked="0"/>
    </xf>
    <xf numFmtId="9" fontId="27" fillId="0" borderId="1" xfId="0" applyNumberFormat="1" applyFont="1" applyFill="1" applyBorder="1" applyAlignment="1" applyProtection="1">
      <alignment horizontal="justify" vertical="top" wrapText="1"/>
      <protection locked="0"/>
    </xf>
    <xf numFmtId="9" fontId="39" fillId="0" borderId="1" xfId="0" applyNumberFormat="1" applyFont="1" applyFill="1" applyBorder="1" applyAlignment="1" applyProtection="1">
      <alignment horizontal="justify" vertical="top" wrapText="1"/>
      <protection locked="0"/>
    </xf>
    <xf numFmtId="0" fontId="27" fillId="2" borderId="1" xfId="0" applyFont="1" applyFill="1" applyBorder="1" applyAlignment="1" applyProtection="1">
      <alignment horizontal="justify" vertical="top" wrapText="1"/>
      <protection locked="0"/>
    </xf>
    <xf numFmtId="0" fontId="45" fillId="0" borderId="1" xfId="0" applyFont="1" applyFill="1" applyBorder="1" applyAlignment="1" applyProtection="1">
      <alignment horizontal="justify" vertical="top" wrapText="1"/>
      <protection locked="0"/>
    </xf>
    <xf numFmtId="4" fontId="37" fillId="0" borderId="1" xfId="0" applyNumberFormat="1" applyFont="1" applyFill="1" applyBorder="1" applyAlignment="1" applyProtection="1">
      <alignment horizontal="justify" vertical="top" wrapText="1"/>
      <protection locked="0"/>
    </xf>
    <xf numFmtId="9" fontId="28" fillId="2" borderId="1" xfId="0" applyNumberFormat="1" applyFont="1" applyFill="1" applyBorder="1" applyAlignment="1" applyProtection="1">
      <alignment horizontal="justify" vertical="top" wrapText="1"/>
      <protection locked="0"/>
    </xf>
    <xf numFmtId="9" fontId="39" fillId="2" borderId="1" xfId="0" applyNumberFormat="1" applyFont="1" applyFill="1" applyBorder="1" applyAlignment="1" applyProtection="1">
      <alignment horizontal="justify" vertical="top" wrapText="1"/>
      <protection locked="0"/>
    </xf>
    <xf numFmtId="9" fontId="27" fillId="0" borderId="4" xfId="0" applyNumberFormat="1" applyFont="1" applyFill="1" applyBorder="1" applyAlignment="1" applyProtection="1">
      <alignment horizontal="justify" vertical="center" wrapText="1"/>
      <protection locked="0"/>
    </xf>
    <xf numFmtId="9" fontId="27" fillId="0" borderId="2" xfId="0" applyNumberFormat="1" applyFont="1" applyFill="1" applyBorder="1" applyAlignment="1" applyProtection="1">
      <alignment horizontal="justify" vertical="center" wrapText="1"/>
      <protection locked="0"/>
    </xf>
    <xf numFmtId="9" fontId="27" fillId="0" borderId="3" xfId="0" applyNumberFormat="1" applyFont="1" applyFill="1" applyBorder="1" applyAlignment="1" applyProtection="1">
      <alignment horizontal="justify" vertical="center" wrapText="1"/>
      <protection locked="0"/>
    </xf>
  </cellXfs>
  <cellStyles count="51">
    <cellStyle name="Обычный" xfId="0" builtinId="0"/>
    <cellStyle name="Обычный 10" xfId="1"/>
    <cellStyle name="Обычный 11" xfId="2"/>
    <cellStyle name="Обычный 12" xfId="3"/>
    <cellStyle name="Обычный 13" xfId="4"/>
    <cellStyle name="Обычный 14" xfId="5"/>
    <cellStyle name="Обычный 15" xfId="6"/>
    <cellStyle name="Обычный 16" xfId="7"/>
    <cellStyle name="Обычный 17" xfId="8"/>
    <cellStyle name="Обычный 17 2" xfId="39"/>
    <cellStyle name="Обычный 17 2 2" xfId="47"/>
    <cellStyle name="Обычный 17 3" xfId="43"/>
    <cellStyle name="Обычный 2" xfId="9"/>
    <cellStyle name="Обычный 2 2" xfId="10"/>
    <cellStyle name="Обычный 2 2 2" xfId="11"/>
    <cellStyle name="Обычный 2 2 2 2" xfId="40"/>
    <cellStyle name="Обычный 2 2 2 2 2" xfId="48"/>
    <cellStyle name="Обычный 2 2 2 3" xfId="44"/>
    <cellStyle name="Обычный 2 2 3" xfId="12"/>
    <cellStyle name="Обычный 2 3" xfId="13"/>
    <cellStyle name="Обычный 2 3 2" xfId="41"/>
    <cellStyle name="Обычный 2 3 2 2" xfId="49"/>
    <cellStyle name="Обычный 2 3 3" xfId="45"/>
    <cellStyle name="Обычный 3" xfId="14"/>
    <cellStyle name="Обычный 3 2" xfId="15"/>
    <cellStyle name="Обычный 3 3" xfId="16"/>
    <cellStyle name="Обычный 3 4" xfId="17"/>
    <cellStyle name="Обычный 4" xfId="18"/>
    <cellStyle name="Обычный 5" xfId="19"/>
    <cellStyle name="Обычный 6" xfId="20"/>
    <cellStyle name="Обычный 7" xfId="21"/>
    <cellStyle name="Обычный 8" xfId="22"/>
    <cellStyle name="Обычный 8 2" xfId="42"/>
    <cellStyle name="Обычный 8 2 2" xfId="50"/>
    <cellStyle name="Обычный 8 3" xfId="46"/>
    <cellStyle name="Обычный 9" xfId="23"/>
    <cellStyle name="Процентный 2" xfId="24"/>
    <cellStyle name="Стиль 1" xfId="25"/>
    <cellStyle name="Финансовый 10" xfId="26"/>
    <cellStyle name="Финансовый 11" xfId="27"/>
    <cellStyle name="Финансовый 12" xfId="28"/>
    <cellStyle name="Финансовый 2" xfId="29"/>
    <cellStyle name="Финансовый 2 2" xfId="30"/>
    <cellStyle name="Финансовый 3" xfId="31"/>
    <cellStyle name="Финансовый 3 2" xfId="32"/>
    <cellStyle name="Финансовый 4" xfId="33"/>
    <cellStyle name="Финансовый 5" xfId="34"/>
    <cellStyle name="Финансовый 6" xfId="35"/>
    <cellStyle name="Финансовый 7" xfId="36"/>
    <cellStyle name="Финансовый 8" xfId="37"/>
    <cellStyle name="Финансовый 9" xfId="38"/>
  </cellStyles>
  <dxfs count="0"/>
  <tableStyles count="0" defaultTableStyle="TableStyleMedium9" defaultPivotStyle="PivotStyleLight16"/>
  <colors>
    <mruColors>
      <color rgb="FF99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33" Type="http://schemas.openxmlformats.org/officeDocument/2006/relationships/printerSettings" Target="../printerSettings/printerSettings33.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32" Type="http://schemas.openxmlformats.org/officeDocument/2006/relationships/printerSettings" Target="../printerSettings/printerSettings32.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31" Type="http://schemas.openxmlformats.org/officeDocument/2006/relationships/printerSettings" Target="../printerSettings/printerSettings31.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outlinePr showOutlineSymbols="0"/>
    <pageSetUpPr fitToPage="1"/>
  </sheetPr>
  <dimension ref="A1:M430"/>
  <sheetViews>
    <sheetView showZeros="0" tabSelected="1" showOutlineSymbols="0" view="pageBreakPreview" topLeftCell="A4" zoomScale="50" zoomScaleNormal="50" zoomScaleSheetLayoutView="40" zoomScalePageLayoutView="75" workbookViewId="0">
      <pane xSplit="2" ySplit="5" topLeftCell="C93" activePane="bottomRight" state="frozen"/>
      <selection activeCell="A4" sqref="A4"/>
      <selection pane="topRight" activeCell="C4" sqref="C4"/>
      <selection pane="bottomLeft" activeCell="A9" sqref="A9"/>
      <selection pane="bottomRight" activeCell="U14" sqref="U14"/>
    </sheetView>
  </sheetViews>
  <sheetFormatPr defaultRowHeight="26.25" outlineLevelRow="1" outlineLevelCol="2" x14ac:dyDescent="0.4"/>
  <cols>
    <col min="1" max="1" width="13" style="7" customWidth="1"/>
    <col min="2" max="2" width="66.75" style="12" customWidth="1"/>
    <col min="3" max="3" width="31.625" style="8" customWidth="1"/>
    <col min="4" max="4" width="30.875" style="8" customWidth="1"/>
    <col min="5" max="5" width="26.125" style="9" customWidth="1" outlineLevel="2"/>
    <col min="6" max="6" width="18.625" style="10" customWidth="1" outlineLevel="2"/>
    <col min="7" max="7" width="24.5" style="24" customWidth="1" outlineLevel="2"/>
    <col min="8" max="8" width="19.625" style="10" customWidth="1" outlineLevel="2"/>
    <col min="9" max="9" width="24.875" style="10" customWidth="1" outlineLevel="2"/>
    <col min="10" max="10" width="140.625" style="26" customWidth="1"/>
    <col min="11" max="12" width="21.5" style="16" customWidth="1"/>
    <col min="13" max="13" width="22.75" style="6" customWidth="1"/>
    <col min="14" max="66" width="9" style="6" customWidth="1"/>
    <col min="67" max="16384" width="9" style="6"/>
  </cols>
  <sheetData>
    <row r="1" spans="1:13" ht="30.75" x14ac:dyDescent="0.45">
      <c r="A1" s="1"/>
      <c r="B1" s="15"/>
      <c r="C1" s="3"/>
      <c r="D1" s="3"/>
      <c r="E1" s="4"/>
      <c r="F1" s="5"/>
      <c r="G1" s="22"/>
      <c r="H1" s="5"/>
      <c r="I1" s="5"/>
      <c r="J1" s="25"/>
    </row>
    <row r="2" spans="1:13" ht="30.75" x14ac:dyDescent="0.45">
      <c r="A2" s="1"/>
      <c r="B2" s="15"/>
      <c r="C2" s="3"/>
      <c r="D2" s="3"/>
      <c r="E2" s="4"/>
      <c r="F2" s="5"/>
      <c r="G2" s="22"/>
      <c r="H2" s="5"/>
      <c r="I2" s="5"/>
      <c r="J2" s="25"/>
    </row>
    <row r="3" spans="1:13" ht="30.75" x14ac:dyDescent="0.4">
      <c r="A3" s="194" t="s">
        <v>108</v>
      </c>
      <c r="B3" s="194"/>
      <c r="C3" s="194"/>
      <c r="D3" s="194"/>
      <c r="E3" s="194"/>
      <c r="F3" s="194"/>
      <c r="G3" s="194"/>
      <c r="H3" s="194"/>
      <c r="I3" s="194"/>
      <c r="J3" s="194"/>
    </row>
    <row r="4" spans="1:13" s="2" customFormat="1" x14ac:dyDescent="0.4">
      <c r="A4" s="64"/>
      <c r="B4" s="65"/>
      <c r="C4" s="70"/>
      <c r="D4" s="70"/>
      <c r="E4" s="70"/>
      <c r="F4" s="70"/>
      <c r="G4" s="71"/>
      <c r="H4" s="66"/>
      <c r="I4" s="67"/>
      <c r="J4" s="27" t="s">
        <v>32</v>
      </c>
      <c r="K4" s="17"/>
      <c r="L4" s="17"/>
    </row>
    <row r="5" spans="1:13" s="11" customFormat="1" ht="60" customHeight="1" x14ac:dyDescent="0.25">
      <c r="A5" s="197" t="s">
        <v>3</v>
      </c>
      <c r="B5" s="200" t="s">
        <v>8</v>
      </c>
      <c r="C5" s="198" t="s">
        <v>61</v>
      </c>
      <c r="D5" s="198"/>
      <c r="E5" s="203" t="s">
        <v>107</v>
      </c>
      <c r="F5" s="203"/>
      <c r="G5" s="203"/>
      <c r="H5" s="203"/>
      <c r="I5" s="201" t="s">
        <v>64</v>
      </c>
      <c r="J5" s="202" t="s">
        <v>50</v>
      </c>
      <c r="K5" s="16"/>
      <c r="L5" s="16"/>
    </row>
    <row r="6" spans="1:13" s="11" customFormat="1" ht="60" customHeight="1" x14ac:dyDescent="0.25">
      <c r="A6" s="197"/>
      <c r="B6" s="200"/>
      <c r="C6" s="199" t="s">
        <v>62</v>
      </c>
      <c r="D6" s="198" t="s">
        <v>63</v>
      </c>
      <c r="E6" s="195" t="s">
        <v>7</v>
      </c>
      <c r="F6" s="195"/>
      <c r="G6" s="195" t="s">
        <v>6</v>
      </c>
      <c r="H6" s="195"/>
      <c r="I6" s="201"/>
      <c r="J6" s="202"/>
      <c r="K6" s="16"/>
      <c r="L6" s="16"/>
    </row>
    <row r="7" spans="1:13" s="11" customFormat="1" ht="93" x14ac:dyDescent="0.25">
      <c r="A7" s="197"/>
      <c r="B7" s="200"/>
      <c r="C7" s="199"/>
      <c r="D7" s="198"/>
      <c r="E7" s="13" t="s">
        <v>0</v>
      </c>
      <c r="F7" s="14" t="s">
        <v>12</v>
      </c>
      <c r="G7" s="23" t="s">
        <v>9</v>
      </c>
      <c r="H7" s="14" t="s">
        <v>2</v>
      </c>
      <c r="I7" s="201"/>
      <c r="J7" s="202"/>
      <c r="K7" s="16"/>
      <c r="L7" s="16"/>
    </row>
    <row r="8" spans="1:13" s="34" customFormat="1" x14ac:dyDescent="0.25">
      <c r="A8" s="28">
        <v>1</v>
      </c>
      <c r="B8" s="29">
        <v>2</v>
      </c>
      <c r="C8" s="30">
        <v>3</v>
      </c>
      <c r="D8" s="30">
        <v>4</v>
      </c>
      <c r="E8" s="31">
        <v>5</v>
      </c>
      <c r="F8" s="30">
        <v>6</v>
      </c>
      <c r="G8" s="32">
        <v>7</v>
      </c>
      <c r="H8" s="32">
        <v>8</v>
      </c>
      <c r="I8" s="32">
        <v>9</v>
      </c>
      <c r="J8" s="30">
        <v>10</v>
      </c>
      <c r="K8" s="122"/>
      <c r="L8" s="33"/>
    </row>
    <row r="9" spans="1:13" s="86" customFormat="1" ht="40.5" x14ac:dyDescent="0.25">
      <c r="A9" s="196"/>
      <c r="B9" s="168" t="s">
        <v>31</v>
      </c>
      <c r="C9" s="167">
        <f>SUM(C10:C14)</f>
        <v>12339537.869999999</v>
      </c>
      <c r="D9" s="167">
        <f>SUM(D10:D14)</f>
        <v>13752216.470000001</v>
      </c>
      <c r="E9" s="167">
        <f>SUM(E10:E14)</f>
        <v>7928905.2800000003</v>
      </c>
      <c r="F9" s="166">
        <f>E9/D9</f>
        <v>0.5766</v>
      </c>
      <c r="G9" s="167">
        <f t="shared" ref="G9" si="0">SUM(G10:G14)</f>
        <v>7544440.8099999996</v>
      </c>
      <c r="H9" s="166">
        <f>G9/D9</f>
        <v>0.54859999999999998</v>
      </c>
      <c r="I9" s="165">
        <f>SUM(I10:I14)</f>
        <v>13741345.800000001</v>
      </c>
      <c r="J9" s="204"/>
      <c r="K9" s="122"/>
      <c r="L9" s="58"/>
      <c r="M9" s="59"/>
    </row>
    <row r="10" spans="1:13" s="87" customFormat="1" x14ac:dyDescent="0.25">
      <c r="A10" s="196"/>
      <c r="B10" s="164" t="s">
        <v>4</v>
      </c>
      <c r="C10" s="167">
        <f t="shared" ref="C10:E12" si="1">C16+C24+C31+C38+C44+C50+C56+C63+C160+C167+C185+C192+C199+C179+C208</f>
        <v>61412.47</v>
      </c>
      <c r="D10" s="167">
        <f t="shared" si="1"/>
        <v>132556.17000000001</v>
      </c>
      <c r="E10" s="167">
        <f t="shared" si="1"/>
        <v>28306.25</v>
      </c>
      <c r="F10" s="166">
        <f t="shared" ref="F10:F14" si="2">E10/D10</f>
        <v>0.2135</v>
      </c>
      <c r="G10" s="167">
        <f>G16+G24+G31+G38+G44+G50+G56+G63+G160+G167+G185+G192+G199+G179+G208</f>
        <v>28306.25</v>
      </c>
      <c r="H10" s="166">
        <f t="shared" ref="H10:H15" si="3">G10/D10</f>
        <v>0.2135</v>
      </c>
      <c r="I10" s="165">
        <f>I16+I24+I31+I38+I44+I50+I56+I63+I160+I167+I185+I192+I199+I179+I208</f>
        <v>132556.17000000001</v>
      </c>
      <c r="J10" s="204"/>
      <c r="K10" s="122"/>
      <c r="L10" s="58"/>
      <c r="M10" s="59"/>
    </row>
    <row r="11" spans="1:13" s="87" customFormat="1" x14ac:dyDescent="0.25">
      <c r="A11" s="196"/>
      <c r="B11" s="164" t="s">
        <v>16</v>
      </c>
      <c r="C11" s="167">
        <f t="shared" si="1"/>
        <v>11705184.140000001</v>
      </c>
      <c r="D11" s="167">
        <f t="shared" si="1"/>
        <v>12974308.460000001</v>
      </c>
      <c r="E11" s="167">
        <f t="shared" si="1"/>
        <v>7560252.4800000004</v>
      </c>
      <c r="F11" s="166">
        <f t="shared" si="2"/>
        <v>0.5827</v>
      </c>
      <c r="G11" s="167">
        <f>G17+G25+G32+G39+G45+G51+G57+G64+G161+G168+G186+G193+G200+G180+G209</f>
        <v>7175788.0099999998</v>
      </c>
      <c r="H11" s="166">
        <f t="shared" si="3"/>
        <v>0.55310000000000004</v>
      </c>
      <c r="I11" s="167">
        <f>I17+I25+I32+I39+I45+I51+I57+I64+I161+I168+I186+I193+I200+I180+I209</f>
        <v>12964128.35</v>
      </c>
      <c r="J11" s="204"/>
      <c r="K11" s="122"/>
      <c r="L11" s="58"/>
      <c r="M11" s="59"/>
    </row>
    <row r="12" spans="1:13" s="87" customFormat="1" x14ac:dyDescent="0.25">
      <c r="A12" s="196"/>
      <c r="B12" s="164" t="s">
        <v>11</v>
      </c>
      <c r="C12" s="167">
        <f t="shared" si="1"/>
        <v>368774.49</v>
      </c>
      <c r="D12" s="167">
        <f t="shared" si="1"/>
        <v>440146.93</v>
      </c>
      <c r="E12" s="167">
        <f t="shared" si="1"/>
        <v>262299.65000000002</v>
      </c>
      <c r="F12" s="166">
        <f t="shared" si="2"/>
        <v>0.59589999999999999</v>
      </c>
      <c r="G12" s="167">
        <f>G18+G26+G33+G40+G46+G52+G58+G65+G162+G169+G187+G194+G201+G181+G210</f>
        <v>262299.65000000002</v>
      </c>
      <c r="H12" s="166">
        <f t="shared" si="3"/>
        <v>0.59589999999999999</v>
      </c>
      <c r="I12" s="167">
        <f>I18+I26+I33+I40+I46+I52+I58+I65+I162+I169+I187+I194+I201+I181+I210</f>
        <v>439456.37</v>
      </c>
      <c r="J12" s="204"/>
      <c r="K12" s="122"/>
      <c r="L12" s="58"/>
      <c r="M12" s="59"/>
    </row>
    <row r="13" spans="1:13" s="87" customFormat="1" x14ac:dyDescent="0.25">
      <c r="A13" s="196"/>
      <c r="B13" s="164" t="s">
        <v>13</v>
      </c>
      <c r="C13" s="167">
        <f t="shared" ref="C13:E14" si="4">C19+C27+C34+C41+C47+C53+C59+C66+C163+C170+C188+C195+C202</f>
        <v>13720.75</v>
      </c>
      <c r="D13" s="167">
        <f t="shared" si="4"/>
        <v>14758.89</v>
      </c>
      <c r="E13" s="167">
        <f t="shared" si="4"/>
        <v>11401.73</v>
      </c>
      <c r="F13" s="166">
        <f t="shared" si="2"/>
        <v>0.77249999999999996</v>
      </c>
      <c r="G13" s="167">
        <f>G19+G27+G34+G41+G47+G53+G59+G66+G163+G170+G188+G195+G202+G182</f>
        <v>11401.73</v>
      </c>
      <c r="H13" s="166">
        <f t="shared" si="3"/>
        <v>0.77249999999999996</v>
      </c>
      <c r="I13" s="165">
        <f>I19+I27+I34+I41+I47+I53+I59+I66+I163+I170+I188+I195+I202</f>
        <v>14758.89</v>
      </c>
      <c r="J13" s="204"/>
      <c r="K13" s="122"/>
      <c r="L13" s="58"/>
      <c r="M13" s="59"/>
    </row>
    <row r="14" spans="1:13" s="87" customFormat="1" x14ac:dyDescent="0.25">
      <c r="A14" s="196"/>
      <c r="B14" s="164" t="s">
        <v>5</v>
      </c>
      <c r="C14" s="167">
        <f t="shared" si="4"/>
        <v>190446.02</v>
      </c>
      <c r="D14" s="167">
        <f t="shared" si="4"/>
        <v>190446.02</v>
      </c>
      <c r="E14" s="167">
        <f t="shared" si="4"/>
        <v>66645.17</v>
      </c>
      <c r="F14" s="166">
        <f t="shared" si="2"/>
        <v>0.34989999999999999</v>
      </c>
      <c r="G14" s="167">
        <f>G20+G28+G35+G42+G48+G54+G60+G67+G164+G171+G189+G196+G203</f>
        <v>66645.17</v>
      </c>
      <c r="H14" s="166">
        <f t="shared" si="3"/>
        <v>0.34989999999999999</v>
      </c>
      <c r="I14" s="165">
        <f>I20+I28+I35+I42+I48+I54+I60+I67+I164+I171+I189+I196+I203</f>
        <v>190446.02</v>
      </c>
      <c r="J14" s="204"/>
      <c r="K14" s="122"/>
      <c r="L14" s="58"/>
      <c r="M14" s="59"/>
    </row>
    <row r="15" spans="1:13" s="37" customFormat="1" ht="132" customHeight="1" x14ac:dyDescent="0.25">
      <c r="A15" s="188" t="s">
        <v>33</v>
      </c>
      <c r="B15" s="103" t="s">
        <v>100</v>
      </c>
      <c r="C15" s="135">
        <f>C16+C17+C18+C19+C20</f>
        <v>3197.6</v>
      </c>
      <c r="D15" s="135">
        <f t="shared" ref="D15:G15" si="5">D16+D17+D18+D19+D20</f>
        <v>3197.6</v>
      </c>
      <c r="E15" s="135">
        <f t="shared" si="5"/>
        <v>38.01</v>
      </c>
      <c r="F15" s="136">
        <f>E15/D15</f>
        <v>1.1900000000000001E-2</v>
      </c>
      <c r="G15" s="135">
        <f t="shared" si="5"/>
        <v>38.01</v>
      </c>
      <c r="H15" s="136">
        <f t="shared" si="3"/>
        <v>1.1900000000000001E-2</v>
      </c>
      <c r="I15" s="141">
        <f t="shared" ref="I15" si="6">I16+I17+I18+I19+I20</f>
        <v>3157.95</v>
      </c>
      <c r="J15" s="183" t="s">
        <v>119</v>
      </c>
      <c r="K15" s="122"/>
      <c r="L15" s="35"/>
      <c r="M15" s="36"/>
    </row>
    <row r="16" spans="1:13" s="37" customFormat="1" x14ac:dyDescent="0.25">
      <c r="A16" s="193"/>
      <c r="B16" s="97" t="s">
        <v>4</v>
      </c>
      <c r="C16" s="137"/>
      <c r="D16" s="137"/>
      <c r="E16" s="137"/>
      <c r="F16" s="138"/>
      <c r="G16" s="137"/>
      <c r="H16" s="138"/>
      <c r="I16" s="137"/>
      <c r="J16" s="183"/>
      <c r="K16" s="122"/>
      <c r="L16" s="35"/>
      <c r="M16" s="36"/>
    </row>
    <row r="17" spans="1:13" s="37" customFormat="1" x14ac:dyDescent="0.25">
      <c r="A17" s="193"/>
      <c r="B17" s="97" t="s">
        <v>16</v>
      </c>
      <c r="C17" s="137">
        <v>3197.6</v>
      </c>
      <c r="D17" s="137">
        <v>3197.6</v>
      </c>
      <c r="E17" s="137">
        <v>38.01</v>
      </c>
      <c r="F17" s="138">
        <f>E17/D17</f>
        <v>1.1900000000000001E-2</v>
      </c>
      <c r="G17" s="137">
        <v>38.01</v>
      </c>
      <c r="H17" s="138">
        <f>G17/D17</f>
        <v>1.1900000000000001E-2</v>
      </c>
      <c r="I17" s="142">
        <v>3157.95</v>
      </c>
      <c r="J17" s="183"/>
      <c r="K17" s="122"/>
      <c r="L17" s="35"/>
      <c r="M17" s="36"/>
    </row>
    <row r="18" spans="1:13" s="37" customFormat="1" x14ac:dyDescent="0.25">
      <c r="A18" s="193"/>
      <c r="B18" s="97" t="s">
        <v>11</v>
      </c>
      <c r="C18" s="137"/>
      <c r="D18" s="137"/>
      <c r="E18" s="137"/>
      <c r="F18" s="138"/>
      <c r="G18" s="137"/>
      <c r="H18" s="138"/>
      <c r="I18" s="21"/>
      <c r="J18" s="183"/>
      <c r="K18" s="122"/>
      <c r="L18" s="35"/>
      <c r="M18" s="36"/>
    </row>
    <row r="19" spans="1:13" s="37" customFormat="1" x14ac:dyDescent="0.25">
      <c r="A19" s="193"/>
      <c r="B19" s="97" t="s">
        <v>13</v>
      </c>
      <c r="C19" s="137">
        <v>0</v>
      </c>
      <c r="D19" s="137">
        <v>0</v>
      </c>
      <c r="E19" s="137">
        <v>0</v>
      </c>
      <c r="F19" s="138"/>
      <c r="G19" s="137">
        <v>0</v>
      </c>
      <c r="H19" s="138"/>
      <c r="I19" s="21">
        <v>0</v>
      </c>
      <c r="J19" s="183"/>
      <c r="K19" s="122"/>
      <c r="L19" s="35"/>
      <c r="M19" s="36"/>
    </row>
    <row r="20" spans="1:13" s="38" customFormat="1" ht="38.25" customHeight="1" x14ac:dyDescent="0.25">
      <c r="A20" s="189"/>
      <c r="B20" s="97" t="s">
        <v>5</v>
      </c>
      <c r="C20" s="137"/>
      <c r="D20" s="137"/>
      <c r="E20" s="137"/>
      <c r="F20" s="138"/>
      <c r="G20" s="137"/>
      <c r="H20" s="138"/>
      <c r="I20" s="21"/>
      <c r="J20" s="183"/>
      <c r="K20" s="122"/>
      <c r="L20" s="35"/>
      <c r="M20" s="36"/>
    </row>
    <row r="21" spans="1:13" s="39" customFormat="1" ht="262.5" customHeight="1" x14ac:dyDescent="0.4">
      <c r="A21" s="188" t="s">
        <v>14</v>
      </c>
      <c r="B21" s="185" t="s">
        <v>117</v>
      </c>
      <c r="C21" s="180">
        <f>C24+C25+C26+C27</f>
        <v>10295949.880000001</v>
      </c>
      <c r="D21" s="180">
        <f>D24+D25+D26+D27</f>
        <v>10813378.18</v>
      </c>
      <c r="E21" s="178">
        <f>E24+E25+E26+E27</f>
        <v>6544042.9699999997</v>
      </c>
      <c r="F21" s="192">
        <f>(E21/D21)</f>
        <v>0.60519999999999996</v>
      </c>
      <c r="G21" s="180">
        <f>G24+G25+G26+G27</f>
        <v>6257399.79</v>
      </c>
      <c r="H21" s="192">
        <f>G21/D21</f>
        <v>0.57869999999999999</v>
      </c>
      <c r="I21" s="180">
        <f>SUM(I24:I28)</f>
        <v>10807429.140000001</v>
      </c>
      <c r="J21" s="174" t="s">
        <v>127</v>
      </c>
      <c r="K21" s="122"/>
      <c r="L21" s="35"/>
      <c r="M21" s="36"/>
    </row>
    <row r="22" spans="1:13" s="39" customFormat="1" ht="262.5" customHeight="1" x14ac:dyDescent="0.4">
      <c r="A22" s="193"/>
      <c r="B22" s="186"/>
      <c r="C22" s="180"/>
      <c r="D22" s="180"/>
      <c r="E22" s="178"/>
      <c r="F22" s="192"/>
      <c r="G22" s="180"/>
      <c r="H22" s="192"/>
      <c r="I22" s="180"/>
      <c r="J22" s="175"/>
      <c r="K22" s="122"/>
      <c r="L22" s="35"/>
      <c r="M22" s="36"/>
    </row>
    <row r="23" spans="1:13" s="39" customFormat="1" ht="280.5" customHeight="1" x14ac:dyDescent="0.4">
      <c r="A23" s="113"/>
      <c r="B23" s="187"/>
      <c r="C23" s="180"/>
      <c r="D23" s="180"/>
      <c r="E23" s="178"/>
      <c r="F23" s="192"/>
      <c r="G23" s="180"/>
      <c r="H23" s="192"/>
      <c r="I23" s="180"/>
      <c r="J23" s="175"/>
      <c r="K23" s="122"/>
      <c r="L23" s="35"/>
      <c r="M23" s="36"/>
    </row>
    <row r="24" spans="1:13" s="77" customFormat="1" ht="48.75" customHeight="1" x14ac:dyDescent="0.4">
      <c r="A24" s="95"/>
      <c r="B24" s="123" t="s">
        <v>4</v>
      </c>
      <c r="C24" s="155"/>
      <c r="D24" s="137">
        <v>68683.8</v>
      </c>
      <c r="E24" s="137"/>
      <c r="F24" s="138"/>
      <c r="G24" s="155"/>
      <c r="H24" s="138"/>
      <c r="I24" s="137">
        <v>68683.8</v>
      </c>
      <c r="J24" s="175"/>
      <c r="K24" s="122"/>
      <c r="L24" s="58"/>
      <c r="M24" s="59"/>
    </row>
    <row r="25" spans="1:13" s="77" customFormat="1" ht="48.75" customHeight="1" x14ac:dyDescent="0.4">
      <c r="A25" s="95"/>
      <c r="B25" s="123" t="s">
        <v>16</v>
      </c>
      <c r="C25" s="137">
        <v>10205434.6</v>
      </c>
      <c r="D25" s="137">
        <v>10654179.1</v>
      </c>
      <c r="E25" s="137">
        <v>6485651.8200000003</v>
      </c>
      <c r="F25" s="138">
        <f>E25/D25</f>
        <v>0.60870000000000002</v>
      </c>
      <c r="G25" s="137">
        <v>6199008.6399999997</v>
      </c>
      <c r="H25" s="138">
        <f>G25/D25</f>
        <v>0.58179999999999998</v>
      </c>
      <c r="I25" s="137">
        <f>10077782.61+36733.99+534308.38</f>
        <v>10648824.98</v>
      </c>
      <c r="J25" s="175"/>
      <c r="K25" s="122"/>
      <c r="L25" s="58"/>
      <c r="M25" s="59"/>
    </row>
    <row r="26" spans="1:13" s="85" customFormat="1" ht="48.75" customHeight="1" x14ac:dyDescent="0.4">
      <c r="A26" s="95" t="s">
        <v>51</v>
      </c>
      <c r="B26" s="123" t="s">
        <v>11</v>
      </c>
      <c r="C26" s="137">
        <v>90515.28</v>
      </c>
      <c r="D26" s="137">
        <v>90515.28</v>
      </c>
      <c r="E26" s="137">
        <f>G26</f>
        <v>58391.15</v>
      </c>
      <c r="F26" s="138">
        <f>E26/D26</f>
        <v>0.64510000000000001</v>
      </c>
      <c r="G26" s="137">
        <v>58391.15</v>
      </c>
      <c r="H26" s="138">
        <f t="shared" ref="H26" si="7">G26/D26</f>
        <v>0.64510000000000001</v>
      </c>
      <c r="I26" s="137">
        <f>45819.72+34691.39+965.99+8443.26</f>
        <v>89920.36</v>
      </c>
      <c r="J26" s="175"/>
      <c r="K26" s="122"/>
      <c r="L26" s="52"/>
      <c r="M26" s="53"/>
    </row>
    <row r="27" spans="1:13" s="77" customFormat="1" ht="48.75" customHeight="1" x14ac:dyDescent="0.4">
      <c r="A27" s="95"/>
      <c r="B27" s="123" t="s">
        <v>13</v>
      </c>
      <c r="C27" s="21"/>
      <c r="D27" s="21"/>
      <c r="E27" s="21"/>
      <c r="F27" s="69"/>
      <c r="G27" s="21"/>
      <c r="H27" s="69"/>
      <c r="I27" s="21"/>
      <c r="J27" s="175"/>
      <c r="K27" s="122"/>
      <c r="L27" s="58"/>
      <c r="M27" s="59"/>
    </row>
    <row r="28" spans="1:13" s="77" customFormat="1" ht="48.75" customHeight="1" x14ac:dyDescent="0.4">
      <c r="A28" s="95"/>
      <c r="B28" s="123" t="s">
        <v>5</v>
      </c>
      <c r="C28" s="21"/>
      <c r="D28" s="21"/>
      <c r="E28" s="21"/>
      <c r="F28" s="69"/>
      <c r="G28" s="21"/>
      <c r="H28" s="69"/>
      <c r="I28" s="21"/>
      <c r="J28" s="176"/>
      <c r="K28" s="122"/>
      <c r="L28" s="58"/>
      <c r="M28" s="59"/>
    </row>
    <row r="29" spans="1:13" s="39" customFormat="1" x14ac:dyDescent="0.4">
      <c r="A29" s="188" t="s">
        <v>15</v>
      </c>
      <c r="B29" s="185" t="s">
        <v>92</v>
      </c>
      <c r="C29" s="178">
        <f>C31+C32+C33+C34+C35</f>
        <v>308159</v>
      </c>
      <c r="D29" s="178">
        <f t="shared" ref="D29" si="8">D31+D32+D33+D34+D35</f>
        <v>349563.8</v>
      </c>
      <c r="E29" s="178">
        <f>E31+E32+E33+E34+E35</f>
        <v>257725.1</v>
      </c>
      <c r="F29" s="190">
        <f>E29/D29</f>
        <v>0.73729999999999996</v>
      </c>
      <c r="G29" s="180">
        <f>G31+G32+G33+G34+G35</f>
        <v>163082.01</v>
      </c>
      <c r="H29" s="190">
        <f>G29/D29</f>
        <v>0.46650000000000003</v>
      </c>
      <c r="I29" s="178">
        <f>I31+I32+I33+I34+I35</f>
        <v>344787.06</v>
      </c>
      <c r="J29" s="181" t="s">
        <v>123</v>
      </c>
      <c r="K29" s="122"/>
      <c r="L29" s="35"/>
      <c r="M29" s="36"/>
    </row>
    <row r="30" spans="1:13" s="39" customFormat="1" ht="228" customHeight="1" x14ac:dyDescent="0.4">
      <c r="A30" s="189"/>
      <c r="B30" s="187"/>
      <c r="C30" s="178"/>
      <c r="D30" s="178"/>
      <c r="E30" s="178"/>
      <c r="F30" s="190"/>
      <c r="G30" s="180"/>
      <c r="H30" s="190"/>
      <c r="I30" s="178"/>
      <c r="J30" s="182"/>
      <c r="K30" s="122"/>
      <c r="L30" s="35"/>
      <c r="M30" s="36"/>
    </row>
    <row r="31" spans="1:13" s="39" customFormat="1" ht="174" customHeight="1" x14ac:dyDescent="0.4">
      <c r="A31" s="98"/>
      <c r="B31" s="97" t="s">
        <v>4</v>
      </c>
      <c r="C31" s="142"/>
      <c r="D31" s="142"/>
      <c r="E31" s="142"/>
      <c r="F31" s="143"/>
      <c r="G31" s="137"/>
      <c r="H31" s="143"/>
      <c r="I31" s="142"/>
      <c r="J31" s="182"/>
      <c r="K31" s="122"/>
      <c r="L31" s="35"/>
      <c r="M31" s="36"/>
    </row>
    <row r="32" spans="1:13" s="39" customFormat="1" ht="174" customHeight="1" x14ac:dyDescent="0.4">
      <c r="A32" s="98"/>
      <c r="B32" s="97" t="s">
        <v>53</v>
      </c>
      <c r="C32" s="142">
        <v>308159</v>
      </c>
      <c r="D32" s="142">
        <v>349563.8</v>
      </c>
      <c r="E32" s="142">
        <v>257725.1</v>
      </c>
      <c r="F32" s="143">
        <f t="shared" ref="F32" si="9">E32/D32</f>
        <v>0.73729999999999996</v>
      </c>
      <c r="G32" s="142">
        <v>163082.01</v>
      </c>
      <c r="H32" s="143">
        <f>G32/D32</f>
        <v>0.46650000000000003</v>
      </c>
      <c r="I32" s="142">
        <f>803.86+124265.7+205717.5+14000</f>
        <v>344787.06</v>
      </c>
      <c r="J32" s="182"/>
      <c r="K32" s="122"/>
      <c r="L32" s="35"/>
      <c r="M32" s="36"/>
    </row>
    <row r="33" spans="1:13" s="39" customFormat="1" ht="174" customHeight="1" x14ac:dyDescent="0.4">
      <c r="A33" s="98"/>
      <c r="B33" s="97" t="s">
        <v>11</v>
      </c>
      <c r="C33" s="142"/>
      <c r="D33" s="142"/>
      <c r="E33" s="142">
        <f>G33</f>
        <v>0</v>
      </c>
      <c r="F33" s="143"/>
      <c r="G33" s="137"/>
      <c r="H33" s="143"/>
      <c r="I33" s="142"/>
      <c r="J33" s="182"/>
      <c r="K33" s="122"/>
      <c r="L33" s="35"/>
      <c r="M33" s="36"/>
    </row>
    <row r="34" spans="1:13" s="39" customFormat="1" ht="174" customHeight="1" x14ac:dyDescent="0.4">
      <c r="A34" s="98"/>
      <c r="B34" s="97" t="s">
        <v>13</v>
      </c>
      <c r="C34" s="20"/>
      <c r="D34" s="20"/>
      <c r="E34" s="20">
        <f>G34</f>
        <v>0</v>
      </c>
      <c r="F34" s="68"/>
      <c r="G34" s="21"/>
      <c r="H34" s="68"/>
      <c r="I34" s="20"/>
      <c r="J34" s="182"/>
      <c r="K34" s="122"/>
      <c r="L34" s="35"/>
      <c r="M34" s="36"/>
    </row>
    <row r="35" spans="1:13" s="39" customFormat="1" ht="70.5" customHeight="1" x14ac:dyDescent="0.4">
      <c r="A35" s="98"/>
      <c r="B35" s="97" t="s">
        <v>5</v>
      </c>
      <c r="C35" s="20"/>
      <c r="D35" s="20"/>
      <c r="E35" s="20"/>
      <c r="F35" s="68"/>
      <c r="G35" s="21"/>
      <c r="H35" s="68"/>
      <c r="I35" s="20"/>
      <c r="J35" s="182"/>
      <c r="K35" s="122"/>
      <c r="L35" s="35"/>
      <c r="M35" s="36"/>
    </row>
    <row r="36" spans="1:13" s="74" customFormat="1" ht="60.75" x14ac:dyDescent="0.25">
      <c r="A36" s="98" t="s">
        <v>34</v>
      </c>
      <c r="B36" s="99" t="s">
        <v>58</v>
      </c>
      <c r="C36" s="125"/>
      <c r="D36" s="125"/>
      <c r="E36" s="126"/>
      <c r="F36" s="94"/>
      <c r="G36" s="75"/>
      <c r="H36" s="94"/>
      <c r="I36" s="127"/>
      <c r="J36" s="123" t="s">
        <v>36</v>
      </c>
      <c r="K36" s="122"/>
      <c r="L36" s="58"/>
      <c r="M36" s="59"/>
    </row>
    <row r="37" spans="1:13" s="39" customFormat="1" ht="374.25" customHeight="1" x14ac:dyDescent="0.4">
      <c r="A37" s="116" t="s">
        <v>1</v>
      </c>
      <c r="B37" s="115" t="s">
        <v>101</v>
      </c>
      <c r="C37" s="144">
        <f>C39+C40+C38</f>
        <v>321407.11</v>
      </c>
      <c r="D37" s="147">
        <f>D39+D40+D38</f>
        <v>321407.13</v>
      </c>
      <c r="E37" s="147">
        <f>E39+E40+E38</f>
        <v>237845.32</v>
      </c>
      <c r="F37" s="148">
        <f t="shared" ref="F37" si="10">E37/D37</f>
        <v>0.74</v>
      </c>
      <c r="G37" s="144">
        <f>G39+G40+G38</f>
        <v>237801.4</v>
      </c>
      <c r="H37" s="148">
        <f t="shared" ref="H37" si="11">G37/D37</f>
        <v>0.7399</v>
      </c>
      <c r="I37" s="147">
        <f>I39+I40+I38</f>
        <v>321407.13</v>
      </c>
      <c r="J37" s="183" t="s">
        <v>126</v>
      </c>
      <c r="K37" s="122"/>
      <c r="L37" s="35"/>
      <c r="M37" s="36"/>
    </row>
    <row r="38" spans="1:13" s="39" customFormat="1" x14ac:dyDescent="0.4">
      <c r="A38" s="117"/>
      <c r="B38" s="114" t="s">
        <v>4</v>
      </c>
      <c r="C38" s="142">
        <v>486.14</v>
      </c>
      <c r="D38" s="142">
        <v>486.14</v>
      </c>
      <c r="E38" s="142">
        <v>233.5</v>
      </c>
      <c r="F38" s="143">
        <f>E38/D38</f>
        <v>0.4803</v>
      </c>
      <c r="G38" s="137">
        <v>233.5</v>
      </c>
      <c r="H38" s="143">
        <f>G38/D38</f>
        <v>0.4803</v>
      </c>
      <c r="I38" s="142">
        <f>D38</f>
        <v>486.14</v>
      </c>
      <c r="J38" s="182"/>
      <c r="K38" s="122"/>
      <c r="L38" s="43"/>
      <c r="M38" s="44"/>
    </row>
    <row r="39" spans="1:13" s="39" customFormat="1" x14ac:dyDescent="0.4">
      <c r="A39" s="98"/>
      <c r="B39" s="114" t="s">
        <v>53</v>
      </c>
      <c r="C39" s="142">
        <v>161667.5</v>
      </c>
      <c r="D39" s="142">
        <v>161667.51999999999</v>
      </c>
      <c r="E39" s="142">
        <v>119424.49</v>
      </c>
      <c r="F39" s="143">
        <f t="shared" ref="F39" si="12">E39/D39</f>
        <v>0.73870000000000002</v>
      </c>
      <c r="G39" s="142">
        <v>119380.57</v>
      </c>
      <c r="H39" s="143">
        <f t="shared" ref="H39" si="13">G39/D39</f>
        <v>0.73839999999999995</v>
      </c>
      <c r="I39" s="142">
        <f>178.5+161489.02</f>
        <v>161667.51999999999</v>
      </c>
      <c r="J39" s="182"/>
      <c r="K39" s="122"/>
      <c r="L39" s="35"/>
      <c r="M39" s="36"/>
    </row>
    <row r="40" spans="1:13" s="39" customFormat="1" x14ac:dyDescent="0.4">
      <c r="A40" s="98"/>
      <c r="B40" s="114" t="s">
        <v>11</v>
      </c>
      <c r="C40" s="142">
        <v>159253.47</v>
      </c>
      <c r="D40" s="142">
        <v>159253.47</v>
      </c>
      <c r="E40" s="142">
        <f>G40</f>
        <v>118187.33</v>
      </c>
      <c r="F40" s="143">
        <f>E40/D40</f>
        <v>0.74209999999999998</v>
      </c>
      <c r="G40" s="137">
        <v>118187.33</v>
      </c>
      <c r="H40" s="143">
        <f>G40/D40</f>
        <v>0.74209999999999998</v>
      </c>
      <c r="I40" s="142">
        <v>159253.47</v>
      </c>
      <c r="J40" s="182"/>
      <c r="K40" s="122"/>
      <c r="L40" s="35"/>
      <c r="M40" s="36"/>
    </row>
    <row r="41" spans="1:13" s="39" customFormat="1" x14ac:dyDescent="0.4">
      <c r="A41" s="98"/>
      <c r="B41" s="114" t="s">
        <v>13</v>
      </c>
      <c r="C41" s="20"/>
      <c r="D41" s="20"/>
      <c r="E41" s="20"/>
      <c r="F41" s="68"/>
      <c r="G41" s="21"/>
      <c r="H41" s="68"/>
      <c r="I41" s="20"/>
      <c r="J41" s="182"/>
      <c r="K41" s="122"/>
      <c r="L41" s="35"/>
      <c r="M41" s="36"/>
    </row>
    <row r="42" spans="1:13" s="39" customFormat="1" x14ac:dyDescent="0.4">
      <c r="A42" s="98"/>
      <c r="B42" s="114" t="s">
        <v>5</v>
      </c>
      <c r="C42" s="20"/>
      <c r="D42" s="20"/>
      <c r="E42" s="20"/>
      <c r="F42" s="68"/>
      <c r="G42" s="21"/>
      <c r="H42" s="68"/>
      <c r="I42" s="20"/>
      <c r="J42" s="182"/>
      <c r="K42" s="122"/>
      <c r="L42" s="35"/>
      <c r="M42" s="36"/>
    </row>
    <row r="43" spans="1:13" s="42" customFormat="1" ht="243" x14ac:dyDescent="0.25">
      <c r="A43" s="98" t="s">
        <v>10</v>
      </c>
      <c r="B43" s="115" t="s">
        <v>102</v>
      </c>
      <c r="C43" s="147">
        <f>C44+C45+C46+C47</f>
        <v>7574.19</v>
      </c>
      <c r="D43" s="147">
        <f>D44+D45+D46+D47</f>
        <v>7574.19</v>
      </c>
      <c r="E43" s="147">
        <f>E44+E45+E46+E47+E48</f>
        <v>3674.82</v>
      </c>
      <c r="F43" s="148">
        <f>E43/D43</f>
        <v>0.48520000000000002</v>
      </c>
      <c r="G43" s="144">
        <f>SUM(G44:G48)</f>
        <v>3674.82</v>
      </c>
      <c r="H43" s="148">
        <f>G43/D43</f>
        <v>0.48520000000000002</v>
      </c>
      <c r="I43" s="147">
        <f>I44+I45+I46+I47</f>
        <v>7574.19</v>
      </c>
      <c r="J43" s="208" t="s">
        <v>118</v>
      </c>
      <c r="K43" s="122"/>
      <c r="L43" s="35"/>
      <c r="M43" s="36"/>
    </row>
    <row r="44" spans="1:13" s="38" customFormat="1" x14ac:dyDescent="0.25">
      <c r="A44" s="118"/>
      <c r="B44" s="114" t="s">
        <v>4</v>
      </c>
      <c r="C44" s="142"/>
      <c r="D44" s="142"/>
      <c r="E44" s="142"/>
      <c r="F44" s="143"/>
      <c r="G44" s="137"/>
      <c r="H44" s="148"/>
      <c r="I44" s="142"/>
      <c r="J44" s="182"/>
      <c r="K44" s="122"/>
      <c r="L44" s="35"/>
      <c r="M44" s="36"/>
    </row>
    <row r="45" spans="1:13" s="38" customFormat="1" x14ac:dyDescent="0.25">
      <c r="A45" s="118"/>
      <c r="B45" s="114" t="s">
        <v>53</v>
      </c>
      <c r="C45" s="142">
        <v>6701</v>
      </c>
      <c r="D45" s="142">
        <v>6701</v>
      </c>
      <c r="E45" s="142">
        <v>3467.87</v>
      </c>
      <c r="F45" s="143">
        <f>E45/D45</f>
        <v>0.51749999999999996</v>
      </c>
      <c r="G45" s="137">
        <v>3467.87</v>
      </c>
      <c r="H45" s="143">
        <f t="shared" ref="H45:H46" si="14">G45/D45</f>
        <v>0.51749999999999996</v>
      </c>
      <c r="I45" s="142">
        <v>6701</v>
      </c>
      <c r="J45" s="182"/>
      <c r="K45" s="122"/>
      <c r="L45" s="35"/>
      <c r="M45" s="36"/>
    </row>
    <row r="46" spans="1:13" s="38" customFormat="1" x14ac:dyDescent="0.25">
      <c r="A46" s="118"/>
      <c r="B46" s="114" t="s">
        <v>11</v>
      </c>
      <c r="C46" s="142">
        <v>873.19</v>
      </c>
      <c r="D46" s="142">
        <v>873.19</v>
      </c>
      <c r="E46" s="142">
        <v>206.95</v>
      </c>
      <c r="F46" s="143">
        <f>E46/D46</f>
        <v>0.23699999999999999</v>
      </c>
      <c r="G46" s="137">
        <v>206.95</v>
      </c>
      <c r="H46" s="143">
        <f t="shared" si="14"/>
        <v>0.23699999999999999</v>
      </c>
      <c r="I46" s="142">
        <v>873.19</v>
      </c>
      <c r="J46" s="182"/>
      <c r="K46" s="122"/>
      <c r="L46" s="35"/>
      <c r="M46" s="36"/>
    </row>
    <row r="47" spans="1:13" s="38" customFormat="1" x14ac:dyDescent="0.25">
      <c r="A47" s="118"/>
      <c r="B47" s="114" t="s">
        <v>13</v>
      </c>
      <c r="C47" s="20">
        <v>0</v>
      </c>
      <c r="D47" s="20">
        <v>0</v>
      </c>
      <c r="E47" s="20"/>
      <c r="F47" s="68">
        <v>0</v>
      </c>
      <c r="G47" s="45"/>
      <c r="H47" s="68"/>
      <c r="I47" s="20">
        <v>0</v>
      </c>
      <c r="J47" s="182"/>
      <c r="K47" s="122"/>
      <c r="L47" s="35"/>
      <c r="M47" s="36"/>
    </row>
    <row r="48" spans="1:13" s="38" customFormat="1" ht="33.75" customHeight="1" x14ac:dyDescent="0.25">
      <c r="A48" s="118"/>
      <c r="B48" s="114" t="s">
        <v>5</v>
      </c>
      <c r="C48" s="20"/>
      <c r="D48" s="20"/>
      <c r="E48" s="20"/>
      <c r="F48" s="68"/>
      <c r="G48" s="21"/>
      <c r="H48" s="68"/>
      <c r="I48" s="20"/>
      <c r="J48" s="182"/>
      <c r="K48" s="122"/>
      <c r="L48" s="35"/>
      <c r="M48" s="36"/>
    </row>
    <row r="49" spans="1:13" s="38" customFormat="1" ht="247.5" customHeight="1" x14ac:dyDescent="0.25">
      <c r="A49" s="98" t="s">
        <v>35</v>
      </c>
      <c r="B49" s="115" t="s">
        <v>103</v>
      </c>
      <c r="C49" s="144">
        <f>C50+C51+C52+C53</f>
        <v>9497.1</v>
      </c>
      <c r="D49" s="144">
        <f t="shared" ref="D49:E49" si="15">D50+D51+D52+D53</f>
        <v>9497.1</v>
      </c>
      <c r="E49" s="144">
        <f t="shared" si="15"/>
        <v>6096.42</v>
      </c>
      <c r="F49" s="145">
        <f t="shared" ref="F49:F51" si="16">E49/D49</f>
        <v>0.64190000000000003</v>
      </c>
      <c r="G49" s="144">
        <f>G50+G51+G52+G53</f>
        <v>5895.1</v>
      </c>
      <c r="H49" s="145">
        <f t="shared" ref="H49:H51" si="17">G49/D49</f>
        <v>0.62070000000000003</v>
      </c>
      <c r="I49" s="160">
        <f>I50+I51+I52+I53</f>
        <v>9497.1</v>
      </c>
      <c r="J49" s="181" t="s">
        <v>116</v>
      </c>
      <c r="K49" s="122"/>
      <c r="L49" s="35"/>
      <c r="M49" s="36"/>
    </row>
    <row r="50" spans="1:13" s="38" customFormat="1" x14ac:dyDescent="0.25">
      <c r="A50" s="98"/>
      <c r="B50" s="114" t="s">
        <v>4</v>
      </c>
      <c r="C50" s="144"/>
      <c r="D50" s="144"/>
      <c r="E50" s="144"/>
      <c r="F50" s="145"/>
      <c r="G50" s="144"/>
      <c r="H50" s="145"/>
      <c r="I50" s="75"/>
      <c r="J50" s="182"/>
      <c r="K50" s="122"/>
      <c r="L50" s="35"/>
      <c r="M50" s="36"/>
    </row>
    <row r="51" spans="1:13" s="38" customFormat="1" x14ac:dyDescent="0.25">
      <c r="A51" s="98"/>
      <c r="B51" s="114" t="s">
        <v>16</v>
      </c>
      <c r="C51" s="137">
        <v>9497.1</v>
      </c>
      <c r="D51" s="137">
        <v>9497.1</v>
      </c>
      <c r="E51" s="137">
        <v>6096.42</v>
      </c>
      <c r="F51" s="138">
        <f t="shared" si="16"/>
        <v>0.64190000000000003</v>
      </c>
      <c r="G51" s="137">
        <v>5895.1</v>
      </c>
      <c r="H51" s="138">
        <f t="shared" si="17"/>
        <v>0.62070000000000003</v>
      </c>
      <c r="I51" s="137">
        <f>8749.2+672.2+75.7</f>
        <v>9497.1</v>
      </c>
      <c r="J51" s="182"/>
      <c r="K51" s="122"/>
      <c r="L51" s="35"/>
      <c r="M51" s="36"/>
    </row>
    <row r="52" spans="1:13" s="38" customFormat="1" x14ac:dyDescent="0.25">
      <c r="A52" s="98"/>
      <c r="B52" s="114" t="s">
        <v>11</v>
      </c>
      <c r="C52" s="75"/>
      <c r="D52" s="75"/>
      <c r="E52" s="75"/>
      <c r="F52" s="78"/>
      <c r="G52" s="75"/>
      <c r="H52" s="78"/>
      <c r="I52" s="75"/>
      <c r="J52" s="182"/>
      <c r="K52" s="122"/>
      <c r="L52" s="35"/>
      <c r="M52" s="36"/>
    </row>
    <row r="53" spans="1:13" s="38" customFormat="1" x14ac:dyDescent="0.25">
      <c r="A53" s="98"/>
      <c r="B53" s="114" t="s">
        <v>13</v>
      </c>
      <c r="C53" s="75"/>
      <c r="D53" s="75"/>
      <c r="E53" s="75"/>
      <c r="F53" s="78"/>
      <c r="G53" s="75"/>
      <c r="H53" s="78"/>
      <c r="I53" s="75"/>
      <c r="J53" s="182"/>
      <c r="K53" s="122"/>
      <c r="L53" s="35"/>
      <c r="M53" s="36"/>
    </row>
    <row r="54" spans="1:13" s="38" customFormat="1" x14ac:dyDescent="0.25">
      <c r="A54" s="98"/>
      <c r="B54" s="114" t="s">
        <v>5</v>
      </c>
      <c r="C54" s="21"/>
      <c r="D54" s="21"/>
      <c r="E54" s="21"/>
      <c r="F54" s="69"/>
      <c r="G54" s="21"/>
      <c r="H54" s="69"/>
      <c r="I54" s="21"/>
      <c r="J54" s="182"/>
      <c r="K54" s="122"/>
      <c r="L54" s="35"/>
      <c r="M54" s="36"/>
    </row>
    <row r="55" spans="1:13" s="46" customFormat="1" ht="303.75" x14ac:dyDescent="0.25">
      <c r="A55" s="98" t="s">
        <v>17</v>
      </c>
      <c r="B55" s="101" t="s">
        <v>97</v>
      </c>
      <c r="C55" s="139">
        <f>C56+C57+C58+C59+C60</f>
        <v>1797</v>
      </c>
      <c r="D55" s="139">
        <f>D56+D57+D58+D59+D60</f>
        <v>4107.8</v>
      </c>
      <c r="E55" s="139">
        <f t="shared" ref="E55" si="18">E56+E57+E58+E59+E60</f>
        <v>1703.92</v>
      </c>
      <c r="F55" s="140">
        <f>E55/D55</f>
        <v>0.4148</v>
      </c>
      <c r="G55" s="139">
        <f>G56+G57+G58+G59+G60</f>
        <v>1703.92</v>
      </c>
      <c r="H55" s="140">
        <f>G55/D55</f>
        <v>0.4148</v>
      </c>
      <c r="I55" s="139">
        <f>I56+I57+I58+I59+I60</f>
        <v>4107.8</v>
      </c>
      <c r="J55" s="181" t="s">
        <v>130</v>
      </c>
      <c r="K55" s="122"/>
      <c r="L55" s="35"/>
      <c r="M55" s="36"/>
    </row>
    <row r="56" spans="1:13" s="38" customFormat="1" x14ac:dyDescent="0.25">
      <c r="A56" s="98"/>
      <c r="B56" s="96" t="s">
        <v>4</v>
      </c>
      <c r="C56" s="137">
        <v>0</v>
      </c>
      <c r="D56" s="137">
        <v>0</v>
      </c>
      <c r="E56" s="137">
        <v>0</v>
      </c>
      <c r="F56" s="138"/>
      <c r="G56" s="137">
        <v>0</v>
      </c>
      <c r="H56" s="138"/>
      <c r="I56" s="137">
        <v>0</v>
      </c>
      <c r="J56" s="182"/>
      <c r="K56" s="122"/>
      <c r="L56" s="35"/>
      <c r="M56" s="36"/>
    </row>
    <row r="57" spans="1:13" s="38" customFormat="1" x14ac:dyDescent="0.25">
      <c r="A57" s="98"/>
      <c r="B57" s="96" t="s">
        <v>53</v>
      </c>
      <c r="C57" s="137">
        <v>1797</v>
      </c>
      <c r="D57" s="137">
        <v>4107.8</v>
      </c>
      <c r="E57" s="137">
        <v>1703.92</v>
      </c>
      <c r="F57" s="138">
        <f t="shared" ref="F57" si="19">E57/D57</f>
        <v>0.4148</v>
      </c>
      <c r="G57" s="137">
        <v>1703.92</v>
      </c>
      <c r="H57" s="138">
        <f t="shared" ref="H57" si="20">G57/D57</f>
        <v>0.4148</v>
      </c>
      <c r="I57" s="137">
        <f>1080.8+3027</f>
        <v>4107.8</v>
      </c>
      <c r="J57" s="182"/>
      <c r="K57" s="122"/>
      <c r="L57" s="35"/>
      <c r="M57" s="36"/>
    </row>
    <row r="58" spans="1:13" s="38" customFormat="1" x14ac:dyDescent="0.25">
      <c r="A58" s="98"/>
      <c r="B58" s="96" t="s">
        <v>11</v>
      </c>
      <c r="C58" s="137">
        <v>0</v>
      </c>
      <c r="D58" s="137">
        <v>0</v>
      </c>
      <c r="E58" s="137">
        <f>G58</f>
        <v>0</v>
      </c>
      <c r="F58" s="138"/>
      <c r="G58" s="137">
        <v>0</v>
      </c>
      <c r="H58" s="138"/>
      <c r="I58" s="21">
        <v>0</v>
      </c>
      <c r="J58" s="182"/>
      <c r="K58" s="122"/>
      <c r="L58" s="35"/>
      <c r="M58" s="36"/>
    </row>
    <row r="59" spans="1:13" s="38" customFormat="1" x14ac:dyDescent="0.25">
      <c r="A59" s="98"/>
      <c r="B59" s="96" t="s">
        <v>13</v>
      </c>
      <c r="C59" s="21"/>
      <c r="D59" s="21"/>
      <c r="E59" s="21"/>
      <c r="F59" s="69"/>
      <c r="G59" s="21"/>
      <c r="H59" s="69"/>
      <c r="I59" s="21"/>
      <c r="J59" s="182"/>
      <c r="K59" s="122"/>
      <c r="L59" s="35"/>
      <c r="M59" s="36"/>
    </row>
    <row r="60" spans="1:13" s="38" customFormat="1" ht="47.25" customHeight="1" x14ac:dyDescent="0.25">
      <c r="A60" s="98"/>
      <c r="B60" s="97" t="s">
        <v>5</v>
      </c>
      <c r="C60" s="21"/>
      <c r="D60" s="21"/>
      <c r="E60" s="21"/>
      <c r="F60" s="69"/>
      <c r="G60" s="21"/>
      <c r="H60" s="69"/>
      <c r="I60" s="21"/>
      <c r="J60" s="182"/>
      <c r="K60" s="122"/>
      <c r="L60" s="35"/>
      <c r="M60" s="36"/>
    </row>
    <row r="61" spans="1:13" s="79" customFormat="1" ht="61.5" customHeight="1" x14ac:dyDescent="0.25">
      <c r="A61" s="98" t="s">
        <v>18</v>
      </c>
      <c r="B61" s="99" t="s">
        <v>66</v>
      </c>
      <c r="C61" s="75"/>
      <c r="D61" s="75"/>
      <c r="E61" s="128"/>
      <c r="F61" s="78"/>
      <c r="G61" s="75"/>
      <c r="H61" s="78"/>
      <c r="I61" s="129"/>
      <c r="J61" s="123" t="s">
        <v>36</v>
      </c>
      <c r="K61" s="122"/>
      <c r="L61" s="58"/>
      <c r="M61" s="59"/>
    </row>
    <row r="62" spans="1:13" s="63" customFormat="1" ht="124.5" customHeight="1" x14ac:dyDescent="0.25">
      <c r="A62" s="112" t="s">
        <v>19</v>
      </c>
      <c r="B62" s="99" t="s">
        <v>95</v>
      </c>
      <c r="C62" s="160">
        <f>SUM(C63:C66)</f>
        <v>356332.91</v>
      </c>
      <c r="D62" s="160">
        <f>SUM(D63:D66)</f>
        <v>875236.11</v>
      </c>
      <c r="E62" s="160">
        <f>SUM(E63:E66)</f>
        <v>227577.06</v>
      </c>
      <c r="F62" s="161">
        <f>E62/D62</f>
        <v>0.26</v>
      </c>
      <c r="G62" s="160">
        <f t="shared" ref="G62" si="21">SUM(G63:G67)</f>
        <v>227570.51</v>
      </c>
      <c r="H62" s="162">
        <f>G62/D62</f>
        <v>0.26</v>
      </c>
      <c r="I62" s="160">
        <f>SUM(I63:I66)</f>
        <v>875236.11</v>
      </c>
      <c r="J62" s="209"/>
      <c r="K62" s="122"/>
      <c r="L62" s="58"/>
      <c r="M62" s="59"/>
    </row>
    <row r="63" spans="1:13" s="61" customFormat="1" x14ac:dyDescent="0.25">
      <c r="A63" s="98"/>
      <c r="B63" s="97" t="s">
        <v>4</v>
      </c>
      <c r="C63" s="137">
        <f t="shared" ref="C63:E67" si="22">C69+C123</f>
        <v>11670.93</v>
      </c>
      <c r="D63" s="137">
        <f t="shared" si="22"/>
        <v>12966.43</v>
      </c>
      <c r="E63" s="142">
        <f t="shared" si="22"/>
        <v>3409.2</v>
      </c>
      <c r="F63" s="138">
        <f t="shared" ref="F63:F65" si="23">E63/D63</f>
        <v>0.26290000000000002</v>
      </c>
      <c r="G63" s="142">
        <f>G69+G123</f>
        <v>3409.2</v>
      </c>
      <c r="H63" s="138">
        <f t="shared" ref="H63:H65" si="24">G63/D63</f>
        <v>0.26290000000000002</v>
      </c>
      <c r="I63" s="137">
        <f>I69+I123</f>
        <v>12966.43</v>
      </c>
      <c r="J63" s="209"/>
      <c r="K63" s="122"/>
      <c r="L63" s="58"/>
      <c r="M63" s="59"/>
    </row>
    <row r="64" spans="1:13" s="61" customFormat="1" x14ac:dyDescent="0.25">
      <c r="A64" s="98"/>
      <c r="B64" s="97" t="s">
        <v>37</v>
      </c>
      <c r="C64" s="137">
        <f t="shared" si="22"/>
        <v>278858.84000000003</v>
      </c>
      <c r="D64" s="137">
        <f t="shared" si="22"/>
        <v>738576.44</v>
      </c>
      <c r="E64" s="142">
        <f t="shared" si="22"/>
        <v>171887.15</v>
      </c>
      <c r="F64" s="138">
        <f t="shared" si="23"/>
        <v>0.23269999999999999</v>
      </c>
      <c r="G64" s="142">
        <f>G70+G124</f>
        <v>171880.6</v>
      </c>
      <c r="H64" s="138">
        <f t="shared" si="24"/>
        <v>0.23269999999999999</v>
      </c>
      <c r="I64" s="137">
        <f>I70+I124</f>
        <v>738576.44</v>
      </c>
      <c r="J64" s="209"/>
      <c r="K64" s="122"/>
      <c r="L64" s="58"/>
      <c r="M64" s="59"/>
    </row>
    <row r="65" spans="1:13" s="61" customFormat="1" x14ac:dyDescent="0.25">
      <c r="A65" s="98"/>
      <c r="B65" s="97" t="s">
        <v>11</v>
      </c>
      <c r="C65" s="137">
        <f t="shared" si="22"/>
        <v>65803.14</v>
      </c>
      <c r="D65" s="137">
        <f t="shared" si="22"/>
        <v>123693.24</v>
      </c>
      <c r="E65" s="137">
        <f t="shared" si="22"/>
        <v>52280.71</v>
      </c>
      <c r="F65" s="138">
        <f t="shared" si="23"/>
        <v>0.42270000000000002</v>
      </c>
      <c r="G65" s="137">
        <f>G71+G125</f>
        <v>52280.71</v>
      </c>
      <c r="H65" s="138">
        <f t="shared" si="24"/>
        <v>0.42270000000000002</v>
      </c>
      <c r="I65" s="137">
        <f>I71+I125</f>
        <v>123693.24</v>
      </c>
      <c r="J65" s="209"/>
      <c r="K65" s="122"/>
      <c r="L65" s="58"/>
      <c r="M65" s="59"/>
    </row>
    <row r="66" spans="1:13" s="61" customFormat="1" x14ac:dyDescent="0.25">
      <c r="A66" s="98"/>
      <c r="B66" s="97" t="s">
        <v>13</v>
      </c>
      <c r="C66" s="21">
        <f t="shared" si="22"/>
        <v>0</v>
      </c>
      <c r="D66" s="137">
        <f t="shared" si="22"/>
        <v>0</v>
      </c>
      <c r="E66" s="21">
        <f t="shared" si="22"/>
        <v>0</v>
      </c>
      <c r="F66" s="69">
        <v>0</v>
      </c>
      <c r="G66" s="20"/>
      <c r="H66" s="69">
        <v>0</v>
      </c>
      <c r="I66" s="21">
        <f>I72+I126</f>
        <v>0</v>
      </c>
      <c r="J66" s="209"/>
      <c r="K66" s="122"/>
      <c r="L66" s="58"/>
      <c r="M66" s="59"/>
    </row>
    <row r="67" spans="1:13" s="61" customFormat="1" collapsed="1" x14ac:dyDescent="0.25">
      <c r="A67" s="98"/>
      <c r="B67" s="97" t="s">
        <v>5</v>
      </c>
      <c r="C67" s="21">
        <f t="shared" si="22"/>
        <v>0</v>
      </c>
      <c r="D67" s="21">
        <f t="shared" si="22"/>
        <v>0</v>
      </c>
      <c r="E67" s="21">
        <f t="shared" si="22"/>
        <v>0</v>
      </c>
      <c r="F67" s="69"/>
      <c r="G67" s="21"/>
      <c r="H67" s="69"/>
      <c r="I67" s="21">
        <f>I73+I127</f>
        <v>0</v>
      </c>
      <c r="J67" s="209"/>
      <c r="K67" s="122"/>
      <c r="L67" s="58"/>
      <c r="M67" s="59"/>
    </row>
    <row r="68" spans="1:13" s="57" customFormat="1" ht="40.5" x14ac:dyDescent="0.25">
      <c r="A68" s="82" t="s">
        <v>42</v>
      </c>
      <c r="B68" s="91" t="s">
        <v>77</v>
      </c>
      <c r="C68" s="169">
        <f>SUM(C69:C73)</f>
        <v>339762.29</v>
      </c>
      <c r="D68" s="169">
        <f>SUM(D69:D73)</f>
        <v>858120.68</v>
      </c>
      <c r="E68" s="169">
        <f>SUM(E69:E73)</f>
        <v>223194.71</v>
      </c>
      <c r="F68" s="170">
        <f>E68/D68</f>
        <v>0.2601</v>
      </c>
      <c r="G68" s="169">
        <f>SUM(G69:G73)</f>
        <v>223194.71</v>
      </c>
      <c r="H68" s="170">
        <f>G68/D68</f>
        <v>0.2601</v>
      </c>
      <c r="I68" s="169">
        <f>SUM(I69:I73)</f>
        <v>858120.68</v>
      </c>
      <c r="J68" s="211"/>
      <c r="K68" s="122"/>
      <c r="L68" s="56"/>
      <c r="M68" s="53"/>
    </row>
    <row r="69" spans="1:13" s="55" customFormat="1" x14ac:dyDescent="0.25">
      <c r="A69" s="109"/>
      <c r="B69" s="163" t="s">
        <v>4</v>
      </c>
      <c r="C69" s="137">
        <f t="shared" ref="C69:I71" si="25">C111+C75</f>
        <v>0</v>
      </c>
      <c r="D69" s="137">
        <f t="shared" si="25"/>
        <v>0</v>
      </c>
      <c r="E69" s="137">
        <f t="shared" si="25"/>
        <v>0</v>
      </c>
      <c r="F69" s="138">
        <f t="shared" si="25"/>
        <v>0</v>
      </c>
      <c r="G69" s="137">
        <f t="shared" si="25"/>
        <v>0</v>
      </c>
      <c r="H69" s="138">
        <f t="shared" si="25"/>
        <v>0</v>
      </c>
      <c r="I69" s="137">
        <f t="shared" si="25"/>
        <v>0</v>
      </c>
      <c r="J69" s="211"/>
      <c r="K69" s="122"/>
      <c r="L69" s="52"/>
      <c r="M69" s="53"/>
    </row>
    <row r="70" spans="1:13" s="55" customFormat="1" x14ac:dyDescent="0.25">
      <c r="A70" s="109"/>
      <c r="B70" s="163" t="s">
        <v>52</v>
      </c>
      <c r="C70" s="137">
        <f t="shared" si="25"/>
        <v>274232.40000000002</v>
      </c>
      <c r="D70" s="137">
        <f>D112+D76</f>
        <v>734649.4</v>
      </c>
      <c r="E70" s="137">
        <f t="shared" si="25"/>
        <v>170969.49</v>
      </c>
      <c r="F70" s="138">
        <f t="shared" si="25"/>
        <v>1.8169999999999999</v>
      </c>
      <c r="G70" s="137">
        <f t="shared" si="25"/>
        <v>170969.49</v>
      </c>
      <c r="H70" s="138">
        <f t="shared" si="25"/>
        <v>1.8169999999999999</v>
      </c>
      <c r="I70" s="137">
        <f t="shared" si="25"/>
        <v>734649.4</v>
      </c>
      <c r="J70" s="211"/>
      <c r="K70" s="122"/>
      <c r="L70" s="52"/>
      <c r="M70" s="53"/>
    </row>
    <row r="71" spans="1:13" s="55" customFormat="1" x14ac:dyDescent="0.25">
      <c r="A71" s="109"/>
      <c r="B71" s="163" t="s">
        <v>11</v>
      </c>
      <c r="C71" s="137">
        <f t="shared" si="25"/>
        <v>65529.89</v>
      </c>
      <c r="D71" s="137">
        <f t="shared" si="25"/>
        <v>123471.28</v>
      </c>
      <c r="E71" s="137">
        <f t="shared" si="25"/>
        <v>52225.22</v>
      </c>
      <c r="F71" s="138">
        <f t="shared" si="25"/>
        <v>1.9160999999999999</v>
      </c>
      <c r="G71" s="137">
        <f t="shared" si="25"/>
        <v>52225.22</v>
      </c>
      <c r="H71" s="138">
        <f t="shared" si="25"/>
        <v>1.9160999999999999</v>
      </c>
      <c r="I71" s="137">
        <f t="shared" si="25"/>
        <v>123471.28</v>
      </c>
      <c r="J71" s="211"/>
      <c r="K71" s="122"/>
      <c r="L71" s="52"/>
      <c r="M71" s="53"/>
    </row>
    <row r="72" spans="1:13" s="55" customFormat="1" x14ac:dyDescent="0.25">
      <c r="A72" s="109"/>
      <c r="B72" s="163" t="s">
        <v>13</v>
      </c>
      <c r="C72" s="137"/>
      <c r="D72" s="137"/>
      <c r="E72" s="137"/>
      <c r="F72" s="138">
        <v>0</v>
      </c>
      <c r="G72" s="137"/>
      <c r="H72" s="138">
        <v>0</v>
      </c>
      <c r="I72" s="137"/>
      <c r="J72" s="211"/>
      <c r="K72" s="122"/>
      <c r="L72" s="52"/>
      <c r="M72" s="53"/>
    </row>
    <row r="73" spans="1:13" s="55" customFormat="1" x14ac:dyDescent="0.25">
      <c r="A73" s="109"/>
      <c r="B73" s="163" t="s">
        <v>5</v>
      </c>
      <c r="C73" s="137">
        <f t="shared" ref="C73:I73" si="26">C79+C115</f>
        <v>0</v>
      </c>
      <c r="D73" s="137">
        <f t="shared" si="26"/>
        <v>0</v>
      </c>
      <c r="E73" s="137">
        <f t="shared" si="26"/>
        <v>0</v>
      </c>
      <c r="F73" s="138">
        <f t="shared" si="26"/>
        <v>0</v>
      </c>
      <c r="G73" s="137">
        <f t="shared" si="26"/>
        <v>0</v>
      </c>
      <c r="H73" s="138">
        <f t="shared" si="26"/>
        <v>0</v>
      </c>
      <c r="I73" s="137">
        <f t="shared" si="26"/>
        <v>0</v>
      </c>
      <c r="J73" s="211"/>
      <c r="K73" s="122"/>
      <c r="L73" s="52"/>
      <c r="M73" s="53"/>
    </row>
    <row r="74" spans="1:13" s="57" customFormat="1" ht="101.25" x14ac:dyDescent="0.25">
      <c r="A74" s="110" t="s">
        <v>43</v>
      </c>
      <c r="B74" s="111" t="s">
        <v>82</v>
      </c>
      <c r="C74" s="169">
        <f>SUM(C75:C79)</f>
        <v>138647.85999999999</v>
      </c>
      <c r="D74" s="169">
        <f>SUM(D75:D79)</f>
        <v>650715.15</v>
      </c>
      <c r="E74" s="169">
        <f>SUM(E75:E79)</f>
        <v>26891.07</v>
      </c>
      <c r="F74" s="170">
        <f>E74/D74</f>
        <v>4.1300000000000003E-2</v>
      </c>
      <c r="G74" s="169">
        <f>SUM(G75:G79)</f>
        <v>26891.07</v>
      </c>
      <c r="H74" s="170">
        <f>G74/D74</f>
        <v>4.1300000000000003E-2</v>
      </c>
      <c r="I74" s="169">
        <f>SUM(I75:I79)</f>
        <v>650715.15</v>
      </c>
      <c r="J74" s="130"/>
      <c r="K74" s="122"/>
      <c r="L74" s="56"/>
      <c r="M74" s="56"/>
    </row>
    <row r="75" spans="1:13" s="55" customFormat="1" x14ac:dyDescent="0.25">
      <c r="A75" s="80"/>
      <c r="B75" s="163" t="s">
        <v>4</v>
      </c>
      <c r="C75" s="137"/>
      <c r="D75" s="160"/>
      <c r="E75" s="137"/>
      <c r="F75" s="138"/>
      <c r="G75" s="137"/>
      <c r="H75" s="138"/>
      <c r="I75" s="137"/>
      <c r="J75" s="131"/>
      <c r="K75" s="122"/>
      <c r="L75" s="52"/>
      <c r="M75" s="53"/>
    </row>
    <row r="76" spans="1:13" s="55" customFormat="1" x14ac:dyDescent="0.25">
      <c r="A76" s="80"/>
      <c r="B76" s="163" t="s">
        <v>52</v>
      </c>
      <c r="C76" s="137">
        <f t="shared" ref="C76:H77" si="27">C88+C94+C100+C82</f>
        <v>123396.6</v>
      </c>
      <c r="D76" s="137">
        <f>D88+D94+D100+D82+D106</f>
        <v>577522.5</v>
      </c>
      <c r="E76" s="137">
        <f t="shared" si="27"/>
        <v>23741.759999999998</v>
      </c>
      <c r="F76" s="137">
        <f t="shared" si="27"/>
        <v>0.88</v>
      </c>
      <c r="G76" s="137">
        <f t="shared" si="27"/>
        <v>23741.759999999998</v>
      </c>
      <c r="H76" s="137">
        <f t="shared" si="27"/>
        <v>0.88</v>
      </c>
      <c r="I76" s="137">
        <f>I88+I94+I100+I82+I106</f>
        <v>577522.5</v>
      </c>
      <c r="J76" s="131"/>
      <c r="K76" s="122"/>
      <c r="L76" s="52"/>
      <c r="M76" s="53"/>
    </row>
    <row r="77" spans="1:13" s="55" customFormat="1" x14ac:dyDescent="0.25">
      <c r="A77" s="80"/>
      <c r="B77" s="163" t="s">
        <v>38</v>
      </c>
      <c r="C77" s="137">
        <f t="shared" si="27"/>
        <v>15251.26</v>
      </c>
      <c r="D77" s="137">
        <f>D89+D95+D101+D83+D107</f>
        <v>73192.649999999994</v>
      </c>
      <c r="E77" s="137">
        <f t="shared" si="27"/>
        <v>3149.31</v>
      </c>
      <c r="F77" s="137">
        <f t="shared" si="27"/>
        <v>0.94</v>
      </c>
      <c r="G77" s="137">
        <f t="shared" si="27"/>
        <v>3149.31</v>
      </c>
      <c r="H77" s="137">
        <f t="shared" si="27"/>
        <v>0.94</v>
      </c>
      <c r="I77" s="137">
        <f>I89+I95+I101+I83+I107</f>
        <v>73192.649999999994</v>
      </c>
      <c r="J77" s="131"/>
      <c r="K77" s="122"/>
      <c r="L77" s="52"/>
      <c r="M77" s="53"/>
    </row>
    <row r="78" spans="1:13" s="55" customFormat="1" x14ac:dyDescent="0.25">
      <c r="A78" s="80"/>
      <c r="B78" s="163" t="s">
        <v>13</v>
      </c>
      <c r="C78" s="137"/>
      <c r="D78" s="137"/>
      <c r="E78" s="137"/>
      <c r="F78" s="138"/>
      <c r="G78" s="137"/>
      <c r="H78" s="138"/>
      <c r="I78" s="137"/>
      <c r="J78" s="131"/>
      <c r="K78" s="122"/>
      <c r="L78" s="52"/>
      <c r="M78" s="53"/>
    </row>
    <row r="79" spans="1:13" s="55" customFormat="1" x14ac:dyDescent="0.25">
      <c r="A79" s="80"/>
      <c r="B79" s="163" t="s">
        <v>5</v>
      </c>
      <c r="C79" s="137"/>
      <c r="D79" s="160"/>
      <c r="E79" s="137"/>
      <c r="F79" s="138"/>
      <c r="G79" s="137"/>
      <c r="H79" s="138"/>
      <c r="I79" s="137"/>
      <c r="J79" s="131"/>
      <c r="K79" s="122"/>
      <c r="L79" s="52"/>
      <c r="M79" s="53"/>
    </row>
    <row r="80" spans="1:13" s="57" customFormat="1" ht="60.75" customHeight="1" x14ac:dyDescent="0.25">
      <c r="A80" s="88" t="s">
        <v>83</v>
      </c>
      <c r="B80" s="92" t="s">
        <v>78</v>
      </c>
      <c r="C80" s="156">
        <f>SUM(C81:C85)</f>
        <v>105890.26</v>
      </c>
      <c r="D80" s="156">
        <f>SUM(D81:D85)</f>
        <v>604004.98</v>
      </c>
      <c r="E80" s="156">
        <f>SUM(E81:E85)</f>
        <v>0</v>
      </c>
      <c r="F80" s="157">
        <f>E80/D80</f>
        <v>0</v>
      </c>
      <c r="G80" s="156">
        <f>SUM(G81:G85)</f>
        <v>0</v>
      </c>
      <c r="H80" s="157">
        <f>G80/D80</f>
        <v>0</v>
      </c>
      <c r="I80" s="156">
        <f>SUM(I81:I85)</f>
        <v>604004.98</v>
      </c>
      <c r="J80" s="212" t="s">
        <v>115</v>
      </c>
      <c r="K80" s="122"/>
      <c r="L80" s="56"/>
      <c r="M80" s="56"/>
    </row>
    <row r="81" spans="1:13" s="55" customFormat="1" x14ac:dyDescent="0.25">
      <c r="A81" s="81"/>
      <c r="B81" s="93" t="s">
        <v>4</v>
      </c>
      <c r="C81" s="137"/>
      <c r="D81" s="154"/>
      <c r="E81" s="137"/>
      <c r="F81" s="138"/>
      <c r="G81" s="137"/>
      <c r="H81" s="138"/>
      <c r="I81" s="137"/>
      <c r="J81" s="213"/>
      <c r="K81" s="122"/>
      <c r="L81" s="52"/>
      <c r="M81" s="53"/>
    </row>
    <row r="82" spans="1:13" s="55" customFormat="1" x14ac:dyDescent="0.25">
      <c r="A82" s="81"/>
      <c r="B82" s="93" t="s">
        <v>52</v>
      </c>
      <c r="C82" s="137">
        <v>94242.33</v>
      </c>
      <c r="D82" s="137">
        <v>537564.43000000005</v>
      </c>
      <c r="E82" s="137">
        <v>0</v>
      </c>
      <c r="F82" s="138">
        <f>E82/D82</f>
        <v>0</v>
      </c>
      <c r="G82" s="137">
        <v>0</v>
      </c>
      <c r="H82" s="138">
        <f>G82/D82</f>
        <v>0</v>
      </c>
      <c r="I82" s="137">
        <v>537564.43000000005</v>
      </c>
      <c r="J82" s="213"/>
      <c r="K82" s="122"/>
      <c r="L82" s="52"/>
      <c r="M82" s="53"/>
    </row>
    <row r="83" spans="1:13" s="55" customFormat="1" x14ac:dyDescent="0.25">
      <c r="A83" s="81"/>
      <c r="B83" s="93" t="s">
        <v>38</v>
      </c>
      <c r="C83" s="137">
        <v>11647.93</v>
      </c>
      <c r="D83" s="137">
        <v>66440.55</v>
      </c>
      <c r="E83" s="137">
        <v>0</v>
      </c>
      <c r="F83" s="138">
        <f>E83/D83</f>
        <v>0</v>
      </c>
      <c r="G83" s="137">
        <v>0</v>
      </c>
      <c r="H83" s="138">
        <f>G83/D83</f>
        <v>0</v>
      </c>
      <c r="I83" s="137">
        <v>66440.55</v>
      </c>
      <c r="J83" s="213"/>
      <c r="K83" s="122"/>
      <c r="L83" s="52"/>
      <c r="M83" s="53"/>
    </row>
    <row r="84" spans="1:13" s="55" customFormat="1" x14ac:dyDescent="0.25">
      <c r="A84" s="81"/>
      <c r="B84" s="93" t="s">
        <v>13</v>
      </c>
      <c r="C84" s="137"/>
      <c r="D84" s="137"/>
      <c r="E84" s="137"/>
      <c r="F84" s="138"/>
      <c r="G84" s="137"/>
      <c r="H84" s="138"/>
      <c r="I84" s="137"/>
      <c r="J84" s="213"/>
      <c r="K84" s="122"/>
      <c r="L84" s="52"/>
      <c r="M84" s="53"/>
    </row>
    <row r="85" spans="1:13" s="55" customFormat="1" x14ac:dyDescent="0.25">
      <c r="A85" s="81"/>
      <c r="B85" s="93" t="s">
        <v>5</v>
      </c>
      <c r="C85" s="137"/>
      <c r="D85" s="154"/>
      <c r="E85" s="137"/>
      <c r="F85" s="138"/>
      <c r="G85" s="137"/>
      <c r="H85" s="138"/>
      <c r="I85" s="137"/>
      <c r="J85" s="214"/>
      <c r="K85" s="122"/>
      <c r="L85" s="52"/>
      <c r="M85" s="53"/>
    </row>
    <row r="86" spans="1:13" s="57" customFormat="1" ht="60.75" customHeight="1" x14ac:dyDescent="0.25">
      <c r="A86" s="83" t="s">
        <v>84</v>
      </c>
      <c r="B86" s="90" t="s">
        <v>90</v>
      </c>
      <c r="C86" s="151">
        <f>SUM(C87:C91)</f>
        <v>30324.68</v>
      </c>
      <c r="D86" s="151">
        <f>SUM(D87:D91)</f>
        <v>30324.68</v>
      </c>
      <c r="E86" s="151">
        <f>SUM(E87:E91)</f>
        <v>26891.07</v>
      </c>
      <c r="F86" s="158">
        <f>E86/D86</f>
        <v>0.88680000000000003</v>
      </c>
      <c r="G86" s="151">
        <f>SUM(G87:G91)</f>
        <v>26891.07</v>
      </c>
      <c r="H86" s="158">
        <f>G86/D86</f>
        <v>0.88680000000000003</v>
      </c>
      <c r="I86" s="151">
        <f>SUM(I87:I91)</f>
        <v>30324.68</v>
      </c>
      <c r="J86" s="212" t="s">
        <v>120</v>
      </c>
      <c r="K86" s="122"/>
      <c r="L86" s="56"/>
      <c r="M86" s="56"/>
    </row>
    <row r="87" spans="1:13" s="55" customFormat="1" x14ac:dyDescent="0.25">
      <c r="A87" s="81"/>
      <c r="B87" s="93" t="s">
        <v>4</v>
      </c>
      <c r="C87" s="137"/>
      <c r="D87" s="154"/>
      <c r="E87" s="137"/>
      <c r="F87" s="138"/>
      <c r="G87" s="137"/>
      <c r="H87" s="138"/>
      <c r="I87" s="137"/>
      <c r="J87" s="213"/>
      <c r="K87" s="122"/>
      <c r="L87" s="52"/>
      <c r="M87" s="53"/>
    </row>
    <row r="88" spans="1:13" s="55" customFormat="1" x14ac:dyDescent="0.25">
      <c r="A88" s="81"/>
      <c r="B88" s="93" t="s">
        <v>52</v>
      </c>
      <c r="C88" s="137">
        <v>26988.97</v>
      </c>
      <c r="D88" s="137">
        <v>26988.97</v>
      </c>
      <c r="E88" s="137">
        <v>23741.759999999998</v>
      </c>
      <c r="F88" s="138">
        <f>E88/D88</f>
        <v>0.87970000000000004</v>
      </c>
      <c r="G88" s="137">
        <v>23741.759999999998</v>
      </c>
      <c r="H88" s="138">
        <f>G88/D88</f>
        <v>0.87970000000000004</v>
      </c>
      <c r="I88" s="137">
        <v>26988.97</v>
      </c>
      <c r="J88" s="213"/>
      <c r="K88" s="122"/>
      <c r="L88" s="52"/>
      <c r="M88" s="53"/>
    </row>
    <row r="89" spans="1:13" s="55" customFormat="1" x14ac:dyDescent="0.25">
      <c r="A89" s="81"/>
      <c r="B89" s="93" t="s">
        <v>38</v>
      </c>
      <c r="C89" s="137">
        <v>3335.71</v>
      </c>
      <c r="D89" s="137">
        <v>3335.71</v>
      </c>
      <c r="E89" s="137">
        <v>3149.31</v>
      </c>
      <c r="F89" s="138">
        <f>E89/D89</f>
        <v>0.94410000000000005</v>
      </c>
      <c r="G89" s="137">
        <v>3149.31</v>
      </c>
      <c r="H89" s="138">
        <f>G89/D89</f>
        <v>0.94410000000000005</v>
      </c>
      <c r="I89" s="137">
        <v>3335.71</v>
      </c>
      <c r="J89" s="213"/>
      <c r="K89" s="122"/>
      <c r="L89" s="52"/>
      <c r="M89" s="53"/>
    </row>
    <row r="90" spans="1:13" s="55" customFormat="1" x14ac:dyDescent="0.25">
      <c r="A90" s="81"/>
      <c r="B90" s="93" t="s">
        <v>13</v>
      </c>
      <c r="C90" s="137"/>
      <c r="D90" s="137"/>
      <c r="E90" s="21"/>
      <c r="F90" s="69"/>
      <c r="G90" s="21"/>
      <c r="H90" s="69"/>
      <c r="I90" s="137"/>
      <c r="J90" s="213"/>
      <c r="K90" s="122"/>
      <c r="L90" s="52"/>
      <c r="M90" s="53"/>
    </row>
    <row r="91" spans="1:13" s="55" customFormat="1" x14ac:dyDescent="0.25">
      <c r="A91" s="81"/>
      <c r="B91" s="93" t="s">
        <v>5</v>
      </c>
      <c r="C91" s="137"/>
      <c r="D91" s="154"/>
      <c r="E91" s="21"/>
      <c r="F91" s="69"/>
      <c r="G91" s="21"/>
      <c r="H91" s="69"/>
      <c r="I91" s="137"/>
      <c r="J91" s="214"/>
      <c r="K91" s="122"/>
      <c r="L91" s="52"/>
      <c r="M91" s="53"/>
    </row>
    <row r="92" spans="1:13" s="57" customFormat="1" ht="60.75" customHeight="1" x14ac:dyDescent="0.25">
      <c r="A92" s="88" t="s">
        <v>87</v>
      </c>
      <c r="B92" s="90" t="s">
        <v>88</v>
      </c>
      <c r="C92" s="151">
        <v>0</v>
      </c>
      <c r="D92" s="151">
        <f>SUM(D93:D97)</f>
        <v>12139.1</v>
      </c>
      <c r="E92" s="151">
        <f>SUM(E93:E97)</f>
        <v>0</v>
      </c>
      <c r="F92" s="158">
        <f>E92/D92</f>
        <v>0</v>
      </c>
      <c r="G92" s="151">
        <f>SUM(G93:G97)</f>
        <v>0</v>
      </c>
      <c r="H92" s="138">
        <f t="shared" ref="H92" si="28">G92/D92</f>
        <v>0</v>
      </c>
      <c r="I92" s="151">
        <f>SUM(I93:I97)</f>
        <v>12139.1</v>
      </c>
      <c r="J92" s="212" t="s">
        <v>113</v>
      </c>
      <c r="K92" s="122"/>
      <c r="L92" s="56"/>
      <c r="M92" s="56"/>
    </row>
    <row r="93" spans="1:13" s="55" customFormat="1" x14ac:dyDescent="0.25">
      <c r="A93" s="81"/>
      <c r="B93" s="120" t="s">
        <v>4</v>
      </c>
      <c r="C93" s="137"/>
      <c r="D93" s="154"/>
      <c r="E93" s="137"/>
      <c r="F93" s="138"/>
      <c r="G93" s="137"/>
      <c r="H93" s="138"/>
      <c r="I93" s="137"/>
      <c r="J93" s="213"/>
      <c r="K93" s="122"/>
      <c r="L93" s="52"/>
      <c r="M93" s="53"/>
    </row>
    <row r="94" spans="1:13" s="55" customFormat="1" x14ac:dyDescent="0.25">
      <c r="A94" s="81"/>
      <c r="B94" s="120" t="s">
        <v>52</v>
      </c>
      <c r="C94" s="137">
        <v>0</v>
      </c>
      <c r="D94" s="137">
        <v>10803.8</v>
      </c>
      <c r="E94" s="137">
        <v>0</v>
      </c>
      <c r="F94" s="138">
        <f>E94/D94</f>
        <v>0</v>
      </c>
      <c r="G94" s="137">
        <v>0</v>
      </c>
      <c r="H94" s="138"/>
      <c r="I94" s="137">
        <v>10803.8</v>
      </c>
      <c r="J94" s="213"/>
      <c r="K94" s="122"/>
      <c r="L94" s="52"/>
      <c r="M94" s="53"/>
    </row>
    <row r="95" spans="1:13" s="55" customFormat="1" x14ac:dyDescent="0.25">
      <c r="A95" s="81"/>
      <c r="B95" s="120" t="s">
        <v>38</v>
      </c>
      <c r="C95" s="137"/>
      <c r="D95" s="137">
        <v>1335.3</v>
      </c>
      <c r="E95" s="137">
        <v>0</v>
      </c>
      <c r="F95" s="138">
        <v>0</v>
      </c>
      <c r="G95" s="137">
        <v>0</v>
      </c>
      <c r="H95" s="138"/>
      <c r="I95" s="137">
        <v>1335.3</v>
      </c>
      <c r="J95" s="213"/>
      <c r="K95" s="122"/>
      <c r="L95" s="52"/>
      <c r="M95" s="53"/>
    </row>
    <row r="96" spans="1:13" s="55" customFormat="1" x14ac:dyDescent="0.25">
      <c r="A96" s="81"/>
      <c r="B96" s="120" t="s">
        <v>13</v>
      </c>
      <c r="C96" s="137"/>
      <c r="D96" s="137"/>
      <c r="E96" s="137"/>
      <c r="F96" s="138"/>
      <c r="G96" s="137"/>
      <c r="H96" s="138"/>
      <c r="I96" s="137">
        <v>0</v>
      </c>
      <c r="J96" s="213"/>
      <c r="K96" s="122"/>
      <c r="L96" s="52"/>
      <c r="M96" s="53"/>
    </row>
    <row r="97" spans="1:13" s="55" customFormat="1" x14ac:dyDescent="0.25">
      <c r="A97" s="81"/>
      <c r="B97" s="120" t="s">
        <v>5</v>
      </c>
      <c r="C97" s="137"/>
      <c r="D97" s="154"/>
      <c r="E97" s="137"/>
      <c r="F97" s="138"/>
      <c r="G97" s="137"/>
      <c r="H97" s="138"/>
      <c r="I97" s="137"/>
      <c r="J97" s="214"/>
      <c r="K97" s="122"/>
      <c r="L97" s="52"/>
      <c r="M97" s="53"/>
    </row>
    <row r="98" spans="1:13" s="57" customFormat="1" ht="43.5" customHeight="1" x14ac:dyDescent="0.25">
      <c r="A98" s="83" t="s">
        <v>89</v>
      </c>
      <c r="B98" s="90" t="s">
        <v>85</v>
      </c>
      <c r="C98" s="151">
        <f>SUM(C99:C103)</f>
        <v>2432.92</v>
      </c>
      <c r="D98" s="151">
        <f>SUM(D99:D103)</f>
        <v>1813.47</v>
      </c>
      <c r="E98" s="151">
        <f>SUM(E99:E103)</f>
        <v>0</v>
      </c>
      <c r="F98" s="158">
        <f>E98/D98</f>
        <v>0</v>
      </c>
      <c r="G98" s="151">
        <f>SUM(G99:G103)</f>
        <v>0</v>
      </c>
      <c r="H98" s="138"/>
      <c r="I98" s="151">
        <f>SUM(I99:I103)</f>
        <v>1813.47</v>
      </c>
      <c r="J98" s="212" t="s">
        <v>121</v>
      </c>
      <c r="K98" s="122"/>
      <c r="L98" s="56"/>
      <c r="M98" s="56"/>
    </row>
    <row r="99" spans="1:13" s="55" customFormat="1" x14ac:dyDescent="0.25">
      <c r="A99" s="81"/>
      <c r="B99" s="120" t="s">
        <v>4</v>
      </c>
      <c r="C99" s="137"/>
      <c r="D99" s="154"/>
      <c r="E99" s="137"/>
      <c r="F99" s="138"/>
      <c r="G99" s="137"/>
      <c r="H99" s="138"/>
      <c r="I99" s="137"/>
      <c r="J99" s="213"/>
      <c r="K99" s="122"/>
      <c r="L99" s="52"/>
      <c r="M99" s="53"/>
    </row>
    <row r="100" spans="1:13" s="55" customFormat="1" x14ac:dyDescent="0.25">
      <c r="A100" s="81"/>
      <c r="B100" s="120" t="s">
        <v>52</v>
      </c>
      <c r="C100" s="137">
        <v>2165.3000000000002</v>
      </c>
      <c r="D100" s="137">
        <v>0</v>
      </c>
      <c r="E100" s="137">
        <v>0</v>
      </c>
      <c r="F100" s="138"/>
      <c r="G100" s="137">
        <v>0</v>
      </c>
      <c r="H100" s="138"/>
      <c r="I100" s="137">
        <v>0</v>
      </c>
      <c r="J100" s="213"/>
      <c r="K100" s="122"/>
      <c r="L100" s="52"/>
      <c r="M100" s="53"/>
    </row>
    <row r="101" spans="1:13" s="55" customFormat="1" x14ac:dyDescent="0.25">
      <c r="A101" s="81"/>
      <c r="B101" s="120" t="s">
        <v>38</v>
      </c>
      <c r="C101" s="137">
        <v>267.62</v>
      </c>
      <c r="D101" s="137">
        <v>1813.47</v>
      </c>
      <c r="E101" s="137">
        <v>0</v>
      </c>
      <c r="F101" s="138">
        <v>0</v>
      </c>
      <c r="G101" s="137">
        <v>0</v>
      </c>
      <c r="H101" s="138"/>
      <c r="I101" s="137">
        <v>1813.47</v>
      </c>
      <c r="J101" s="213"/>
      <c r="K101" s="122"/>
      <c r="L101" s="52"/>
      <c r="M101" s="53"/>
    </row>
    <row r="102" spans="1:13" s="55" customFormat="1" x14ac:dyDescent="0.25">
      <c r="A102" s="81"/>
      <c r="B102" s="120" t="s">
        <v>13</v>
      </c>
      <c r="C102" s="137"/>
      <c r="D102" s="137"/>
      <c r="E102" s="137"/>
      <c r="F102" s="138"/>
      <c r="G102" s="137"/>
      <c r="H102" s="138"/>
      <c r="I102" s="137"/>
      <c r="J102" s="213"/>
      <c r="K102" s="122"/>
      <c r="L102" s="52"/>
      <c r="M102" s="53"/>
    </row>
    <row r="103" spans="1:13" s="55" customFormat="1" x14ac:dyDescent="0.25">
      <c r="A103" s="81"/>
      <c r="B103" s="120" t="s">
        <v>5</v>
      </c>
      <c r="C103" s="137"/>
      <c r="D103" s="154"/>
      <c r="E103" s="137"/>
      <c r="F103" s="138"/>
      <c r="G103" s="137"/>
      <c r="H103" s="138"/>
      <c r="I103" s="137"/>
      <c r="J103" s="214"/>
      <c r="K103" s="122"/>
      <c r="L103" s="52"/>
      <c r="M103" s="53"/>
    </row>
    <row r="104" spans="1:13" s="57" customFormat="1" ht="121.5" x14ac:dyDescent="0.25">
      <c r="A104" s="83" t="s">
        <v>98</v>
      </c>
      <c r="B104" s="90" t="s">
        <v>99</v>
      </c>
      <c r="C104" s="151">
        <f>SUM(C105:C109)</f>
        <v>0</v>
      </c>
      <c r="D104" s="151">
        <f>SUM(D105:D109)</f>
        <v>2432.92</v>
      </c>
      <c r="E104" s="151">
        <f>SUM(E105:E109)</f>
        <v>0</v>
      </c>
      <c r="F104" s="158">
        <f>E104/D104</f>
        <v>0</v>
      </c>
      <c r="G104" s="151">
        <f>SUM(G105:G109)</f>
        <v>0</v>
      </c>
      <c r="H104" s="138"/>
      <c r="I104" s="151">
        <f>SUM(I105:I109)</f>
        <v>2432.92</v>
      </c>
      <c r="J104" s="212" t="s">
        <v>114</v>
      </c>
      <c r="K104" s="122"/>
      <c r="L104" s="56"/>
      <c r="M104" s="56"/>
    </row>
    <row r="105" spans="1:13" s="55" customFormat="1" x14ac:dyDescent="0.25">
      <c r="A105" s="81"/>
      <c r="B105" s="120" t="s">
        <v>4</v>
      </c>
      <c r="C105" s="137"/>
      <c r="D105" s="154"/>
      <c r="E105" s="137"/>
      <c r="F105" s="138"/>
      <c r="G105" s="137"/>
      <c r="H105" s="138"/>
      <c r="I105" s="137"/>
      <c r="J105" s="213"/>
      <c r="K105" s="122"/>
      <c r="L105" s="52"/>
      <c r="M105" s="53"/>
    </row>
    <row r="106" spans="1:13" s="55" customFormat="1" x14ac:dyDescent="0.25">
      <c r="A106" s="81"/>
      <c r="B106" s="120" t="s">
        <v>52</v>
      </c>
      <c r="C106" s="137">
        <v>0</v>
      </c>
      <c r="D106" s="137">
        <v>2165.3000000000002</v>
      </c>
      <c r="E106" s="137">
        <v>0</v>
      </c>
      <c r="F106" s="138">
        <f>E106/D106</f>
        <v>0</v>
      </c>
      <c r="G106" s="137">
        <v>0</v>
      </c>
      <c r="H106" s="138">
        <f>G106/D106</f>
        <v>0</v>
      </c>
      <c r="I106" s="137">
        <v>2165.3000000000002</v>
      </c>
      <c r="J106" s="213"/>
      <c r="K106" s="122"/>
      <c r="L106" s="52"/>
      <c r="M106" s="53"/>
    </row>
    <row r="107" spans="1:13" s="55" customFormat="1" x14ac:dyDescent="0.25">
      <c r="A107" s="81"/>
      <c r="B107" s="120" t="s">
        <v>38</v>
      </c>
      <c r="C107" s="137">
        <v>0</v>
      </c>
      <c r="D107" s="137">
        <v>267.62</v>
      </c>
      <c r="E107" s="137">
        <v>0</v>
      </c>
      <c r="F107" s="138">
        <v>0</v>
      </c>
      <c r="G107" s="137">
        <v>0</v>
      </c>
      <c r="H107" s="138"/>
      <c r="I107" s="137">
        <v>267.62</v>
      </c>
      <c r="J107" s="213"/>
      <c r="K107" s="122"/>
      <c r="L107" s="52"/>
      <c r="M107" s="53"/>
    </row>
    <row r="108" spans="1:13" s="55" customFormat="1" x14ac:dyDescent="0.25">
      <c r="A108" s="81"/>
      <c r="B108" s="120" t="s">
        <v>13</v>
      </c>
      <c r="C108" s="137"/>
      <c r="D108" s="137"/>
      <c r="E108" s="137"/>
      <c r="F108" s="138"/>
      <c r="G108" s="137"/>
      <c r="H108" s="138"/>
      <c r="I108" s="137"/>
      <c r="J108" s="213"/>
      <c r="K108" s="122"/>
      <c r="L108" s="52"/>
      <c r="M108" s="53"/>
    </row>
    <row r="109" spans="1:13" s="55" customFormat="1" x14ac:dyDescent="0.25">
      <c r="A109" s="81"/>
      <c r="B109" s="120" t="s">
        <v>5</v>
      </c>
      <c r="C109" s="137"/>
      <c r="D109" s="154"/>
      <c r="E109" s="137"/>
      <c r="F109" s="138"/>
      <c r="G109" s="137"/>
      <c r="H109" s="138"/>
      <c r="I109" s="137"/>
      <c r="J109" s="214"/>
      <c r="K109" s="122"/>
      <c r="L109" s="52"/>
      <c r="M109" s="53"/>
    </row>
    <row r="110" spans="1:13" s="57" customFormat="1" ht="101.25" x14ac:dyDescent="0.25">
      <c r="A110" s="82" t="s">
        <v>60</v>
      </c>
      <c r="B110" s="91" t="s">
        <v>79</v>
      </c>
      <c r="C110" s="169">
        <f>SUM(C111:C115)</f>
        <v>201114.43</v>
      </c>
      <c r="D110" s="169">
        <f>SUM(D111:D115)</f>
        <v>207405.53</v>
      </c>
      <c r="E110" s="169">
        <f>SUM(E111:E115)</f>
        <v>196303.64</v>
      </c>
      <c r="F110" s="170">
        <f>E110/D110</f>
        <v>0.94650000000000001</v>
      </c>
      <c r="G110" s="169">
        <f>SUM(G111:G115)</f>
        <v>196303.64</v>
      </c>
      <c r="H110" s="170">
        <f>G110/D110</f>
        <v>0.94650000000000001</v>
      </c>
      <c r="I110" s="169">
        <f>SUM(I111:I115)</f>
        <v>207405.53</v>
      </c>
      <c r="J110" s="210"/>
      <c r="K110" s="122"/>
      <c r="L110" s="56"/>
      <c r="M110" s="53"/>
    </row>
    <row r="111" spans="1:13" s="55" customFormat="1" x14ac:dyDescent="0.25">
      <c r="A111" s="81"/>
      <c r="B111" s="93" t="s">
        <v>4</v>
      </c>
      <c r="C111" s="137">
        <f>C117</f>
        <v>0</v>
      </c>
      <c r="D111" s="137">
        <f>D117</f>
        <v>0</v>
      </c>
      <c r="E111" s="137">
        <f>E117</f>
        <v>0</v>
      </c>
      <c r="F111" s="138"/>
      <c r="G111" s="137"/>
      <c r="H111" s="138"/>
      <c r="I111" s="137"/>
      <c r="J111" s="210"/>
      <c r="K111" s="122"/>
      <c r="L111" s="52"/>
      <c r="M111" s="53"/>
    </row>
    <row r="112" spans="1:13" s="55" customFormat="1" x14ac:dyDescent="0.25">
      <c r="A112" s="81"/>
      <c r="B112" s="93" t="s">
        <v>52</v>
      </c>
      <c r="C112" s="137">
        <f t="shared" ref="C112:I115" si="29">C118</f>
        <v>150835.79999999999</v>
      </c>
      <c r="D112" s="137">
        <f t="shared" si="29"/>
        <v>157126.9</v>
      </c>
      <c r="E112" s="137">
        <f t="shared" si="29"/>
        <v>147227.73000000001</v>
      </c>
      <c r="F112" s="138">
        <f>E112/D112</f>
        <v>0.93700000000000006</v>
      </c>
      <c r="G112" s="137">
        <f t="shared" si="29"/>
        <v>147227.73000000001</v>
      </c>
      <c r="H112" s="138">
        <f>G112/D112</f>
        <v>0.93700000000000006</v>
      </c>
      <c r="I112" s="137">
        <f t="shared" si="29"/>
        <v>157126.9</v>
      </c>
      <c r="J112" s="210"/>
      <c r="K112" s="122"/>
      <c r="L112" s="52"/>
      <c r="M112" s="53"/>
    </row>
    <row r="113" spans="1:13" s="55" customFormat="1" x14ac:dyDescent="0.25">
      <c r="A113" s="81"/>
      <c r="B113" s="93" t="s">
        <v>38</v>
      </c>
      <c r="C113" s="137">
        <f t="shared" si="29"/>
        <v>50278.63</v>
      </c>
      <c r="D113" s="137">
        <f>D119</f>
        <v>50278.63</v>
      </c>
      <c r="E113" s="137">
        <f t="shared" si="29"/>
        <v>49075.91</v>
      </c>
      <c r="F113" s="138">
        <f>E113/D113</f>
        <v>0.97609999999999997</v>
      </c>
      <c r="G113" s="137">
        <f t="shared" si="29"/>
        <v>49075.91</v>
      </c>
      <c r="H113" s="138">
        <f>G113/D113</f>
        <v>0.97609999999999997</v>
      </c>
      <c r="I113" s="137">
        <f t="shared" si="29"/>
        <v>50278.63</v>
      </c>
      <c r="J113" s="210"/>
      <c r="K113" s="122"/>
      <c r="L113" s="52"/>
      <c r="M113" s="53"/>
    </row>
    <row r="114" spans="1:13" s="55" customFormat="1" x14ac:dyDescent="0.25">
      <c r="A114" s="81"/>
      <c r="B114" s="93" t="s">
        <v>13</v>
      </c>
      <c r="C114" s="21">
        <f t="shared" si="29"/>
        <v>0</v>
      </c>
      <c r="D114" s="21">
        <f t="shared" si="29"/>
        <v>0</v>
      </c>
      <c r="E114" s="21">
        <f>E120</f>
        <v>0</v>
      </c>
      <c r="F114" s="69"/>
      <c r="G114" s="21">
        <f>G120</f>
        <v>0</v>
      </c>
      <c r="H114" s="69"/>
      <c r="I114" s="21">
        <f t="shared" ref="I114" si="30">I120</f>
        <v>0</v>
      </c>
      <c r="J114" s="210"/>
      <c r="K114" s="122"/>
      <c r="L114" s="52"/>
      <c r="M114" s="53"/>
    </row>
    <row r="115" spans="1:13" s="55" customFormat="1" x14ac:dyDescent="0.25">
      <c r="A115" s="81"/>
      <c r="B115" s="93" t="s">
        <v>5</v>
      </c>
      <c r="C115" s="21">
        <f t="shared" si="29"/>
        <v>0</v>
      </c>
      <c r="D115" s="21">
        <f t="shared" si="29"/>
        <v>0</v>
      </c>
      <c r="E115" s="21">
        <f>E121</f>
        <v>0</v>
      </c>
      <c r="F115" s="69"/>
      <c r="G115" s="21"/>
      <c r="H115" s="69"/>
      <c r="I115" s="21"/>
      <c r="J115" s="210"/>
      <c r="K115" s="122"/>
      <c r="L115" s="52"/>
      <c r="M115" s="53"/>
    </row>
    <row r="116" spans="1:13" s="54" customFormat="1" ht="45.75" customHeight="1" x14ac:dyDescent="0.25">
      <c r="A116" s="81" t="s">
        <v>65</v>
      </c>
      <c r="B116" s="89" t="s">
        <v>56</v>
      </c>
      <c r="C116" s="151">
        <f>SUM(C117:C121)</f>
        <v>201114.43</v>
      </c>
      <c r="D116" s="151">
        <f>SUM(D117:D121)</f>
        <v>207405.53</v>
      </c>
      <c r="E116" s="151">
        <f>SUM(E117:E121)</f>
        <v>196303.64</v>
      </c>
      <c r="F116" s="158">
        <f>E116/D116</f>
        <v>0.94650000000000001</v>
      </c>
      <c r="G116" s="151">
        <f>SUM(G117:G121)</f>
        <v>196303.64</v>
      </c>
      <c r="H116" s="158">
        <f>G116/D116</f>
        <v>0.94650000000000001</v>
      </c>
      <c r="I116" s="151">
        <f>SUM(I117:I121)</f>
        <v>207405.53</v>
      </c>
      <c r="J116" s="205" t="s">
        <v>122</v>
      </c>
      <c r="K116" s="122"/>
      <c r="L116" s="56"/>
      <c r="M116" s="53"/>
    </row>
    <row r="117" spans="1:13" s="55" customFormat="1" x14ac:dyDescent="0.25">
      <c r="A117" s="81"/>
      <c r="B117" s="93" t="s">
        <v>4</v>
      </c>
      <c r="C117" s="137"/>
      <c r="D117" s="154"/>
      <c r="E117" s="137"/>
      <c r="F117" s="138"/>
      <c r="G117" s="137"/>
      <c r="H117" s="138"/>
      <c r="I117" s="137"/>
      <c r="J117" s="205"/>
      <c r="K117" s="122"/>
      <c r="L117" s="52"/>
      <c r="M117" s="53"/>
    </row>
    <row r="118" spans="1:13" s="55" customFormat="1" x14ac:dyDescent="0.25">
      <c r="A118" s="81"/>
      <c r="B118" s="93" t="s">
        <v>52</v>
      </c>
      <c r="C118" s="137">
        <v>150835.79999999999</v>
      </c>
      <c r="D118" s="137">
        <v>157126.9</v>
      </c>
      <c r="E118" s="137">
        <v>147227.73000000001</v>
      </c>
      <c r="F118" s="138">
        <f>E118/D118</f>
        <v>0.93700000000000006</v>
      </c>
      <c r="G118" s="137">
        <v>147227.73000000001</v>
      </c>
      <c r="H118" s="138">
        <f>G118/D118</f>
        <v>0.93700000000000006</v>
      </c>
      <c r="I118" s="137">
        <v>157126.9</v>
      </c>
      <c r="J118" s="205"/>
      <c r="K118" s="122"/>
      <c r="L118" s="52"/>
      <c r="M118" s="53"/>
    </row>
    <row r="119" spans="1:13" s="55" customFormat="1" x14ac:dyDescent="0.25">
      <c r="A119" s="81"/>
      <c r="B119" s="93" t="s">
        <v>38</v>
      </c>
      <c r="C119" s="137">
        <v>50278.63</v>
      </c>
      <c r="D119" s="137">
        <v>50278.63</v>
      </c>
      <c r="E119" s="137">
        <v>49075.91</v>
      </c>
      <c r="F119" s="138">
        <f>E119/D119</f>
        <v>0.97609999999999997</v>
      </c>
      <c r="G119" s="137">
        <v>49075.91</v>
      </c>
      <c r="H119" s="138">
        <f>G119/D119</f>
        <v>0.97609999999999997</v>
      </c>
      <c r="I119" s="137">
        <v>50278.63</v>
      </c>
      <c r="J119" s="205"/>
      <c r="K119" s="122"/>
      <c r="L119" s="52"/>
      <c r="M119" s="53"/>
    </row>
    <row r="120" spans="1:13" s="55" customFormat="1" x14ac:dyDescent="0.25">
      <c r="A120" s="81"/>
      <c r="B120" s="93" t="s">
        <v>13</v>
      </c>
      <c r="C120" s="137">
        <v>0</v>
      </c>
      <c r="D120" s="137">
        <v>0</v>
      </c>
      <c r="E120" s="137"/>
      <c r="F120" s="138"/>
      <c r="G120" s="137"/>
      <c r="H120" s="138">
        <v>0</v>
      </c>
      <c r="I120" s="137"/>
      <c r="J120" s="205"/>
      <c r="K120" s="122"/>
      <c r="L120" s="52"/>
      <c r="M120" s="53"/>
    </row>
    <row r="121" spans="1:13" s="55" customFormat="1" x14ac:dyDescent="0.25">
      <c r="A121" s="80"/>
      <c r="B121" s="93" t="s">
        <v>5</v>
      </c>
      <c r="C121" s="137"/>
      <c r="D121" s="154"/>
      <c r="E121" s="137"/>
      <c r="F121" s="138"/>
      <c r="G121" s="137"/>
      <c r="H121" s="138"/>
      <c r="I121" s="159"/>
      <c r="J121" s="205"/>
      <c r="K121" s="122"/>
      <c r="L121" s="52"/>
      <c r="M121" s="53"/>
    </row>
    <row r="122" spans="1:13" s="63" customFormat="1" ht="101.25" x14ac:dyDescent="0.25">
      <c r="A122" s="106" t="s">
        <v>44</v>
      </c>
      <c r="B122" s="107" t="s">
        <v>80</v>
      </c>
      <c r="C122" s="171">
        <f>SUM(C123:C127)</f>
        <v>16570.62</v>
      </c>
      <c r="D122" s="171">
        <f t="shared" ref="D122" si="31">SUM(D123:D127)</f>
        <v>17115.43</v>
      </c>
      <c r="E122" s="171">
        <f>SUM(E123:E127)</f>
        <v>4382.3500000000004</v>
      </c>
      <c r="F122" s="172">
        <f t="shared" ref="F122:F131" si="32">E122/D122</f>
        <v>0.25600000000000001</v>
      </c>
      <c r="G122" s="169">
        <f>SUM(G123:G127)</f>
        <v>4375.8</v>
      </c>
      <c r="H122" s="172">
        <f t="shared" ref="H122:H131" si="33">G122/D122</f>
        <v>0.25569999999999998</v>
      </c>
      <c r="I122" s="171">
        <f>SUM(I123:I127)</f>
        <v>17115.43</v>
      </c>
      <c r="J122" s="206"/>
      <c r="K122" s="122"/>
      <c r="L122" s="58"/>
      <c r="M122" s="59"/>
    </row>
    <row r="123" spans="1:13" s="61" customFormat="1" x14ac:dyDescent="0.25">
      <c r="A123" s="108"/>
      <c r="B123" s="97" t="s">
        <v>4</v>
      </c>
      <c r="C123" s="142">
        <f>C147+C129+C135+C141+C153</f>
        <v>11670.93</v>
      </c>
      <c r="D123" s="142">
        <f t="shared" ref="D123" si="34">D147+D129+D135+D141+D153</f>
        <v>12966.43</v>
      </c>
      <c r="E123" s="142">
        <f>E129+E135+E141+E147+E153</f>
        <v>3409.2</v>
      </c>
      <c r="F123" s="143">
        <f t="shared" si="32"/>
        <v>0.26290000000000002</v>
      </c>
      <c r="G123" s="137">
        <f>G147+G129+G135+G141+G153</f>
        <v>3409.2</v>
      </c>
      <c r="H123" s="143">
        <f t="shared" si="33"/>
        <v>0.26290000000000002</v>
      </c>
      <c r="I123" s="142">
        <f>I129+I135+I141+I147+I153</f>
        <v>12966.43</v>
      </c>
      <c r="J123" s="206"/>
      <c r="K123" s="122"/>
      <c r="L123" s="58"/>
      <c r="M123" s="59"/>
    </row>
    <row r="124" spans="1:13" s="61" customFormat="1" x14ac:dyDescent="0.25">
      <c r="A124" s="108"/>
      <c r="B124" s="97" t="s">
        <v>37</v>
      </c>
      <c r="C124" s="142">
        <f>C148+C130+C136+C142+C154</f>
        <v>4626.4399999999996</v>
      </c>
      <c r="D124" s="142">
        <f t="shared" ref="C124:E127" si="35">D148+D130+D136+D142+D154</f>
        <v>3927.04</v>
      </c>
      <c r="E124" s="142">
        <f>E130++E136+E142+E148+E154</f>
        <v>917.66</v>
      </c>
      <c r="F124" s="143">
        <f t="shared" si="32"/>
        <v>0.23369999999999999</v>
      </c>
      <c r="G124" s="137">
        <f>G148+G130+G136+G142+G154</f>
        <v>911.11</v>
      </c>
      <c r="H124" s="143">
        <f t="shared" si="33"/>
        <v>0.23200000000000001</v>
      </c>
      <c r="I124" s="142">
        <f>I130+I136+I142+I148+I154</f>
        <v>3927.04</v>
      </c>
      <c r="J124" s="206"/>
      <c r="K124" s="122"/>
      <c r="L124" s="58"/>
      <c r="M124" s="59"/>
    </row>
    <row r="125" spans="1:13" s="61" customFormat="1" x14ac:dyDescent="0.25">
      <c r="A125" s="108"/>
      <c r="B125" s="97" t="s">
        <v>38</v>
      </c>
      <c r="C125" s="142">
        <f t="shared" si="35"/>
        <v>273.25</v>
      </c>
      <c r="D125" s="142">
        <f t="shared" si="35"/>
        <v>221.96</v>
      </c>
      <c r="E125" s="142">
        <f>E149+E131+E137+E143+E155</f>
        <v>55.49</v>
      </c>
      <c r="F125" s="143">
        <f t="shared" si="32"/>
        <v>0.25</v>
      </c>
      <c r="G125" s="137">
        <f>G149+G131+G137+G143+G155</f>
        <v>55.49</v>
      </c>
      <c r="H125" s="143">
        <f t="shared" si="33"/>
        <v>0.25</v>
      </c>
      <c r="I125" s="142">
        <f>I131+I137+I143+I149+I155</f>
        <v>221.96</v>
      </c>
      <c r="J125" s="206"/>
      <c r="K125" s="122"/>
      <c r="L125" s="58"/>
      <c r="M125" s="59"/>
    </row>
    <row r="126" spans="1:13" s="61" customFormat="1" x14ac:dyDescent="0.25">
      <c r="A126" s="108"/>
      <c r="B126" s="97" t="s">
        <v>13</v>
      </c>
      <c r="C126" s="142">
        <f t="shared" si="35"/>
        <v>0</v>
      </c>
      <c r="D126" s="142">
        <f t="shared" si="35"/>
        <v>0</v>
      </c>
      <c r="E126" s="142">
        <f t="shared" si="35"/>
        <v>0</v>
      </c>
      <c r="F126" s="143"/>
      <c r="G126" s="137"/>
      <c r="H126" s="143"/>
      <c r="I126" s="142"/>
      <c r="J126" s="206"/>
      <c r="K126" s="122"/>
      <c r="L126" s="58"/>
      <c r="M126" s="59"/>
    </row>
    <row r="127" spans="1:13" s="61" customFormat="1" collapsed="1" x14ac:dyDescent="0.25">
      <c r="A127" s="108"/>
      <c r="B127" s="97" t="s">
        <v>5</v>
      </c>
      <c r="C127" s="20">
        <f t="shared" si="35"/>
        <v>0</v>
      </c>
      <c r="D127" s="20">
        <f t="shared" si="35"/>
        <v>0</v>
      </c>
      <c r="E127" s="20">
        <f t="shared" si="35"/>
        <v>0</v>
      </c>
      <c r="F127" s="68"/>
      <c r="G127" s="21"/>
      <c r="H127" s="68"/>
      <c r="I127" s="20"/>
      <c r="J127" s="206"/>
      <c r="K127" s="122"/>
      <c r="L127" s="58"/>
      <c r="M127" s="59"/>
    </row>
    <row r="128" spans="1:13" s="62" customFormat="1" ht="60.75" x14ac:dyDescent="0.25">
      <c r="A128" s="104" t="s">
        <v>45</v>
      </c>
      <c r="B128" s="105" t="s">
        <v>39</v>
      </c>
      <c r="C128" s="150">
        <f t="shared" ref="C128:E128" si="36">SUM(C129:C133)</f>
        <v>4490.5200000000004</v>
      </c>
      <c r="D128" s="150">
        <f t="shared" si="36"/>
        <v>4439.2299999999996</v>
      </c>
      <c r="E128" s="150">
        <f t="shared" si="36"/>
        <v>1109.81</v>
      </c>
      <c r="F128" s="149">
        <f>E128/D128</f>
        <v>0.25</v>
      </c>
      <c r="G128" s="151">
        <f>SUM(G129:G133)</f>
        <v>1109.81</v>
      </c>
      <c r="H128" s="149">
        <f t="shared" si="33"/>
        <v>0.25</v>
      </c>
      <c r="I128" s="150">
        <f>I129+I130+I131</f>
        <v>4439.2299999999996</v>
      </c>
      <c r="J128" s="177" t="s">
        <v>111</v>
      </c>
      <c r="K128" s="122"/>
      <c r="L128" s="58"/>
      <c r="M128" s="59"/>
    </row>
    <row r="129" spans="1:13" s="61" customFormat="1" x14ac:dyDescent="0.25">
      <c r="A129" s="104"/>
      <c r="B129" s="97" t="s">
        <v>54</v>
      </c>
      <c r="C129" s="142">
        <v>572.83000000000004</v>
      </c>
      <c r="D129" s="142">
        <v>572.83000000000004</v>
      </c>
      <c r="E129" s="142">
        <v>143.21</v>
      </c>
      <c r="F129" s="149">
        <f>E129/D129</f>
        <v>0.25</v>
      </c>
      <c r="G129" s="137">
        <v>143.21</v>
      </c>
      <c r="H129" s="149">
        <f>G129/D129</f>
        <v>0.25</v>
      </c>
      <c r="I129" s="152">
        <v>572.83000000000004</v>
      </c>
      <c r="J129" s="177"/>
      <c r="K129" s="122"/>
      <c r="L129" s="58"/>
      <c r="M129" s="59"/>
    </row>
    <row r="130" spans="1:13" s="61" customFormat="1" x14ac:dyDescent="0.25">
      <c r="A130" s="104"/>
      <c r="B130" s="97" t="s">
        <v>52</v>
      </c>
      <c r="C130" s="142">
        <v>3644.44</v>
      </c>
      <c r="D130" s="142">
        <v>3644.44</v>
      </c>
      <c r="E130" s="142">
        <v>911.11</v>
      </c>
      <c r="F130" s="149">
        <f>E130/D130</f>
        <v>0.25</v>
      </c>
      <c r="G130" s="137">
        <v>911.11</v>
      </c>
      <c r="H130" s="149">
        <f>G130/D130</f>
        <v>0.25</v>
      </c>
      <c r="I130" s="152">
        <v>3644.44</v>
      </c>
      <c r="J130" s="177"/>
      <c r="K130" s="122"/>
      <c r="L130" s="58"/>
      <c r="M130" s="59"/>
    </row>
    <row r="131" spans="1:13" s="61" customFormat="1" x14ac:dyDescent="0.25">
      <c r="A131" s="104"/>
      <c r="B131" s="97" t="s">
        <v>38</v>
      </c>
      <c r="C131" s="142">
        <v>273.25</v>
      </c>
      <c r="D131" s="142">
        <v>221.96</v>
      </c>
      <c r="E131" s="142">
        <v>55.49</v>
      </c>
      <c r="F131" s="143">
        <f t="shared" si="32"/>
        <v>0.25</v>
      </c>
      <c r="G131" s="142">
        <v>55.49</v>
      </c>
      <c r="H131" s="149">
        <f t="shared" si="33"/>
        <v>0.25</v>
      </c>
      <c r="I131" s="152">
        <v>221.96</v>
      </c>
      <c r="J131" s="177"/>
      <c r="K131" s="122"/>
      <c r="L131" s="58"/>
      <c r="M131" s="59"/>
    </row>
    <row r="132" spans="1:13" s="61" customFormat="1" x14ac:dyDescent="0.25">
      <c r="A132" s="104"/>
      <c r="B132" s="97" t="s">
        <v>13</v>
      </c>
      <c r="C132" s="20"/>
      <c r="D132" s="125"/>
      <c r="E132" s="20"/>
      <c r="F132" s="68"/>
      <c r="G132" s="21"/>
      <c r="H132" s="68"/>
      <c r="I132" s="134"/>
      <c r="J132" s="177"/>
      <c r="K132" s="122"/>
      <c r="L132" s="58"/>
      <c r="M132" s="59"/>
    </row>
    <row r="133" spans="1:13" s="61" customFormat="1" collapsed="1" x14ac:dyDescent="0.25">
      <c r="A133" s="104"/>
      <c r="B133" s="97" t="s">
        <v>5</v>
      </c>
      <c r="C133" s="20"/>
      <c r="D133" s="125"/>
      <c r="E133" s="20"/>
      <c r="F133" s="68"/>
      <c r="G133" s="21"/>
      <c r="H133" s="68"/>
      <c r="I133" s="134"/>
      <c r="J133" s="177"/>
      <c r="K133" s="122"/>
      <c r="L133" s="58"/>
      <c r="M133" s="59"/>
    </row>
    <row r="134" spans="1:13" s="62" customFormat="1" ht="202.5" x14ac:dyDescent="0.25">
      <c r="A134" s="104" t="s">
        <v>46</v>
      </c>
      <c r="B134" s="105" t="s">
        <v>40</v>
      </c>
      <c r="C134" s="150">
        <f t="shared" ref="C134:E134" si="37">SUM(C135:C139)</f>
        <v>13.1</v>
      </c>
      <c r="D134" s="150">
        <f t="shared" si="37"/>
        <v>13.1</v>
      </c>
      <c r="E134" s="150">
        <f t="shared" si="37"/>
        <v>6.55</v>
      </c>
      <c r="F134" s="149">
        <f t="shared" ref="F134:F158" si="38">E134/D134</f>
        <v>0.5</v>
      </c>
      <c r="G134" s="151">
        <f>G136</f>
        <v>0</v>
      </c>
      <c r="H134" s="149">
        <f t="shared" ref="H134:H158" si="39">G134/D134</f>
        <v>0</v>
      </c>
      <c r="I134" s="152">
        <f>I136</f>
        <v>13.1</v>
      </c>
      <c r="J134" s="123" t="s">
        <v>109</v>
      </c>
      <c r="K134" s="122"/>
      <c r="L134" s="58"/>
      <c r="M134" s="59"/>
    </row>
    <row r="135" spans="1:13" s="61" customFormat="1" x14ac:dyDescent="0.25">
      <c r="A135" s="104"/>
      <c r="B135" s="97" t="s">
        <v>4</v>
      </c>
      <c r="C135" s="142"/>
      <c r="D135" s="142"/>
      <c r="E135" s="142"/>
      <c r="F135" s="143"/>
      <c r="G135" s="137"/>
      <c r="H135" s="143"/>
      <c r="I135" s="153"/>
      <c r="J135" s="124"/>
      <c r="K135" s="122"/>
      <c r="L135" s="58"/>
      <c r="M135" s="59"/>
    </row>
    <row r="136" spans="1:13" s="61" customFormat="1" x14ac:dyDescent="0.25">
      <c r="A136" s="104"/>
      <c r="B136" s="97" t="s">
        <v>37</v>
      </c>
      <c r="C136" s="142">
        <v>13.1</v>
      </c>
      <c r="D136" s="142">
        <v>13.1</v>
      </c>
      <c r="E136" s="142">
        <v>6.55</v>
      </c>
      <c r="F136" s="143">
        <f>E136/D136</f>
        <v>0.5</v>
      </c>
      <c r="G136" s="137"/>
      <c r="H136" s="143">
        <f t="shared" si="39"/>
        <v>0</v>
      </c>
      <c r="I136" s="152">
        <v>13.1</v>
      </c>
      <c r="J136" s="124"/>
      <c r="K136" s="122"/>
      <c r="L136" s="58"/>
      <c r="M136" s="59"/>
    </row>
    <row r="137" spans="1:13" s="61" customFormat="1" x14ac:dyDescent="0.25">
      <c r="A137" s="104"/>
      <c r="B137" s="97" t="s">
        <v>38</v>
      </c>
      <c r="C137" s="142"/>
      <c r="D137" s="142"/>
      <c r="E137" s="142"/>
      <c r="F137" s="143"/>
      <c r="G137" s="137"/>
      <c r="H137" s="143"/>
      <c r="I137" s="153"/>
      <c r="J137" s="124"/>
      <c r="K137" s="122"/>
      <c r="L137" s="58"/>
      <c r="M137" s="59"/>
    </row>
    <row r="138" spans="1:13" s="61" customFormat="1" x14ac:dyDescent="0.25">
      <c r="A138" s="104"/>
      <c r="B138" s="97" t="s">
        <v>13</v>
      </c>
      <c r="C138" s="142"/>
      <c r="D138" s="142"/>
      <c r="E138" s="142"/>
      <c r="F138" s="143"/>
      <c r="G138" s="137"/>
      <c r="H138" s="143"/>
      <c r="I138" s="153"/>
      <c r="J138" s="124"/>
      <c r="K138" s="122"/>
      <c r="L138" s="58"/>
      <c r="M138" s="59"/>
    </row>
    <row r="139" spans="1:13" s="61" customFormat="1" collapsed="1" x14ac:dyDescent="0.25">
      <c r="A139" s="104"/>
      <c r="B139" s="97" t="s">
        <v>5</v>
      </c>
      <c r="C139" s="142"/>
      <c r="D139" s="142"/>
      <c r="E139" s="142"/>
      <c r="F139" s="143"/>
      <c r="G139" s="137"/>
      <c r="H139" s="143"/>
      <c r="I139" s="153"/>
      <c r="J139" s="124"/>
      <c r="K139" s="122"/>
      <c r="L139" s="58"/>
      <c r="M139" s="59"/>
    </row>
    <row r="140" spans="1:13" s="84" customFormat="1" ht="118.5" customHeight="1" outlineLevel="1" x14ac:dyDescent="0.25">
      <c r="A140" s="104" t="s">
        <v>47</v>
      </c>
      <c r="B140" s="105" t="s">
        <v>81</v>
      </c>
      <c r="C140" s="150">
        <f>SUM(C141:C145)</f>
        <v>7927.2</v>
      </c>
      <c r="D140" s="150">
        <f t="shared" ref="D140:E140" si="40">SUM(D141:D145)</f>
        <v>9243.1</v>
      </c>
      <c r="E140" s="150">
        <f t="shared" si="40"/>
        <v>1680.55</v>
      </c>
      <c r="F140" s="149">
        <f t="shared" si="38"/>
        <v>0.18179999999999999</v>
      </c>
      <c r="G140" s="151">
        <f>SUM(G141:G145)</f>
        <v>1680.55</v>
      </c>
      <c r="H140" s="149">
        <f t="shared" si="39"/>
        <v>0.18179999999999999</v>
      </c>
      <c r="I140" s="142">
        <f>I141</f>
        <v>9243.1</v>
      </c>
      <c r="J140" s="177" t="s">
        <v>125</v>
      </c>
      <c r="K140" s="122"/>
      <c r="L140" s="58"/>
      <c r="M140" s="59"/>
    </row>
    <row r="141" spans="1:13" s="61" customFormat="1" outlineLevel="1" x14ac:dyDescent="0.25">
      <c r="A141" s="104"/>
      <c r="B141" s="97" t="s">
        <v>4</v>
      </c>
      <c r="C141" s="142">
        <v>7927.2</v>
      </c>
      <c r="D141" s="142">
        <v>9243.1</v>
      </c>
      <c r="E141" s="142">
        <v>1680.55</v>
      </c>
      <c r="F141" s="143">
        <f t="shared" si="38"/>
        <v>0.18179999999999999</v>
      </c>
      <c r="G141" s="137">
        <v>1680.55</v>
      </c>
      <c r="H141" s="143">
        <f t="shared" si="39"/>
        <v>0.18179999999999999</v>
      </c>
      <c r="I141" s="142">
        <v>9243.1</v>
      </c>
      <c r="J141" s="177"/>
      <c r="K141" s="122"/>
      <c r="L141" s="58"/>
      <c r="M141" s="59"/>
    </row>
    <row r="142" spans="1:13" s="61" customFormat="1" outlineLevel="1" x14ac:dyDescent="0.25">
      <c r="A142" s="104"/>
      <c r="B142" s="97" t="s">
        <v>37</v>
      </c>
      <c r="C142" s="142"/>
      <c r="D142" s="142"/>
      <c r="E142" s="142"/>
      <c r="F142" s="143"/>
      <c r="G142" s="137"/>
      <c r="H142" s="143"/>
      <c r="I142" s="153"/>
      <c r="J142" s="177"/>
      <c r="K142" s="122"/>
      <c r="L142" s="58"/>
      <c r="M142" s="59"/>
    </row>
    <row r="143" spans="1:13" s="61" customFormat="1" outlineLevel="1" x14ac:dyDescent="0.25">
      <c r="A143" s="104"/>
      <c r="B143" s="97" t="s">
        <v>38</v>
      </c>
      <c r="C143" s="142"/>
      <c r="D143" s="142"/>
      <c r="E143" s="142"/>
      <c r="F143" s="143"/>
      <c r="G143" s="137"/>
      <c r="H143" s="143"/>
      <c r="I143" s="153"/>
      <c r="J143" s="177"/>
      <c r="K143" s="122"/>
      <c r="L143" s="58"/>
      <c r="M143" s="59"/>
    </row>
    <row r="144" spans="1:13" s="61" customFormat="1" outlineLevel="1" x14ac:dyDescent="0.25">
      <c r="A144" s="104"/>
      <c r="B144" s="97" t="s">
        <v>13</v>
      </c>
      <c r="C144" s="142"/>
      <c r="D144" s="135"/>
      <c r="E144" s="142"/>
      <c r="F144" s="143"/>
      <c r="G144" s="137"/>
      <c r="H144" s="143"/>
      <c r="I144" s="153"/>
      <c r="J144" s="177"/>
      <c r="K144" s="122"/>
      <c r="L144" s="58"/>
      <c r="M144" s="59"/>
    </row>
    <row r="145" spans="1:13" s="61" customFormat="1" ht="32.25" customHeight="1" outlineLevel="1" collapsed="1" x14ac:dyDescent="0.25">
      <c r="A145" s="104"/>
      <c r="B145" s="97" t="s">
        <v>5</v>
      </c>
      <c r="C145" s="142"/>
      <c r="D145" s="135"/>
      <c r="E145" s="142"/>
      <c r="F145" s="143"/>
      <c r="G145" s="137"/>
      <c r="H145" s="143"/>
      <c r="I145" s="153"/>
      <c r="J145" s="177"/>
      <c r="K145" s="122"/>
      <c r="L145" s="58"/>
      <c r="M145" s="59"/>
    </row>
    <row r="146" spans="1:13" s="54" customFormat="1" ht="57.75" customHeight="1" x14ac:dyDescent="0.25">
      <c r="A146" s="80" t="s">
        <v>48</v>
      </c>
      <c r="B146" s="89" t="s">
        <v>41</v>
      </c>
      <c r="C146" s="151">
        <f t="shared" ref="C146:D146" si="41">SUM(C147:C151)</f>
        <v>4139.8</v>
      </c>
      <c r="D146" s="151">
        <f t="shared" si="41"/>
        <v>3420</v>
      </c>
      <c r="E146" s="151">
        <f>SUM(E147:E151)</f>
        <v>1585.44</v>
      </c>
      <c r="F146" s="158">
        <f t="shared" si="38"/>
        <v>0.46360000000000001</v>
      </c>
      <c r="G146" s="151">
        <f>SUM(G147:G151)</f>
        <v>1585.44</v>
      </c>
      <c r="H146" s="158">
        <f t="shared" si="39"/>
        <v>0.46360000000000001</v>
      </c>
      <c r="I146" s="151">
        <f>SUM(I147:I151)</f>
        <v>3420</v>
      </c>
      <c r="J146" s="207" t="s">
        <v>128</v>
      </c>
      <c r="K146" s="122"/>
      <c r="L146" s="52"/>
      <c r="M146" s="53"/>
    </row>
    <row r="147" spans="1:13" s="55" customFormat="1" x14ac:dyDescent="0.25">
      <c r="A147" s="80"/>
      <c r="B147" s="120" t="s">
        <v>4</v>
      </c>
      <c r="C147" s="137">
        <v>3170.9</v>
      </c>
      <c r="D147" s="137">
        <v>3150.5</v>
      </c>
      <c r="E147" s="137">
        <v>1585.44</v>
      </c>
      <c r="F147" s="158">
        <f>E147/D147</f>
        <v>0.50319999999999998</v>
      </c>
      <c r="G147" s="137">
        <v>1585.44</v>
      </c>
      <c r="H147" s="138">
        <f t="shared" si="39"/>
        <v>0.50319999999999998</v>
      </c>
      <c r="I147" s="137">
        <v>3150.5</v>
      </c>
      <c r="J147" s="207"/>
      <c r="K147" s="122"/>
      <c r="L147" s="52"/>
      <c r="M147" s="53"/>
    </row>
    <row r="148" spans="1:13" s="55" customFormat="1" x14ac:dyDescent="0.25">
      <c r="A148" s="80"/>
      <c r="B148" s="120" t="s">
        <v>37</v>
      </c>
      <c r="C148" s="137">
        <v>968.9</v>
      </c>
      <c r="D148" s="137">
        <v>269.5</v>
      </c>
      <c r="E148" s="137">
        <v>0</v>
      </c>
      <c r="F148" s="158">
        <f>E148/D148</f>
        <v>0</v>
      </c>
      <c r="G148" s="137"/>
      <c r="H148" s="138">
        <f t="shared" si="39"/>
        <v>0</v>
      </c>
      <c r="I148" s="137">
        <v>269.5</v>
      </c>
      <c r="J148" s="207"/>
      <c r="K148" s="122"/>
      <c r="L148" s="52"/>
      <c r="M148" s="53"/>
    </row>
    <row r="149" spans="1:13" s="55" customFormat="1" x14ac:dyDescent="0.25">
      <c r="A149" s="80"/>
      <c r="B149" s="120" t="s">
        <v>38</v>
      </c>
      <c r="C149" s="137"/>
      <c r="D149" s="137"/>
      <c r="E149" s="137"/>
      <c r="F149" s="138"/>
      <c r="G149" s="137"/>
      <c r="H149" s="138"/>
      <c r="I149" s="159"/>
      <c r="J149" s="207"/>
      <c r="K149" s="122"/>
      <c r="L149" s="52"/>
      <c r="M149" s="53"/>
    </row>
    <row r="150" spans="1:13" s="55" customFormat="1" x14ac:dyDescent="0.25">
      <c r="A150" s="80"/>
      <c r="B150" s="120" t="s">
        <v>13</v>
      </c>
      <c r="C150" s="137"/>
      <c r="D150" s="154"/>
      <c r="E150" s="137"/>
      <c r="F150" s="138"/>
      <c r="G150" s="137"/>
      <c r="H150" s="138"/>
      <c r="I150" s="159"/>
      <c r="J150" s="207"/>
      <c r="K150" s="122"/>
      <c r="L150" s="52"/>
      <c r="M150" s="53"/>
    </row>
    <row r="151" spans="1:13" s="55" customFormat="1" x14ac:dyDescent="0.25">
      <c r="A151" s="80"/>
      <c r="B151" s="120" t="s">
        <v>5</v>
      </c>
      <c r="C151" s="137"/>
      <c r="D151" s="154"/>
      <c r="E151" s="137"/>
      <c r="F151" s="138"/>
      <c r="G151" s="137"/>
      <c r="H151" s="138"/>
      <c r="I151" s="159"/>
      <c r="J151" s="207"/>
      <c r="K151" s="122"/>
      <c r="L151" s="52"/>
      <c r="M151" s="53"/>
    </row>
    <row r="152" spans="1:13" s="60" customFormat="1" ht="40.5" x14ac:dyDescent="0.25">
      <c r="A152" s="104" t="s">
        <v>49</v>
      </c>
      <c r="B152" s="105" t="s">
        <v>55</v>
      </c>
      <c r="C152" s="132">
        <f t="shared" ref="C152:E152" si="42">SUM(C153:C157)</f>
        <v>0</v>
      </c>
      <c r="D152" s="132">
        <f t="shared" si="42"/>
        <v>0</v>
      </c>
      <c r="E152" s="132">
        <f t="shared" si="42"/>
        <v>0</v>
      </c>
      <c r="F152" s="69"/>
      <c r="G152" s="45">
        <f>SUM(G153:G157)</f>
        <v>0</v>
      </c>
      <c r="H152" s="133"/>
      <c r="I152" s="20">
        <f>I153</f>
        <v>0</v>
      </c>
      <c r="J152" s="205" t="s">
        <v>86</v>
      </c>
      <c r="K152" s="122"/>
      <c r="L152" s="58"/>
      <c r="M152" s="59"/>
    </row>
    <row r="153" spans="1:13" s="61" customFormat="1" x14ac:dyDescent="0.25">
      <c r="A153" s="104"/>
      <c r="B153" s="97" t="s">
        <v>4</v>
      </c>
      <c r="C153" s="20"/>
      <c r="D153" s="20"/>
      <c r="E153" s="20"/>
      <c r="F153" s="69"/>
      <c r="G153" s="21"/>
      <c r="H153" s="68"/>
      <c r="I153" s="20"/>
      <c r="J153" s="205"/>
      <c r="K153" s="122"/>
      <c r="L153" s="58"/>
      <c r="M153" s="59"/>
    </row>
    <row r="154" spans="1:13" s="61" customFormat="1" x14ac:dyDescent="0.25">
      <c r="A154" s="104"/>
      <c r="B154" s="97" t="s">
        <v>37</v>
      </c>
      <c r="C154" s="20"/>
      <c r="D154" s="20"/>
      <c r="E154" s="20"/>
      <c r="F154" s="69"/>
      <c r="G154" s="21"/>
      <c r="H154" s="68"/>
      <c r="I154" s="134"/>
      <c r="J154" s="205"/>
      <c r="K154" s="122"/>
      <c r="L154" s="58"/>
      <c r="M154" s="59"/>
    </row>
    <row r="155" spans="1:13" s="61" customFormat="1" x14ac:dyDescent="0.25">
      <c r="A155" s="104"/>
      <c r="B155" s="97" t="s">
        <v>38</v>
      </c>
      <c r="C155" s="20"/>
      <c r="D155" s="20"/>
      <c r="E155" s="20"/>
      <c r="F155" s="69"/>
      <c r="G155" s="21"/>
      <c r="H155" s="68"/>
      <c r="I155" s="134"/>
      <c r="J155" s="205"/>
      <c r="K155" s="122"/>
      <c r="L155" s="58"/>
      <c r="M155" s="59"/>
    </row>
    <row r="156" spans="1:13" s="61" customFormat="1" x14ac:dyDescent="0.25">
      <c r="A156" s="104"/>
      <c r="B156" s="97" t="s">
        <v>13</v>
      </c>
      <c r="C156" s="20"/>
      <c r="D156" s="125"/>
      <c r="E156" s="20"/>
      <c r="F156" s="68"/>
      <c r="G156" s="21"/>
      <c r="H156" s="68"/>
      <c r="I156" s="134"/>
      <c r="J156" s="205"/>
      <c r="K156" s="122"/>
      <c r="L156" s="58"/>
      <c r="M156" s="59"/>
    </row>
    <row r="157" spans="1:13" s="61" customFormat="1" x14ac:dyDescent="0.25">
      <c r="A157" s="104"/>
      <c r="B157" s="97" t="s">
        <v>5</v>
      </c>
      <c r="C157" s="20"/>
      <c r="D157" s="125"/>
      <c r="E157" s="20"/>
      <c r="F157" s="68"/>
      <c r="G157" s="21"/>
      <c r="H157" s="68"/>
      <c r="I157" s="134"/>
      <c r="J157" s="205"/>
      <c r="K157" s="122"/>
      <c r="L157" s="58"/>
      <c r="M157" s="59"/>
    </row>
    <row r="158" spans="1:13" s="46" customFormat="1" x14ac:dyDescent="0.25">
      <c r="A158" s="191" t="s">
        <v>20</v>
      </c>
      <c r="B158" s="179" t="s">
        <v>104</v>
      </c>
      <c r="C158" s="180">
        <f>SUM(C160:C164)</f>
        <v>304170.28000000003</v>
      </c>
      <c r="D158" s="180">
        <f>SUM(D160:D164)</f>
        <v>305294.19</v>
      </c>
      <c r="E158" s="180">
        <f>SUM(E160:E164)</f>
        <v>73992.88</v>
      </c>
      <c r="F158" s="192">
        <f t="shared" si="38"/>
        <v>0.2424</v>
      </c>
      <c r="G158" s="180">
        <f t="shared" ref="G158" si="43">SUM(G160:G164)</f>
        <v>71569.91</v>
      </c>
      <c r="H158" s="192">
        <f t="shared" si="39"/>
        <v>0.2344</v>
      </c>
      <c r="I158" s="180">
        <f>I160+I161+I162+I163+I164</f>
        <v>305198.55</v>
      </c>
      <c r="J158" s="184" t="s">
        <v>131</v>
      </c>
      <c r="K158" s="122"/>
      <c r="L158" s="35"/>
      <c r="M158" s="36"/>
    </row>
    <row r="159" spans="1:13" s="46" customFormat="1" ht="248.25" customHeight="1" x14ac:dyDescent="0.25">
      <c r="A159" s="191"/>
      <c r="B159" s="179"/>
      <c r="C159" s="180"/>
      <c r="D159" s="180"/>
      <c r="E159" s="180"/>
      <c r="F159" s="192"/>
      <c r="G159" s="180"/>
      <c r="H159" s="192"/>
      <c r="I159" s="180"/>
      <c r="J159" s="184"/>
      <c r="K159" s="122"/>
      <c r="L159" s="35"/>
      <c r="M159" s="36"/>
    </row>
    <row r="160" spans="1:13" s="38" customFormat="1" ht="119.25" customHeight="1" x14ac:dyDescent="0.25">
      <c r="A160" s="191"/>
      <c r="B160" s="119" t="s">
        <v>4</v>
      </c>
      <c r="C160" s="137">
        <v>18110.400000000001</v>
      </c>
      <c r="D160" s="137">
        <v>18110.400000000001</v>
      </c>
      <c r="E160" s="137">
        <v>0</v>
      </c>
      <c r="F160" s="138">
        <f>E160/D160</f>
        <v>0</v>
      </c>
      <c r="G160" s="137">
        <v>0</v>
      </c>
      <c r="H160" s="138">
        <f>G160/D160</f>
        <v>0</v>
      </c>
      <c r="I160" s="137">
        <v>18110.400000000001</v>
      </c>
      <c r="J160" s="184"/>
      <c r="K160" s="122"/>
      <c r="L160" s="35"/>
      <c r="M160" s="36"/>
    </row>
    <row r="161" spans="1:13" s="48" customFormat="1" ht="144.75" customHeight="1" x14ac:dyDescent="0.25">
      <c r="A161" s="191"/>
      <c r="B161" s="120" t="s">
        <v>16</v>
      </c>
      <c r="C161" s="137">
        <v>79892.100000000006</v>
      </c>
      <c r="D161" s="137">
        <v>80759.8</v>
      </c>
      <c r="E161" s="137">
        <v>6087.8</v>
      </c>
      <c r="F161" s="138">
        <f>E161/D161</f>
        <v>7.5399999999999995E-2</v>
      </c>
      <c r="G161" s="137">
        <v>3664.83</v>
      </c>
      <c r="H161" s="138">
        <f>G161/D161</f>
        <v>4.5400000000000003E-2</v>
      </c>
      <c r="I161" s="137">
        <v>80759.8</v>
      </c>
      <c r="J161" s="184"/>
      <c r="K161" s="122"/>
      <c r="L161" s="40"/>
      <c r="M161" s="36"/>
    </row>
    <row r="162" spans="1:13" s="38" customFormat="1" ht="147.75" customHeight="1" x14ac:dyDescent="0.25">
      <c r="A162" s="191"/>
      <c r="B162" s="119" t="s">
        <v>11</v>
      </c>
      <c r="C162" s="142">
        <v>15721.76</v>
      </c>
      <c r="D162" s="142">
        <v>15977.97</v>
      </c>
      <c r="E162" s="142">
        <f>G162</f>
        <v>1259.9100000000001</v>
      </c>
      <c r="F162" s="143">
        <f>E162/D162</f>
        <v>7.8899999999999998E-2</v>
      </c>
      <c r="G162" s="142">
        <v>1259.9100000000001</v>
      </c>
      <c r="H162" s="143">
        <f>G162/D162</f>
        <v>7.8899999999999998E-2</v>
      </c>
      <c r="I162" s="142">
        <v>15882.33</v>
      </c>
      <c r="J162" s="184"/>
      <c r="K162" s="122"/>
      <c r="L162" s="35"/>
      <c r="M162" s="36"/>
    </row>
    <row r="163" spans="1:13" s="38" customFormat="1" ht="102.75" customHeight="1" x14ac:dyDescent="0.25">
      <c r="A163" s="191"/>
      <c r="B163" s="119" t="s">
        <v>13</v>
      </c>
      <c r="C163" s="137"/>
      <c r="D163" s="137"/>
      <c r="E163" s="146"/>
      <c r="F163" s="138"/>
      <c r="G163" s="146"/>
      <c r="H163" s="138"/>
      <c r="I163" s="137"/>
      <c r="J163" s="184"/>
      <c r="K163" s="122"/>
      <c r="L163" s="35"/>
      <c r="M163" s="36"/>
    </row>
    <row r="164" spans="1:13" s="38" customFormat="1" ht="138.75" customHeight="1" x14ac:dyDescent="0.25">
      <c r="A164" s="191"/>
      <c r="B164" s="119" t="s">
        <v>5</v>
      </c>
      <c r="C164" s="137">
        <v>190446.02</v>
      </c>
      <c r="D164" s="137">
        <v>190446.02</v>
      </c>
      <c r="E164" s="137">
        <f>G164</f>
        <v>66645.17</v>
      </c>
      <c r="F164" s="138">
        <f t="shared" ref="F164:F180" si="44">E164/D164</f>
        <v>0.34989999999999999</v>
      </c>
      <c r="G164" s="137">
        <v>66645.17</v>
      </c>
      <c r="H164" s="138">
        <f t="shared" ref="H164:H170" si="45">G164/D164</f>
        <v>0.34989999999999999</v>
      </c>
      <c r="I164" s="137">
        <v>190446.02</v>
      </c>
      <c r="J164" s="184"/>
      <c r="K164" s="122"/>
      <c r="L164" s="35"/>
      <c r="M164" s="36"/>
    </row>
    <row r="165" spans="1:13" s="46" customFormat="1" x14ac:dyDescent="0.25">
      <c r="A165" s="188" t="s">
        <v>21</v>
      </c>
      <c r="B165" s="179" t="s">
        <v>93</v>
      </c>
      <c r="C165" s="178">
        <f>C167+C168+C169+C170+C171</f>
        <v>34548.480000000003</v>
      </c>
      <c r="D165" s="178">
        <f>D167+D168+D169+D170+D171</f>
        <v>35463.58</v>
      </c>
      <c r="E165" s="178">
        <f>E167+E168+E169+E170+E171</f>
        <v>24211.17</v>
      </c>
      <c r="F165" s="190">
        <f t="shared" si="44"/>
        <v>0.68269999999999997</v>
      </c>
      <c r="G165" s="178">
        <f>G167+G168+G169+G170+G171</f>
        <v>23749.17</v>
      </c>
      <c r="H165" s="190">
        <f t="shared" si="45"/>
        <v>0.66969999999999996</v>
      </c>
      <c r="I165" s="178">
        <f>I167+I168+I169+I170+I171</f>
        <v>35463.58</v>
      </c>
      <c r="J165" s="181" t="s">
        <v>112</v>
      </c>
      <c r="K165" s="122"/>
      <c r="L165" s="35"/>
      <c r="M165" s="36"/>
    </row>
    <row r="166" spans="1:13" s="46" customFormat="1" ht="308.25" customHeight="1" x14ac:dyDescent="0.25">
      <c r="A166" s="189"/>
      <c r="B166" s="179"/>
      <c r="C166" s="178"/>
      <c r="D166" s="178"/>
      <c r="E166" s="178"/>
      <c r="F166" s="190"/>
      <c r="G166" s="178"/>
      <c r="H166" s="190"/>
      <c r="I166" s="178"/>
      <c r="J166" s="182"/>
      <c r="K166" s="122"/>
      <c r="L166" s="35"/>
      <c r="M166" s="36"/>
    </row>
    <row r="167" spans="1:13" s="38" customFormat="1" x14ac:dyDescent="0.25">
      <c r="A167" s="98"/>
      <c r="B167" s="97" t="s">
        <v>4</v>
      </c>
      <c r="C167" s="142">
        <v>446.3</v>
      </c>
      <c r="D167" s="142">
        <v>446.3</v>
      </c>
      <c r="E167" s="142">
        <v>71.680000000000007</v>
      </c>
      <c r="F167" s="143">
        <f>E167/D167</f>
        <v>0.16059999999999999</v>
      </c>
      <c r="G167" s="142">
        <v>71.680000000000007</v>
      </c>
      <c r="H167" s="143">
        <f>G167/D167</f>
        <v>0.16059999999999999</v>
      </c>
      <c r="I167" s="142">
        <v>446.3</v>
      </c>
      <c r="J167" s="182"/>
      <c r="K167" s="122"/>
      <c r="L167" s="35"/>
      <c r="M167" s="36"/>
    </row>
    <row r="168" spans="1:13" s="38" customFormat="1" x14ac:dyDescent="0.25">
      <c r="A168" s="98"/>
      <c r="B168" s="97" t="s">
        <v>16</v>
      </c>
      <c r="C168" s="142">
        <v>21104.9</v>
      </c>
      <c r="D168" s="142">
        <v>21304.9</v>
      </c>
      <c r="E168" s="142">
        <v>12679.14</v>
      </c>
      <c r="F168" s="143">
        <f t="shared" si="44"/>
        <v>0.59509999999999996</v>
      </c>
      <c r="G168" s="142">
        <v>12217.14</v>
      </c>
      <c r="H168" s="143">
        <f t="shared" si="45"/>
        <v>0.57340000000000002</v>
      </c>
      <c r="I168" s="142">
        <f>9518+11480.2+106.7+200</f>
        <v>21304.9</v>
      </c>
      <c r="J168" s="182"/>
      <c r="K168" s="122"/>
      <c r="L168" s="35"/>
      <c r="M168" s="36"/>
    </row>
    <row r="169" spans="1:13" s="38" customFormat="1" x14ac:dyDescent="0.25">
      <c r="A169" s="98"/>
      <c r="B169" s="97" t="s">
        <v>11</v>
      </c>
      <c r="C169" s="142">
        <v>3295.91</v>
      </c>
      <c r="D169" s="142">
        <v>3018.79</v>
      </c>
      <c r="E169" s="142">
        <f>G169</f>
        <v>1352.32</v>
      </c>
      <c r="F169" s="143">
        <f t="shared" si="44"/>
        <v>0.44800000000000001</v>
      </c>
      <c r="G169" s="142">
        <v>1352.32</v>
      </c>
      <c r="H169" s="143">
        <f t="shared" si="45"/>
        <v>0.44800000000000001</v>
      </c>
      <c r="I169" s="142">
        <f>D169</f>
        <v>3018.79</v>
      </c>
      <c r="J169" s="182"/>
      <c r="K169" s="122"/>
      <c r="L169" s="35"/>
      <c r="M169" s="36"/>
    </row>
    <row r="170" spans="1:13" s="38" customFormat="1" x14ac:dyDescent="0.25">
      <c r="A170" s="98"/>
      <c r="B170" s="97" t="s">
        <v>13</v>
      </c>
      <c r="C170" s="142">
        <v>9701.3700000000008</v>
      </c>
      <c r="D170" s="142">
        <v>10693.59</v>
      </c>
      <c r="E170" s="142">
        <v>10108.030000000001</v>
      </c>
      <c r="F170" s="143">
        <f t="shared" si="44"/>
        <v>0.94520000000000004</v>
      </c>
      <c r="G170" s="142">
        <v>10108.030000000001</v>
      </c>
      <c r="H170" s="143">
        <f t="shared" si="45"/>
        <v>0.94520000000000004</v>
      </c>
      <c r="I170" s="142">
        <f>D170</f>
        <v>10693.59</v>
      </c>
      <c r="J170" s="182"/>
      <c r="K170" s="122"/>
      <c r="L170" s="35"/>
      <c r="M170" s="36"/>
    </row>
    <row r="171" spans="1:13" s="38" customFormat="1" ht="60.75" customHeight="1" x14ac:dyDescent="0.25">
      <c r="A171" s="98"/>
      <c r="B171" s="97" t="s">
        <v>5</v>
      </c>
      <c r="C171" s="20"/>
      <c r="D171" s="20"/>
      <c r="E171" s="20"/>
      <c r="F171" s="68"/>
      <c r="G171" s="20"/>
      <c r="H171" s="68"/>
      <c r="I171" s="20"/>
      <c r="J171" s="182"/>
      <c r="K171" s="122"/>
      <c r="L171" s="35"/>
      <c r="M171" s="36"/>
    </row>
    <row r="172" spans="1:13" s="33" customFormat="1" ht="116.25" customHeight="1" x14ac:dyDescent="0.25">
      <c r="A172" s="98" t="s">
        <v>22</v>
      </c>
      <c r="B172" s="99" t="s">
        <v>67</v>
      </c>
      <c r="C172" s="125"/>
      <c r="D172" s="125"/>
      <c r="E172" s="125"/>
      <c r="F172" s="68"/>
      <c r="G172" s="75"/>
      <c r="H172" s="94"/>
      <c r="I172" s="127"/>
      <c r="J172" s="177" t="s">
        <v>36</v>
      </c>
      <c r="K172" s="122"/>
      <c r="L172" s="58"/>
      <c r="M172" s="59"/>
    </row>
    <row r="173" spans="1:13" s="33" customFormat="1" x14ac:dyDescent="0.25">
      <c r="A173" s="98"/>
      <c r="B173" s="97" t="s">
        <v>4</v>
      </c>
      <c r="C173" s="125"/>
      <c r="D173" s="125"/>
      <c r="E173" s="125"/>
      <c r="F173" s="68"/>
      <c r="G173" s="75"/>
      <c r="H173" s="94"/>
      <c r="I173" s="127"/>
      <c r="J173" s="177"/>
      <c r="K173" s="122"/>
      <c r="L173" s="58"/>
      <c r="M173" s="59"/>
    </row>
    <row r="174" spans="1:13" s="33" customFormat="1" x14ac:dyDescent="0.25">
      <c r="A174" s="98"/>
      <c r="B174" s="97" t="s">
        <v>16</v>
      </c>
      <c r="C174" s="125"/>
      <c r="D174" s="125"/>
      <c r="E174" s="125"/>
      <c r="F174" s="68"/>
      <c r="G174" s="75"/>
      <c r="H174" s="94"/>
      <c r="I174" s="127"/>
      <c r="J174" s="177"/>
      <c r="K174" s="122"/>
      <c r="L174" s="58"/>
      <c r="M174" s="59"/>
    </row>
    <row r="175" spans="1:13" s="33" customFormat="1" x14ac:dyDescent="0.25">
      <c r="A175" s="98"/>
      <c r="B175" s="97" t="s">
        <v>11</v>
      </c>
      <c r="C175" s="125"/>
      <c r="D175" s="125"/>
      <c r="E175" s="125"/>
      <c r="F175" s="68"/>
      <c r="G175" s="75"/>
      <c r="H175" s="94"/>
      <c r="I175" s="127"/>
      <c r="J175" s="177"/>
      <c r="K175" s="122"/>
      <c r="L175" s="58"/>
      <c r="M175" s="59"/>
    </row>
    <row r="176" spans="1:13" s="33" customFormat="1" x14ac:dyDescent="0.25">
      <c r="A176" s="98"/>
      <c r="B176" s="97" t="s">
        <v>13</v>
      </c>
      <c r="C176" s="125"/>
      <c r="D176" s="125"/>
      <c r="E176" s="125"/>
      <c r="F176" s="68"/>
      <c r="G176" s="75"/>
      <c r="H176" s="94"/>
      <c r="I176" s="127"/>
      <c r="J176" s="177"/>
      <c r="K176" s="122"/>
      <c r="L176" s="58"/>
      <c r="M176" s="59"/>
    </row>
    <row r="177" spans="1:13" s="33" customFormat="1" x14ac:dyDescent="0.25">
      <c r="A177" s="98"/>
      <c r="B177" s="97" t="s">
        <v>5</v>
      </c>
      <c r="C177" s="125"/>
      <c r="D177" s="125"/>
      <c r="E177" s="125"/>
      <c r="F177" s="68"/>
      <c r="G177" s="75"/>
      <c r="H177" s="94"/>
      <c r="I177" s="127"/>
      <c r="J177" s="177"/>
      <c r="K177" s="122"/>
      <c r="L177" s="58"/>
      <c r="M177" s="59"/>
    </row>
    <row r="178" spans="1:13" s="47" customFormat="1" ht="108" customHeight="1" x14ac:dyDescent="0.25">
      <c r="A178" s="98" t="s">
        <v>23</v>
      </c>
      <c r="B178" s="101" t="s">
        <v>106</v>
      </c>
      <c r="C178" s="139">
        <f>SUM(C179:C183)</f>
        <v>252.2</v>
      </c>
      <c r="D178" s="139">
        <f t="shared" ref="D178:I178" si="46">SUM(D179:D183)</f>
        <v>261.8</v>
      </c>
      <c r="E178" s="139">
        <f t="shared" si="46"/>
        <v>172.41</v>
      </c>
      <c r="F178" s="143">
        <f t="shared" si="44"/>
        <v>0.65859999999999996</v>
      </c>
      <c r="G178" s="139">
        <f t="shared" si="46"/>
        <v>162.62</v>
      </c>
      <c r="H178" s="136">
        <f t="shared" ref="H178" si="47">G178/D178</f>
        <v>0.62119999999999997</v>
      </c>
      <c r="I178" s="173">
        <f t="shared" si="46"/>
        <v>252.2</v>
      </c>
      <c r="J178" s="177" t="s">
        <v>129</v>
      </c>
      <c r="K178" s="122"/>
      <c r="L178" s="35"/>
      <c r="M178" s="36"/>
    </row>
    <row r="179" spans="1:13" s="47" customFormat="1" x14ac:dyDescent="0.25">
      <c r="A179" s="98"/>
      <c r="B179" s="120" t="s">
        <v>4</v>
      </c>
      <c r="C179" s="137"/>
      <c r="D179" s="137"/>
      <c r="E179" s="137"/>
      <c r="F179" s="143"/>
      <c r="G179" s="137"/>
      <c r="H179" s="143"/>
      <c r="I179" s="21"/>
      <c r="J179" s="177"/>
      <c r="K179" s="122"/>
      <c r="L179" s="35"/>
      <c r="M179" s="36"/>
    </row>
    <row r="180" spans="1:13" s="47" customFormat="1" x14ac:dyDescent="0.25">
      <c r="A180" s="98"/>
      <c r="B180" s="120" t="s">
        <v>16</v>
      </c>
      <c r="C180" s="137">
        <v>252.2</v>
      </c>
      <c r="D180" s="137">
        <v>261.8</v>
      </c>
      <c r="E180" s="137">
        <v>172.41</v>
      </c>
      <c r="F180" s="143">
        <f t="shared" si="44"/>
        <v>0.65859999999999996</v>
      </c>
      <c r="G180" s="137">
        <v>162.62</v>
      </c>
      <c r="H180" s="143">
        <f>G180/D180</f>
        <v>0.62119999999999997</v>
      </c>
      <c r="I180" s="137">
        <v>252.2</v>
      </c>
      <c r="J180" s="177"/>
      <c r="K180" s="122"/>
      <c r="L180" s="35"/>
      <c r="M180" s="36"/>
    </row>
    <row r="181" spans="1:13" s="47" customFormat="1" x14ac:dyDescent="0.25">
      <c r="A181" s="98"/>
      <c r="B181" s="120" t="s">
        <v>11</v>
      </c>
      <c r="C181" s="137"/>
      <c r="D181" s="137"/>
      <c r="E181" s="137"/>
      <c r="F181" s="138"/>
      <c r="G181" s="137"/>
      <c r="H181" s="143"/>
      <c r="I181" s="21"/>
      <c r="J181" s="177"/>
      <c r="K181" s="122"/>
      <c r="L181" s="35"/>
      <c r="M181" s="36"/>
    </row>
    <row r="182" spans="1:13" s="47" customFormat="1" x14ac:dyDescent="0.25">
      <c r="A182" s="98"/>
      <c r="B182" s="120" t="s">
        <v>13</v>
      </c>
      <c r="C182" s="137"/>
      <c r="D182" s="137"/>
      <c r="E182" s="137"/>
      <c r="F182" s="138"/>
      <c r="G182" s="137"/>
      <c r="H182" s="138"/>
      <c r="I182" s="21"/>
      <c r="J182" s="177"/>
      <c r="K182" s="122"/>
      <c r="L182" s="35"/>
      <c r="M182" s="36"/>
    </row>
    <row r="183" spans="1:13" s="47" customFormat="1" x14ac:dyDescent="0.25">
      <c r="A183" s="98"/>
      <c r="B183" s="120" t="s">
        <v>5</v>
      </c>
      <c r="C183" s="137"/>
      <c r="D183" s="137"/>
      <c r="E183" s="137"/>
      <c r="F183" s="138"/>
      <c r="G183" s="137"/>
      <c r="H183" s="138"/>
      <c r="I183" s="21"/>
      <c r="J183" s="177"/>
      <c r="K183" s="122"/>
      <c r="L183" s="35"/>
      <c r="M183" s="36"/>
    </row>
    <row r="184" spans="1:13" s="49" customFormat="1" ht="240.75" customHeight="1" x14ac:dyDescent="0.25">
      <c r="A184" s="98" t="s">
        <v>24</v>
      </c>
      <c r="B184" s="101" t="s">
        <v>94</v>
      </c>
      <c r="C184" s="135">
        <f>C186+C185+C187+C188+C189</f>
        <v>240755.92</v>
      </c>
      <c r="D184" s="135">
        <f>D186+D185+D187+D188+D189</f>
        <v>277691.34000000003</v>
      </c>
      <c r="E184" s="135">
        <f t="shared" ref="E184" si="48">E186+E185+E187+E188+E189</f>
        <v>163873.35</v>
      </c>
      <c r="F184" s="136">
        <f>E184/D184</f>
        <v>0.59009999999999996</v>
      </c>
      <c r="G184" s="141">
        <f>G186+G185+G187+G188+G189</f>
        <v>163873.35</v>
      </c>
      <c r="H184" s="136">
        <f t="shared" ref="H184" si="49">G184/D184</f>
        <v>0.59009999999999996</v>
      </c>
      <c r="I184" s="135">
        <f>I186+I185+I187+I188+I189</f>
        <v>277691.34000000003</v>
      </c>
      <c r="J184" s="183" t="s">
        <v>132</v>
      </c>
      <c r="K184" s="122"/>
      <c r="L184" s="35"/>
      <c r="M184" s="36"/>
    </row>
    <row r="185" spans="1:13" s="38" customFormat="1" ht="96.75" customHeight="1" x14ac:dyDescent="0.25">
      <c r="A185" s="98"/>
      <c r="B185" s="97" t="s">
        <v>4</v>
      </c>
      <c r="C185" s="20"/>
      <c r="D185" s="20"/>
      <c r="E185" s="20"/>
      <c r="F185" s="68"/>
      <c r="G185" s="21"/>
      <c r="H185" s="68"/>
      <c r="I185" s="20"/>
      <c r="J185" s="183"/>
      <c r="K185" s="122"/>
      <c r="L185" s="35"/>
      <c r="M185" s="36"/>
    </row>
    <row r="186" spans="1:13" s="38" customFormat="1" ht="96.75" customHeight="1" x14ac:dyDescent="0.25">
      <c r="A186" s="98"/>
      <c r="B186" s="97" t="s">
        <v>16</v>
      </c>
      <c r="C186" s="142">
        <v>224499.20000000001</v>
      </c>
      <c r="D186" s="142">
        <v>261388.7</v>
      </c>
      <c r="E186" s="142">
        <v>152820.72</v>
      </c>
      <c r="F186" s="143">
        <f>E186/D186</f>
        <v>0.58460000000000001</v>
      </c>
      <c r="G186" s="137">
        <v>152820.72</v>
      </c>
      <c r="H186" s="143">
        <f>G186/D186</f>
        <v>0.58460000000000001</v>
      </c>
      <c r="I186" s="142">
        <v>261388.7</v>
      </c>
      <c r="J186" s="183"/>
      <c r="K186" s="122"/>
      <c r="L186" s="35"/>
      <c r="M186" s="36"/>
    </row>
    <row r="187" spans="1:13" s="38" customFormat="1" ht="96.75" customHeight="1" x14ac:dyDescent="0.25">
      <c r="A187" s="98"/>
      <c r="B187" s="97" t="s">
        <v>11</v>
      </c>
      <c r="C187" s="142">
        <v>12237.34</v>
      </c>
      <c r="D187" s="142">
        <v>12237.34</v>
      </c>
      <c r="E187" s="142">
        <v>9758.93</v>
      </c>
      <c r="F187" s="143">
        <f>E187/D187</f>
        <v>0.79749999999999999</v>
      </c>
      <c r="G187" s="142">
        <f>E187</f>
        <v>9758.93</v>
      </c>
      <c r="H187" s="143">
        <f>G187/D187</f>
        <v>0.79749999999999999</v>
      </c>
      <c r="I187" s="142">
        <v>12237.34</v>
      </c>
      <c r="J187" s="183"/>
      <c r="K187" s="122"/>
      <c r="L187" s="35"/>
      <c r="M187" s="36"/>
    </row>
    <row r="188" spans="1:13" s="38" customFormat="1" ht="41.25" customHeight="1" x14ac:dyDescent="0.25">
      <c r="A188" s="98"/>
      <c r="B188" s="97" t="s">
        <v>13</v>
      </c>
      <c r="C188" s="142">
        <v>4019.38</v>
      </c>
      <c r="D188" s="142">
        <v>4065.3</v>
      </c>
      <c r="E188" s="142">
        <v>1293.7</v>
      </c>
      <c r="F188" s="143">
        <f>E188/D188</f>
        <v>0.31819999999999998</v>
      </c>
      <c r="G188" s="142">
        <f>E188</f>
        <v>1293.7</v>
      </c>
      <c r="H188" s="143">
        <f>G188/D188</f>
        <v>0.31819999999999998</v>
      </c>
      <c r="I188" s="142">
        <f>D188</f>
        <v>4065.3</v>
      </c>
      <c r="J188" s="183"/>
      <c r="K188" s="122"/>
      <c r="L188" s="35"/>
      <c r="M188" s="36"/>
    </row>
    <row r="189" spans="1:13" s="38" customFormat="1" ht="35.25" customHeight="1" x14ac:dyDescent="0.25">
      <c r="A189" s="98"/>
      <c r="B189" s="97" t="s">
        <v>5</v>
      </c>
      <c r="C189" s="20"/>
      <c r="D189" s="20"/>
      <c r="E189" s="20"/>
      <c r="F189" s="68"/>
      <c r="G189" s="21"/>
      <c r="H189" s="68"/>
      <c r="I189" s="20"/>
      <c r="J189" s="183"/>
      <c r="K189" s="122"/>
      <c r="L189" s="35"/>
      <c r="M189" s="36"/>
    </row>
    <row r="190" spans="1:13" s="34" customFormat="1" ht="83.25" customHeight="1" x14ac:dyDescent="0.25">
      <c r="A190" s="98" t="s">
        <v>25</v>
      </c>
      <c r="B190" s="99" t="s">
        <v>68</v>
      </c>
      <c r="C190" s="125"/>
      <c r="D190" s="125"/>
      <c r="E190" s="126"/>
      <c r="F190" s="94"/>
      <c r="G190" s="75"/>
      <c r="H190" s="94"/>
      <c r="I190" s="127"/>
      <c r="J190" s="123" t="s">
        <v>36</v>
      </c>
      <c r="K190" s="122"/>
      <c r="L190" s="58"/>
      <c r="M190" s="59"/>
    </row>
    <row r="191" spans="1:13" s="39" customFormat="1" ht="108" customHeight="1" x14ac:dyDescent="0.4">
      <c r="A191" s="98" t="s">
        <v>26</v>
      </c>
      <c r="B191" s="121" t="s">
        <v>105</v>
      </c>
      <c r="C191" s="139">
        <f>SUM(C192:C196)</f>
        <v>421455</v>
      </c>
      <c r="D191" s="139">
        <f t="shared" ref="D191:G191" si="50">SUM(D192:D196)</f>
        <v>713867.95</v>
      </c>
      <c r="E191" s="139">
        <f t="shared" si="50"/>
        <v>362191.4</v>
      </c>
      <c r="F191" s="140">
        <f>E191/D191</f>
        <v>0.50739999999999996</v>
      </c>
      <c r="G191" s="139">
        <f t="shared" si="50"/>
        <v>362191.4</v>
      </c>
      <c r="H191" s="140">
        <f>G191/D191</f>
        <v>0.50739999999999996</v>
      </c>
      <c r="I191" s="154">
        <f>SUM(I192:I196)</f>
        <v>713867.95</v>
      </c>
      <c r="J191" s="183" t="s">
        <v>124</v>
      </c>
      <c r="K191" s="122"/>
      <c r="L191" s="35"/>
      <c r="M191" s="36"/>
    </row>
    <row r="192" spans="1:13" s="39" customFormat="1" ht="62.25" customHeight="1" x14ac:dyDescent="0.4">
      <c r="A192" s="98"/>
      <c r="B192" s="119" t="s">
        <v>4</v>
      </c>
      <c r="C192" s="137"/>
      <c r="D192" s="137"/>
      <c r="E192" s="137"/>
      <c r="F192" s="138"/>
      <c r="G192" s="137"/>
      <c r="H192" s="138"/>
      <c r="I192" s="137"/>
      <c r="J192" s="183"/>
      <c r="K192" s="122"/>
      <c r="L192" s="35"/>
      <c r="M192" s="36"/>
    </row>
    <row r="193" spans="1:13" s="41" customFormat="1" ht="62.25" customHeight="1" x14ac:dyDescent="0.4">
      <c r="A193" s="100"/>
      <c r="B193" s="120" t="s">
        <v>16</v>
      </c>
      <c r="C193" s="137">
        <v>400380.6</v>
      </c>
      <c r="D193" s="137">
        <v>679360.4</v>
      </c>
      <c r="E193" s="137">
        <f>G193</f>
        <v>341397.63</v>
      </c>
      <c r="F193" s="138">
        <f>E193/D193</f>
        <v>0.50249999999999995</v>
      </c>
      <c r="G193" s="137">
        <v>341397.63</v>
      </c>
      <c r="H193" s="138">
        <f>G193/D193</f>
        <v>0.50249999999999995</v>
      </c>
      <c r="I193" s="137">
        <f>392117.5+287242.9</f>
        <v>679360.4</v>
      </c>
      <c r="J193" s="183"/>
      <c r="K193" s="122"/>
      <c r="L193" s="40"/>
      <c r="M193" s="36"/>
    </row>
    <row r="194" spans="1:13" s="41" customFormat="1" ht="62.25" customHeight="1" x14ac:dyDescent="0.4">
      <c r="A194" s="100"/>
      <c r="B194" s="120" t="s">
        <v>11</v>
      </c>
      <c r="C194" s="137">
        <v>21074.400000000001</v>
      </c>
      <c r="D194" s="137">
        <v>34507.550000000003</v>
      </c>
      <c r="E194" s="137">
        <f>G194</f>
        <v>20793.77</v>
      </c>
      <c r="F194" s="138">
        <f>E194/D194</f>
        <v>0.60260000000000002</v>
      </c>
      <c r="G194" s="137">
        <v>20793.77</v>
      </c>
      <c r="H194" s="138">
        <f>G194/D194</f>
        <v>0.60260000000000002</v>
      </c>
      <c r="I194" s="137">
        <f>19389.5+15118.05</f>
        <v>34507.550000000003</v>
      </c>
      <c r="J194" s="183"/>
      <c r="K194" s="122"/>
      <c r="L194" s="40"/>
      <c r="M194" s="36"/>
    </row>
    <row r="195" spans="1:13" s="39" customFormat="1" ht="62.25" customHeight="1" x14ac:dyDescent="0.4">
      <c r="A195" s="98"/>
      <c r="B195" s="119" t="s">
        <v>13</v>
      </c>
      <c r="C195" s="21">
        <v>0</v>
      </c>
      <c r="D195" s="21">
        <v>0</v>
      </c>
      <c r="E195" s="21">
        <v>0</v>
      </c>
      <c r="F195" s="69"/>
      <c r="G195" s="21"/>
      <c r="H195" s="69"/>
      <c r="I195" s="21">
        <v>0</v>
      </c>
      <c r="J195" s="183"/>
      <c r="K195" s="122"/>
      <c r="L195" s="35"/>
      <c r="M195" s="36"/>
    </row>
    <row r="196" spans="1:13" s="39" customFormat="1" ht="62.25" customHeight="1" x14ac:dyDescent="0.4">
      <c r="A196" s="98"/>
      <c r="B196" s="119" t="s">
        <v>5</v>
      </c>
      <c r="C196" s="20"/>
      <c r="D196" s="20"/>
      <c r="E196" s="20"/>
      <c r="F196" s="68"/>
      <c r="G196" s="21"/>
      <c r="H196" s="68"/>
      <c r="I196" s="20"/>
      <c r="J196" s="183"/>
      <c r="K196" s="122"/>
      <c r="L196" s="35"/>
      <c r="M196" s="36"/>
    </row>
    <row r="197" spans="1:13" s="76" customFormat="1" ht="81" x14ac:dyDescent="0.25">
      <c r="A197" s="98" t="s">
        <v>27</v>
      </c>
      <c r="B197" s="99" t="s">
        <v>69</v>
      </c>
      <c r="C197" s="125"/>
      <c r="D197" s="125"/>
      <c r="E197" s="126"/>
      <c r="F197" s="94"/>
      <c r="G197" s="75"/>
      <c r="H197" s="94"/>
      <c r="I197" s="127"/>
      <c r="J197" s="123" t="s">
        <v>36</v>
      </c>
      <c r="K197" s="122"/>
      <c r="L197" s="58"/>
      <c r="M197" s="59"/>
    </row>
    <row r="198" spans="1:13" s="72" customFormat="1" ht="141.75" x14ac:dyDescent="0.25">
      <c r="A198" s="100" t="s">
        <v>30</v>
      </c>
      <c r="B198" s="101" t="s">
        <v>91</v>
      </c>
      <c r="C198" s="75">
        <f>C199+C200+C201</f>
        <v>0</v>
      </c>
      <c r="D198" s="75">
        <f t="shared" ref="D198:E198" si="51">D199+D200+D201</f>
        <v>0</v>
      </c>
      <c r="E198" s="75">
        <f t="shared" si="51"/>
        <v>0</v>
      </c>
      <c r="F198" s="78"/>
      <c r="G198" s="75">
        <f>G199+G200+G201</f>
        <v>0</v>
      </c>
      <c r="H198" s="78"/>
      <c r="I198" s="75">
        <f>I199+I200+I201</f>
        <v>0</v>
      </c>
      <c r="J198" s="177" t="s">
        <v>36</v>
      </c>
      <c r="K198" s="122"/>
      <c r="L198" s="52"/>
      <c r="M198" s="53"/>
    </row>
    <row r="199" spans="1:13" s="73" customFormat="1" hidden="1" x14ac:dyDescent="0.25">
      <c r="A199" s="102"/>
      <c r="B199" s="93" t="s">
        <v>4</v>
      </c>
      <c r="C199" s="21"/>
      <c r="D199" s="21"/>
      <c r="E199" s="21"/>
      <c r="F199" s="69"/>
      <c r="G199" s="21"/>
      <c r="H199" s="69"/>
      <c r="I199" s="21"/>
      <c r="J199" s="177"/>
      <c r="K199" s="122"/>
      <c r="L199" s="52"/>
      <c r="M199" s="53"/>
    </row>
    <row r="200" spans="1:13" s="73" customFormat="1" hidden="1" x14ac:dyDescent="0.25">
      <c r="A200" s="102"/>
      <c r="B200" s="93" t="s">
        <v>16</v>
      </c>
      <c r="C200" s="21"/>
      <c r="D200" s="21"/>
      <c r="E200" s="21"/>
      <c r="F200" s="69"/>
      <c r="G200" s="21"/>
      <c r="H200" s="69"/>
      <c r="I200" s="21"/>
      <c r="J200" s="177"/>
      <c r="K200" s="122"/>
      <c r="L200" s="52"/>
      <c r="M200" s="53"/>
    </row>
    <row r="201" spans="1:13" s="73" customFormat="1" hidden="1" x14ac:dyDescent="0.25">
      <c r="A201" s="102"/>
      <c r="B201" s="93" t="s">
        <v>11</v>
      </c>
      <c r="C201" s="21"/>
      <c r="D201" s="21"/>
      <c r="E201" s="21"/>
      <c r="F201" s="69"/>
      <c r="G201" s="21"/>
      <c r="H201" s="69"/>
      <c r="I201" s="21"/>
      <c r="J201" s="177"/>
      <c r="K201" s="122"/>
      <c r="L201" s="52"/>
      <c r="M201" s="53"/>
    </row>
    <row r="202" spans="1:13" s="73" customFormat="1" hidden="1" x14ac:dyDescent="0.25">
      <c r="A202" s="102"/>
      <c r="B202" s="93" t="s">
        <v>13</v>
      </c>
      <c r="C202" s="21"/>
      <c r="D202" s="21"/>
      <c r="E202" s="21"/>
      <c r="F202" s="69"/>
      <c r="G202" s="21"/>
      <c r="H202" s="69"/>
      <c r="I202" s="21"/>
      <c r="J202" s="177"/>
      <c r="K202" s="122"/>
      <c r="L202" s="52"/>
      <c r="M202" s="53"/>
    </row>
    <row r="203" spans="1:13" s="73" customFormat="1" hidden="1" x14ac:dyDescent="0.25">
      <c r="A203" s="102"/>
      <c r="B203" s="93" t="s">
        <v>5</v>
      </c>
      <c r="C203" s="21"/>
      <c r="D203" s="21"/>
      <c r="E203" s="21"/>
      <c r="F203" s="69"/>
      <c r="G203" s="21"/>
      <c r="H203" s="69"/>
      <c r="I203" s="21"/>
      <c r="J203" s="177"/>
      <c r="K203" s="122"/>
      <c r="L203" s="52"/>
      <c r="M203" s="53"/>
    </row>
    <row r="204" spans="1:13" s="74" customFormat="1" ht="97.5" customHeight="1" x14ac:dyDescent="0.25">
      <c r="A204" s="98" t="s">
        <v>29</v>
      </c>
      <c r="B204" s="99" t="s">
        <v>70</v>
      </c>
      <c r="C204" s="75"/>
      <c r="D204" s="75"/>
      <c r="E204" s="75"/>
      <c r="F204" s="78"/>
      <c r="G204" s="75"/>
      <c r="H204" s="78"/>
      <c r="I204" s="129"/>
      <c r="J204" s="123" t="s">
        <v>36</v>
      </c>
      <c r="K204" s="122"/>
      <c r="L204" s="58"/>
      <c r="M204" s="59"/>
    </row>
    <row r="205" spans="1:13" s="74" customFormat="1" ht="97.5" customHeight="1" x14ac:dyDescent="0.25">
      <c r="A205" s="98" t="s">
        <v>28</v>
      </c>
      <c r="B205" s="99" t="s">
        <v>71</v>
      </c>
      <c r="C205" s="75"/>
      <c r="D205" s="75"/>
      <c r="E205" s="75"/>
      <c r="F205" s="78"/>
      <c r="G205" s="75"/>
      <c r="H205" s="78"/>
      <c r="I205" s="129"/>
      <c r="J205" s="123" t="s">
        <v>36</v>
      </c>
      <c r="K205" s="122"/>
      <c r="L205" s="58"/>
      <c r="M205" s="59"/>
    </row>
    <row r="206" spans="1:13" s="77" customFormat="1" ht="115.5" customHeight="1" x14ac:dyDescent="0.4">
      <c r="A206" s="98" t="s">
        <v>72</v>
      </c>
      <c r="B206" s="99" t="s">
        <v>59</v>
      </c>
      <c r="C206" s="75"/>
      <c r="D206" s="75"/>
      <c r="E206" s="128"/>
      <c r="F206" s="78"/>
      <c r="G206" s="75"/>
      <c r="H206" s="78"/>
      <c r="I206" s="129"/>
      <c r="J206" s="123" t="s">
        <v>36</v>
      </c>
      <c r="K206" s="122"/>
      <c r="L206" s="58"/>
      <c r="M206" s="59"/>
    </row>
    <row r="207" spans="1:13" s="39" customFormat="1" ht="280.5" customHeight="1" x14ac:dyDescent="0.4">
      <c r="A207" s="98" t="s">
        <v>57</v>
      </c>
      <c r="B207" s="99" t="s">
        <v>96</v>
      </c>
      <c r="C207" s="135">
        <f>SUM(C208:C211)</f>
        <v>34441.199999999997</v>
      </c>
      <c r="D207" s="135">
        <f>SUM(D208:D211)</f>
        <v>35675.699999999997</v>
      </c>
      <c r="E207" s="135">
        <f>SUM(E208:E211)</f>
        <v>25760.45</v>
      </c>
      <c r="F207" s="136">
        <f>E207/D207</f>
        <v>0.72209999999999996</v>
      </c>
      <c r="G207" s="141">
        <f>SUM(G208:G211)</f>
        <v>25728.799999999999</v>
      </c>
      <c r="H207" s="136">
        <f>G207/D207</f>
        <v>0.72119999999999995</v>
      </c>
      <c r="I207" s="135">
        <f>SUM(I208:I211)</f>
        <v>35675.699999999997</v>
      </c>
      <c r="J207" s="177" t="s">
        <v>110</v>
      </c>
      <c r="K207" s="122"/>
      <c r="L207" s="35"/>
      <c r="M207" s="36"/>
    </row>
    <row r="208" spans="1:13" s="51" customFormat="1" x14ac:dyDescent="0.4">
      <c r="A208" s="98"/>
      <c r="B208" s="97" t="s">
        <v>4</v>
      </c>
      <c r="C208" s="142">
        <v>30698.7</v>
      </c>
      <c r="D208" s="142">
        <v>31863.1</v>
      </c>
      <c r="E208" s="142">
        <v>24591.87</v>
      </c>
      <c r="F208" s="143">
        <f>E208/D208</f>
        <v>0.77180000000000004</v>
      </c>
      <c r="G208" s="137">
        <v>24591.87</v>
      </c>
      <c r="H208" s="143">
        <f t="shared" ref="H208:H210" si="52">G208/D208</f>
        <v>0.77180000000000004</v>
      </c>
      <c r="I208" s="142">
        <v>31863.1</v>
      </c>
      <c r="J208" s="177"/>
      <c r="K208" s="122"/>
      <c r="L208" s="35"/>
      <c r="M208" s="50"/>
    </row>
    <row r="209" spans="1:13" s="51" customFormat="1" x14ac:dyDescent="0.4">
      <c r="A209" s="98"/>
      <c r="B209" s="97" t="s">
        <v>16</v>
      </c>
      <c r="C209" s="142">
        <v>3742.5</v>
      </c>
      <c r="D209" s="142">
        <v>3742.5</v>
      </c>
      <c r="E209" s="142">
        <v>1100</v>
      </c>
      <c r="F209" s="143">
        <f>E209/D209</f>
        <v>0.29389999999999999</v>
      </c>
      <c r="G209" s="137">
        <v>1068.3499999999999</v>
      </c>
      <c r="H209" s="143">
        <f t="shared" si="52"/>
        <v>0.28549999999999998</v>
      </c>
      <c r="I209" s="142">
        <v>3742.5</v>
      </c>
      <c r="J209" s="177"/>
      <c r="K209" s="122"/>
      <c r="L209" s="35"/>
      <c r="M209" s="50"/>
    </row>
    <row r="210" spans="1:13" s="51" customFormat="1" x14ac:dyDescent="0.4">
      <c r="A210" s="98"/>
      <c r="B210" s="97" t="s">
        <v>11</v>
      </c>
      <c r="C210" s="142"/>
      <c r="D210" s="142">
        <v>70.099999999999994</v>
      </c>
      <c r="E210" s="142">
        <f>G210</f>
        <v>68.58</v>
      </c>
      <c r="F210" s="143">
        <f>E210/D210</f>
        <v>0.97829999999999995</v>
      </c>
      <c r="G210" s="137">
        <v>68.58</v>
      </c>
      <c r="H210" s="143">
        <f t="shared" si="52"/>
        <v>0.97829999999999995</v>
      </c>
      <c r="I210" s="142">
        <v>70.099999999999994</v>
      </c>
      <c r="J210" s="177"/>
      <c r="K210" s="122"/>
      <c r="L210" s="35"/>
      <c r="M210" s="50"/>
    </row>
    <row r="211" spans="1:13" s="51" customFormat="1" x14ac:dyDescent="0.4">
      <c r="A211" s="98"/>
      <c r="B211" s="97" t="s">
        <v>13</v>
      </c>
      <c r="C211" s="142"/>
      <c r="D211" s="142"/>
      <c r="E211" s="142"/>
      <c r="F211" s="143"/>
      <c r="G211" s="137"/>
      <c r="H211" s="143"/>
      <c r="I211" s="142"/>
      <c r="J211" s="177"/>
      <c r="K211" s="122"/>
      <c r="L211" s="35"/>
      <c r="M211" s="50"/>
    </row>
    <row r="212" spans="1:13" ht="101.25" x14ac:dyDescent="0.4">
      <c r="A212" s="98" t="s">
        <v>74</v>
      </c>
      <c r="B212" s="103" t="s">
        <v>73</v>
      </c>
      <c r="C212" s="75"/>
      <c r="D212" s="75"/>
      <c r="E212" s="128"/>
      <c r="F212" s="78"/>
      <c r="G212" s="75"/>
      <c r="H212" s="78"/>
      <c r="I212" s="129"/>
      <c r="J212" s="164" t="s">
        <v>36</v>
      </c>
      <c r="K212" s="122"/>
      <c r="L212" s="18"/>
      <c r="M212" s="19"/>
    </row>
    <row r="213" spans="1:13" ht="81" x14ac:dyDescent="0.4">
      <c r="A213" s="98" t="s">
        <v>76</v>
      </c>
      <c r="B213" s="103" t="s">
        <v>75</v>
      </c>
      <c r="C213" s="75"/>
      <c r="D213" s="75"/>
      <c r="E213" s="128"/>
      <c r="F213" s="78"/>
      <c r="G213" s="75"/>
      <c r="H213" s="78"/>
      <c r="I213" s="129"/>
      <c r="J213" s="164" t="s">
        <v>36</v>
      </c>
      <c r="K213" s="122"/>
      <c r="L213" s="18"/>
      <c r="M213" s="19"/>
    </row>
    <row r="428" spans="9:9" x14ac:dyDescent="0.4">
      <c r="I428" s="6"/>
    </row>
    <row r="429" spans="9:9" x14ac:dyDescent="0.4">
      <c r="I429" s="6"/>
    </row>
    <row r="430" spans="9:9" x14ac:dyDescent="0.4">
      <c r="I430" s="6"/>
    </row>
  </sheetData>
  <autoFilter ref="A7:J415"/>
  <customSheetViews>
    <customSheetView guid="{67ADFAE6-A9AF-44D7-8539-93CD0F6B7849}" scale="50" showPageBreaks="1" outlineSymbols="0" zeroValues="0" fitToPage="1" showAutoFilter="1" view="pageBreakPreview" topLeftCell="A4">
      <pane xSplit="4" ySplit="7" topLeftCell="E145" activePane="bottomRight" state="frozen"/>
      <selection pane="bottomRight" activeCell="D178" sqref="D178"/>
      <rowBreaks count="29" manualBreakCount="29">
        <brk id="23" max="16383" man="1"/>
        <brk id="34" max="16383" man="1"/>
        <brk id="1030" max="18" man="1"/>
        <brk id="1080" max="18" man="1"/>
        <brk id="1137" max="18" man="1"/>
        <brk id="1208" max="18" man="1"/>
        <brk id="1263" max="14" man="1"/>
        <brk id="1278" max="10" man="1"/>
        <brk id="1314" max="10" man="1"/>
        <brk id="1354" max="10" man="1"/>
        <brk id="1393" max="10" man="1"/>
        <brk id="1431" max="10" man="1"/>
        <brk id="1467" max="10" man="1"/>
        <brk id="1504" max="10" man="1"/>
        <brk id="1542" max="10" man="1"/>
        <brk id="1577" max="10" man="1"/>
        <brk id="1613" max="10" man="1"/>
        <brk id="1653" max="10" man="1"/>
        <brk id="1692" max="10" man="1"/>
        <brk id="1731" max="10" man="1"/>
        <brk id="1771" max="10" man="1"/>
        <brk id="1809" max="10" man="1"/>
        <brk id="1844" max="10" man="1"/>
        <brk id="1874" max="10" man="1"/>
        <brk id="1911" max="10" man="1"/>
        <brk id="1948" max="10" man="1"/>
        <brk id="1983" max="10" man="1"/>
        <brk id="2025" max="10" man="1"/>
        <brk id="2079" max="10" man="1"/>
      </rowBreaks>
      <pageMargins left="0" right="0" top="0.9055118110236221" bottom="0" header="0" footer="0"/>
      <printOptions horizontalCentered="1"/>
      <pageSetup paperSize="9" scale="10" orientation="portrait" r:id="rId1"/>
      <autoFilter ref="A7:J415"/>
    </customSheetView>
    <customSheetView guid="{CCF533A2-322B-40E2-88B2-065E6D1D35B4}" scale="50" showPageBreaks="1" outlineSymbols="0" zeroValues="0" fitToPage="1" printArea="1" showAutoFilter="1" view="pageBreakPreview" topLeftCell="A4">
      <pane xSplit="2" ySplit="4" topLeftCell="D11" activePane="bottomRight" state="frozen"/>
      <selection pane="bottomRight" activeCell="I21" sqref="I21:I23"/>
      <rowBreaks count="31" manualBreakCount="31">
        <brk id="23" max="9" man="1"/>
        <brk id="35" max="9" man="1"/>
        <brk id="62" max="9" man="1"/>
        <brk id="217" max="18" man="1"/>
        <brk id="1028" max="18" man="1"/>
        <brk id="1078" max="18" man="1"/>
        <brk id="1135" max="18" man="1"/>
        <brk id="1206" max="18" man="1"/>
        <brk id="1261" max="14" man="1"/>
        <brk id="1276" max="10" man="1"/>
        <brk id="1312" max="10" man="1"/>
        <brk id="1352" max="10" man="1"/>
        <brk id="1391" max="10" man="1"/>
        <brk id="1429" max="10" man="1"/>
        <brk id="1465" max="10" man="1"/>
        <brk id="1502" max="10" man="1"/>
        <brk id="1540" max="10" man="1"/>
        <brk id="1575" max="10" man="1"/>
        <brk id="1611" max="10" man="1"/>
        <brk id="1651" max="10" man="1"/>
        <brk id="1690" max="10" man="1"/>
        <brk id="1729" max="10" man="1"/>
        <brk id="1769" max="10" man="1"/>
        <brk id="1807" max="10" man="1"/>
        <brk id="1842" max="10" man="1"/>
        <brk id="1872" max="10" man="1"/>
        <brk id="1909" max="10" man="1"/>
        <brk id="1946" max="10" man="1"/>
        <brk id="1981" max="10" man="1"/>
        <brk id="2023" max="10" man="1"/>
        <brk id="2077" max="10" man="1"/>
      </rowBreaks>
      <pageMargins left="0" right="0" top="0.9055118110236221" bottom="0" header="0" footer="0"/>
      <printOptions horizontalCentered="1"/>
      <pageSetup paperSize="8" scale="41" fitToHeight="0" orientation="landscape" r:id="rId2"/>
      <autoFilter ref="A7:J415"/>
    </customSheetView>
    <customSheetView guid="{13BE7114-35DF-4699-8779-61985C68F6C3}" scale="50" showPageBreaks="1" outlineSymbols="0" zeroValues="0" fitToPage="1" printArea="1" showAutoFilter="1" view="pageBreakPreview" topLeftCell="A5">
      <pane xSplit="4" ySplit="10" topLeftCell="J38" activePane="bottomRight" state="frozen"/>
      <selection pane="bottomRight" activeCell="J43" sqref="J43:J48"/>
      <rowBreaks count="33" manualBreakCount="33">
        <brk id="28" max="15" man="1"/>
        <brk id="35" max="11" man="1"/>
        <brk id="48" max="9" man="1"/>
        <brk id="109" max="11" man="1"/>
        <brk id="148" max="11" man="1"/>
        <brk id="208" max="18" man="1"/>
        <brk id="1031" max="18" man="1"/>
        <brk id="1081" max="18" man="1"/>
        <brk id="1138" max="18" man="1"/>
        <brk id="1209" max="18" man="1"/>
        <brk id="1264" max="14" man="1"/>
        <brk id="1279" max="10" man="1"/>
        <brk id="1315" max="10" man="1"/>
        <brk id="1355" max="10" man="1"/>
        <brk id="1394" max="10" man="1"/>
        <brk id="1432" max="10" man="1"/>
        <brk id="1468" max="10" man="1"/>
        <brk id="1505" max="10" man="1"/>
        <brk id="1543" max="10" man="1"/>
        <brk id="1578" max="10" man="1"/>
        <brk id="1614" max="10" man="1"/>
        <brk id="1654" max="10" man="1"/>
        <brk id="1693" max="10" man="1"/>
        <brk id="1732" max="10" man="1"/>
        <brk id="1772" max="10" man="1"/>
        <brk id="1810" max="10" man="1"/>
        <brk id="1845" max="10" man="1"/>
        <brk id="1875" max="10" man="1"/>
        <brk id="1912" max="10" man="1"/>
        <brk id="1949" max="10" man="1"/>
        <brk id="1984" max="10" man="1"/>
        <brk id="2026" max="10" man="1"/>
        <brk id="2080" max="10" man="1"/>
      </rowBreaks>
      <pageMargins left="0" right="0" top="0.6692913385826772" bottom="0" header="0" footer="0"/>
      <printOptions horizontalCentered="1"/>
      <pageSetup paperSize="8" scale="41" fitToHeight="0" orientation="landscape" horizontalDpi="4294967293" r:id="rId3"/>
      <autoFilter ref="A7:J415"/>
    </customSheetView>
    <customSheetView guid="{3EEA7E1A-5F2B-4408-A34C-1F0223B5B245}" scale="40" showPageBreaks="1" outlineSymbols="0" zeroValues="0" fitToPage="1" showAutoFilter="1" view="pageBreakPreview" topLeftCell="A5">
      <pane xSplit="4" ySplit="10" topLeftCell="J18" activePane="bottomRight" state="frozen"/>
      <selection pane="bottomRight" activeCell="J21" sqref="J21:J23"/>
      <rowBreaks count="30" manualBreakCount="30">
        <brk id="28" max="15" man="1"/>
        <brk id="40" max="15"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67" bottom="0" header="0" footer="0"/>
      <printOptions horizontalCentered="1"/>
      <pageSetup paperSize="8" scale="36" fitToHeight="0" orientation="landscape" horizontalDpi="4294967293" r:id="rId4"/>
      <autoFilter ref="A7:J415"/>
    </customSheetView>
    <customSheetView guid="{99950613-28E7-4EC2-B918-559A2757B0A9}" scale="50" showPageBreaks="1" outlineSymbols="0" zeroValues="0" fitToPage="1" printArea="1" showAutoFilter="1" view="pageBreakPreview" topLeftCell="A5">
      <pane xSplit="2" ySplit="10" topLeftCell="C189" activePane="bottomRight" state="frozen"/>
      <selection pane="bottomRight" activeCell="J191" sqref="J191:J196"/>
      <rowBreaks count="32" manualBreakCount="32">
        <brk id="28" max="11" man="1"/>
        <brk id="115" max="11" man="1"/>
        <brk id="152" max="11" man="1"/>
        <brk id="184" max="11" man="1"/>
        <brk id="217" max="18" man="1"/>
        <brk id="1028" max="18" man="1"/>
        <brk id="1078" max="18" man="1"/>
        <brk id="1135" max="18" man="1"/>
        <brk id="1206" max="18" man="1"/>
        <brk id="1261" max="14" man="1"/>
        <brk id="1276" max="10" man="1"/>
        <brk id="1312" max="10" man="1"/>
        <brk id="1352" max="10" man="1"/>
        <brk id="1391" max="10" man="1"/>
        <brk id="1429" max="10" man="1"/>
        <brk id="1465" max="10" man="1"/>
        <brk id="1502" max="10" man="1"/>
        <brk id="1540" max="10" man="1"/>
        <brk id="1575" max="10" man="1"/>
        <brk id="1611" max="10" man="1"/>
        <brk id="1651" max="10" man="1"/>
        <brk id="1690" max="10" man="1"/>
        <brk id="1729" max="10" man="1"/>
        <brk id="1769" max="10" man="1"/>
        <brk id="1807" max="10" man="1"/>
        <brk id="1842" max="10" man="1"/>
        <brk id="1872" max="10" man="1"/>
        <brk id="1909" max="10" man="1"/>
        <brk id="1946" max="10" man="1"/>
        <brk id="1981" max="10" man="1"/>
        <brk id="2023" max="10" man="1"/>
        <brk id="2077" max="10" man="1"/>
      </rowBreaks>
      <pageMargins left="0" right="0" top="0.9055118110236221" bottom="0" header="0" footer="0"/>
      <printOptions horizontalCentered="1"/>
      <pageSetup paperSize="8" scale="47" fitToHeight="0" orientation="landscape" r:id="rId5"/>
      <autoFilter ref="A7:J415"/>
    </customSheetView>
    <customSheetView guid="{D95852A1-B0FC-4AC5-B62B-5CCBE05B0D15}" scale="50" showPageBreaks="1" outlineSymbols="0" zeroValues="0" fitToPage="1" showAutoFilter="1" view="pageBreakPreview" topLeftCell="A5">
      <pane xSplit="4" ySplit="4" topLeftCell="E162" activePane="bottomRight" state="frozen"/>
      <selection pane="bottomRight" activeCell="I169" sqref="I169"/>
      <rowBreaks count="29" manualBreakCount="29">
        <brk id="24" max="11" man="1"/>
        <brk id="33" max="11" man="1"/>
        <brk id="215" max="18" man="1"/>
        <brk id="265" max="18" man="1"/>
        <brk id="322" max="18" man="1"/>
        <brk id="393" max="18" man="1"/>
        <brk id="448" max="14" man="1"/>
        <brk id="463" max="10" man="1"/>
        <brk id="499" max="10" man="1"/>
        <brk id="539" max="10" man="1"/>
        <brk id="578" max="10" man="1"/>
        <brk id="616" max="10" man="1"/>
        <brk id="652" max="10" man="1"/>
        <brk id="689" max="10" man="1"/>
        <brk id="727" max="10" man="1"/>
        <brk id="762" max="10" man="1"/>
        <brk id="798" max="10" man="1"/>
        <brk id="838" max="10" man="1"/>
        <brk id="877" max="10" man="1"/>
        <brk id="916" max="10" man="1"/>
        <brk id="956" max="10" man="1"/>
        <brk id="994" max="10" man="1"/>
        <brk id="1029" max="10" man="1"/>
        <brk id="1059" max="10" man="1"/>
        <brk id="1096" max="10" man="1"/>
        <brk id="1133" max="10" man="1"/>
        <brk id="1168" max="10" man="1"/>
        <brk id="1210" max="10" man="1"/>
        <brk id="1264" max="10" man="1"/>
      </rowBreaks>
      <pageMargins left="0" right="0" top="0.9055118110236221" bottom="0" header="0" footer="0"/>
      <printOptions horizontalCentered="1"/>
      <pageSetup paperSize="9" scale="28" fitToHeight="0" orientation="landscape" r:id="rId6"/>
      <autoFilter ref="A7:J397"/>
    </customSheetView>
    <customSheetView guid="{72C0943B-A5D5-4B80-AD54-166C5CDC74DE}" scale="40" showPageBreaks="1" outlineSymbols="0" zeroValues="0" fitToPage="1" printArea="1" showAutoFilter="1" view="pageBreakPreview" topLeftCell="A5">
      <pane xSplit="4" ySplit="10" topLeftCell="E135" activePane="bottomRight" state="frozen"/>
      <selection pane="bottomRight" activeCell="G33" sqref="G33"/>
      <rowBreaks count="30" manualBreakCount="30">
        <brk id="7" max="11" man="1"/>
        <brk id="40" max="15"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67" bottom="0" header="0" footer="0"/>
      <printOptions horizontalCentered="1"/>
      <pageSetup paperSize="8" scale="41" fitToHeight="0" orientation="landscape" r:id="rId7"/>
      <autoFilter ref="A3:M184">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649E5CE3-4976-49D9-83DA-4E57FFC714BF}" scale="50" showPageBreaks="1" outlineSymbols="0" zeroValues="0" fitToPage="1" printArea="1" showAutoFilter="1" hiddenColumns="1" view="pageBreakPreview" topLeftCell="A6">
      <pane xSplit="2" ySplit="2" topLeftCell="C155" activePane="bottomRight" state="frozen"/>
      <selection pane="bottomRight" activeCell="E164" sqref="E164"/>
      <rowBreaks count="35" manualBreakCount="35">
        <brk id="28" max="11" man="1"/>
        <brk id="38" max="11" man="1"/>
        <brk id="54" max="11" man="1"/>
        <brk id="86" max="11" man="1"/>
        <brk id="116" max="11" man="1"/>
        <brk id="134" max="11" man="1"/>
        <brk id="148" max="11" man="1"/>
        <brk id="198" max="18" man="1"/>
        <brk id="1015" max="18" man="1"/>
        <brk id="1065" max="18" man="1"/>
        <brk id="1122" max="18" man="1"/>
        <brk id="1193" max="18" man="1"/>
        <brk id="1248" max="14" man="1"/>
        <brk id="1263" max="10" man="1"/>
        <brk id="1299" max="10" man="1"/>
        <brk id="1339" max="10" man="1"/>
        <brk id="1378" max="10" man="1"/>
        <brk id="1416" max="10" man="1"/>
        <brk id="1452" max="10" man="1"/>
        <brk id="1489" max="10" man="1"/>
        <brk id="1527" max="10" man="1"/>
        <brk id="1562" max="10" man="1"/>
        <brk id="1598" max="10" man="1"/>
        <brk id="1638" max="10" man="1"/>
        <brk id="1677" max="10" man="1"/>
        <brk id="1716" max="10" man="1"/>
        <brk id="1756" max="10" man="1"/>
        <brk id="1794" max="10" man="1"/>
        <brk id="1829" max="10" man="1"/>
        <brk id="1859" max="10" man="1"/>
        <brk id="1896" max="10" man="1"/>
        <brk id="1933" max="10" man="1"/>
        <brk id="1968" max="10" man="1"/>
        <brk id="2010" max="10" man="1"/>
        <brk id="2064" max="10" man="1"/>
      </rowBreaks>
      <colBreaks count="1" manualBreakCount="1">
        <brk id="12" max="183" man="1"/>
      </colBreaks>
      <pageMargins left="0" right="0" top="0.9055118110236221" bottom="0" header="0" footer="0"/>
      <printOptions horizontalCentered="1"/>
      <pageSetup paperSize="8" scale="43" fitToHeight="0" orientation="landscape" r:id="rId8"/>
      <autoFilter ref="A7:L386"/>
    </customSheetView>
    <customSheetView guid="{5EB1B5BB-79BE-4318-9140-3FA31802D519}" scale="40" showPageBreaks="1" outlineSymbols="0" zeroValues="0" fitToPage="1" printArea="1" showAutoFilter="1" view="pageBreakPreview" topLeftCell="A4">
      <pane xSplit="4" ySplit="7" topLeftCell="K166" activePane="bottomRight" state="frozen"/>
      <selection pane="bottomRight" activeCell="K170" sqref="K170:K175"/>
      <rowBreaks count="29" manualBreakCount="29">
        <brk id="180" max="18"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9055118110236221" bottom="0" header="0" footer="0"/>
      <printOptions horizontalCentered="1"/>
      <pageSetup paperSize="8" scale="39" fitToHeight="0" orientation="landscape" r:id="rId9"/>
      <autoFilter ref="A7:K386"/>
    </customSheetView>
    <customSheetView guid="{5FB953A5-71FF-4056-AF98-C9D06FF0EDF3}" scale="35" showPageBreaks="1" outlineSymbols="0" zeroValues="0" fitToPage="1" printArea="1" showAutoFilter="1" hiddenColumns="1" view="pageBreakPreview" topLeftCell="A5">
      <pane xSplit="4" ySplit="4" topLeftCell="F9" activePane="bottomRight" state="frozen"/>
      <selection pane="bottomRight" activeCell="F9" sqref="F9"/>
      <rowBreaks count="29" manualBreakCount="29">
        <brk id="175" max="18" man="1"/>
        <brk id="209" max="18" man="1"/>
        <brk id="1033" max="18" man="1"/>
        <brk id="1083" max="18" man="1"/>
        <brk id="1140" max="18" man="1"/>
        <brk id="1211" max="18" man="1"/>
        <brk id="1266" max="14" man="1"/>
        <brk id="1281" max="10" man="1"/>
        <brk id="1317" max="10" man="1"/>
        <brk id="1357" max="10" man="1"/>
        <brk id="1396" max="10" man="1"/>
        <brk id="1434" max="10" man="1"/>
        <brk id="1470" max="10" man="1"/>
        <brk id="1507" max="10" man="1"/>
        <brk id="1545" max="10" man="1"/>
        <brk id="1580" max="10" man="1"/>
        <brk id="1616" max="10" man="1"/>
        <brk id="1656" max="10" man="1"/>
        <brk id="1695" max="10" man="1"/>
        <brk id="1734" max="10" man="1"/>
        <brk id="1774" max="10" man="1"/>
        <brk id="1812" max="10" man="1"/>
        <brk id="1847" max="10" man="1"/>
        <brk id="1877" max="10" man="1"/>
        <brk id="1914" max="10" man="1"/>
        <brk id="1951" max="10" man="1"/>
        <brk id="1986" max="10" man="1"/>
        <brk id="2028" max="10" man="1"/>
        <brk id="2082" max="10" man="1"/>
      </rowBreaks>
      <pageMargins left="0" right="0" top="0.9055118110236221" bottom="0" header="0" footer="0"/>
      <printOptions horizontalCentered="1"/>
      <pageSetup paperSize="8" scale="39" fitToHeight="0" orientation="landscape" r:id="rId10"/>
      <autoFilter ref="A7:P398"/>
    </customSheetView>
    <customSheetView guid="{9FA29541-62F4-4CED-BF33-19F6BA57578F}" scale="40" showPageBreaks="1" outlineSymbols="0" zeroValues="0" printArea="1" showAutoFilter="1" hiddenColumns="1" view="pageBreakPreview" topLeftCell="A4">
      <pane xSplit="4" ySplit="4" topLeftCell="K167" activePane="bottomRight" state="frozen"/>
      <selection pane="bottomRight" activeCell="P172" sqref="P172:P175"/>
      <rowBreaks count="2" manualBreakCount="2">
        <brk id="77" max="15" man="1"/>
        <brk id="171" max="15" man="1"/>
      </rowBreaks>
      <pageMargins left="0" right="0" top="0.9055118110236221" bottom="0" header="0" footer="0"/>
      <printOptions horizontalCentered="1"/>
      <pageSetup paperSize="8" scale="45" fitToHeight="9" orientation="landscape" r:id="rId11"/>
      <autoFilter ref="A7:P401"/>
    </customSheetView>
    <customSheetView guid="{998B8119-4FF3-4A16-838D-539C6AE34D55}" scale="40" showPageBreaks="1" outlineSymbols="0" zeroValues="0" fitToPage="1" printArea="1" showAutoFilter="1" hiddenRows="1" hiddenColumns="1" view="pageBreakPreview" topLeftCell="A4">
      <pane xSplit="4" ySplit="7" topLeftCell="F163" activePane="bottomRight" state="frozen"/>
      <selection pane="bottomRight" activeCell="F144" sqref="F144:G149"/>
      <rowBreaks count="29" manualBreakCount="29">
        <brk id="175" max="18" man="1"/>
        <brk id="209" max="18" man="1"/>
        <brk id="1033" max="18" man="1"/>
        <brk id="1083" max="18" man="1"/>
        <brk id="1140" max="18" man="1"/>
        <brk id="1211" max="18" man="1"/>
        <brk id="1266" max="14" man="1"/>
        <brk id="1281" max="10" man="1"/>
        <brk id="1317" max="10" man="1"/>
        <brk id="1357" max="10" man="1"/>
        <brk id="1396" max="10" man="1"/>
        <brk id="1434" max="10" man="1"/>
        <brk id="1470" max="10" man="1"/>
        <brk id="1507" max="10" man="1"/>
        <brk id="1545" max="10" man="1"/>
        <brk id="1580" max="10" man="1"/>
        <brk id="1616" max="10" man="1"/>
        <brk id="1656" max="10" man="1"/>
        <brk id="1695" max="10" man="1"/>
        <brk id="1734" max="10" man="1"/>
        <brk id="1774" max="10" man="1"/>
        <brk id="1812" max="10" man="1"/>
        <brk id="1847" max="10" man="1"/>
        <brk id="1877" max="10" man="1"/>
        <brk id="1914" max="10" man="1"/>
        <brk id="1951" max="10" man="1"/>
        <brk id="1986" max="10" man="1"/>
        <brk id="2028" max="10" man="1"/>
        <brk id="2082" max="10" man="1"/>
      </rowBreaks>
      <pageMargins left="0" right="0" top="0.9055118110236221" bottom="0" header="0" footer="0"/>
      <printOptions horizontalCentered="1"/>
      <pageSetup paperSize="8" scale="27" fitToHeight="0" orientation="landscape" r:id="rId12"/>
      <autoFilter ref="A7:P401"/>
    </customSheetView>
    <customSheetView guid="{539CB3DF-9B66-4BE7-9074-8CE0405EB8A6}" scale="40" showPageBreaks="1" outlineSymbols="0" zeroValues="0" fitToPage="1" printArea="1" showAutoFilter="1" hiddenColumns="1" view="pageBreakPreview" topLeftCell="A4">
      <pane xSplit="4" ySplit="7" topLeftCell="J170" activePane="bottomRight" state="frozen"/>
      <selection pane="bottomRight" activeCell="P182" sqref="P182"/>
      <rowBreaks count="29" manualBreakCount="29">
        <brk id="174" max="18" man="1"/>
        <brk id="208" max="18" man="1"/>
        <brk id="1036" max="18" man="1"/>
        <brk id="1086" max="18" man="1"/>
        <brk id="1143" max="18" man="1"/>
        <brk id="1214" max="18" man="1"/>
        <brk id="1269" max="14" man="1"/>
        <brk id="1284" max="10" man="1"/>
        <brk id="1320" max="10" man="1"/>
        <brk id="1360" max="10" man="1"/>
        <brk id="1399" max="10" man="1"/>
        <brk id="1437" max="10" man="1"/>
        <brk id="1473" max="10" man="1"/>
        <brk id="1510" max="10" man="1"/>
        <brk id="1548" max="10" man="1"/>
        <brk id="1583" max="10" man="1"/>
        <brk id="1619" max="10" man="1"/>
        <brk id="1659" max="10" man="1"/>
        <brk id="1698" max="10" man="1"/>
        <brk id="1737" max="10" man="1"/>
        <brk id="1777" max="10" man="1"/>
        <brk id="1815" max="10" man="1"/>
        <brk id="1850" max="10" man="1"/>
        <brk id="1880" max="10" man="1"/>
        <brk id="1917" max="10" man="1"/>
        <brk id="1954" max="10" man="1"/>
        <brk id="1989" max="10" man="1"/>
        <brk id="2031" max="10" man="1"/>
        <brk id="2085" max="10" man="1"/>
      </rowBreaks>
      <pageMargins left="0" right="0" top="0.9055118110236221" bottom="0" header="0" footer="0"/>
      <printOptions horizontalCentered="1"/>
      <pageSetup paperSize="8" scale="43" fitToHeight="0" orientation="landscape" r:id="rId13"/>
      <autoFilter ref="A7:P393"/>
    </customSheetView>
    <customSheetView guid="{D20DFCFE-63F9-4265-B37B-4F36C46DF159}" scale="40" showPageBreaks="1" outlineSymbols="0" zeroValues="0" fitToPage="1" printArea="1" showAutoFilter="1" hiddenRows="1" hiddenColumns="1" view="pageBreakPreview" topLeftCell="A4">
      <pane xSplit="2" ySplit="7" topLeftCell="C963" activePane="bottomRight" state="frozen"/>
      <selection pane="bottomRight" activeCell="A782" sqref="A778:XFD782"/>
      <rowBreaks count="29" manualBreakCount="29">
        <brk id="174" max="18" man="1"/>
        <brk id="208" max="18" man="1"/>
        <brk id="1019" max="18" man="1"/>
        <brk id="1069" max="18" man="1"/>
        <brk id="1126" max="18" man="1"/>
        <brk id="1197" max="18" man="1"/>
        <brk id="1252" max="14" man="1"/>
        <brk id="1267" max="10" man="1"/>
        <brk id="1303" max="10" man="1"/>
        <brk id="1343" max="10" man="1"/>
        <brk id="1382" max="10" man="1"/>
        <brk id="1420" max="10" man="1"/>
        <brk id="1456" max="10" man="1"/>
        <brk id="1493" max="10" man="1"/>
        <brk id="1531" max="10" man="1"/>
        <brk id="1566" max="10" man="1"/>
        <brk id="1602" max="10" man="1"/>
        <brk id="1642" max="10" man="1"/>
        <brk id="1681" max="10" man="1"/>
        <brk id="1720" max="10" man="1"/>
        <brk id="1760" max="10" man="1"/>
        <brk id="1798" max="10" man="1"/>
        <brk id="1833" max="10" man="1"/>
        <brk id="1863" max="10" man="1"/>
        <brk id="1900" max="10" man="1"/>
        <brk id="1937" max="10" man="1"/>
        <brk id="1972" max="10" man="1"/>
        <brk id="2014" max="10" man="1"/>
        <brk id="2068" max="10" man="1"/>
      </rowBreaks>
      <pageMargins left="0" right="0" top="0.9055118110236221" bottom="0" header="0" footer="0"/>
      <printOptions horizontalCentered="1"/>
      <pageSetup paperSize="8" scale="42" fitToHeight="0" orientation="landscape" r:id="rId14"/>
      <autoFilter ref="A9:S1185"/>
    </customSheetView>
    <customSheetView guid="{A6B98527-7CBF-4E4D-BDEA-9334A3EB779F}" scale="57" showPageBreaks="1" outlineSymbols="0" zeroValues="0" fitToPage="1" printArea="1" showAutoFilter="1" hiddenColumns="1" view="pageBreakPreview" topLeftCell="A4">
      <pane xSplit="2" ySplit="7" topLeftCell="C11" activePane="bottomRight" state="frozen"/>
      <selection pane="bottomRight" activeCell="G15" sqref="G15"/>
      <pageMargins left="0" right="0" top="0.9055118110236221" bottom="0.47" header="0" footer="0"/>
      <printOptions horizontalCentered="1"/>
      <pageSetup paperSize="8" scale="42" fitToHeight="0" orientation="landscape" r:id="rId15"/>
      <autoFilter ref="A9:S1185"/>
    </customSheetView>
    <customSheetView guid="{D7BC8E82-4392-4806-9DAE-D94253790B9C}" scale="48" showPageBreaks="1" outlineSymbols="0" zeroValues="0" fitToPage="1" printArea="1" showAutoFilter="1" hiddenColumns="1" view="pageBreakPreview" topLeftCell="A4">
      <pane xSplit="2" ySplit="7" topLeftCell="L909" activePane="bottomRight" state="frozen"/>
      <selection pane="bottomRight" activeCell="S925" sqref="S925:S930"/>
      <rowBreaks count="4" manualBreakCount="4">
        <brk id="70" max="85" man="1"/>
        <brk id="88" max="85" man="1"/>
        <brk id="260" max="85" man="1"/>
        <brk id="320" max="85" man="1"/>
      </rowBreaks>
      <pageMargins left="0" right="0" top="0.9055118110236221" bottom="0.47" header="0" footer="0"/>
      <printOptions horizontalCentered="1"/>
      <pageSetup paperSize="8" scale="42" fitToHeight="0" orientation="landscape" r:id="rId16"/>
      <autoFilter ref="A9:T1161"/>
    </customSheetView>
    <customSheetView guid="{F2110B0B-AAE7-42F0-B553-C360E9249AD4}" scale="48" showPageBreaks="1" outlineSymbols="0" zeroValues="0" fitToPage="1" printArea="1" showAutoFilter="1" hiddenColumns="1" view="pageBreakPreview" topLeftCell="A4">
      <pane xSplit="2" ySplit="7" topLeftCell="L726" activePane="bottomRight" state="frozen"/>
      <selection pane="bottomRight" activeCell="S728" sqref="S728:S733"/>
      <pageMargins left="0" right="0" top="0.9055118110236221" bottom="0.47" header="0" footer="0"/>
      <printOptions horizontalCentered="1"/>
      <pageSetup paperSize="8" scale="42" fitToHeight="0" orientation="landscape" r:id="rId17"/>
      <autoFilter ref="A9:T1142"/>
    </customSheetView>
    <customSheetView guid="{9E943B7D-D4C7-443F-BC4C-8AB90546D8A5}" scale="40" showPageBreaks="1" zeroValues="0" fitToPage="1" showAutoFilter="1" hiddenRows="1" hiddenColumns="1" view="pageBreakPreview" topLeftCell="A4">
      <pane xSplit="2" ySplit="7" topLeftCell="D714" activePane="bottomRight" state="frozen"/>
      <selection pane="bottomRight" activeCell="M818" sqref="M818"/>
      <rowBreaks count="42" manualBreakCount="42">
        <brk id="99" max="17" man="1"/>
        <brk id="134" max="17" man="1"/>
        <brk id="180" max="16383" man="1"/>
        <brk id="249" max="17" man="1"/>
        <brk id="266" max="17" man="1"/>
        <brk id="300" max="16383" man="1"/>
        <brk id="435" max="16383" man="1"/>
        <brk id="489" max="17" man="1"/>
        <brk id="535" max="17" man="1"/>
        <brk id="579" max="17" man="1"/>
        <brk id="632" max="17" man="1"/>
        <brk id="695" max="16383" man="1"/>
        <brk id="763" max="16383" man="1"/>
        <brk id="814" max="16383" man="1"/>
        <brk id="876" max="16383" man="1"/>
        <brk id="1024" max="17" man="1"/>
        <brk id="1085" max="16383" man="1"/>
        <brk id="1146" max="17" man="1"/>
        <brk id="1210" max="14" man="1"/>
        <brk id="1265" max="14" man="1"/>
        <brk id="1280" max="10" man="1"/>
        <brk id="1316" max="10" man="1"/>
        <brk id="1356" max="10" man="1"/>
        <brk id="1395" max="10" man="1"/>
        <brk id="1433" max="10" man="1"/>
        <brk id="1469" max="10" man="1"/>
        <brk id="1506" max="10" man="1"/>
        <brk id="1544" max="10" man="1"/>
        <brk id="1579" max="10" man="1"/>
        <brk id="1615" max="10" man="1"/>
        <brk id="1655" max="10" man="1"/>
        <brk id="1694" max="10" man="1"/>
        <brk id="1733" max="10" man="1"/>
        <brk id="1773" max="10" man="1"/>
        <brk id="1811" max="10" man="1"/>
        <brk id="1846" max="10" man="1"/>
        <brk id="1876" max="10" man="1"/>
        <brk id="1913" max="10" man="1"/>
        <brk id="1950" max="10" man="1"/>
        <brk id="1985" max="10" man="1"/>
        <brk id="2027" max="10" man="1"/>
        <brk id="2081" max="10" man="1"/>
      </rowBreaks>
      <pageMargins left="0" right="0" top="0.39370078740157483" bottom="0" header="0" footer="0"/>
      <printOptions horizontalCentered="1"/>
      <pageSetup paperSize="8" scale="39" fitToHeight="0" orientation="landscape" r:id="rId18"/>
      <autoFilter ref="B1:T1"/>
    </customSheetView>
    <customSheetView guid="{2DF88C31-E5A0-4DFE-877D-5A31D3992603}" scale="40" showPageBreaks="1" fitToPage="1" printArea="1" hiddenRows="1" view="pageBreakPreview" topLeftCell="A4">
      <pane xSplit="2" ySplit="7" topLeftCell="H664" activePane="bottomRight" state="frozen"/>
      <selection pane="bottomRight" activeCell="J675" sqref="J675"/>
      <rowBreaks count="59" manualBreakCount="59">
        <brk id="46" max="15" man="1"/>
        <brk id="95" max="15" man="1"/>
        <brk id="123" max="15" man="1"/>
        <brk id="124" max="15" man="1"/>
        <brk id="170" max="15" man="1"/>
        <brk id="212" max="15" man="1"/>
        <brk id="240" max="15" man="1"/>
        <brk id="272" max="15" man="1"/>
        <brk id="312" max="15" man="1"/>
        <brk id="363" max="15" man="1"/>
        <brk id="364" max="15" man="1"/>
        <brk id="377" max="15" man="1"/>
        <brk id="419" max="15" man="1"/>
        <brk id="457" max="15" man="1"/>
        <brk id="458" max="15" man="1"/>
        <brk id="482" max="15" man="1"/>
        <brk id="534" max="15" man="1"/>
        <brk id="541" max="15" man="1"/>
        <brk id="590" max="15" man="1"/>
        <brk id="591" max="15" man="1"/>
        <brk id="631" max="15" man="1"/>
        <brk id="671" max="15" man="1"/>
        <brk id="715" max="15" man="1"/>
        <brk id="717" max="15" man="1"/>
        <brk id="728" max="15" man="1"/>
        <brk id="767" max="15" man="1"/>
        <brk id="790" max="15" man="1"/>
        <brk id="800" max="15" man="1"/>
        <brk id="843" max="15" man="1"/>
        <brk id="880" max="15" man="1"/>
        <brk id="930" max="15" man="1"/>
        <brk id="931" max="15" man="1"/>
        <brk id="973" max="15" man="1"/>
        <brk id="1029" max="15" man="1"/>
        <brk id="1071" max="15" man="1"/>
        <brk id="1105" max="14" man="1"/>
        <brk id="1160" max="14" man="1"/>
        <brk id="1175" max="10" man="1"/>
        <brk id="1211" max="10" man="1"/>
        <brk id="1251" max="10" man="1"/>
        <brk id="1290" max="10" man="1"/>
        <brk id="1328" max="10" man="1"/>
        <brk id="1364" max="10" man="1"/>
        <brk id="1401" max="10" man="1"/>
        <brk id="1439" max="10" man="1"/>
        <brk id="1474" max="10" man="1"/>
        <brk id="1510" max="10" man="1"/>
        <brk id="1550" max="10" man="1"/>
        <brk id="1589" max="10" man="1"/>
        <brk id="1628" max="10" man="1"/>
        <brk id="1668" max="10" man="1"/>
        <brk id="1706" max="10" man="1"/>
        <brk id="1741" max="10" man="1"/>
        <brk id="1771" max="10" man="1"/>
        <brk id="1808" max="10" man="1"/>
        <brk id="1845" max="10" man="1"/>
        <brk id="1880" max="10" man="1"/>
        <brk id="1922" max="10" man="1"/>
        <brk id="1976" max="10" man="1"/>
      </rowBreaks>
      <pageMargins left="0" right="0" top="0.9055118110236221" bottom="0" header="0" footer="0"/>
      <printOptions horizontalCentered="1"/>
      <pageSetup paperSize="8" scale="38" fitToHeight="0" orientation="landscape" r:id="rId19"/>
    </customSheetView>
    <customSheetView guid="{24E5C1BC-322C-4FEF-B964-F0DCC04482C1}" scale="25" showPageBreaks="1" fitToPage="1" hiddenRows="1" hiddenColumns="1" view="pageBreakPreview">
      <pane xSplit="1" ySplit="10" topLeftCell="J501" activePane="bottomRight" state="frozen"/>
      <selection pane="bottomRight" activeCell="AC507" sqref="AB507:AC507"/>
      <rowBreaks count="52" manualBreakCount="52">
        <brk id="53" max="16383" man="1"/>
        <brk id="88" max="16383" man="1"/>
        <brk id="116" max="16383" man="1"/>
        <brk id="138" max="16383" man="1"/>
        <brk id="179" max="16383" man="1"/>
        <brk id="192" max="16383" man="1"/>
        <brk id="233" max="16383" man="1"/>
        <brk id="266" max="16383" man="1"/>
        <brk id="294" max="16383" man="1"/>
        <brk id="329" max="16383" man="1"/>
        <brk id="363" max="16383" man="1"/>
        <brk id="390" max="16383" man="1"/>
        <brk id="423" max="16383" man="1"/>
        <brk id="465" max="16383" man="1"/>
        <brk id="498" max="16383" man="1"/>
        <brk id="527" max="16383" man="1"/>
        <brk id="554" max="16383" man="1"/>
        <brk id="587" max="16383" man="1"/>
        <brk id="629" max="16383" man="1"/>
        <brk id="677" max="16383" man="1"/>
        <brk id="726" max="16383" man="1"/>
        <brk id="768" max="16383" man="1"/>
        <brk id="802" max="16383" man="1"/>
        <brk id="841" max="16383" man="1"/>
        <brk id="877" max="16383" man="1"/>
        <brk id="901" max="16383" man="1"/>
        <brk id="909" max="16383" man="1"/>
        <brk id="999" max="14" man="1"/>
        <brk id="1054" max="14" man="1"/>
        <brk id="1069" max="10" man="1"/>
        <brk id="1105" max="10" man="1"/>
        <brk id="1145" max="10" man="1"/>
        <brk id="1184" max="10" man="1"/>
        <brk id="1222" max="10" man="1"/>
        <brk id="1258" max="10" man="1"/>
        <brk id="1295" max="10" man="1"/>
        <brk id="1333" max="10" man="1"/>
        <brk id="1368" max="10" man="1"/>
        <brk id="1404" max="10" man="1"/>
        <brk id="1444" max="10" man="1"/>
        <brk id="1483" max="10" man="1"/>
        <brk id="1522" max="10" man="1"/>
        <brk id="1562" max="10" man="1"/>
        <brk id="1600" max="10" man="1"/>
        <brk id="1635" max="10" man="1"/>
        <brk id="1665" max="10" man="1"/>
        <brk id="1702" max="10" man="1"/>
        <brk id="1739" max="10" man="1"/>
        <brk id="1774" max="10" man="1"/>
        <brk id="1816" max="10" man="1"/>
        <brk id="1870" max="10" man="1"/>
        <brk id="1888" max="10" man="1"/>
      </rowBreaks>
      <pageMargins left="0" right="0" top="0.70866141732283472" bottom="0.19685039370078741" header="0" footer="0"/>
      <printOptions horizontalCentered="1"/>
      <pageSetup paperSize="8" scale="30" fitToHeight="0" orientation="landscape" horizontalDpi="4294967293" r:id="rId20"/>
    </customSheetView>
    <customSheetView guid="{37F8CE32-8CE8-4D95-9C0E-63112E6EFFE9}" scale="30" showPageBreaks="1" printArea="1" hiddenRows="1" hiddenColumns="1" view="pageBreakPreview" showRuler="0" topLeftCell="A4">
      <pane xSplit="2" ySplit="7" topLeftCell="L11" activePane="bottomRight" state="frozen"/>
      <selection pane="bottomRight" activeCell="L119" sqref="L119"/>
      <rowBreaks count="43" manualBreakCount="43">
        <brk id="95" max="15" man="1"/>
        <brk id="123" max="15" man="1"/>
        <brk id="172" max="15" man="1"/>
        <brk id="224" max="15" man="1"/>
        <brk id="263" max="15" man="1"/>
        <brk id="323" max="15" man="1"/>
        <brk id="368" max="15" man="1"/>
        <brk id="405" max="15" man="1"/>
        <brk id="433" max="15" man="1"/>
        <brk id="480" max="15" man="1"/>
        <brk id="531" max="15" man="1"/>
        <brk id="623" max="15" man="1"/>
        <brk id="662" max="15" man="1"/>
        <brk id="732" max="15" man="1"/>
        <brk id="780" max="15" man="1"/>
        <brk id="850" max="15" man="1"/>
        <brk id="891" max="15" man="1"/>
        <brk id="935" max="15" man="1"/>
        <brk id="987" max="15" man="1"/>
        <brk id="1077" max="14" man="1"/>
        <brk id="1132" max="14" man="1"/>
        <brk id="1147" max="10" man="1"/>
        <brk id="1183" max="10" man="1"/>
        <brk id="1223" max="10" man="1"/>
        <brk id="1262" max="10" man="1"/>
        <brk id="1300" max="10" man="1"/>
        <brk id="1336" max="10" man="1"/>
        <brk id="1373" max="10" man="1"/>
        <brk id="1411" max="10" man="1"/>
        <brk id="1446" max="10" man="1"/>
        <brk id="1482" max="10" man="1"/>
        <brk id="1522" max="10" man="1"/>
        <brk id="1561" max="10" man="1"/>
        <brk id="1600" max="10" man="1"/>
        <brk id="1640" max="10" man="1"/>
        <brk id="1678" max="10" man="1"/>
        <brk id="1713" max="10" man="1"/>
        <brk id="1743" max="10" man="1"/>
        <brk id="1780" max="10" man="1"/>
        <brk id="1817" max="10" man="1"/>
        <brk id="1852" max="10" man="1"/>
        <brk id="1894" max="10" man="1"/>
        <brk id="1948" max="10" man="1"/>
      </rowBreaks>
      <pageMargins left="0" right="0" top="0.9055118110236221" bottom="0" header="0" footer="0"/>
      <printOptions horizontalCentered="1"/>
      <pageSetup paperSize="8" scale="29" fitToHeight="0" orientation="landscape" r:id="rId21"/>
      <headerFooter alignWithMargins="0"/>
    </customSheetView>
    <customSheetView guid="{CBF9D894-3FD2-4B68-BAC8-643DB23851C0}" scale="30" showPageBreaks="1" hiddenRows="1" view="pageBreakPreview" topLeftCell="A4">
      <pane xSplit="2" ySplit="7" topLeftCell="C757" activePane="bottomRight" state="frozen"/>
      <selection pane="bottomRight" activeCell="A768" sqref="A768:O773"/>
      <rowBreaks count="63" manualBreakCount="63">
        <brk id="60" max="15" man="1"/>
        <brk id="83" max="15" man="1"/>
        <brk id="95" max="15" man="1"/>
        <brk id="119" max="15" man="1"/>
        <brk id="130" max="15" man="1"/>
        <brk id="160" max="15" man="1"/>
        <brk id="179" max="15" man="1"/>
        <brk id="219" max="15" man="1"/>
        <brk id="231" max="15" man="1"/>
        <brk id="257" max="15" man="1"/>
        <brk id="270" max="15" man="1"/>
        <brk id="302" max="15" man="1"/>
        <brk id="330" max="15" man="1"/>
        <brk id="360" max="15" man="1"/>
        <brk id="375" max="15" man="1"/>
        <brk id="405" max="15" man="1"/>
        <brk id="412" max="15" man="1"/>
        <brk id="435" max="15" man="1"/>
        <brk id="440" max="15" man="1"/>
        <brk id="465" max="15" man="1"/>
        <brk id="487" max="15" man="1"/>
        <brk id="526" max="15" man="1"/>
        <brk id="538" max="15" man="1"/>
        <brk id="596" max="15" man="1"/>
        <brk id="637" max="15" man="1"/>
        <brk id="661" max="15" man="1"/>
        <brk id="676" max="15" man="1"/>
        <brk id="713" max="15" man="1"/>
        <brk id="746" max="15" man="1"/>
        <brk id="775" max="15" man="1"/>
        <brk id="794" max="15" man="1"/>
        <brk id="840" max="15" man="1"/>
        <brk id="864" max="15" man="1"/>
        <brk id="894" max="15" man="1"/>
        <brk id="905" max="15" man="1"/>
        <brk id="936" max="15" man="1"/>
        <brk id="949" max="15" man="1"/>
        <brk id="982" max="15" man="1"/>
        <brk id="1015" max="15" man="1"/>
        <brk id="1091" max="14" man="1"/>
        <brk id="1146" max="14" man="1"/>
        <brk id="1161" max="10" man="1"/>
        <brk id="1197" max="10" man="1"/>
        <brk id="1237" max="10" man="1"/>
        <brk id="1276" max="10" man="1"/>
        <brk id="1314" max="10" man="1"/>
        <brk id="1350" max="10" man="1"/>
        <brk id="1387" max="10" man="1"/>
        <brk id="1425" max="10" man="1"/>
        <brk id="1460" max="10" man="1"/>
        <brk id="1496" max="10" man="1"/>
        <brk id="1536" max="10" man="1"/>
        <brk id="1575" max="10" man="1"/>
        <brk id="1614" max="10" man="1"/>
        <brk id="1654" max="10" man="1"/>
        <brk id="1692" max="10" man="1"/>
        <brk id="1727" max="10" man="1"/>
        <brk id="1757" max="10" man="1"/>
        <brk id="1794" max="10" man="1"/>
        <brk id="1831" max="10" man="1"/>
        <brk id="1866" max="10" man="1"/>
        <brk id="1908" max="10" man="1"/>
        <brk id="1962" max="10" man="1"/>
      </rowBreaks>
      <pageMargins left="0" right="0" top="0.9055118110236221" bottom="0" header="0" footer="0"/>
      <printOptions horizontalCentered="1"/>
      <pageSetup paperSize="8" scale="29" fitToHeight="0" orientation="landscape" r:id="rId22"/>
    </customSheetView>
    <customSheetView guid="{C8C7D91A-0101-429D-A7C4-25C2A366909A}" scale="46" showPageBreaks="1" outlineSymbols="0" zeroValues="0" fitToPage="1" showAutoFilter="1" hiddenRows="1" hiddenColumns="1" view="pageBreakPreview" topLeftCell="A4">
      <pane xSplit="2" ySplit="7" topLeftCell="C863" activePane="bottomRight" state="frozen"/>
      <selection pane="bottomRight" activeCell="N1075" sqref="N1075"/>
      <rowBreaks count="42" manualBreakCount="42">
        <brk id="97" max="15" man="1"/>
        <brk id="129" max="15" man="1"/>
        <brk id="159" max="15" man="1"/>
        <brk id="214" max="16383" man="1"/>
        <brk id="256" max="16383" man="1"/>
        <brk id="310" max="16383" man="1"/>
        <brk id="378" max="15" man="1"/>
        <brk id="420" max="15" man="1"/>
        <brk id="455" max="15" man="1"/>
        <brk id="502" max="15" man="1"/>
        <brk id="565" max="15" man="1"/>
        <brk id="646" max="15" man="1"/>
        <brk id="702" max="16383" man="1"/>
        <brk id="763" max="16383" man="1"/>
        <brk id="821" max="24" man="1"/>
        <brk id="906" max="15" man="1"/>
        <brk id="956" max="15" man="1"/>
        <brk id="1013" max="15" man="1"/>
        <brk id="1084" max="14" man="1"/>
        <brk id="1139" max="14" man="1"/>
        <brk id="1154" max="10" man="1"/>
        <brk id="1183" max="10" man="1"/>
        <brk id="1223" max="10" man="1"/>
        <brk id="1262" max="10" man="1"/>
        <brk id="1300" max="10" man="1"/>
        <brk id="1336" max="10" man="1"/>
        <brk id="1373" max="10" man="1"/>
        <brk id="1411" max="10" man="1"/>
        <brk id="1446" max="10" man="1"/>
        <brk id="1482" max="10" man="1"/>
        <brk id="1522" max="10" man="1"/>
        <brk id="1561" max="10" man="1"/>
        <brk id="1600" max="10" man="1"/>
        <brk id="1640" max="10" man="1"/>
        <brk id="1678" max="10" man="1"/>
        <brk id="1713" max="10" man="1"/>
        <brk id="1743" max="10" man="1"/>
        <brk id="1780" max="10" man="1"/>
        <brk id="1817" max="10" man="1"/>
        <brk id="1852" max="10" man="1"/>
        <brk id="1894" max="10" man="1"/>
        <brk id="1948" max="10" man="1"/>
      </rowBreaks>
      <pageMargins left="0" right="0" top="0.9055118110236221" bottom="0" header="0" footer="0"/>
      <printOptions horizontalCentered="1"/>
      <pageSetup paperSize="8" scale="34" fitToHeight="0" orientation="landscape" r:id="rId23"/>
      <autoFilter ref="A9:V1172"/>
    </customSheetView>
    <customSheetView guid="{CB1A56DC-A135-41E6-8A02-AE4E518C879F}" scale="50" showPageBreaks="1" fitToPage="1" view="pageBreakPreview" topLeftCell="A4">
      <pane xSplit="2" ySplit="7" topLeftCell="C408" activePane="bottomRight" state="frozen"/>
      <selection pane="bottomRight" activeCell="G421" sqref="G421"/>
      <rowBreaks count="38" manualBreakCount="38">
        <brk id="101" max="20" man="1"/>
        <brk id="136" max="20" man="1"/>
        <brk id="184" max="20" man="1"/>
        <brk id="256" max="20" man="1"/>
        <brk id="304" max="20" man="1"/>
        <brk id="430" max="20" man="1"/>
        <brk id="489" max="20" man="1"/>
        <brk id="531" max="20" man="1"/>
        <brk id="569" max="20" man="1"/>
        <brk id="641" max="20" man="1"/>
        <brk id="709" max="20" man="1"/>
        <brk id="784" max="20" man="1"/>
        <brk id="856" max="20" man="1"/>
        <brk id="918" max="20" man="1"/>
        <brk id="1049" max="20" man="1"/>
        <brk id="1110" max="20" man="1"/>
        <brk id="1164" max="20" man="1"/>
        <brk id="1236" max="10" man="1"/>
        <brk id="1276" max="10" man="1"/>
        <brk id="1315" max="10" man="1"/>
        <brk id="1353" max="10" man="1"/>
        <brk id="1389" max="10" man="1"/>
        <brk id="1426" max="10" man="1"/>
        <brk id="1464" max="10" man="1"/>
        <brk id="1499" max="10" man="1"/>
        <brk id="1535" max="10" man="1"/>
        <brk id="1575" max="10" man="1"/>
        <brk id="1614" max="10" man="1"/>
        <brk id="1653" max="10" man="1"/>
        <brk id="1693" max="10" man="1"/>
        <brk id="1731" max="10" man="1"/>
        <brk id="1766" max="10" man="1"/>
        <brk id="1796" max="10" man="1"/>
        <brk id="1833" max="10" man="1"/>
        <brk id="1870" max="10" man="1"/>
        <brk id="1905" max="10" man="1"/>
        <brk id="1947" max="10" man="1"/>
        <brk id="2001" max="10" man="1"/>
      </rowBreaks>
      <pageMargins left="0" right="0" top="0.9055118110236221" bottom="0" header="0" footer="0"/>
      <printOptions horizontalCentered="1"/>
      <pageSetup paperSize="8" scale="16" fitToHeight="0" orientation="landscape" r:id="rId24"/>
    </customSheetView>
    <customSheetView guid="{2F7AC811-CA37-46E3-866E-6E10DF43054A}" scale="60" showPageBreaks="1" outlineSymbols="0" zeroValues="0" fitToPage="1" showAutoFilter="1" view="pageBreakPreview" topLeftCell="A4">
      <pane xSplit="2" ySplit="7" topLeftCell="C776" activePane="bottomRight" state="frozen"/>
      <selection pane="bottomRight" activeCell="N792" sqref="N792"/>
      <rowBreaks count="47" manualBreakCount="47">
        <brk id="67" max="24" man="1"/>
        <brk id="97" max="15" man="1"/>
        <brk id="129" max="15" man="1"/>
        <brk id="171" max="15" man="1"/>
        <brk id="227" max="15" man="1"/>
        <brk id="267" max="15" man="1"/>
        <brk id="321" max="15" man="1"/>
        <brk id="385" max="24" man="1"/>
        <brk id="390" max="15" man="1"/>
        <brk id="432" max="15" man="1"/>
        <brk id="467" max="15" man="1"/>
        <brk id="514" max="15" man="1"/>
        <brk id="577" max="15" man="1"/>
        <brk id="656" max="24" man="1"/>
        <brk id="665" max="15" man="1"/>
        <brk id="723" max="15" man="1"/>
        <brk id="784" max="15" man="1"/>
        <brk id="858" max="24" man="1"/>
        <brk id="943" max="15" man="1"/>
        <brk id="993" max="15" man="1"/>
        <brk id="1048" max="24" man="1"/>
        <brk id="1050" max="15" man="1"/>
        <brk id="1118" max="24" man="1"/>
        <brk id="1121" max="14" man="1"/>
        <brk id="1176" max="14" man="1"/>
        <brk id="1191" max="10" man="1"/>
        <brk id="1227" max="10" man="1"/>
        <brk id="1267" max="10" man="1"/>
        <brk id="1306" max="10" man="1"/>
        <brk id="1344" max="10" man="1"/>
        <brk id="1380" max="10" man="1"/>
        <brk id="1417" max="10" man="1"/>
        <brk id="1455" max="10" man="1"/>
        <brk id="1490" max="10" man="1"/>
        <brk id="1526" max="10" man="1"/>
        <brk id="1566" max="10" man="1"/>
        <brk id="1605" max="10" man="1"/>
        <brk id="1644" max="10" man="1"/>
        <brk id="1684" max="10" man="1"/>
        <brk id="1722" max="10" man="1"/>
        <brk id="1757" max="10" man="1"/>
        <brk id="1787" max="10" man="1"/>
        <brk id="1824" max="10" man="1"/>
        <brk id="1861" max="10" man="1"/>
        <brk id="1896" max="10" man="1"/>
        <brk id="1938" max="10" man="1"/>
        <brk id="1992" max="10" man="1"/>
      </rowBreaks>
      <pageMargins left="0" right="0" top="0.9055118110236221" bottom="0" header="0" footer="0"/>
      <printOptions horizontalCentered="1"/>
      <pageSetup paperSize="8" scale="16" fitToHeight="0" orientation="landscape" r:id="rId25"/>
      <autoFilter ref="A9:S1185"/>
    </customSheetView>
    <customSheetView guid="{7B245AB0-C2AF-4822-BFC4-2399F85856C1}" scale="40" showPageBreaks="1" outlineSymbols="0" zeroValues="0" fitToPage="1" printArea="1" showAutoFilter="1" hiddenColumns="1" view="pageBreakPreview" topLeftCell="A4">
      <pane xSplit="4" ySplit="7" topLeftCell="F182" activePane="bottomRight" state="frozen"/>
      <selection pane="bottomRight" activeCell="F190" sqref="F190"/>
      <rowBreaks count="29" manualBreakCount="29">
        <brk id="180" max="18"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9055118110236221" bottom="0" header="0" footer="0"/>
      <printOptions horizontalCentered="1"/>
      <pageSetup paperSize="8" scale="38" fitToHeight="0" orientation="landscape" r:id="rId26"/>
      <autoFilter ref="A7:P404"/>
    </customSheetView>
    <customSheetView guid="{0CCCFAED-79CE-4449-BC23-D60C794B65C2}" scale="50" showPageBreaks="1" outlineSymbols="0" zeroValues="0" fitToPage="1" printArea="1" showAutoFilter="1" view="pageBreakPreview" topLeftCell="A5">
      <pane xSplit="2" ySplit="4" topLeftCell="H162" activePane="bottomRight" state="frozen"/>
      <selection pane="bottomRight" activeCell="J166" sqref="J166:J171"/>
      <rowBreaks count="32" manualBreakCount="32">
        <brk id="68" max="11" man="1"/>
        <brk id="122" max="11" man="1"/>
        <brk id="146" max="11" man="1"/>
        <brk id="168" max="11" man="1"/>
        <brk id="205" max="18" man="1"/>
        <brk id="1016" max="18" man="1"/>
        <brk id="1066" max="18" man="1"/>
        <brk id="1123" max="18" man="1"/>
        <brk id="1194" max="18" man="1"/>
        <brk id="1249" max="14" man="1"/>
        <brk id="1264" max="10" man="1"/>
        <brk id="1300" max="10" man="1"/>
        <brk id="1340" max="10" man="1"/>
        <brk id="1379" max="10" man="1"/>
        <brk id="1417" max="10" man="1"/>
        <brk id="1453" max="10" man="1"/>
        <brk id="1490" max="10" man="1"/>
        <brk id="1528" max="10" man="1"/>
        <brk id="1563" max="10" man="1"/>
        <brk id="1599" max="10" man="1"/>
        <brk id="1639" max="10" man="1"/>
        <brk id="1678" max="10" man="1"/>
        <brk id="1717" max="10" man="1"/>
        <brk id="1757" max="10" man="1"/>
        <brk id="1795" max="10" man="1"/>
        <brk id="1830" max="10" man="1"/>
        <brk id="1860" max="10" man="1"/>
        <brk id="1897" max="10" man="1"/>
        <brk id="1934" max="10" man="1"/>
        <brk id="1969" max="10" man="1"/>
        <brk id="2011" max="10" man="1"/>
        <brk id="2065" max="10" man="1"/>
      </rowBreaks>
      <pageMargins left="0" right="0" top="0.9055118110236221" bottom="0" header="0" footer="0"/>
      <printOptions horizontalCentered="1"/>
      <pageSetup paperSize="8" scale="46" fitToHeight="0" orientation="landscape" horizontalDpi="4294967293" r:id="rId27"/>
      <autoFilter ref="A7:J397"/>
    </customSheetView>
    <customSheetView guid="{A0A3CD9B-2436-40D7-91DB-589A95FBBF00}" scale="50" showPageBreaks="1" outlineSymbols="0" zeroValues="0" fitToPage="1" printArea="1" showAutoFilter="1" view="pageBreakPreview">
      <pane xSplit="2" ySplit="8" topLeftCell="E24" activePane="bottomRight" state="frozen"/>
      <selection pane="bottomRight" activeCell="E27" sqref="E27"/>
      <rowBreaks count="29" manualBreakCount="29">
        <brk id="174" max="9" man="1"/>
        <brk id="208" max="9" man="1"/>
        <brk id="1031" max="18" man="1"/>
        <brk id="1081" max="18" man="1"/>
        <brk id="1138" max="18" man="1"/>
        <brk id="1209" max="18" man="1"/>
        <brk id="1264" max="14" man="1"/>
        <brk id="1279" max="10" man="1"/>
        <brk id="1315" max="10" man="1"/>
        <brk id="1355" max="10" man="1"/>
        <brk id="1394" max="10" man="1"/>
        <brk id="1432" max="10" man="1"/>
        <brk id="1468" max="10" man="1"/>
        <brk id="1505" max="10" man="1"/>
        <brk id="1543" max="10" man="1"/>
        <brk id="1578" max="10" man="1"/>
        <brk id="1614" max="10" man="1"/>
        <brk id="1654" max="10" man="1"/>
        <brk id="1693" max="10" man="1"/>
        <brk id="1732" max="10" man="1"/>
        <brk id="1772" max="10" man="1"/>
        <brk id="1810" max="10" man="1"/>
        <brk id="1845" max="10" man="1"/>
        <brk id="1875" max="10" man="1"/>
        <brk id="1912" max="10" man="1"/>
        <brk id="1949" max="10" man="1"/>
        <brk id="1984" max="10" man="1"/>
        <brk id="2026" max="10" man="1"/>
        <brk id="2080" max="10" man="1"/>
      </rowBreaks>
      <pageMargins left="0" right="0" top="0.9055118110236221" bottom="0" header="0" footer="0"/>
      <printOptions horizontalCentered="1"/>
      <pageSetup paperSize="8" scale="46" fitToHeight="0" orientation="landscape" r:id="rId28"/>
      <autoFilter ref="A7:J415"/>
    </customSheetView>
    <customSheetView guid="{6E4A7295-8CE0-4D28-ABEF-D38EBAE7C204}" scale="50" showPageBreaks="1" outlineSymbols="0" zeroValues="0" fitToPage="1" printArea="1" showAutoFilter="1" view="pageBreakPreview" topLeftCell="A4">
      <pane xSplit="2" ySplit="5" topLeftCell="C180" activePane="bottomRight" state="frozen"/>
      <selection pane="bottomRight" activeCell="I187" sqref="I187"/>
      <rowBreaks count="31" manualBreakCount="31">
        <brk id="28" max="9" man="1"/>
        <brk id="61" max="9" man="1"/>
        <brk id="128" max="9" man="1"/>
        <brk id="204" max="9" man="1"/>
        <brk id="1021" max="18" man="1"/>
        <brk id="1071" max="18" man="1"/>
        <brk id="1128" max="18" man="1"/>
        <brk id="1199" max="18" man="1"/>
        <brk id="1254" max="14" man="1"/>
        <brk id="1269" max="10" man="1"/>
        <brk id="1305" max="10" man="1"/>
        <brk id="1345" max="10" man="1"/>
        <brk id="1384" max="10" man="1"/>
        <brk id="1422" max="10" man="1"/>
        <brk id="1458" max="10" man="1"/>
        <brk id="1495" max="10" man="1"/>
        <brk id="1533" max="10" man="1"/>
        <brk id="1568" max="10" man="1"/>
        <brk id="1604" max="10" man="1"/>
        <brk id="1644" max="10" man="1"/>
        <brk id="1683" max="10" man="1"/>
        <brk id="1722" max="10" man="1"/>
        <brk id="1762" max="10" man="1"/>
        <brk id="1800" max="10" man="1"/>
        <brk id="1835" max="10" man="1"/>
        <brk id="1865" max="10" man="1"/>
        <brk id="1902" max="10" man="1"/>
        <brk id="1939" max="10" man="1"/>
        <brk id="1974" max="10" man="1"/>
        <brk id="2016" max="10" man="1"/>
        <brk id="2070" max="10" man="1"/>
      </rowBreaks>
      <colBreaks count="1" manualBreakCount="1">
        <brk id="12" max="183" man="1"/>
      </colBreaks>
      <pageMargins left="0" right="0" top="0.9055118110236221" bottom="0" header="0" footer="0"/>
      <printOptions horizontalCentered="1"/>
      <pageSetup paperSize="8" scale="41" fitToHeight="0" orientation="landscape" horizontalDpi="4294967293" r:id="rId29"/>
      <autoFilter ref="A7:J415"/>
    </customSheetView>
    <customSheetView guid="{BEA0FDBA-BB07-4C19-8BBD-5E57EE395C09}" scale="50" showPageBreaks="1" outlineSymbols="0" zeroValues="0" fitToPage="1" printArea="1" showAutoFilter="1" view="pageBreakPreview" topLeftCell="D1">
      <selection activeCell="D13" sqref="D13"/>
      <rowBreaks count="34" manualBreakCount="34">
        <brk id="23" max="9" man="1"/>
        <brk id="59" max="9" man="1"/>
        <brk id="102" max="9" man="1"/>
        <brk id="143" max="9" man="1"/>
        <brk id="157" max="9" man="1"/>
        <brk id="164" max="9" man="1"/>
        <brk id="183" max="9" man="1"/>
        <brk id="1020" max="18" man="1"/>
        <brk id="1070" max="18" man="1"/>
        <brk id="1127" max="18" man="1"/>
        <brk id="1198" max="18" man="1"/>
        <brk id="1253" max="14" man="1"/>
        <brk id="1268" max="10" man="1"/>
        <brk id="1304" max="10" man="1"/>
        <brk id="1344" max="10" man="1"/>
        <brk id="1383" max="10" man="1"/>
        <brk id="1421" max="10" man="1"/>
        <brk id="1457" max="10" man="1"/>
        <brk id="1494" max="10" man="1"/>
        <brk id="1532" max="10" man="1"/>
        <brk id="1567" max="10" man="1"/>
        <brk id="1603" max="10" man="1"/>
        <brk id="1643" max="10" man="1"/>
        <brk id="1682" max="10" man="1"/>
        <brk id="1721" max="10" man="1"/>
        <brk id="1761" max="10" man="1"/>
        <brk id="1799" max="10" man="1"/>
        <brk id="1834" max="10" man="1"/>
        <brk id="1864" max="10" man="1"/>
        <brk id="1901" max="10" man="1"/>
        <brk id="1938" max="10" man="1"/>
        <brk id="1973" max="10" man="1"/>
        <brk id="2015" max="10" man="1"/>
        <brk id="2069" max="10" man="1"/>
      </rowBreaks>
      <colBreaks count="1" manualBreakCount="1">
        <brk id="12" max="183" man="1"/>
      </colBreaks>
      <pageMargins left="0" right="0" top="0.9055118110236221" bottom="0.19685039370078741" header="0" footer="0"/>
      <printOptions horizontalCentered="1"/>
      <pageSetup paperSize="8" scale="40" fitToHeight="0" orientation="landscape" r:id="rId30"/>
      <autoFilter ref="A7:J415"/>
    </customSheetView>
    <customSheetView guid="{CA384592-0CFD-4322-A4EB-34EC04693944}" scale="50" showPageBreaks="1" outlineSymbols="0" zeroValues="0" fitToPage="1" printArea="1" showAutoFilter="1" view="pageBreakPreview" topLeftCell="D25">
      <selection activeCell="J29" sqref="J29:J35"/>
      <rowBreaks count="31" manualBreakCount="31">
        <brk id="28" max="9" man="1"/>
        <brk id="147" max="9" man="1"/>
        <brk id="171" max="9" man="1"/>
        <brk id="205" max="18" man="1"/>
        <brk id="1016" max="18" man="1"/>
        <brk id="1066" max="18" man="1"/>
        <brk id="1123" max="18" man="1"/>
        <brk id="1194" max="18" man="1"/>
        <brk id="1249" max="14" man="1"/>
        <brk id="1264" max="10" man="1"/>
        <brk id="1300" max="10" man="1"/>
        <brk id="1340" max="10" man="1"/>
        <brk id="1379" max="10" man="1"/>
        <brk id="1417" max="10" man="1"/>
        <brk id="1453" max="10" man="1"/>
        <brk id="1490" max="10" man="1"/>
        <brk id="1528" max="10" man="1"/>
        <brk id="1563" max="10" man="1"/>
        <brk id="1599" max="10" man="1"/>
        <brk id="1639" max="10" man="1"/>
        <brk id="1678" max="10" man="1"/>
        <brk id="1717" max="10" man="1"/>
        <brk id="1757" max="10" man="1"/>
        <brk id="1795" max="10" man="1"/>
        <brk id="1830" max="10" man="1"/>
        <brk id="1860" max="10" man="1"/>
        <brk id="1897" max="10" man="1"/>
        <brk id="1934" max="10" man="1"/>
        <brk id="1969" max="10" man="1"/>
        <brk id="2011" max="10" man="1"/>
        <brk id="2065" max="10" man="1"/>
      </rowBreaks>
      <pageMargins left="0" right="0" top="0.9055118110236221" bottom="0" header="0" footer="0"/>
      <printOptions horizontalCentered="1"/>
      <pageSetup paperSize="8" scale="41" fitToHeight="0" orientation="landscape" r:id="rId31"/>
      <autoFilter ref="A7:J415"/>
    </customSheetView>
    <customSheetView guid="{45DE1976-7F07-4EB4-8A9C-FB72D060BEFA}" scale="50" showPageBreaks="1" outlineSymbols="0" zeroValues="0" fitToPage="1" printArea="1" showAutoFilter="1" view="pageBreakPreview" topLeftCell="A161">
      <selection activeCell="J158" sqref="J158:J164"/>
      <rowBreaks count="33" manualBreakCount="33">
        <brk id="28" max="9" man="1"/>
        <brk id="30" max="11" man="1"/>
        <brk id="127" max="9" man="1"/>
        <brk id="147" max="11" man="1"/>
        <brk id="171" max="11" man="1"/>
        <brk id="206" max="18" man="1"/>
        <brk id="1017" max="18" man="1"/>
        <brk id="1067" max="18" man="1"/>
        <brk id="1124" max="18" man="1"/>
        <brk id="1195" max="18" man="1"/>
        <brk id="1250" max="14" man="1"/>
        <brk id="1265" max="10" man="1"/>
        <brk id="1301" max="10" man="1"/>
        <brk id="1341" max="10" man="1"/>
        <brk id="1380" max="10" man="1"/>
        <brk id="1418" max="10" man="1"/>
        <brk id="1454" max="10" man="1"/>
        <brk id="1491" max="10" man="1"/>
        <brk id="1529" max="10" man="1"/>
        <brk id="1564" max="10" man="1"/>
        <brk id="1600" max="10" man="1"/>
        <brk id="1640" max="10" man="1"/>
        <brk id="1679" max="10" man="1"/>
        <brk id="1718" max="10" man="1"/>
        <brk id="1758" max="10" man="1"/>
        <brk id="1796" max="10" man="1"/>
        <brk id="1831" max="10" man="1"/>
        <brk id="1861" max="10" man="1"/>
        <brk id="1898" max="10" man="1"/>
        <brk id="1935" max="10" man="1"/>
        <brk id="1970" max="10" man="1"/>
        <brk id="2012" max="10" man="1"/>
        <brk id="2066" max="10" man="1"/>
      </rowBreaks>
      <pageMargins left="0" right="0" top="0.9055118110236221" bottom="0" header="0" footer="0"/>
      <printOptions horizontalCentered="1"/>
      <pageSetup paperSize="8" scale="20" fitToHeight="0" orientation="landscape" r:id="rId32"/>
      <autoFilter ref="A7:J415"/>
    </customSheetView>
  </customSheetViews>
  <mergeCells count="79">
    <mergeCell ref="J49:J54"/>
    <mergeCell ref="J43:J48"/>
    <mergeCell ref="J55:J60"/>
    <mergeCell ref="J62:J67"/>
    <mergeCell ref="J140:J145"/>
    <mergeCell ref="J110:J115"/>
    <mergeCell ref="J68:J73"/>
    <mergeCell ref="J80:J85"/>
    <mergeCell ref="J86:J91"/>
    <mergeCell ref="J92:J97"/>
    <mergeCell ref="J98:J103"/>
    <mergeCell ref="J104:J109"/>
    <mergeCell ref="J152:J157"/>
    <mergeCell ref="J122:J127"/>
    <mergeCell ref="J146:J151"/>
    <mergeCell ref="J128:J133"/>
    <mergeCell ref="J116:J121"/>
    <mergeCell ref="A15:A20"/>
    <mergeCell ref="E5:H5"/>
    <mergeCell ref="J9:J14"/>
    <mergeCell ref="J15:J20"/>
    <mergeCell ref="J37:J42"/>
    <mergeCell ref="J29:J35"/>
    <mergeCell ref="F21:F23"/>
    <mergeCell ref="G21:G23"/>
    <mergeCell ref="I21:I23"/>
    <mergeCell ref="G29:G30"/>
    <mergeCell ref="H29:H30"/>
    <mergeCell ref="I29:I30"/>
    <mergeCell ref="F29:F30"/>
    <mergeCell ref="E29:E30"/>
    <mergeCell ref="H21:H23"/>
    <mergeCell ref="C21:C23"/>
    <mergeCell ref="A3:J3"/>
    <mergeCell ref="G6:H6"/>
    <mergeCell ref="A9:A14"/>
    <mergeCell ref="A5:A7"/>
    <mergeCell ref="E6:F6"/>
    <mergeCell ref="D6:D7"/>
    <mergeCell ref="C5:D5"/>
    <mergeCell ref="C6:C7"/>
    <mergeCell ref="B5:B7"/>
    <mergeCell ref="I5:I7"/>
    <mergeCell ref="J5:J7"/>
    <mergeCell ref="E21:E23"/>
    <mergeCell ref="A21:A22"/>
    <mergeCell ref="B29:B30"/>
    <mergeCell ref="A29:A30"/>
    <mergeCell ref="C29:C30"/>
    <mergeCell ref="D29:D30"/>
    <mergeCell ref="A165:A166"/>
    <mergeCell ref="B165:B166"/>
    <mergeCell ref="D158:D159"/>
    <mergeCell ref="D165:D166"/>
    <mergeCell ref="H165:H166"/>
    <mergeCell ref="F165:F166"/>
    <mergeCell ref="E165:E166"/>
    <mergeCell ref="A158:A164"/>
    <mergeCell ref="E158:E159"/>
    <mergeCell ref="F158:F159"/>
    <mergeCell ref="G165:G166"/>
    <mergeCell ref="G158:G159"/>
    <mergeCell ref="H158:H159"/>
    <mergeCell ref="J21:J28"/>
    <mergeCell ref="J207:J211"/>
    <mergeCell ref="C165:C166"/>
    <mergeCell ref="B158:B159"/>
    <mergeCell ref="C158:C159"/>
    <mergeCell ref="J198:J203"/>
    <mergeCell ref="J165:J171"/>
    <mergeCell ref="J191:J196"/>
    <mergeCell ref="J158:J164"/>
    <mergeCell ref="I158:I159"/>
    <mergeCell ref="I165:I166"/>
    <mergeCell ref="J184:J189"/>
    <mergeCell ref="J178:J183"/>
    <mergeCell ref="J172:J177"/>
    <mergeCell ref="B21:B23"/>
    <mergeCell ref="D21:D23"/>
  </mergeCells>
  <phoneticPr fontId="4" type="noConversion"/>
  <printOptions horizontalCentered="1"/>
  <pageMargins left="0" right="0" top="0.9055118110236221" bottom="0" header="0" footer="0"/>
  <pageSetup paperSize="8" scale="48" fitToHeight="0" orientation="landscape" r:id="rId33"/>
  <rowBreaks count="32" manualBreakCount="32">
    <brk id="23" max="9" man="1"/>
    <brk id="35" max="9" man="1"/>
    <brk id="54" max="9" man="1"/>
    <brk id="157" max="9" man="1"/>
    <brk id="190" max="9" man="1"/>
    <brk id="1030" max="18" man="1"/>
    <brk id="1080" max="18" man="1"/>
    <brk id="1137" max="18" man="1"/>
    <brk id="1208" max="18" man="1"/>
    <brk id="1263" max="14" man="1"/>
    <brk id="1278" max="10" man="1"/>
    <brk id="1314" max="10" man="1"/>
    <brk id="1354" max="10" man="1"/>
    <brk id="1393" max="10" man="1"/>
    <brk id="1431" max="10" man="1"/>
    <brk id="1467" max="10" man="1"/>
    <brk id="1504" max="10" man="1"/>
    <brk id="1542" max="10" man="1"/>
    <brk id="1577" max="10" man="1"/>
    <brk id="1613" max="10" man="1"/>
    <brk id="1653" max="10" man="1"/>
    <brk id="1692" max="10" man="1"/>
    <brk id="1731" max="10" man="1"/>
    <brk id="1771" max="10" man="1"/>
    <brk id="1809" max="10" man="1"/>
    <brk id="1844" max="10" man="1"/>
    <brk id="1874" max="10" man="1"/>
    <brk id="1911" max="10" man="1"/>
    <brk id="1948" max="10" man="1"/>
    <brk id="1983" max="10" man="1"/>
    <brk id="2025" max="10" man="1"/>
    <brk id="2079"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на 01.10.2018</vt:lpstr>
      <vt:lpstr>'на 01.10.2018'!Заголовки_для_печати</vt:lpstr>
      <vt:lpstr>'на 01.10.2018'!Область_печати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Задума Инна Павловна</dc:creator>
  <cp:lastModifiedBy>Вершинина Мария Игоревна</cp:lastModifiedBy>
  <cp:lastPrinted>2018-10-10T04:30:50Z</cp:lastPrinted>
  <dcterms:created xsi:type="dcterms:W3CDTF">2011-12-13T05:34:09Z</dcterms:created>
  <dcterms:modified xsi:type="dcterms:W3CDTF">2018-10-12T08:11:48Z</dcterms:modified>
</cp:coreProperties>
</file>