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9900" tabRatio="355"/>
  </bookViews>
  <sheets>
    <sheet name="на 01.09.2018" sheetId="1" r:id="rId1"/>
  </sheets>
  <externalReferences>
    <externalReference r:id="rId2"/>
  </externalReferences>
  <definedNames>
    <definedName name="_xlnm._FilterDatabase" localSheetId="0" hidden="1">'на 01.09.2018'!$A$7:$J$415</definedName>
    <definedName name="Z_0005951B_56A8_4F75_9731_3C8A24CD1AB5_.wvu.FilterData" localSheetId="0" hidden="1">'на 01.09.2018'!$A$7:$J$415</definedName>
    <definedName name="Z_0217F586_7BE2_4803_B88F_1646729DF76E_.wvu.FilterData" localSheetId="0" hidden="1">'на 01.09.2018'!$A$7:$J$415</definedName>
    <definedName name="Z_02D2F435_66DA_468E_987B_F2AECDDD4E3B_.wvu.FilterData" localSheetId="0" hidden="1">'на 01.09.2018'!$A$7:$J$415</definedName>
    <definedName name="Z_040F7A53_882C_426B_A971_3BA4E7F819F6_.wvu.FilterData" localSheetId="0" hidden="1">'на 01.09.2018'!$A$7:$H$157</definedName>
    <definedName name="Z_056CFCF2_1D67_47C0_BE8C_D1F7ABB1120B_.wvu.FilterData" localSheetId="0" hidden="1">'на 01.09.2018'!$A$7:$J$415</definedName>
    <definedName name="Z_05716ABD_418C_4DA4_AC8A_C2D9BFCD057A_.wvu.FilterData" localSheetId="0" hidden="1">'на 01.09.2018'!$A$7:$J$415</definedName>
    <definedName name="Z_05C1E2BB_B583_44DD_A8AC_FBF87A053735_.wvu.FilterData" localSheetId="0" hidden="1">'на 01.09.2018'!$A$7:$H$157</definedName>
    <definedName name="Z_05C9DD0B_EBEE_40E7_A642_8B2CDCC810BA_.wvu.FilterData" localSheetId="0" hidden="1">'на 01.09.2018'!$A$7:$H$157</definedName>
    <definedName name="Z_0623BA59_06E0_47C4_A9E0_EFF8949456C2_.wvu.FilterData" localSheetId="0" hidden="1">'на 01.09.2018'!$A$7:$H$157</definedName>
    <definedName name="Z_0644E522_2545_474C_824A_2ED6C2798897_.wvu.FilterData" localSheetId="0" hidden="1">'на 01.09.2018'!$A$7:$J$415</definedName>
    <definedName name="Z_06CAE47A_6EDD_4FE2_8E3A_333266247E42_.wvu.FilterData" localSheetId="0" hidden="1">'на 01.09.2018'!$A$7:$J$415</definedName>
    <definedName name="Z_06E8A760_77DE_44B7_B51E_7A5411604938_.wvu.FilterData" localSheetId="0" hidden="1">'на 01.09.2018'!$A$7:$J$415</definedName>
    <definedName name="Z_06ECB70F_782C_4925_AAED_43BDE49D6216_.wvu.FilterData" localSheetId="0" hidden="1">'на 01.09.2018'!$A$7:$J$415</definedName>
    <definedName name="Z_071188D9_4773_41E2_8227_482316F94E22_.wvu.FilterData" localSheetId="0" hidden="1">'на 01.09.2018'!$A$7:$J$415</definedName>
    <definedName name="Z_076157D9_97A7_4D47_8780_D3B408E54324_.wvu.FilterData" localSheetId="0" hidden="1">'на 01.09.2018'!$A$7:$J$415</definedName>
    <definedName name="Z_079216EF_F396_45DE_93AA_DF26C49F532F_.wvu.FilterData" localSheetId="0" hidden="1">'на 01.09.2018'!$A$7:$H$157</definedName>
    <definedName name="Z_0796BB39_B763_4CFE_9C89_197614BDD8D2_.wvu.FilterData" localSheetId="0" hidden="1">'на 01.09.2018'!$A$7:$J$415</definedName>
    <definedName name="Z_081D092E_BCFD_434D_99DD_F262EBF81A7D_.wvu.FilterData" localSheetId="0" hidden="1">'на 01.09.2018'!$A$7:$H$157</definedName>
    <definedName name="Z_081D1E71_FAB1_490F_8347_4363E467A6B8_.wvu.FilterData" localSheetId="0" hidden="1">'на 01.09.2018'!$A$7:$J$415</definedName>
    <definedName name="Z_09665491_2447_4ACE_847B_4452B60F2DF2_.wvu.FilterData" localSheetId="0" hidden="1">'на 01.09.2018'!$A$7:$J$415</definedName>
    <definedName name="Z_09EDEF91_2CA5_4F56_B67B_9D290C461670_.wvu.FilterData" localSheetId="0" hidden="1">'на 01.09.2018'!$A$7:$H$157</definedName>
    <definedName name="Z_09F9F792_37D5_476B_BEEE_67E9106F48F0_.wvu.FilterData" localSheetId="0" hidden="1">'на 01.09.2018'!$A$7:$J$415</definedName>
    <definedName name="Z_0A10B2C2_8811_4514_A02D_EDC7436B6D07_.wvu.FilterData" localSheetId="0" hidden="1">'на 01.09.2018'!$A$7:$J$415</definedName>
    <definedName name="Z_0AA70BDA_573F_4BEC_A548_CA5C4475BFE7_.wvu.FilterData" localSheetId="0" hidden="1">'на 01.09.2018'!$A$7:$J$415</definedName>
    <definedName name="Z_0AC3FA68_E0C8_4657_AD81_AF6345EA501C_.wvu.FilterData" localSheetId="0" hidden="1">'на 01.09.2018'!$A$7:$H$157</definedName>
    <definedName name="Z_0B579593_C56D_4394_91C1_F024BBE56EB1_.wvu.FilterData" localSheetId="0" hidden="1">'на 01.09.2018'!$A$7:$H$157</definedName>
    <definedName name="Z_0BC55D76_817D_4871_ADFD_780685E85798_.wvu.FilterData" localSheetId="0" hidden="1">'на 01.09.2018'!$A$7:$J$415</definedName>
    <definedName name="Z_0C6B39CB_8BE2_4437_B7EF_2B863FB64A7A_.wvu.FilterData" localSheetId="0" hidden="1">'на 01.09.2018'!$A$7:$H$157</definedName>
    <definedName name="Z_0C80C604_218C_428E_8C68_64D1AFDB22E0_.wvu.FilterData" localSheetId="0" hidden="1">'на 01.09.2018'!$A$7:$J$415</definedName>
    <definedName name="Z_0C81132D_0EFB_424B_A2C0_D694846C9416_.wvu.FilterData" localSheetId="0" hidden="1">'на 01.09.2018'!$A$7:$J$415</definedName>
    <definedName name="Z_0C8C20D3_1DCE_4FE1_95B1_F35D8D398254_.wvu.FilterData" localSheetId="0" hidden="1">'на 01.09.2018'!$A$7:$H$157</definedName>
    <definedName name="Z_0CC9441C_88E9_46D0_951D_A49C84EDA8CE_.wvu.FilterData" localSheetId="0" hidden="1">'на 01.09.2018'!$A$7:$J$415</definedName>
    <definedName name="Z_0CCCFAED_79CE_4449_BC23_D60C794B65C2_.wvu.FilterData" localSheetId="0" hidden="1">'на 01.09.2018'!$A$7:$J$415</definedName>
    <definedName name="Z_0CCCFAED_79CE_4449_BC23_D60C794B65C2_.wvu.PrintArea" localSheetId="0" hidden="1">'на 01.09.2018'!$A$1:$J$212</definedName>
    <definedName name="Z_0CCCFAED_79CE_4449_BC23_D60C794B65C2_.wvu.PrintTitles" localSheetId="0" hidden="1">'на 01.09.2018'!$5:$8</definedName>
    <definedName name="Z_0CF3E93E_60F6_45C8_AD33_C2CE08831546_.wvu.FilterData" localSheetId="0" hidden="1">'на 01.09.2018'!$A$7:$H$157</definedName>
    <definedName name="Z_0D69C398_7947_4D78_B1FE_A2A25AB79E10_.wvu.FilterData" localSheetId="0" hidden="1">'на 01.09.2018'!$A$7:$J$415</definedName>
    <definedName name="Z_0D7F5190_D20E_42FD_AD77_53CB309C7272_.wvu.FilterData" localSheetId="0" hidden="1">'на 01.09.2018'!$A$7:$H$157</definedName>
    <definedName name="Z_0E67843B_6B59_48DA_8F29_8BAD133298E1_.wvu.FilterData" localSheetId="0" hidden="1">'на 01.09.2018'!$A$7:$J$415</definedName>
    <definedName name="Z_0E6786D8_AC3A_48D5_9AD7_4E7485DB6D9C_.wvu.FilterData" localSheetId="0" hidden="1">'на 01.09.2018'!$A$7:$H$157</definedName>
    <definedName name="Z_0EBE1707_975C_4649_91D3_2E9B46A60B44_.wvu.FilterData" localSheetId="0" hidden="1">'на 01.09.2018'!$A$7:$J$415</definedName>
    <definedName name="Z_105D23B5_3830_4B2C_A4D4_FBFBD3BEFB9C_.wvu.FilterData" localSheetId="0" hidden="1">'на 01.09.2018'!$A$7:$H$157</definedName>
    <definedName name="Z_113A0779_204C_451B_8401_73E507046130_.wvu.FilterData" localSheetId="0" hidden="1">'на 01.09.2018'!$A$7:$J$415</definedName>
    <definedName name="Z_119EECA6_2DA1_40F6_BD98_65D18CFC0359_.wvu.FilterData" localSheetId="0" hidden="1">'на 01.09.2018'!$A$7:$J$415</definedName>
    <definedName name="Z_11B0FA8E_E0BF_44A4_A141_D0892BF4BA78_.wvu.FilterData" localSheetId="0" hidden="1">'на 01.09.2018'!$A$7:$J$415</definedName>
    <definedName name="Z_11EBBD1F_0821_4763_A781_80F95B559C64_.wvu.FilterData" localSheetId="0" hidden="1">'на 01.09.2018'!$A$7:$J$415</definedName>
    <definedName name="Z_12397037_6208_4B36_BC95_11438284A9DE_.wvu.FilterData" localSheetId="0" hidden="1">'на 01.09.2018'!$A$7:$H$157</definedName>
    <definedName name="Z_12C2408D_275D_4295_8823_146036CCAF72_.wvu.FilterData" localSheetId="0" hidden="1">'на 01.09.2018'!$A$7:$J$415</definedName>
    <definedName name="Z_130C16AD_E930_4810_BDF0_A6DD3A87B8D5_.wvu.FilterData" localSheetId="0" hidden="1">'на 01.09.2018'!$A$7:$J$415</definedName>
    <definedName name="Z_1315266B_953C_4E7F_B538_74B6DF400647_.wvu.FilterData" localSheetId="0" hidden="1">'на 01.09.2018'!$A$7:$H$157</definedName>
    <definedName name="Z_132984D2_035C_4C6F_8087_28C1188A76E6_.wvu.FilterData" localSheetId="0" hidden="1">'на 01.09.2018'!$A$7:$J$415</definedName>
    <definedName name="Z_13A75724_7658_4A80_9239_F37E0BC75B64_.wvu.FilterData" localSheetId="0" hidden="1">'на 01.09.2018'!$A$7:$J$415</definedName>
    <definedName name="Z_13BE7114_35DF_4699_8779_61985C68F6C3_.wvu.FilterData" localSheetId="0" hidden="1">'на 01.09.2018'!$A$7:$J$415</definedName>
    <definedName name="Z_13BE7114_35DF_4699_8779_61985C68F6C3_.wvu.PrintArea" localSheetId="0" hidden="1">'на 01.09.2018'!$A$1:$J$214</definedName>
    <definedName name="Z_13BE7114_35DF_4699_8779_61985C68F6C3_.wvu.PrintTitles" localSheetId="0" hidden="1">'на 01.09.2018'!$5:$8</definedName>
    <definedName name="Z_13E7ADA2_058C_4412_9AEA_31547694DD5C_.wvu.FilterData" localSheetId="0" hidden="1">'на 01.09.2018'!$A$7:$H$157</definedName>
    <definedName name="Z_1474826F_81A7_45CE_9E32_539008BC6006_.wvu.FilterData" localSheetId="0" hidden="1">'на 01.09.2018'!$A$7:$J$415</definedName>
    <definedName name="Z_148D8FAA_3DC1_4430_9D42_1AFD9B8B331B_.wvu.FilterData" localSheetId="0" hidden="1">'на 01.09.2018'!$A$7:$J$415</definedName>
    <definedName name="Z_1539101F_31E9_4994_A34D_436B2BB1B73C_.wvu.FilterData" localSheetId="0" hidden="1">'на 01.09.2018'!$A$7:$J$415</definedName>
    <definedName name="Z_158130B9_9537_4E7D_AC4C_ED389C9B13A6_.wvu.FilterData" localSheetId="0" hidden="1">'на 01.09.2018'!$A$7:$J$415</definedName>
    <definedName name="Z_15AF9AFF_36E4_41C3_A9EA_A83C0A87FA00_.wvu.FilterData" localSheetId="0" hidden="1">'на 01.09.2018'!$A$7:$J$415</definedName>
    <definedName name="Z_1611C1BA_C4E2_40AE_8F45_3BEDE164E518_.wvu.FilterData" localSheetId="0" hidden="1">'на 01.09.2018'!$A$7:$J$415</definedName>
    <definedName name="Z_16533C21_4A9A_450C_8A94_553B88C3A9CF_.wvu.FilterData" localSheetId="0" hidden="1">'на 01.09.2018'!$A$7:$H$157</definedName>
    <definedName name="Z_1682CF4C_6BE2_4E45_A613_382D117E51BF_.wvu.FilterData" localSheetId="0" hidden="1">'на 01.09.2018'!$A$7:$J$415</definedName>
    <definedName name="Z_168FD5D4_D13B_47B9_8E56_61C627E3620F_.wvu.FilterData" localSheetId="0" hidden="1">'на 01.09.2018'!$A$7:$H$157</definedName>
    <definedName name="Z_169B516E_654F_469D_A8A0_69AB59FA498D_.wvu.FilterData" localSheetId="0" hidden="1">'на 01.09.2018'!$A$7:$J$415</definedName>
    <definedName name="Z_176FBEC7_B2AF_4702_A894_382F81F9ECF6_.wvu.FilterData" localSheetId="0" hidden="1">'на 01.09.2018'!$A$7:$H$157</definedName>
    <definedName name="Z_17AC66D0_E8BD_44BA_92AB_131AEC3E5A62_.wvu.FilterData" localSheetId="0" hidden="1">'на 01.09.2018'!$A$7:$J$415</definedName>
    <definedName name="Z_17AEC02B_67B1_483A_97D2_C1C6DFD21518_.wvu.FilterData" localSheetId="0" hidden="1">'на 01.09.2018'!$A$7:$J$415</definedName>
    <definedName name="Z_1902C2E4_C521_44EB_B934_0EBD6E871DD8_.wvu.FilterData" localSheetId="0" hidden="1">'на 01.09.2018'!$A$7:$J$415</definedName>
    <definedName name="Z_191D2631_8F19_4FC0_96A1_F397D331A068_.wvu.FilterData" localSheetId="0" hidden="1">'на 01.09.2018'!$A$7:$J$415</definedName>
    <definedName name="Z_19497421_00C1_4657_A11B_18FB2BAAE62A_.wvu.FilterData" localSheetId="0" hidden="1">'на 01.09.2018'!$A$7:$J$415</definedName>
    <definedName name="Z_19510E6E_7565_4AC2_BCB4_A345501456B6_.wvu.FilterData" localSheetId="0" hidden="1">'на 01.09.2018'!$A$7:$H$157</definedName>
    <definedName name="Z_19A4AADC_FDEE_45BB_8FEE_0F5508EFB8E2_.wvu.FilterData" localSheetId="0" hidden="1">'на 01.09.2018'!$A$7:$J$415</definedName>
    <definedName name="Z_19B34FC3_E683_4280_90EE_7791220AE682_.wvu.FilterData" localSheetId="0" hidden="1">'на 01.09.2018'!$A$7:$J$415</definedName>
    <definedName name="Z_19E5B318_3123_4687_A10B_72F3BDA9A599_.wvu.FilterData" localSheetId="0" hidden="1">'на 01.09.2018'!$A$7:$J$415</definedName>
    <definedName name="Z_1ADD4354_436F_41C7_AFD6_B73FA2D9BC20_.wvu.FilterData" localSheetId="0" hidden="1">'на 01.09.2018'!$A$7:$J$415</definedName>
    <definedName name="Z_1B413C41_F5DB_4793_803B_D278F6A0BE2C_.wvu.FilterData" localSheetId="0" hidden="1">'на 01.09.2018'!$A$7:$J$415</definedName>
    <definedName name="Z_1B943BCB_9609_428B_963E_E25F01748D7C_.wvu.FilterData" localSheetId="0" hidden="1">'на 01.09.2018'!$A$7:$J$415</definedName>
    <definedName name="Z_1BA0A829_1467_4894_A294_9BFD1EA8F94D_.wvu.FilterData" localSheetId="0" hidden="1">'на 01.09.2018'!$A$7:$J$415</definedName>
    <definedName name="Z_1C384A54_E3F0_4C1E_862E_6CD9154B364F_.wvu.FilterData" localSheetId="0" hidden="1">'на 01.09.2018'!$A$7:$J$415</definedName>
    <definedName name="Z_1C3DF549_BEC3_47F7_8F0B_A96D42597ECF_.wvu.FilterData" localSheetId="0" hidden="1">'на 01.09.2018'!$A$7:$H$157</definedName>
    <definedName name="Z_1C681B2A_8932_44D9_BF50_EA5DBCC10436_.wvu.FilterData" localSheetId="0" hidden="1">'на 01.09.2018'!$A$7:$H$157</definedName>
    <definedName name="Z_1CB0764B_554D_4C09_98DC_8DED9FC27F03_.wvu.FilterData" localSheetId="0" hidden="1">'на 01.09.2018'!$A$7:$J$415</definedName>
    <definedName name="Z_1CB0CE3F_75F2_462B_8FE5_E94B0D7D6C1F_.wvu.FilterData" localSheetId="0" hidden="1">'на 01.09.2018'!$A$7:$J$415</definedName>
    <definedName name="Z_1CB5C523_AFA5_43A8_9C28_9F12CFE5BE65_.wvu.FilterData" localSheetId="0" hidden="1">'на 01.09.2018'!$A$7:$J$415</definedName>
    <definedName name="Z_1CEF9102_6C60_416B_8820_19DA6CA2FF8F_.wvu.FilterData" localSheetId="0" hidden="1">'на 01.09.2018'!$A$7:$J$415</definedName>
    <definedName name="Z_1D2C2901_70D8_494F_B885_AA5F7F9A1D2E_.wvu.FilterData" localSheetId="0" hidden="1">'на 01.09.2018'!$A$7:$J$415</definedName>
    <definedName name="Z_1D546444_6D70_47F2_86F2_EDA85896BE29_.wvu.FilterData" localSheetId="0" hidden="1">'на 01.09.2018'!$A$7:$J$415</definedName>
    <definedName name="Z_1F274A4D_4DCC_44CA_A1BD_90B7EE180486_.wvu.FilterData" localSheetId="0" hidden="1">'на 01.09.2018'!$A$7:$H$157</definedName>
    <definedName name="Z_1F6B5B08_FAE9_43CF_A27B_EE7ACD6D4DF6_.wvu.FilterData" localSheetId="0" hidden="1">'на 01.09.2018'!$A$7:$J$415</definedName>
    <definedName name="Z_1F885BC0_FA2D_45E9_BC66_C7BA68F6529B_.wvu.FilterData" localSheetId="0" hidden="1">'на 01.09.2018'!$A$7:$J$415</definedName>
    <definedName name="Z_1FF678B1_7F2B_4362_81E7_D3C79ED64B95_.wvu.FilterData" localSheetId="0" hidden="1">'на 01.09.2018'!$A$7:$H$157</definedName>
    <definedName name="Z_20461DED_BCEE_4284_A6DA_6F07C40C8239_.wvu.FilterData" localSheetId="0" hidden="1">'на 01.09.2018'!$A$7:$J$415</definedName>
    <definedName name="Z_20A3EB12_07C5_4317_9D11_7C0131FF1F02_.wvu.FilterData" localSheetId="0" hidden="1">'на 01.09.2018'!$A$7:$J$415</definedName>
    <definedName name="Z_215E0AF3_2FB9_4AD2_85EB_5BB3A76EA017_.wvu.FilterData" localSheetId="0" hidden="1">'на 01.09.2018'!$A$7:$J$415</definedName>
    <definedName name="Z_216AEA56_C079_4104_83C7_B22F3C2C4895_.wvu.FilterData" localSheetId="0" hidden="1">'на 01.09.2018'!$A$7:$H$157</definedName>
    <definedName name="Z_2181C7D4_AA52_40AC_A808_5D532F9A4DB9_.wvu.FilterData" localSheetId="0" hidden="1">'на 01.09.2018'!$A$7:$H$157</definedName>
    <definedName name="Z_222CB208_6EE7_4ACF_9056_A80606B8DEAE_.wvu.FilterData" localSheetId="0" hidden="1">'на 01.09.2018'!$A$7:$J$415</definedName>
    <definedName name="Z_22A3361C_6866_4206_B8FA_E848438D95B8_.wvu.FilterData" localSheetId="0" hidden="1">'на 01.09.2018'!$A$7:$H$157</definedName>
    <definedName name="Z_23D71F5A_A534_4F07_942A_44ED3D76C570_.wvu.FilterData" localSheetId="0" hidden="1">'на 01.09.2018'!$A$7:$J$415</definedName>
    <definedName name="Z_246D425F_E7DE_4F74_93E1_1CA6487BB7AF_.wvu.FilterData" localSheetId="0" hidden="1">'на 01.09.2018'!$A$7:$J$415</definedName>
    <definedName name="Z_24860D1B_9CB0_4DBB_9F9A_A7B23A9FBD9E_.wvu.FilterData" localSheetId="0" hidden="1">'на 01.09.2018'!$A$7:$J$415</definedName>
    <definedName name="Z_24D1D1DF_90B3_41D1_82E1_05DE887CC58D_.wvu.FilterData" localSheetId="0" hidden="1">'на 01.09.2018'!$A$7:$H$157</definedName>
    <definedName name="Z_24E5C1BC_322C_4FEF_B964_F0DCC04482C1_.wvu.Cols" localSheetId="0" hidden="1">'на 01.09.2018'!#REF!,'на 01.09.2018'!#REF!</definedName>
    <definedName name="Z_24E5C1BC_322C_4FEF_B964_F0DCC04482C1_.wvu.FilterData" localSheetId="0" hidden="1">'на 01.09.2018'!$A$7:$H$157</definedName>
    <definedName name="Z_24E5C1BC_322C_4FEF_B964_F0DCC04482C1_.wvu.Rows" localSheetId="0" hidden="1">'на 01.09.2018'!#REF!</definedName>
    <definedName name="Z_25DD804F_4FCB_49C0_B290_F226E6C8FC4D_.wvu.FilterData" localSheetId="0" hidden="1">'на 01.09.2018'!$A$7:$J$415</definedName>
    <definedName name="Z_25F305AA_6420_44FE_A658_6597DFDEDA7F_.wvu.FilterData" localSheetId="0" hidden="1">'на 01.09.2018'!$A$7:$J$415</definedName>
    <definedName name="Z_26390C63_E690_4CD6_B911_4F7F9CCE06AD_.wvu.FilterData" localSheetId="0" hidden="1">'на 01.09.2018'!$A$7:$J$415</definedName>
    <definedName name="Z_2647282E_5B25_4148_AAD9_72AB0A3F24C4_.wvu.FilterData" localSheetId="0" hidden="1">'на 01.09.2018'!$A$3:$K$212</definedName>
    <definedName name="Z_26E7CD7D_71FD_4075_B268_E6444384CE7D_.wvu.FilterData" localSheetId="0" hidden="1">'на 01.09.2018'!$A$7:$H$157</definedName>
    <definedName name="Z_271A6422_0558_45A4_90D0_4FBBFA0C466A_.wvu.FilterData" localSheetId="0" hidden="1">'на 01.09.2018'!$A$7:$J$415</definedName>
    <definedName name="Z_2751B79E_F60F_449F_9B1A_ED01F0EE4A3F_.wvu.FilterData" localSheetId="0" hidden="1">'на 01.09.2018'!$A$7:$J$415</definedName>
    <definedName name="Z_28008BE5_0693_468D_890E_2AE562EDDFCA_.wvu.FilterData" localSheetId="0" hidden="1">'на 01.09.2018'!$A$7:$H$157</definedName>
    <definedName name="Z_282F013D_E5B1_4C17_8727_7949891CEFC8_.wvu.FilterData" localSheetId="0" hidden="1">'на 01.09.2018'!$A$7:$J$415</definedName>
    <definedName name="Z_2932A736_9A81_4C2B_931E_457899534006_.wvu.FilterData" localSheetId="0" hidden="1">'на 01.09.2018'!$A$7:$J$415</definedName>
    <definedName name="Z_29A3F31E_AA0E_4520_83F3_6EDE69E47FB4_.wvu.FilterData" localSheetId="0" hidden="1">'на 01.09.2018'!$A$7:$J$415</definedName>
    <definedName name="Z_29D1C55E_0AE0_4CA9_A4C9_F358DEE7E9AD_.wvu.FilterData" localSheetId="0" hidden="1">'на 01.09.2018'!$A$7:$J$415</definedName>
    <definedName name="Z_2A075779_EE89_4995_9517_DAD5135FF513_.wvu.FilterData" localSheetId="0" hidden="1">'на 01.09.2018'!$A$7:$J$415</definedName>
    <definedName name="Z_2A9D3288_FE38_46DD_A0BD_6FD4437B54BF_.wvu.FilterData" localSheetId="0" hidden="1">'на 01.09.2018'!$A$7:$J$415</definedName>
    <definedName name="Z_2B4EF399_1F78_4650_9196_70339D27DB54_.wvu.FilterData" localSheetId="0" hidden="1">'на 01.09.2018'!$A$7:$J$415</definedName>
    <definedName name="Z_2B67E997_66AF_4883_9EE5_9876648FDDE9_.wvu.FilterData" localSheetId="0" hidden="1">'на 01.09.2018'!$A$7:$J$415</definedName>
    <definedName name="Z_2B6BAC9D_8ECF_4B5C_AEA7_CCE1C0524E55_.wvu.FilterData" localSheetId="0" hidden="1">'на 01.09.2018'!$A$7:$J$415</definedName>
    <definedName name="Z_2C029299_5EEC_4151_A9E2_241D31E08692_.wvu.FilterData" localSheetId="0" hidden="1">'на 01.09.2018'!$A$7:$J$415</definedName>
    <definedName name="Z_2C43A648_766E_499E_95B2_EA6F7EA791D4_.wvu.FilterData" localSheetId="0" hidden="1">'на 01.09.2018'!$A$7:$J$415</definedName>
    <definedName name="Z_2C47EAD7_6B0B_40AB_9599_0BF3302E35F1_.wvu.FilterData" localSheetId="0" hidden="1">'на 01.09.2018'!$A$7:$H$157</definedName>
    <definedName name="Z_2CD18B03_71F5_4B8A_8C6C_592F5A66335B_.wvu.FilterData" localSheetId="0" hidden="1">'на 01.09.2018'!$A$7:$J$415</definedName>
    <definedName name="Z_2D011736_53B8_48A8_8C2E_71DD995F6546_.wvu.FilterData" localSheetId="0" hidden="1">'на 01.09.2018'!$A$7:$J$415</definedName>
    <definedName name="Z_2D540280_F40F_4530_A32A_1FF2E78E7147_.wvu.FilterData" localSheetId="0" hidden="1">'на 01.09.2018'!$A$7:$J$415</definedName>
    <definedName name="Z_2D918A37_6905_4BEF_BC3A_DA45E968DAC3_.wvu.FilterData" localSheetId="0" hidden="1">'на 01.09.2018'!$A$7:$H$157</definedName>
    <definedName name="Z_2DCF6207_B24B_43F5_B844_6C1E92F9CADA_.wvu.FilterData" localSheetId="0" hidden="1">'на 01.09.2018'!$A$7:$J$415</definedName>
    <definedName name="Z_2DF88C31_E5A0_4DFE_877D_5A31D3992603_.wvu.Rows" localSheetId="0" hidden="1">'на 01.09.2018'!#REF!,'на 01.09.2018'!#REF!,'на 01.09.2018'!#REF!,'на 01.09.2018'!#REF!,'на 01.09.2018'!#REF!,'на 01.09.2018'!#REF!,'на 01.09.2018'!#REF!,'на 01.09.2018'!#REF!,'на 01.09.2018'!#REF!,'на 01.09.2018'!#REF!,'на 01.09.2018'!#REF!</definedName>
    <definedName name="Z_2F3BAFC5_8792_4BC0_833F_5CB9ACB14A14_.wvu.FilterData" localSheetId="0" hidden="1">'на 01.09.2018'!$A$7:$H$157</definedName>
    <definedName name="Z_2F3DE7DB_1DEA_4A0C_88EC_B05C9EEC768F_.wvu.FilterData" localSheetId="0" hidden="1">'на 01.09.2018'!$A$7:$J$415</definedName>
    <definedName name="Z_2F72C4E3_E946_4870_A59B_C47D17A3E8B0_.wvu.FilterData" localSheetId="0" hidden="1">'на 01.09.2018'!$A$7:$J$415</definedName>
    <definedName name="Z_2F7AC811_CA37_46E3_866E_6E10DF43054A_.wvu.FilterData" localSheetId="0" hidden="1">'на 01.09.2018'!$A$7:$J$415</definedName>
    <definedName name="Z_2FAB8F10_5F5A_4B70_9158_E79B14A6565A_.wvu.FilterData" localSheetId="0" hidden="1">'на 01.09.2018'!$A$7:$J$415</definedName>
    <definedName name="Z_300D3722_BC5B_4EFC_A306_CB3461E96075_.wvu.FilterData" localSheetId="0" hidden="1">'на 01.09.2018'!$A$7:$J$415</definedName>
    <definedName name="Z_308AF0B3_EE19_4841_BBC0_915C9A7203E9_.wvu.FilterData" localSheetId="0" hidden="1">'на 01.09.2018'!$A$7:$J$415</definedName>
    <definedName name="Z_30F94082_E7C8_4DE7_AE26_19B3A4317363_.wvu.FilterData" localSheetId="0" hidden="1">'на 01.09.2018'!$A$7:$J$415</definedName>
    <definedName name="Z_315B3829_E75D_48BB_A407_88A96C0D6A4B_.wvu.FilterData" localSheetId="0" hidden="1">'на 01.09.2018'!$A$7:$J$415</definedName>
    <definedName name="Z_316B9C14_7546_49E5_A384_4190EC7682DE_.wvu.FilterData" localSheetId="0" hidden="1">'на 01.09.2018'!$A$7:$J$415</definedName>
    <definedName name="Z_31985263_3556_4B71_A26F_62706F49B320_.wvu.FilterData" localSheetId="0" hidden="1">'на 01.09.2018'!$A$7:$H$157</definedName>
    <definedName name="Z_31C5283F_7633_4B8A_ADD5_7EB245AE899F_.wvu.FilterData" localSheetId="0" hidden="1">'на 01.09.2018'!$A$7:$J$415</definedName>
    <definedName name="Z_31EABA3C_DD8D_46BF_85B1_09527EF8E816_.wvu.FilterData" localSheetId="0" hidden="1">'на 01.09.2018'!$A$7:$H$157</definedName>
    <definedName name="Z_328B1FBD_B9E0_4F8C_AA1F_438ED0F19823_.wvu.FilterData" localSheetId="0" hidden="1">'на 01.09.2018'!$A$7:$J$415</definedName>
    <definedName name="Z_32F81156_0F3B_49A8_B56D_9A01AA7C97FE_.wvu.FilterData" localSheetId="0" hidden="1">'на 01.09.2018'!$A$7:$J$415</definedName>
    <definedName name="Z_33081AFE_875F_4448_8DBB_C2288E582829_.wvu.FilterData" localSheetId="0" hidden="1">'на 01.09.2018'!$A$7:$J$415</definedName>
    <definedName name="Z_34587A22_A707_48EC_A6D8_8CA0D443CB5A_.wvu.FilterData" localSheetId="0" hidden="1">'на 01.09.2018'!$A$7:$J$415</definedName>
    <definedName name="Z_34E97F8E_B808_4C29_AFA8_24160BA8B576_.wvu.FilterData" localSheetId="0" hidden="1">'на 01.09.2018'!$A$7:$H$157</definedName>
    <definedName name="Z_354643EC_374D_4252_A3BA_624B9338CCF6_.wvu.FilterData" localSheetId="0" hidden="1">'на 01.09.2018'!$A$7:$J$415</definedName>
    <definedName name="Z_356902C5_CBA1_407E_849C_39B6CAAFCD34_.wvu.FilterData" localSheetId="0" hidden="1">'на 01.09.2018'!$A$7:$J$415</definedName>
    <definedName name="Z_356FBDD5_3775_4781_9E0A_901095CE6157_.wvu.FilterData" localSheetId="0" hidden="1">'на 01.09.2018'!$A$7:$J$415</definedName>
    <definedName name="Z_3597F15D_13FB_47E4_B2D7_0713796F1B32_.wvu.FilterData" localSheetId="0" hidden="1">'на 01.09.2018'!$A$7:$H$157</definedName>
    <definedName name="Z_35A82584_BCCD_413D_BF58_739C849379E3_.wvu.FilterData" localSheetId="0" hidden="1">'на 01.09.2018'!$A$7:$J$415</definedName>
    <definedName name="Z_36279478_DEDD_46A7_8B6D_9500CB65A35C_.wvu.FilterData" localSheetId="0" hidden="1">'на 01.09.2018'!$A$7:$H$157</definedName>
    <definedName name="Z_36282042_958F_4D98_9515_9E9271F26AA2_.wvu.FilterData" localSheetId="0" hidden="1">'на 01.09.2018'!$A$7:$H$157</definedName>
    <definedName name="Z_36483E9A_03E9_431F_B24B_73C77EA6547E_.wvu.FilterData" localSheetId="0" hidden="1">'на 01.09.2018'!$A$7:$J$415</definedName>
    <definedName name="Z_368728BB_F981_4DE3_8F4E_C77C2580C6B3_.wvu.FilterData" localSheetId="0" hidden="1">'на 01.09.2018'!$A$7:$J$415</definedName>
    <definedName name="Z_36AEB3FF_FCBC_4E21_8EFE_F20781816ED3_.wvu.FilterData" localSheetId="0" hidden="1">'на 01.09.2018'!$A$7:$H$157</definedName>
    <definedName name="Z_371CA4AD_891B_4B1D_9403_45AB26546607_.wvu.FilterData" localSheetId="0" hidden="1">'на 01.09.2018'!$A$7:$J$415</definedName>
    <definedName name="Z_375FD1ED_0F0C_4C78_AE3D_1D583BC74E47_.wvu.FilterData" localSheetId="0" hidden="1">'на 01.09.2018'!$A$7:$J$415</definedName>
    <definedName name="Z_3780FC5F_184E_406C_B40E_6BE29406408E_.wvu.FilterData" localSheetId="0" hidden="1">'на 01.09.2018'!$A$7:$J$415</definedName>
    <definedName name="Z_3789C719_2C4D_4FFB_B9EF_5AA095975824_.wvu.FilterData" localSheetId="0" hidden="1">'на 01.09.2018'!$A$7:$J$415</definedName>
    <definedName name="Z_37F8CE32_8CE8_4D95_9C0E_63112E6EFFE9_.wvu.Cols" localSheetId="0" hidden="1">'на 01.09.2018'!#REF!</definedName>
    <definedName name="Z_37F8CE32_8CE8_4D95_9C0E_63112E6EFFE9_.wvu.FilterData" localSheetId="0" hidden="1">'на 01.09.2018'!$A$7:$H$157</definedName>
    <definedName name="Z_37F8CE32_8CE8_4D95_9C0E_63112E6EFFE9_.wvu.PrintArea" localSheetId="0" hidden="1">'на 01.09.2018'!$A$1:$J$157</definedName>
    <definedName name="Z_37F8CE32_8CE8_4D95_9C0E_63112E6EFFE9_.wvu.PrintTitles" localSheetId="0" hidden="1">'на 01.09.2018'!$5:$8</definedName>
    <definedName name="Z_37F8CE32_8CE8_4D95_9C0E_63112E6EFFE9_.wvu.Rows" localSheetId="0" hidden="1">'на 01.09.2018'!#REF!,'на 01.09.2018'!#REF!,'на 01.09.2018'!#REF!,'на 01.09.2018'!#REF!,'на 01.09.2018'!#REF!,'на 01.09.2018'!#REF!,'на 01.09.2018'!#REF!,'на 01.09.2018'!#REF!,'на 01.09.2018'!#REF!,'на 01.09.2018'!#REF!,'на 01.09.2018'!#REF!,'на 01.09.2018'!#REF!,'на 01.09.2018'!#REF!,'на 01.09.2018'!#REF!,'на 01.09.2018'!#REF!,'на 01.09.2018'!#REF!,'на 01.09.2018'!#REF!</definedName>
    <definedName name="Z_386EE007_6994_4AA6_8824_D461BF01F1EA_.wvu.FilterData" localSheetId="0" hidden="1">'на 01.09.2018'!$A$7:$J$415</definedName>
    <definedName name="Z_394FB935_0201_44F8_9182_26C511D48F51_.wvu.FilterData" localSheetId="0" hidden="1">'на 01.09.2018'!$A$7:$J$415</definedName>
    <definedName name="Z_39897EE2_53F6_432A_9A7F_7DBB2FBB08E4_.wvu.FilterData" localSheetId="0" hidden="1">'на 01.09.2018'!$A$7:$J$415</definedName>
    <definedName name="Z_39BDB0EB_9BA4_409E_B505_137EC009426F_.wvu.FilterData" localSheetId="0" hidden="1">'на 01.09.2018'!$A$7:$J$415</definedName>
    <definedName name="Z_3A08D49D_7322_4FD5_90D4_F8436B9BCFE3_.wvu.FilterData" localSheetId="0" hidden="1">'на 01.09.2018'!$A$7:$J$415</definedName>
    <definedName name="Z_3A152827_EFCD_4FCD_A4F0_81C604FF3F88_.wvu.FilterData" localSheetId="0" hidden="1">'на 01.09.2018'!$A$7:$J$415</definedName>
    <definedName name="Z_3A3DB971_386F_40FA_8DD4_4A74AFE3B4C9_.wvu.FilterData" localSheetId="0" hidden="1">'на 01.09.2018'!$A$7:$J$415</definedName>
    <definedName name="Z_3AAEA08B_779A_471D_BFA0_0D98BF9A4FAD_.wvu.FilterData" localSheetId="0" hidden="1">'на 01.09.2018'!$A$7:$H$157</definedName>
    <definedName name="Z_3C664174_3E98_4762_A560_3810A313981F_.wvu.FilterData" localSheetId="0" hidden="1">'на 01.09.2018'!$A$7:$J$415</definedName>
    <definedName name="Z_3C9F72CF_10C2_48CF_BBB6_A2B9A1393F37_.wvu.FilterData" localSheetId="0" hidden="1">'на 01.09.2018'!$A$7:$H$157</definedName>
    <definedName name="Z_3CBCA6B7_5D7C_44A4_844A_26E2A61FDE86_.wvu.FilterData" localSheetId="0" hidden="1">'на 01.09.2018'!$A$7:$J$415</definedName>
    <definedName name="Z_3D1280C8_646B_4BB2_862F_8A8207220C6A_.wvu.FilterData" localSheetId="0" hidden="1">'на 01.09.2018'!$A$7:$H$157</definedName>
    <definedName name="Z_3D4245D9_9AB3_43FE_97D0_205A6EA7E6E4_.wvu.FilterData" localSheetId="0" hidden="1">'на 01.09.2018'!$A$7:$J$415</definedName>
    <definedName name="Z_3D5A28D4_CB7B_405C_9FFF_EB22C14AB77F_.wvu.FilterData" localSheetId="0" hidden="1">'на 01.09.2018'!$A$7:$J$415</definedName>
    <definedName name="Z_3D6E136A_63AE_4912_A965_BD438229D989_.wvu.FilterData" localSheetId="0" hidden="1">'на 01.09.2018'!$A$7:$J$415</definedName>
    <definedName name="Z_3DB4F6FC_CE58_4083_A6ED_88DCB901BB99_.wvu.FilterData" localSheetId="0" hidden="1">'на 01.09.2018'!$A$7:$H$157</definedName>
    <definedName name="Z_3E14FD86_95B1_4D0E_A8F6_A4FFDE0E3FF0_.wvu.FilterData" localSheetId="0" hidden="1">'на 01.09.2018'!$A$7:$J$415</definedName>
    <definedName name="Z_3E7BBA27_FCB5_4D66_864C_8656009B9E88_.wvu.FilterData" localSheetId="0" hidden="1">'на 01.09.2018'!$A$3:$K$212</definedName>
    <definedName name="Z_3EEA7E1A_5F2B_4408_A34C_1F0223B5B245_.wvu.FilterData" localSheetId="0" hidden="1">'[1]на 01.09'!$A$7:$J$415</definedName>
    <definedName name="Z_3EEA7E1A_5F2B_4408_A34C_1F0223B5B245_.wvu.PrintArea" localSheetId="0" hidden="1">'[1]на 01.09'!$A$1:$J$214</definedName>
    <definedName name="Z_3EEA7E1A_5F2B_4408_A34C_1F0223B5B245_.wvu.PrintTitles" localSheetId="0" hidden="1">'[1]на 01.09'!$5:$8</definedName>
    <definedName name="Z_3F0F098D_D998_48FD_BB26_7A5537CB4DC9_.wvu.FilterData" localSheetId="0" hidden="1">'на 01.09.2018'!$A$7:$J$415</definedName>
    <definedName name="Z_3F4E18FA_E0CE_43C2_A7F4_5CAE036892ED_.wvu.FilterData" localSheetId="0" hidden="1">'на 01.09.2018'!$A$7:$J$415</definedName>
    <definedName name="Z_3F7954D6_04C1_4B23_AE36_0FF9609A2280_.wvu.FilterData" localSheetId="0" hidden="1">'на 01.09.2018'!$A$7:$J$415</definedName>
    <definedName name="Z_3F839701_87D5_496C_AD9C_2B5AE5742513_.wvu.FilterData" localSheetId="0" hidden="1">'на 01.09.2018'!$A$7:$J$415</definedName>
    <definedName name="Z_3FE8ACF3_2097_4BA9_8230_2DBD30F09632_.wvu.FilterData" localSheetId="0" hidden="1">'на 01.09.2018'!$A$7:$J$415</definedName>
    <definedName name="Z_3FEA0B99_83A0_4934_91F1_66BC8E596ABB_.wvu.FilterData" localSheetId="0" hidden="1">'на 01.09.2018'!$A$7:$J$415</definedName>
    <definedName name="Z_3FEDCFF8_5450_469D_9A9E_38AB8819A083_.wvu.FilterData" localSheetId="0" hidden="1">'на 01.09.2018'!$A$7:$J$415</definedName>
    <definedName name="Z_402DFE3F_A5E1_41E8_BB4F_E3062FAE22D8_.wvu.FilterData" localSheetId="0" hidden="1">'на 01.09.2018'!$A$7:$J$415</definedName>
    <definedName name="Z_403313B7_B74E_4D03_8AB9_B2A52A5BA330_.wvu.FilterData" localSheetId="0" hidden="1">'на 01.09.2018'!$A$7:$H$157</definedName>
    <definedName name="Z_4055661A_C391_44E3_B71B_DF824D593415_.wvu.FilterData" localSheetId="0" hidden="1">'на 01.09.2018'!$A$7:$H$157</definedName>
    <definedName name="Z_413E8ADC_60FE_4AEB_A365_51405ED7DAEF_.wvu.FilterData" localSheetId="0" hidden="1">'на 01.09.2018'!$A$7:$J$415</definedName>
    <definedName name="Z_415B8653_FE9C_472E_85AE_9CFA9B00FD5E_.wvu.FilterData" localSheetId="0" hidden="1">'на 01.09.2018'!$A$7:$H$157</definedName>
    <definedName name="Z_418F9F46_9018_4AFC_A504_8CA60A905B83_.wvu.FilterData" localSheetId="0" hidden="1">'на 01.09.2018'!$A$7:$J$415</definedName>
    <definedName name="Z_41C6EAF5_F389_4A73_A5DF_3E2ABACB9DC1_.wvu.FilterData" localSheetId="0" hidden="1">'на 01.09.2018'!$A$7:$J$415</definedName>
    <definedName name="Z_422AF1DB_ADD9_4056_90D1_EF57FA0619FA_.wvu.FilterData" localSheetId="0" hidden="1">'на 01.09.2018'!$A$7:$J$415</definedName>
    <definedName name="Z_423AE2BD_6FE7_4E39_8400_BD8A00496896_.wvu.FilterData" localSheetId="0" hidden="1">'на 01.09.2018'!$A$7:$J$415</definedName>
    <definedName name="Z_42BF13A9_20A4_4030_912B_F63923E11DBF_.wvu.FilterData" localSheetId="0" hidden="1">'на 01.09.2018'!$A$7:$J$415</definedName>
    <definedName name="Z_4388DD05_A74C_4C1C_A344_6EEDB2F4B1B0_.wvu.FilterData" localSheetId="0" hidden="1">'на 01.09.2018'!$A$7:$H$157</definedName>
    <definedName name="Z_43F7D742_5383_4CCE_A058_3A12F3676DF6_.wvu.FilterData" localSheetId="0" hidden="1">'на 01.09.2018'!$A$7:$J$415</definedName>
    <definedName name="Z_445590C0_7350_4A17_AB85_F8DCF9494ECC_.wvu.FilterData" localSheetId="0" hidden="1">'на 01.09.2018'!$A$7:$H$157</definedName>
    <definedName name="Z_448249C8_AE56_4244_9A71_332B9BB563B1_.wvu.FilterData" localSheetId="0" hidden="1">'на 01.09.2018'!$A$7:$J$415</definedName>
    <definedName name="Z_45D27932_FD3D_46DE_B431_4E5606457D7F_.wvu.FilterData" localSheetId="0" hidden="1">'на 01.09.2018'!$A$7:$H$157</definedName>
    <definedName name="Z_45DE1976_7F07_4EB4_8A9C_FB72D060BEFA_.wvu.FilterData" localSheetId="0" hidden="1">'на 01.09.2018'!$A$7:$J$415</definedName>
    <definedName name="Z_45DE1976_7F07_4EB4_8A9C_FB72D060BEFA_.wvu.PrintArea" localSheetId="0" hidden="1">'на 01.09.2018'!$A$1:$J$211</definedName>
    <definedName name="Z_45DE1976_7F07_4EB4_8A9C_FB72D060BEFA_.wvu.PrintTitles" localSheetId="0" hidden="1">'на 01.09.2018'!$5:$8</definedName>
    <definedName name="Z_463F3E4B_81D6_4261_A251_5FB4227E67B1_.wvu.FilterData" localSheetId="0" hidden="1">'на 01.09.2018'!$A$7:$J$415</definedName>
    <definedName name="Z_46EDADFA_EC35_46D3_9137_2B694BF910BA_.wvu.FilterData" localSheetId="0" hidden="1">'на 01.09.2018'!$A$7:$J$415</definedName>
    <definedName name="Z_474B57ED_4959_4C17_9ED5_42840CC1EF1F_.wvu.FilterData" localSheetId="0" hidden="1">'на 01.09.2018'!$A$7:$J$415</definedName>
    <definedName name="Z_4765959C_9F0B_44DF_B00A_10C6BB8CF204_.wvu.FilterData" localSheetId="0" hidden="1">'на 01.09.2018'!$A$7:$J$415</definedName>
    <definedName name="Z_47BCB1EA_366A_4F56_B866_A7D2D6FB6413_.wvu.FilterData" localSheetId="0" hidden="1">'на 01.09.2018'!$A$7:$J$415</definedName>
    <definedName name="Z_47CE02E9_7BC4_47FC_9B44_1B5CC8466C98_.wvu.FilterData" localSheetId="0" hidden="1">'на 01.09.2018'!$A$7:$J$415</definedName>
    <definedName name="Z_47DE35B6_B347_4C65_8E49_C2008CA773EB_.wvu.FilterData" localSheetId="0" hidden="1">'на 01.09.2018'!$A$7:$H$157</definedName>
    <definedName name="Z_47E54F1A_929E_4350_846F_D427E0D466DD_.wvu.FilterData" localSheetId="0" hidden="1">'на 01.09.2018'!$A$7:$J$415</definedName>
    <definedName name="Z_486156AC_4370_4C02_BA8A_CB9B49D1A8EC_.wvu.FilterData" localSheetId="0" hidden="1">'на 01.09.2018'!$A$7:$J$415</definedName>
    <definedName name="Z_490A2F1C_31D3_46A4_90C2_4FE00A2A3110_.wvu.FilterData" localSheetId="0" hidden="1">'на 01.09.2018'!$A$7:$J$415</definedName>
    <definedName name="Z_495CB41C_9D74_45FB_9A3C_30411D304A3A_.wvu.FilterData" localSheetId="0" hidden="1">'на 01.09.2018'!$A$7:$J$415</definedName>
    <definedName name="Z_49C7329D_3247_4713_BC9A_64F0EE2B0B3C_.wvu.FilterData" localSheetId="0" hidden="1">'на 01.09.2018'!$A$7:$J$415</definedName>
    <definedName name="Z_49E10B09_97E3_41C9_892E_7D9C5DFF5740_.wvu.FilterData" localSheetId="0" hidden="1">'на 01.09.2018'!$A$7:$J$415</definedName>
    <definedName name="Z_4A8D74AF_6B6C_4239_9EC3_301119213646_.wvu.FilterData" localSheetId="0" hidden="1">'на 01.09.2018'!$A$7:$J$415</definedName>
    <definedName name="Z_4AF0FF7E_D940_4246_AB71_AC8FEDA2EF24_.wvu.FilterData" localSheetId="0" hidden="1">'на 01.09.2018'!$A$7:$J$415</definedName>
    <definedName name="Z_4BB7905C_0E11_42F1_848D_90186131796A_.wvu.FilterData" localSheetId="0" hidden="1">'на 01.09.2018'!$A$7:$H$157</definedName>
    <definedName name="Z_4BE15B2D_077F_41A8_A21C_AB77D19D57D3_.wvu.FilterData" localSheetId="0" hidden="1">'на 01.09.2018'!$A$7:$J$415</definedName>
    <definedName name="Z_4C1FE39D_945F_4F14_94DF_F69B283DCD9F_.wvu.FilterData" localSheetId="0" hidden="1">'на 01.09.2018'!$A$7:$H$157</definedName>
    <definedName name="Z_4CA010EE_9FB5_4C7E_A14E_34EFE4C7E4F1_.wvu.FilterData" localSheetId="0" hidden="1">'на 01.09.2018'!$A$7:$J$415</definedName>
    <definedName name="Z_4CEB490B_58FB_4CA0_AAF2_63178FECD849_.wvu.FilterData" localSheetId="0" hidden="1">'на 01.09.2018'!$A$7:$J$415</definedName>
    <definedName name="Z_4DBA5214_E42E_4E7C_B43C_190A2BF79ACC_.wvu.FilterData" localSheetId="0" hidden="1">'на 01.09.2018'!$A$7:$J$415</definedName>
    <definedName name="Z_4DC9D79A_8761_4284_BFE5_DFE7738AB4F8_.wvu.FilterData" localSheetId="0" hidden="1">'на 01.09.2018'!$A$7:$J$415</definedName>
    <definedName name="Z_4DF21929_63B0_45D6_9063_EE3D75E46DF0_.wvu.FilterData" localSheetId="0" hidden="1">'на 01.09.2018'!$A$7:$J$415</definedName>
    <definedName name="Z_4E70B456_53A6_4A9B_B0D8_E54D21A50BAA_.wvu.FilterData" localSheetId="0" hidden="1">'на 01.09.2018'!$A$7:$J$415</definedName>
    <definedName name="Z_4EB9A2EB_6EC6_4AFE_AFFA_537868B4F130_.wvu.FilterData" localSheetId="0" hidden="1">'на 01.09.2018'!$A$7:$J$415</definedName>
    <definedName name="Z_4EF3C623_C372_46C1_AA60_4AC85C37C9F2_.wvu.FilterData" localSheetId="0" hidden="1">'на 01.09.2018'!$A$7:$J$415</definedName>
    <definedName name="Z_4FA4A69A_6589_44A8_8710_9041295BCBA3_.wvu.FilterData" localSheetId="0" hidden="1">'на 01.09.2018'!$A$7:$J$415</definedName>
    <definedName name="Z_4FE18469_4F1B_4C4F_94F8_2337C288BBDA_.wvu.FilterData" localSheetId="0" hidden="1">'на 01.09.2018'!$A$7:$J$415</definedName>
    <definedName name="Z_5039ACE2_215B_49F3_AC23_F5E171EB2E04_.wvu.FilterData" localSheetId="0" hidden="1">'на 01.09.2018'!$A$7:$J$415</definedName>
    <definedName name="Z_50C7EE06_D3E5_466A_B02E_784815AC69C9_.wvu.FilterData" localSheetId="0" hidden="1">'на 01.09.2018'!$A$7:$J$415</definedName>
    <definedName name="Z_512708F0_FC6D_4404_BE68_DA23201791B7_.wvu.FilterData" localSheetId="0" hidden="1">'на 01.09.2018'!$A$7:$J$415</definedName>
    <definedName name="Z_51BD5A76_12FD_4D74_BB88_134070337907_.wvu.FilterData" localSheetId="0" hidden="1">'на 01.09.2018'!$A$7:$J$415</definedName>
    <definedName name="Z_52ACD1DE_5C8C_419B_897D_A938C2151D22_.wvu.FilterData" localSheetId="0" hidden="1">'на 01.09.2018'!$A$7:$J$415</definedName>
    <definedName name="Z_52C40832_4D48_45A4_B802_95C62DCB5A61_.wvu.FilterData" localSheetId="0" hidden="1">'на 01.09.2018'!$A$7:$H$157</definedName>
    <definedName name="Z_539CB3DF_9B66_4BE7_9074_8CE0405EB8A6_.wvu.Cols" localSheetId="0" hidden="1">'на 01.09.2018'!#REF!,'на 01.09.2018'!#REF!</definedName>
    <definedName name="Z_539CB3DF_9B66_4BE7_9074_8CE0405EB8A6_.wvu.FilterData" localSheetId="0" hidden="1">'на 01.09.2018'!$A$7:$J$415</definedName>
    <definedName name="Z_539CB3DF_9B66_4BE7_9074_8CE0405EB8A6_.wvu.PrintArea" localSheetId="0" hidden="1">'на 01.09.2018'!$A$1:$J$207</definedName>
    <definedName name="Z_539CB3DF_9B66_4BE7_9074_8CE0405EB8A6_.wvu.PrintTitles" localSheetId="0" hidden="1">'на 01.09.2018'!$5:$8</definedName>
    <definedName name="Z_543FDC9E_DC95_4C7A_84E4_76AA766A82EF_.wvu.FilterData" localSheetId="0" hidden="1">'на 01.09.2018'!$A$7:$J$415</definedName>
    <definedName name="Z_55266A36_B6A9_42E1_8467_17D14F12BABD_.wvu.FilterData" localSheetId="0" hidden="1">'на 01.09.2018'!$A$7:$H$157</definedName>
    <definedName name="Z_55F24CBB_212F_42F4_BB98_92561BDA95C3_.wvu.FilterData" localSheetId="0" hidden="1">'на 01.09.2018'!$A$7:$J$415</definedName>
    <definedName name="Z_564F82E8_8306_4799_B1F9_06B1FD1FB16E_.wvu.FilterData" localSheetId="0" hidden="1">'на 01.09.2018'!$A$3:$K$212</definedName>
    <definedName name="Z_565A1A16_6A4F_4794_B3C1_1808DC7E86C0_.wvu.FilterData" localSheetId="0" hidden="1">'на 01.09.2018'!$A$7:$H$157</definedName>
    <definedName name="Z_568C3823_FEE7_49C8_B4CF_3D48541DA65C_.wvu.FilterData" localSheetId="0" hidden="1">'на 01.09.2018'!$A$7:$H$157</definedName>
    <definedName name="Z_5696C387_34DF_4BED_BB60_2D85436D9DA8_.wvu.FilterData" localSheetId="0" hidden="1">'на 01.09.2018'!$A$7:$J$415</definedName>
    <definedName name="Z_56C18D87_C587_43F7_9147_D7827AADF66D_.wvu.FilterData" localSheetId="0" hidden="1">'на 01.09.2018'!$A$7:$H$157</definedName>
    <definedName name="Z_5729DC83_8713_4B21_9D2C_8A74D021747E_.wvu.FilterData" localSheetId="0" hidden="1">'на 01.09.2018'!$A$7:$H$157</definedName>
    <definedName name="Z_5730431A_42FA_4886_8F76_DA9C1179F65B_.wvu.FilterData" localSheetId="0" hidden="1">'на 01.09.2018'!$A$7:$J$415</definedName>
    <definedName name="Z_58270B81_2C5A_44D4_84D8_B29B6BA03243_.wvu.FilterData" localSheetId="0" hidden="1">'на 01.09.2018'!$A$7:$H$157</definedName>
    <definedName name="Z_5834E280_FA37_4F43_B5D8_B8D5A97A4524_.wvu.FilterData" localSheetId="0" hidden="1">'на 01.09.2018'!$A$7:$J$415</definedName>
    <definedName name="Z_58A2BFA9_7803_4AA8_99E8_85AF5847A611_.wvu.FilterData" localSheetId="0" hidden="1">'на 01.09.2018'!$A$7:$J$415</definedName>
    <definedName name="Z_58BFA8D4_CF88_4C84_B35F_981C21093C49_.wvu.FilterData" localSheetId="0" hidden="1">'на 01.09.2018'!$A$7:$J$415</definedName>
    <definedName name="Z_58EAD7A7_C312_4E53_9D90_6DB268F00AAE_.wvu.FilterData" localSheetId="0" hidden="1">'на 01.09.2018'!$A$7:$J$415</definedName>
    <definedName name="Z_59074C03_1A19_4344_8FE1_916D5A98CD29_.wvu.FilterData" localSheetId="0" hidden="1">'на 01.09.2018'!$A$7:$J$415</definedName>
    <definedName name="Z_593FC661_D3C9_4D5B_9F7F_4FD8BB281A5E_.wvu.FilterData" localSheetId="0" hidden="1">'на 01.09.2018'!$A$7:$J$415</definedName>
    <definedName name="Z_59F91900_CAE9_4608_97BE_FBC0993C389F_.wvu.FilterData" localSheetId="0" hidden="1">'на 01.09.2018'!$A$7:$H$157</definedName>
    <definedName name="Z_5A0826D2_48E8_4049_87EB_8011A792B32A_.wvu.FilterData" localSheetId="0" hidden="1">'на 01.09.2018'!$A$7:$J$415</definedName>
    <definedName name="Z_5AC843E8_BE7D_4B69_82E5_622B40389D76_.wvu.FilterData" localSheetId="0" hidden="1">'на 01.09.2018'!$A$7:$J$415</definedName>
    <definedName name="Z_5AED1EEB_F2BD_4EA8_B85A_ECC7CA9EB0BB_.wvu.FilterData" localSheetId="0" hidden="1">'на 01.09.2018'!$A$7:$J$415</definedName>
    <definedName name="Z_5B201F9D_0EC3_499C_A33C_1C4C3BFDAC63_.wvu.FilterData" localSheetId="0" hidden="1">'на 01.09.2018'!$A$7:$J$415</definedName>
    <definedName name="Z_5B530939_3820_4F41_B6AF_D342046937E2_.wvu.FilterData" localSheetId="0" hidden="1">'на 01.09.2018'!$A$7:$J$415</definedName>
    <definedName name="Z_5B6D98E6_8929_4747_9889_173EDC254AC0_.wvu.FilterData" localSheetId="0" hidden="1">'на 01.09.2018'!$A$7:$J$415</definedName>
    <definedName name="Z_5B8F35C7_BACE_46B7_A289_D37993E37EE6_.wvu.FilterData" localSheetId="0" hidden="1">'на 01.09.2018'!$A$7:$J$415</definedName>
    <definedName name="Z_5C13A1A0_C535_4639_90BE_9B5D72B8AEDB_.wvu.FilterData" localSheetId="0" hidden="1">'на 01.09.2018'!$A$7:$H$157</definedName>
    <definedName name="Z_5C253E80_F3BD_4FE4_AB93_2FEE92134E33_.wvu.FilterData" localSheetId="0" hidden="1">'на 01.09.2018'!$A$7:$J$415</definedName>
    <definedName name="Z_5C519772_2A20_4B5B_841B_37C4DE3DF25F_.wvu.FilterData" localSheetId="0" hidden="1">'на 01.09.2018'!$A$7:$J$415</definedName>
    <definedName name="Z_5CDE7466_9008_4EE8_8F19_E26D937B15F6_.wvu.FilterData" localSheetId="0" hidden="1">'на 01.09.2018'!$A$7:$H$157</definedName>
    <definedName name="Z_5D02AC07_9DDA_4DED_8BC0_7F56C2780A3D_.wvu.FilterData" localSheetId="0" hidden="1">'на 01.09.2018'!$A$7:$J$415</definedName>
    <definedName name="Z_5D1A8E24_0858_4B4C_9A88_78819F5A1F0E_.wvu.FilterData" localSheetId="0" hidden="1">'на 01.09.2018'!$A$7:$J$415</definedName>
    <definedName name="Z_5E8319AA_70BE_4A15_908D_5BB7BC61D3F7_.wvu.FilterData" localSheetId="0" hidden="1">'на 01.09.2018'!$A$7:$J$415</definedName>
    <definedName name="Z_5EB104F4_627D_44E7_960F_6C67063C7D09_.wvu.FilterData" localSheetId="0" hidden="1">'на 01.09.2018'!$A$7:$J$415</definedName>
    <definedName name="Z_5EB1B5BB_79BE_4318_9140_3FA31802D519_.wvu.FilterData" localSheetId="0" hidden="1">'на 01.09.2018'!$A$7:$J$415</definedName>
    <definedName name="Z_5EB1B5BB_79BE_4318_9140_3FA31802D519_.wvu.PrintArea" localSheetId="0" hidden="1">'на 01.09.2018'!$A$1:$J$207</definedName>
    <definedName name="Z_5EB1B5BB_79BE_4318_9140_3FA31802D519_.wvu.PrintTitles" localSheetId="0" hidden="1">'на 01.09.2018'!$5:$8</definedName>
    <definedName name="Z_5FB953A5_71FF_4056_AF98_C9D06FF0EDF3_.wvu.Cols" localSheetId="0" hidden="1">'на 01.09.2018'!#REF!,'на 01.09.2018'!#REF!</definedName>
    <definedName name="Z_5FB953A5_71FF_4056_AF98_C9D06FF0EDF3_.wvu.FilterData" localSheetId="0" hidden="1">'на 01.09.2018'!$A$7:$J$415</definedName>
    <definedName name="Z_5FB953A5_71FF_4056_AF98_C9D06FF0EDF3_.wvu.PrintArea" localSheetId="0" hidden="1">'на 01.09.2018'!$A$1:$J$207</definedName>
    <definedName name="Z_5FB953A5_71FF_4056_AF98_C9D06FF0EDF3_.wvu.PrintTitles" localSheetId="0" hidden="1">'на 01.09.2018'!$5:$8</definedName>
    <definedName name="Z_6011A554_E1A4_465F_9A01_E0469A86D44D_.wvu.FilterData" localSheetId="0" hidden="1">'на 01.09.2018'!$A$7:$J$415</definedName>
    <definedName name="Z_60155C64_695E_458C_BBFE_B89C53118803_.wvu.FilterData" localSheetId="0" hidden="1">'на 01.09.2018'!$A$7:$J$415</definedName>
    <definedName name="Z_60657231_C99E_4191_A90E_C546FB588843_.wvu.FilterData" localSheetId="0" hidden="1">'на 01.09.2018'!$A$7:$H$157</definedName>
    <definedName name="Z_60B33E92_3815_4061_91AA_8E38B8895054_.wvu.FilterData" localSheetId="0" hidden="1">'на 01.09.2018'!$A$7:$H$157</definedName>
    <definedName name="Z_61D3C2BE_E5C3_4670_8A8C_5EA015D7BE13_.wvu.FilterData" localSheetId="0" hidden="1">'на 01.09.2018'!$A$7:$J$415</definedName>
    <definedName name="Z_6246324E_D224_4FAC_8C67_F9370E7D77EB_.wvu.FilterData" localSheetId="0" hidden="1">'на 01.09.2018'!$A$7:$J$415</definedName>
    <definedName name="Z_62534477_13C5_437C_87A9_3525FC60CE4D_.wvu.FilterData" localSheetId="0" hidden="1">'на 01.09.2018'!$A$7:$J$415</definedName>
    <definedName name="Z_62691467_BD46_47AE_A6DF_52CBD0D9817B_.wvu.FilterData" localSheetId="0" hidden="1">'на 01.09.2018'!$A$7:$H$157</definedName>
    <definedName name="Z_62C4D5B7_88F6_4885_99F7_CBFA0AACC2D9_.wvu.FilterData" localSheetId="0" hidden="1">'на 01.09.2018'!$A$7:$J$415</definedName>
    <definedName name="Z_62E7809F_D5DF_4BC1_AEFF_718779E2F7F6_.wvu.FilterData" localSheetId="0" hidden="1">'на 01.09.2018'!$A$7:$J$415</definedName>
    <definedName name="Z_62F28655_B8A8_45AE_A142_E93FF8C032BD_.wvu.FilterData" localSheetId="0" hidden="1">'на 01.09.2018'!$A$7:$J$415</definedName>
    <definedName name="Z_62F2B5AA_C3D1_4669_A4A0_184285923B8F_.wvu.FilterData" localSheetId="0" hidden="1">'на 01.09.2018'!$A$7:$J$415</definedName>
    <definedName name="Z_63720CAA_47FE_4977_B082_29E1534276C7_.wvu.FilterData" localSheetId="0" hidden="1">'на 01.09.2018'!$A$7:$J$415</definedName>
    <definedName name="Z_638AAAE8_8FF2_44D0_A160_BB2A9AEB5B72_.wvu.FilterData" localSheetId="0" hidden="1">'на 01.09.2018'!$A$7:$H$157</definedName>
    <definedName name="Z_63D45DC6_0D62_438A_9069_0A4378090381_.wvu.FilterData" localSheetId="0" hidden="1">'на 01.09.2018'!$A$7:$H$157</definedName>
    <definedName name="Z_648AB040_BD0E_49A1_BA40_87D3D9C0BA55_.wvu.FilterData" localSheetId="0" hidden="1">'на 01.09.2018'!$A$7:$J$415</definedName>
    <definedName name="Z_649E5CE3_4976_49D9_83DA_4E57FFC714BF_.wvu.Cols" localSheetId="0" hidden="1">'на 01.09.2018'!#REF!</definedName>
    <definedName name="Z_649E5CE3_4976_49D9_83DA_4E57FFC714BF_.wvu.FilterData" localSheetId="0" hidden="1">'на 01.09.2018'!$A$7:$J$415</definedName>
    <definedName name="Z_649E5CE3_4976_49D9_83DA_4E57FFC714BF_.wvu.PrintArea" localSheetId="0" hidden="1">'на 01.09.2018'!$A$1:$J$211</definedName>
    <definedName name="Z_649E5CE3_4976_49D9_83DA_4E57FFC714BF_.wvu.PrintTitles" localSheetId="0" hidden="1">'на 01.09.2018'!$5:$8</definedName>
    <definedName name="Z_64C01F03_E840_4B6E_960F_5E13E0981676_.wvu.FilterData" localSheetId="0" hidden="1">'на 01.09.2018'!$A$7:$J$415</definedName>
    <definedName name="Z_65F8B16B_220F_4FC8_86A4_6BDB56CB5C59_.wvu.FilterData" localSheetId="0" hidden="1">'на 01.09.2018'!$A$3:$K$212</definedName>
    <definedName name="Z_6654CD2E_14AE_4299_8801_306919BA9D32_.wvu.FilterData" localSheetId="0" hidden="1">'на 01.09.2018'!$A$7:$J$415</definedName>
    <definedName name="Z_66550ABE_0FE4_4071_B1FA_6163FA599414_.wvu.FilterData" localSheetId="0" hidden="1">'на 01.09.2018'!$A$7:$J$415</definedName>
    <definedName name="Z_6656F77C_55F8_4E1C_A222_2E884838D2F2_.wvu.FilterData" localSheetId="0" hidden="1">'на 01.09.2018'!$A$7:$J$415</definedName>
    <definedName name="Z_66EE8E68_84F1_44B5_B60B_7ED67214A421_.wvu.FilterData" localSheetId="0" hidden="1">'на 01.09.2018'!$A$7:$J$415</definedName>
    <definedName name="Z_67A1158E_8E10_4053_B044_B8AB7C784C01_.wvu.FilterData" localSheetId="0" hidden="1">'на 01.09.2018'!$A$7:$J$415</definedName>
    <definedName name="Z_67ADFAE6_A9AF_44D7_8539_93CD0F6B7849_.wvu.FilterData" localSheetId="0" hidden="1">'на 01.09.2018'!$A$7:$J$415</definedName>
    <definedName name="Z_67ADFAE6_A9AF_44D7_8539_93CD0F6B7849_.wvu.PrintArea" localSheetId="0" hidden="1">'на 01.09.2018'!$A$1:$J$213</definedName>
    <definedName name="Z_67ADFAE6_A9AF_44D7_8539_93CD0F6B7849_.wvu.PrintTitles" localSheetId="0" hidden="1">'на 01.09.2018'!$5:$8</definedName>
    <definedName name="Z_68543727_5837_47F3_A17E_A06AE03143F0_.wvu.FilterData" localSheetId="0" hidden="1">'на 01.09.2018'!$A$7:$J$415</definedName>
    <definedName name="Z_6901CD30_42B7_4EC1_AF54_8AB710BFE495_.wvu.FilterData" localSheetId="0" hidden="1">'на 01.09.2018'!$A$7:$J$415</definedName>
    <definedName name="Z_69321B6F_CF2A_4DAB_82CF_8CAAD629F257_.wvu.FilterData" localSheetId="0" hidden="1">'на 01.09.2018'!$A$7:$J$415</definedName>
    <definedName name="Z_6A19F32A_B160_4483_91DD_03217B777DF3_.wvu.FilterData" localSheetId="0" hidden="1">'на 01.09.2018'!$A$7:$J$415</definedName>
    <definedName name="Z_6A3BD144_0140_4ADD_AD88_B274AA069B37_.wvu.FilterData" localSheetId="0" hidden="1">'на 01.09.2018'!$A$7:$J$415</definedName>
    <definedName name="Z_6B30174D_06F6_400C_8FE4_A489A229C982_.wvu.FilterData" localSheetId="0" hidden="1">'на 01.09.2018'!$A$7:$J$415</definedName>
    <definedName name="Z_6B9F1A4E_485B_421D_A44C_0AAE5901E28D_.wvu.FilterData" localSheetId="0" hidden="1">'на 01.09.2018'!$A$7:$J$415</definedName>
    <definedName name="Z_6BE4E62B_4F97_4F96_9638_8ADCE8F932B1_.wvu.FilterData" localSheetId="0" hidden="1">'на 01.09.2018'!$A$7:$H$157</definedName>
    <definedName name="Z_6BE735CC_AF2E_4F67_B22D_A8AB001D3353_.wvu.FilterData" localSheetId="0" hidden="1">'на 01.09.2018'!$A$7:$H$157</definedName>
    <definedName name="Z_6C574B3A_CBDC_4063_B039_06E2BE768645_.wvu.FilterData" localSheetId="0" hidden="1">'на 01.09.2018'!$A$7:$J$415</definedName>
    <definedName name="Z_6CF84B0C_144A_4CF4_A34E_B9147B738037_.wvu.FilterData" localSheetId="0" hidden="1">'на 01.09.2018'!$A$7:$H$157</definedName>
    <definedName name="Z_6D091BF8_3118_4C66_BFCF_A396B92963B0_.wvu.FilterData" localSheetId="0" hidden="1">'на 01.09.2018'!$A$7:$J$415</definedName>
    <definedName name="Z_6D692D1F_2186_4B62_878B_AABF13F25116_.wvu.FilterData" localSheetId="0" hidden="1">'на 01.09.2018'!$A$7:$J$415</definedName>
    <definedName name="Z_6D7CFBF1_75D3_41F3_8694_AE4E45FE6F72_.wvu.FilterData" localSheetId="0" hidden="1">'на 01.09.2018'!$A$7:$J$415</definedName>
    <definedName name="Z_6E1926CF_4906_4A55_811C_617ED8BB98BA_.wvu.FilterData" localSheetId="0" hidden="1">'на 01.09.2018'!$A$7:$J$415</definedName>
    <definedName name="Z_6E2D6686_B9FD_4BBA_8CD4_95C6386F5509_.wvu.FilterData" localSheetId="0" hidden="1">'на 01.09.2018'!$A$7:$H$157</definedName>
    <definedName name="Z_6E4A7295_8CE0_4D28_ABEF_D38EBAE7C204_.wvu.FilterData" localSheetId="0" hidden="1">'на 01.09.2018'!$A$7:$J$415</definedName>
    <definedName name="Z_6E4A7295_8CE0_4D28_ABEF_D38EBAE7C204_.wvu.PrintArea" localSheetId="0" hidden="1">'на 01.09.2018'!$A$1:$J$211</definedName>
    <definedName name="Z_6E4A7295_8CE0_4D28_ABEF_D38EBAE7C204_.wvu.PrintTitles" localSheetId="0" hidden="1">'на 01.09.2018'!$5:$8</definedName>
    <definedName name="Z_6ECBF068_1C02_4E6C_B4E6_EB2B6EC464BD_.wvu.FilterData" localSheetId="0" hidden="1">'на 01.09.2018'!$A$7:$J$415</definedName>
    <definedName name="Z_6F1223ED_6D7E_4BDC_97BD_57C6B16DF50B_.wvu.FilterData" localSheetId="0" hidden="1">'на 01.09.2018'!$A$7:$J$415</definedName>
    <definedName name="Z_6F188E27_E72B_48C9_888E_3A4AAF082D5A_.wvu.FilterData" localSheetId="0" hidden="1">'на 01.09.2018'!$A$7:$J$415</definedName>
    <definedName name="Z_6F60BF81_D1A9_4E04_93E7_3EE7124B8D23_.wvu.FilterData" localSheetId="0" hidden="1">'на 01.09.2018'!$A$7:$H$157</definedName>
    <definedName name="Z_6FA95ECB_A72C_44B0_B29D_BED71D2AC5FA_.wvu.FilterData" localSheetId="0" hidden="1">'на 01.09.2018'!$A$7:$J$415</definedName>
    <definedName name="Z_701E5EC3_E633_4389_A70E_4DD82E713CE4_.wvu.FilterData" localSheetId="0" hidden="1">'на 01.09.2018'!$A$7:$J$415</definedName>
    <definedName name="Z_70567FCD_AD22_4F19_9380_E5332B152F74_.wvu.FilterData" localSheetId="0" hidden="1">'на 01.09.2018'!$A$7:$J$415</definedName>
    <definedName name="Z_706D67E7_3361_40B2_829D_8844AB8060E2_.wvu.FilterData" localSheetId="0" hidden="1">'на 01.09.2018'!$A$7:$H$157</definedName>
    <definedName name="Z_70E4543C_ADDB_4019_BDB2_F36D27861FA5_.wvu.FilterData" localSheetId="0" hidden="1">'на 01.09.2018'!$A$7:$J$415</definedName>
    <definedName name="Z_70F1B7E8_7988_4C81_9922_ABE1AE06A197_.wvu.FilterData" localSheetId="0" hidden="1">'на 01.09.2018'!$A$7:$J$415</definedName>
    <definedName name="Z_7246383F_5A7C_4469_ABE5_F3DE99D7B98C_.wvu.FilterData" localSheetId="0" hidden="1">'на 01.09.2018'!$A$7:$H$157</definedName>
    <definedName name="Z_728B417D_5E48_46CF_86FE_9C0FFD136F19_.wvu.FilterData" localSheetId="0" hidden="1">'на 01.09.2018'!$A$7:$J$415</definedName>
    <definedName name="Z_72971C39_5C91_4008_BD77_2DC24FDFDCB6_.wvu.FilterData" localSheetId="0" hidden="1">'на 01.09.2018'!$A$7:$J$415</definedName>
    <definedName name="Z_72BCCF18_7B1D_4731_977C_FF5C187A4C82_.wvu.FilterData" localSheetId="0" hidden="1">'на 01.09.2018'!$A$7:$J$415</definedName>
    <definedName name="Z_72C0943B_A5D5_4B80_AD54_166C5CDC74DE_.wvu.FilterData" localSheetId="0" hidden="1">'на 01.09.2018'!$A$3:$K$212</definedName>
    <definedName name="Z_72C0943B_A5D5_4B80_AD54_166C5CDC74DE_.wvu.PrintArea" localSheetId="0" hidden="1">'на 01.09.2018'!$A$1:$J$214</definedName>
    <definedName name="Z_72C0943B_A5D5_4B80_AD54_166C5CDC74DE_.wvu.PrintTitles" localSheetId="0" hidden="1">'на 01.09.2018'!$5:$8</definedName>
    <definedName name="Z_7351B774_7780_442A_903E_647131A150ED_.wvu.FilterData" localSheetId="0" hidden="1">'на 01.09.2018'!$A$7:$J$415</definedName>
    <definedName name="Z_73DD0BF4_420B_48CB_9B9B_8A8636EFB6F5_.wvu.FilterData" localSheetId="0" hidden="1">'на 01.09.2018'!$A$7:$J$415</definedName>
    <definedName name="Z_741C3AAD_37E5_4231_B8F1_6F6ABAB5BA70_.wvu.FilterData" localSheetId="0" hidden="1">'на 01.09.2018'!$A$3:$K$212</definedName>
    <definedName name="Z_742C8CE1_B323_4B6C_901C_E2B713ADDB04_.wvu.FilterData" localSheetId="0" hidden="1">'на 01.09.2018'!$A$7:$H$157</definedName>
    <definedName name="Z_74F25527_9FBE_45D8_B38D_2B215FE8DD1E_.wvu.FilterData" localSheetId="0" hidden="1">'на 01.09.2018'!$A$7:$J$415</definedName>
    <definedName name="Z_762066AC_D656_4392_845D_8C6157B76764_.wvu.FilterData" localSheetId="0" hidden="1">'на 01.09.2018'!$A$7:$H$157</definedName>
    <definedName name="Z_7654DBDC_86A8_4903_B5DC_30516E94F2C0_.wvu.FilterData" localSheetId="0" hidden="1">'на 01.09.2018'!$A$7:$J$415</definedName>
    <definedName name="Z_77081AB2_288F_4D22_9FAD_2429DAF1E510_.wvu.FilterData" localSheetId="0" hidden="1">'на 01.09.2018'!$A$7:$J$415</definedName>
    <definedName name="Z_777611BF_FE54_48A9_A8A8_0C82A3AE3A94_.wvu.FilterData" localSheetId="0" hidden="1">'на 01.09.2018'!$A$7:$J$415</definedName>
    <definedName name="Z_793C7B2D_7F2B_48EC_8A47_D2709381137D_.wvu.FilterData" localSheetId="0" hidden="1">'на 01.09.2018'!$A$7:$J$415</definedName>
    <definedName name="Z_799DB00F_141C_483B_A462_359C05A36D93_.wvu.FilterData" localSheetId="0" hidden="1">'на 01.09.2018'!$A$7:$H$157</definedName>
    <definedName name="Z_79E4D554_5B2C_41A7_B934_B430838AA03E_.wvu.FilterData" localSheetId="0" hidden="1">'на 01.09.2018'!$A$7:$J$415</definedName>
    <definedName name="Z_7A01CF94_90AE_4821_93EE_D3FE8D12D8D5_.wvu.FilterData" localSheetId="0" hidden="1">'на 01.09.2018'!$A$7:$J$415</definedName>
    <definedName name="Z_7A09065A_45D5_4C53_B9DD_121DF6719D64_.wvu.FilterData" localSheetId="0" hidden="1">'на 01.09.2018'!$A$7:$H$157</definedName>
    <definedName name="Z_7A71A7FF_8800_4D00_AEC1_1B599D526CDE_.wvu.FilterData" localSheetId="0" hidden="1">'на 01.09.2018'!$A$7:$J$415</definedName>
    <definedName name="Z_7AE14342_BF53_4FA2_8C85_1038D8BA9596_.wvu.FilterData" localSheetId="0" hidden="1">'на 01.09.2018'!$A$7:$H$157</definedName>
    <definedName name="Z_7B245AB0_C2AF_4822_BFC4_2399F85856C1_.wvu.Cols" localSheetId="0" hidden="1">'на 01.09.2018'!#REF!,'на 01.09.2018'!#REF!</definedName>
    <definedName name="Z_7B245AB0_C2AF_4822_BFC4_2399F85856C1_.wvu.FilterData" localSheetId="0" hidden="1">'на 01.09.2018'!$A$7:$J$415</definedName>
    <definedName name="Z_7B245AB0_C2AF_4822_BFC4_2399F85856C1_.wvu.PrintArea" localSheetId="0" hidden="1">'на 01.09.2018'!$A$1:$J$207</definedName>
    <definedName name="Z_7B245AB0_C2AF_4822_BFC4_2399F85856C1_.wvu.PrintTitles" localSheetId="0" hidden="1">'на 01.09.2018'!$5:$8</definedName>
    <definedName name="Z_7B77AEA7_9EB0_430F_94C7_6393A69B0369_.wvu.FilterData" localSheetId="0" hidden="1">'на 01.09.2018'!$A$7:$J$415</definedName>
    <definedName name="Z_7BA445E6_50A0_4F67_81F2_B2945A5BFD3F_.wvu.FilterData" localSheetId="0" hidden="1">'на 01.09.2018'!$A$7:$J$415</definedName>
    <definedName name="Z_7BC27702_AD83_4B6E_860E_D694439F877D_.wvu.FilterData" localSheetId="0" hidden="1">'на 01.09.2018'!$A$7:$H$157</definedName>
    <definedName name="Z_7CB2D520_A8A5_4D6C_BE39_64C505DBAE2C_.wvu.FilterData" localSheetId="0" hidden="1">'на 01.09.2018'!$A$7:$J$415</definedName>
    <definedName name="Z_7CB9D1CB_80BA_40B4_9A94_7ED38A1B10BF_.wvu.FilterData" localSheetId="0" hidden="1">'на 01.09.2018'!$A$7:$J$415</definedName>
    <definedName name="Z_7DB24378_D193_4D04_9739_831C8625EEAE_.wvu.FilterData" localSheetId="0" hidden="1">'на 01.09.2018'!$A$7:$J$60</definedName>
    <definedName name="Z_7E10B4A2_86C5_49FE_B735_A2A4A6EBA352_.wvu.FilterData" localSheetId="0" hidden="1">'на 01.09.2018'!$A$7:$J$415</definedName>
    <definedName name="Z_7E77AE50_A8E9_48E1_BD6F_0651484E1DB4_.wvu.FilterData" localSheetId="0" hidden="1">'на 01.09.2018'!$A$7:$J$415</definedName>
    <definedName name="Z_7EA33A1B_0947_4DD9_ACB5_FE84B029B96C_.wvu.FilterData" localSheetId="0" hidden="1">'на 01.09.2018'!$A$7:$J$415</definedName>
    <definedName name="Z_80D84490_9B2F_4196_9FDE_6B9221814592_.wvu.FilterData" localSheetId="0" hidden="1">'на 01.09.2018'!$A$7:$J$415</definedName>
    <definedName name="Z_81403331_C5EB_4760_B273_D3D9C8D43951_.wvu.FilterData" localSheetId="0" hidden="1">'на 01.09.2018'!$A$7:$H$157</definedName>
    <definedName name="Z_81BE03B7_DE2F_4E82_8496_CAF917D1CC3F_.wvu.FilterData" localSheetId="0" hidden="1">'на 01.09.2018'!$A$7:$J$415</definedName>
    <definedName name="Z_8220CA38_66F1_4F9F_A7AE_CF3DF89B0B66_.wvu.FilterData" localSheetId="0" hidden="1">'на 01.09.2018'!$A$7:$J$415</definedName>
    <definedName name="Z_8280D1E0_5055_49CD_A383_D6B2F2EBD512_.wvu.FilterData" localSheetId="0" hidden="1">'на 01.09.2018'!$A$7:$H$157</definedName>
    <definedName name="Z_829F5F3F_AACC_4AF4_A7EF_0FD75747C358_.wvu.FilterData" localSheetId="0" hidden="1">'на 01.09.2018'!$A$7:$J$415</definedName>
    <definedName name="Z_840133FA_9546_4ED0_AA3E_E87F8F80931F_.wvu.FilterData" localSheetId="0" hidden="1">'на 01.09.2018'!$A$7:$J$415</definedName>
    <definedName name="Z_8462E4B7_FF49_4401_9CB1_027D70C3D86B_.wvu.FilterData" localSheetId="0" hidden="1">'на 01.09.2018'!$A$7:$H$157</definedName>
    <definedName name="Z_8518C130_335F_4917_99A5_712FA6AC79A6_.wvu.FilterData" localSheetId="0" hidden="1">'на 01.09.2018'!$A$7:$J$415</definedName>
    <definedName name="Z_8518EF96_21CF_4CEA_B17C_8AA8E48B82CF_.wvu.FilterData" localSheetId="0" hidden="1">'на 01.09.2018'!$A$7:$J$415</definedName>
    <definedName name="Z_85336449_1C25_4AF7_89BA_281D7385CDF9_.wvu.FilterData" localSheetId="0" hidden="1">'на 01.09.2018'!$A$7:$J$415</definedName>
    <definedName name="Z_85610BEE_6BD4_4AC9_9284_0AD9E6A15466_.wvu.FilterData" localSheetId="0" hidden="1">'на 01.09.2018'!$A$7:$J$415</definedName>
    <definedName name="Z_85621B9F_ABEF_4928_B406_5F6003CD3FC1_.wvu.FilterData" localSheetId="0" hidden="1">'на 01.09.2018'!$A$7:$J$415</definedName>
    <definedName name="Z_85EC44C9_3155_42D3_A129_8E0E8C37A7B0_.wvu.FilterData" localSheetId="0" hidden="1">'на 01.09.2018'!$A$7:$J$415</definedName>
    <definedName name="Z_8608FEAB_BF57_4E40_9AFB_AA087E242421_.wvu.FilterData" localSheetId="0" hidden="1">'на 01.09.2018'!$A$7:$J$415</definedName>
    <definedName name="Z_8649CC96_F63A_4F83_8C89_AA8F47AC05F3_.wvu.FilterData" localSheetId="0" hidden="1">'на 01.09.2018'!$A$7:$H$157</definedName>
    <definedName name="Z_866666B3_A778_4059_8EF6_136684A0F698_.wvu.FilterData" localSheetId="0" hidden="1">'на 01.09.2018'!$A$7:$J$415</definedName>
    <definedName name="Z_868403B4_F60C_4700_B312_EDA79B4B2FC0_.wvu.FilterData" localSheetId="0" hidden="1">'на 01.09.2018'!$A$7:$J$415</definedName>
    <definedName name="Z_8789C1A0_51C5_46EF_B1F1_B319BE008AC1_.wvu.FilterData" localSheetId="0" hidden="1">'на 01.09.2018'!$A$7:$J$415</definedName>
    <definedName name="Z_87AE545F_036F_4E8B_9D04_AE59AB8BAC14_.wvu.FilterData" localSheetId="0" hidden="1">'на 01.09.2018'!$A$7:$H$157</definedName>
    <definedName name="Z_87D86486_B5EF_4463_9350_9D1E042A42DF_.wvu.FilterData" localSheetId="0" hidden="1">'на 01.09.2018'!$A$7:$J$415</definedName>
    <definedName name="Z_883D51B0_0A2B_40BD_A4BD_D3780EBDA8D9_.wvu.FilterData" localSheetId="0" hidden="1">'на 01.09.2018'!$A$7:$J$415</definedName>
    <definedName name="Z_8878B53B_0E8A_4A11_8A26_C2AC9BB8A4A9_.wvu.FilterData" localSheetId="0" hidden="1">'на 01.09.2018'!$A$7:$H$157</definedName>
    <definedName name="Z_888B8943_9277_42CB_A862_699801009D7B_.wvu.FilterData" localSheetId="0" hidden="1">'на 01.09.2018'!$A$7:$J$415</definedName>
    <definedName name="Z_895608B2_F053_445E_BD6A_E885E9D4FE51_.wvu.FilterData" localSheetId="0" hidden="1">'на 01.09.2018'!$A$7:$J$415</definedName>
    <definedName name="Z_898FFEFC_C4FC_44BB_BE63_00FC13DD2042_.wvu.FilterData" localSheetId="0" hidden="1">'на 01.09.2018'!$A$7:$J$415</definedName>
    <definedName name="Z_89F2DB1B_0F19_4230_A501_8A6666788E86_.wvu.FilterData" localSheetId="0" hidden="1">'на 01.09.2018'!$A$7:$J$415</definedName>
    <definedName name="Z_8A4ABF0A_262D_4454_86FE_CA0ADCDF3E94_.wvu.FilterData" localSheetId="0" hidden="1">'на 01.09.2018'!$A$7:$J$415</definedName>
    <definedName name="Z_8BA7C340_DD6D_4BDE_939B_41C98A02B423_.wvu.FilterData" localSheetId="0" hidden="1">'на 01.09.2018'!$A$7:$J$415</definedName>
    <definedName name="Z_8BB118EA_41BC_4E46_8EA1_4268AA5B6DB1_.wvu.FilterData" localSheetId="0" hidden="1">'на 01.09.2018'!$A$7:$J$415</definedName>
    <definedName name="Z_8C04CD6E_A1CC_4EF8_8DD5_B859F52073A0_.wvu.FilterData" localSheetId="0" hidden="1">'на 01.09.2018'!$A$7:$J$415</definedName>
    <definedName name="Z_8C654415_86D2_479D_A511_8A4B3774E375_.wvu.FilterData" localSheetId="0" hidden="1">'на 01.09.2018'!$A$7:$H$157</definedName>
    <definedName name="Z_8CAD663B_CD5E_4846_B4FD_69BCB6D1EB12_.wvu.FilterData" localSheetId="0" hidden="1">'на 01.09.2018'!$A$7:$H$157</definedName>
    <definedName name="Z_8CB267BE_E783_4914_8FFF_50D79F1D75CF_.wvu.FilterData" localSheetId="0" hidden="1">'на 01.09.2018'!$A$7:$H$157</definedName>
    <definedName name="Z_8D0153EB_A3EC_4213_A12B_74D6D827770F_.wvu.FilterData" localSheetId="0" hidden="1">'на 01.09.2018'!$A$7:$J$415</definedName>
    <definedName name="Z_8D7BE686_9FAF_4C26_8FD5_5395E55E0797_.wvu.FilterData" localSheetId="0" hidden="1">'на 01.09.2018'!$A$7:$H$157</definedName>
    <definedName name="Z_8D8D2F4C_3B7E_4C1F_A367_4BA418733E1A_.wvu.FilterData" localSheetId="0" hidden="1">'на 01.09.2018'!$A$7:$H$157</definedName>
    <definedName name="Z_8DFDD887_4859_4275_91A7_634544543F21_.wvu.FilterData" localSheetId="0" hidden="1">'на 01.09.2018'!$A$7:$J$415</definedName>
    <definedName name="Z_8E62A2BE_7CE7_496E_AC79_F133ABDC98BF_.wvu.FilterData" localSheetId="0" hidden="1">'на 01.09.2018'!$A$7:$H$157</definedName>
    <definedName name="Z_8EEB3EFB_2D0D_474D_A904_853356F13984_.wvu.FilterData" localSheetId="0" hidden="1">'на 01.09.2018'!$A$7:$J$415</definedName>
    <definedName name="Z_8F2A8A22_72A2_4B00_8248_255CA52D5828_.wvu.FilterData" localSheetId="0" hidden="1">'на 01.09.2018'!$A$7:$J$415</definedName>
    <definedName name="Z_9044C5A5_1D21_4DB7_B551_B82CFEBFBFBE_.wvu.FilterData" localSheetId="0" hidden="1">'на 01.09.2018'!$A$7:$J$415</definedName>
    <definedName name="Z_9089CAE7_C9D5_4B44_BF40_622C1D4BEC1A_.wvu.FilterData" localSheetId="0" hidden="1">'на 01.09.2018'!$A$7:$J$415</definedName>
    <definedName name="Z_90B62036_E8E2_47F2_BA67_9490969E5E89_.wvu.FilterData" localSheetId="0" hidden="1">'на 01.09.2018'!$A$7:$J$415</definedName>
    <definedName name="Z_91482E4A_EB85_41D6_AA9F_21521D0F577E_.wvu.FilterData" localSheetId="0" hidden="1">'на 01.09.2018'!$A$7:$J$415</definedName>
    <definedName name="Z_91A44DD7_EFA1_45BC_BF8A_C6EBAED142C3_.wvu.FilterData" localSheetId="0" hidden="1">'на 01.09.2018'!$A$7:$J$415</definedName>
    <definedName name="Z_92A69ACC_08E1_4049_9A4E_909BE09E8D3F_.wvu.FilterData" localSheetId="0" hidden="1">'на 01.09.2018'!$A$7:$J$415</definedName>
    <definedName name="Z_92A7494D_B642_4D2E_8A98_FA3ADD190BCE_.wvu.FilterData" localSheetId="0" hidden="1">'на 01.09.2018'!$A$7:$J$415</definedName>
    <definedName name="Z_92A89EF4_8A4E_4790_B0CC_01892B6039EB_.wvu.FilterData" localSheetId="0" hidden="1">'на 01.09.2018'!$A$7:$J$415</definedName>
    <definedName name="Z_92E38377_38CC_496E_BBD8_5394F7550FE3_.wvu.FilterData" localSheetId="0" hidden="1">'на 01.09.2018'!$A$7:$J$415</definedName>
    <definedName name="Z_93030161_EBD2_4C55_BB01_67290B2149A7_.wvu.FilterData" localSheetId="0" hidden="1">'на 01.09.2018'!$A$7:$J$415</definedName>
    <definedName name="Z_935DFEC4_8817_4BB5_A846_9674D5A05EE9_.wvu.FilterData" localSheetId="0" hidden="1">'на 01.09.2018'!$A$7:$H$157</definedName>
    <definedName name="Z_938F43B0_CEED_4632_948B_C835F76DFE4A_.wvu.FilterData" localSheetId="0" hidden="1">'на 01.09.2018'!$A$7:$J$415</definedName>
    <definedName name="Z_93997AAE_3E78_48E8_AE0E_38B78085663A_.wvu.FilterData" localSheetId="0" hidden="1">'на 01.09.2018'!$A$7:$J$415</definedName>
    <definedName name="Z_944D1186_FA84_48E6_9A44_19022D55084A_.wvu.FilterData" localSheetId="0" hidden="1">'на 01.09.2018'!$A$7:$J$415</definedName>
    <definedName name="Z_94E3B816_367C_44F4_94FC_13D42F694C13_.wvu.FilterData" localSheetId="0" hidden="1">'на 01.09.2018'!$A$7:$J$415</definedName>
    <definedName name="Z_95B5A563_A81C_425C_AC80_18232E0FA0F2_.wvu.FilterData" localSheetId="0" hidden="1">'на 01.09.2018'!$A$7:$H$157</definedName>
    <definedName name="Z_95DCDA71_E71C_4701_B168_34A55CC7547D_.wvu.FilterData" localSheetId="0" hidden="1">'на 01.09.2018'!$A$7:$J$415</definedName>
    <definedName name="Z_95E04D27_058D_4765_8CB6_B789CC5A15B9_.wvu.FilterData" localSheetId="0" hidden="1">'на 01.09.2018'!$A$7:$J$415</definedName>
    <definedName name="Z_96167660_EA8B_4F7D_87A1_785E97B459B3_.wvu.FilterData" localSheetId="0" hidden="1">'на 01.09.2018'!$A$7:$H$157</definedName>
    <definedName name="Z_96879477_4713_4ABC_982A_7EB1C07B4DED_.wvu.FilterData" localSheetId="0" hidden="1">'на 01.09.2018'!$A$7:$H$157</definedName>
    <definedName name="Z_969E164A_AA47_4A3D_AECC_F3C5A8BBA40A_.wvu.FilterData" localSheetId="0" hidden="1">'на 01.09.2018'!$A$7:$J$415</definedName>
    <definedName name="Z_9780079B_2369_4362_9878_DE63286783A8_.wvu.FilterData" localSheetId="0" hidden="1">'на 01.09.2018'!$A$7:$J$415</definedName>
    <definedName name="Z_97B55429_A18E_43B5_9AF8_FE73FCDE4BBB_.wvu.FilterData" localSheetId="0" hidden="1">'на 01.09.2018'!$A$7:$J$415</definedName>
    <definedName name="Z_97E2C09C_6040_4BDA_B6A0_AF60F993AC48_.wvu.FilterData" localSheetId="0" hidden="1">'на 01.09.2018'!$A$7:$J$415</definedName>
    <definedName name="Z_97F74FDF_2C27_4D85_A3A7_1EF51A8A2DFF_.wvu.FilterData" localSheetId="0" hidden="1">'на 01.09.2018'!$A$7:$H$157</definedName>
    <definedName name="Z_987C1B6D_28A7_49CB_BBF0_6C3FFB9FC1C5_.wvu.FilterData" localSheetId="0" hidden="1">'на 01.09.2018'!$A$7:$J$415</definedName>
    <definedName name="Z_98BF881C_EB9C_4397_B787_F3FB50ED2890_.wvu.FilterData" localSheetId="0" hidden="1">'на 01.09.2018'!$A$7:$J$415</definedName>
    <definedName name="Z_98E168F2_55D9_4CA5_BFC7_4762AF11FD48_.wvu.FilterData" localSheetId="0" hidden="1">'на 01.09.2018'!$A$7:$J$415</definedName>
    <definedName name="Z_998B8119_4FF3_4A16_838D_539C6AE34D55_.wvu.Cols" localSheetId="0" hidden="1">'на 01.09.2018'!#REF!,'на 01.09.2018'!#REF!</definedName>
    <definedName name="Z_998B8119_4FF3_4A16_838D_539C6AE34D55_.wvu.FilterData" localSheetId="0" hidden="1">'на 01.09.2018'!$A$7:$J$415</definedName>
    <definedName name="Z_998B8119_4FF3_4A16_838D_539C6AE34D55_.wvu.PrintArea" localSheetId="0" hidden="1">'на 01.09.2018'!$A$1:$J$207</definedName>
    <definedName name="Z_998B8119_4FF3_4A16_838D_539C6AE34D55_.wvu.PrintTitles" localSheetId="0" hidden="1">'на 01.09.2018'!$5:$8</definedName>
    <definedName name="Z_998B8119_4FF3_4A16_838D_539C6AE34D55_.wvu.Rows" localSheetId="0" hidden="1">'на 01.09.2018'!#REF!</definedName>
    <definedName name="Z_99950613_28E7_4EC2_B918_559A2757B0A9_.wvu.FilterData" localSheetId="0" hidden="1">'на 01.09.2018'!$A$7:$J$415</definedName>
    <definedName name="Z_99950613_28E7_4EC2_B918_559A2757B0A9_.wvu.PrintArea" localSheetId="0" hidden="1">'на 01.09.2018'!$A$1:$J$213</definedName>
    <definedName name="Z_99950613_28E7_4EC2_B918_559A2757B0A9_.wvu.PrintTitles" localSheetId="0" hidden="1">'на 01.09.2018'!$5:$8</definedName>
    <definedName name="Z_9A28E7E9_55CD_40D9_9E29_E07B8DD3C238_.wvu.FilterData" localSheetId="0" hidden="1">'на 01.09.2018'!$A$7:$J$415</definedName>
    <definedName name="Z_9A769443_7DFA_43D5_AB26_6F2EEF53DAF1_.wvu.FilterData" localSheetId="0" hidden="1">'на 01.09.2018'!$A$7:$H$157</definedName>
    <definedName name="Z_9C310551_EC8B_4B87_B5AF_39FC532C6FE3_.wvu.FilterData" localSheetId="0" hidden="1">'на 01.09.2018'!$A$7:$H$157</definedName>
    <definedName name="Z_9C38FBC7_6E93_40A5_BD30_7720FC92D0D4_.wvu.FilterData" localSheetId="0" hidden="1">'на 01.09.2018'!$A$7:$J$415</definedName>
    <definedName name="Z_9CB26755_9CF3_42C9_A567_6FF9CCE0F397_.wvu.FilterData" localSheetId="0" hidden="1">'на 01.09.2018'!$A$7:$J$415</definedName>
    <definedName name="Z_9D24C81C_5B18_4B40_BF88_7236C9CAE366_.wvu.FilterData" localSheetId="0" hidden="1">'на 01.09.2018'!$A$7:$H$157</definedName>
    <definedName name="Z_9E1D944D_E62F_4660_B928_F956F86CCB3D_.wvu.FilterData" localSheetId="0" hidden="1">'на 01.09.2018'!$A$7:$J$415</definedName>
    <definedName name="Z_9E720D93_31F0_4636_BA00_6CE6F83F3651_.wvu.FilterData" localSheetId="0" hidden="1">'на 01.09.2018'!$A$7:$J$415</definedName>
    <definedName name="Z_9E943B7D_D4C7_443F_BC4C_8AB90546D8A5_.wvu.Cols" localSheetId="0" hidden="1">'на 01.09.2018'!#REF!,'на 01.09.2018'!#REF!</definedName>
    <definedName name="Z_9E943B7D_D4C7_443F_BC4C_8AB90546D8A5_.wvu.FilterData" localSheetId="0" hidden="1">'на 01.09.2018'!$A$3:$J$60</definedName>
    <definedName name="Z_9E943B7D_D4C7_443F_BC4C_8AB90546D8A5_.wvu.PrintTitles" localSheetId="0" hidden="1">'на 01.09.2018'!$5:$8</definedName>
    <definedName name="Z_9E943B7D_D4C7_443F_BC4C_8AB90546D8A5_.wvu.Rows" localSheetId="0" hidden="1">'на 01.09.2018'!#REF!,'на 01.09.2018'!#REF!,'на 01.09.2018'!#REF!,'на 01.09.2018'!#REF!,'на 01.09.2018'!#REF!,'на 01.09.2018'!#REF!,'на 01.09.2018'!#REF!,'на 01.09.2018'!#REF!,'на 01.09.2018'!#REF!,'на 01.09.2018'!#REF!,'на 01.09.2018'!#REF!,'на 01.09.2018'!#REF!,'на 01.09.2018'!#REF!,'на 01.09.2018'!#REF!,'на 01.09.2018'!#REF!,'на 01.09.2018'!#REF!,'на 01.09.2018'!#REF!,'на 01.09.2018'!#REF!,'на 01.09.2018'!#REF!,'на 01.09.2018'!#REF!</definedName>
    <definedName name="Z_9EC99D85_9CBB_4D41_A0AC_5A782960B43C_.wvu.FilterData" localSheetId="0" hidden="1">'на 01.09.2018'!$A$7:$H$157</definedName>
    <definedName name="Z_9F469FEB_94D1_4BA9_BDF6_0A94C53541EA_.wvu.FilterData" localSheetId="0" hidden="1">'на 01.09.2018'!$A$7:$J$415</definedName>
    <definedName name="Z_9FA29541_62F4_4CED_BF33_19F6BA57578F_.wvu.Cols" localSheetId="0" hidden="1">'на 01.09.2018'!#REF!,'на 01.09.2018'!#REF!</definedName>
    <definedName name="Z_9FA29541_62F4_4CED_BF33_19F6BA57578F_.wvu.FilterData" localSheetId="0" hidden="1">'на 01.09.2018'!$A$7:$J$415</definedName>
    <definedName name="Z_9FA29541_62F4_4CED_BF33_19F6BA57578F_.wvu.PrintArea" localSheetId="0" hidden="1">'на 01.09.2018'!$A$1:$J$207</definedName>
    <definedName name="Z_9FA29541_62F4_4CED_BF33_19F6BA57578F_.wvu.PrintTitles" localSheetId="0" hidden="1">'на 01.09.2018'!$5:$8</definedName>
    <definedName name="Z_9FDAEEB9_7434_4701_B9D3_AEFADA35D37B_.wvu.FilterData" localSheetId="0" hidden="1">'на 01.09.2018'!$A$7:$J$415</definedName>
    <definedName name="Z_A08B7B60_BE09_484D_B75E_15D9DE206B17_.wvu.FilterData" localSheetId="0" hidden="1">'на 01.09.2018'!$A$7:$J$415</definedName>
    <definedName name="Z_A0963EEC_5578_46DF_B7B0_2B9F8CADC5B9_.wvu.FilterData" localSheetId="0" hidden="1">'на 01.09.2018'!$A$7:$J$415</definedName>
    <definedName name="Z_A0A3CD9B_2436_40D7_91DB_589A95FBBF00_.wvu.FilterData" localSheetId="0" hidden="1">'на 01.09.2018'!$A$7:$J$415</definedName>
    <definedName name="Z_A0A3CD9B_2436_40D7_91DB_589A95FBBF00_.wvu.PrintArea" localSheetId="0" hidden="1">'на 01.09.2018'!$A$1:$J$213</definedName>
    <definedName name="Z_A0EB0A04_1124_498B_8C4B_C1E25B53C1A8_.wvu.FilterData" localSheetId="0" hidden="1">'на 01.09.2018'!$A$7:$H$157</definedName>
    <definedName name="Z_A113B19A_DB2C_4585_AED7_B7EF9F05E57E_.wvu.FilterData" localSheetId="0" hidden="1">'на 01.09.2018'!$A$7:$J$415</definedName>
    <definedName name="Z_A1252AD3_62A9_4B5D_B0FA_98A0DCCDEFC0_.wvu.FilterData" localSheetId="0" hidden="1">'на 01.09.2018'!$A$7:$J$415</definedName>
    <definedName name="Z_A2611F3A_C06C_4662_B39E_6F08BA7C9B14_.wvu.FilterData" localSheetId="0" hidden="1">'на 01.09.2018'!$A$7:$H$157</definedName>
    <definedName name="Z_A28DA500_33FC_4913_B21A_3E2D7ED7A130_.wvu.FilterData" localSheetId="0" hidden="1">'на 01.09.2018'!$A$7:$H$157</definedName>
    <definedName name="Z_A38250FB_559C_49CE_918A_6673F9586B86_.wvu.FilterData" localSheetId="0" hidden="1">'на 01.09.2018'!$A$7:$J$415</definedName>
    <definedName name="Z_A5169FE8_9D26_44E6_A6EA_F78B40E1DE01_.wvu.FilterData" localSheetId="0" hidden="1">'на 01.09.2018'!$A$7:$J$415</definedName>
    <definedName name="Z_A62258B9_7768_4C4F_AFFC_537782E81CFF_.wvu.FilterData" localSheetId="0" hidden="1">'на 01.09.2018'!$A$7:$H$157</definedName>
    <definedName name="Z_A65D4FF6_26A1_47FE_AF98_41E05002FB1E_.wvu.FilterData" localSheetId="0" hidden="1">'на 01.09.2018'!$A$7:$H$157</definedName>
    <definedName name="Z_A6816A2A_A381_4629_A196_A2D2CBED046E_.wvu.FilterData" localSheetId="0" hidden="1">'на 01.09.2018'!$A$7:$J$415</definedName>
    <definedName name="Z_A6B98527_7CBF_4E4D_BDEA_9334A3EB779F_.wvu.Cols" localSheetId="0" hidden="1">'на 01.09.2018'!#REF!,'на 01.09.2018'!#REF!,'на 01.09.2018'!$K:$BN</definedName>
    <definedName name="Z_A6B98527_7CBF_4E4D_BDEA_9334A3EB779F_.wvu.FilterData" localSheetId="0" hidden="1">'на 01.09.2018'!$A$7:$J$415</definedName>
    <definedName name="Z_A6B98527_7CBF_4E4D_BDEA_9334A3EB779F_.wvu.PrintArea" localSheetId="0" hidden="1">'на 01.09.2018'!$A$1:$BN$207</definedName>
    <definedName name="Z_A6B98527_7CBF_4E4D_BDEA_9334A3EB779F_.wvu.PrintTitles" localSheetId="0" hidden="1">'на 01.09.2018'!$5:$7</definedName>
    <definedName name="Z_A8EFE8CB_4B40_4A53_8B7A_29439E2B50D7_.wvu.FilterData" localSheetId="0" hidden="1">'на 01.09.2018'!$A$7:$J$415</definedName>
    <definedName name="Z_A98C96B5_CE3A_4FF9_B3E5_0DBB66ADC5BB_.wvu.FilterData" localSheetId="0" hidden="1">'на 01.09.2018'!$A$7:$H$157</definedName>
    <definedName name="Z_A9BB2943_E4B1_4809_A926_69F8C50E1CF2_.wvu.FilterData" localSheetId="0" hidden="1">'на 01.09.2018'!$A$7:$J$415</definedName>
    <definedName name="Z_AA4C7BF5_07E0_4095_B165_D2AF600190FA_.wvu.FilterData" localSheetId="0" hidden="1">'на 01.09.2018'!$A$7:$H$157</definedName>
    <definedName name="Z_AAC4B5AB_1913_4D9C_A1FF_BD9345E009EB_.wvu.FilterData" localSheetId="0" hidden="1">'на 01.09.2018'!$A$7:$H$157</definedName>
    <definedName name="Z_AB20AEF7_931C_411F_91E6_F461408B5AE6_.wvu.FilterData" localSheetId="0" hidden="1">'на 01.09.2018'!$A$7:$J$415</definedName>
    <definedName name="Z_ABA75302_0F6D_4886_9D81_1818E8870CAA_.wvu.FilterData" localSheetId="0" hidden="1">'на 01.09.2018'!$A$3:$K$212</definedName>
    <definedName name="Z_ABAF42E6_6CD6_46B1_A0C6_0099C207BC1C_.wvu.FilterData" localSheetId="0" hidden="1">'на 01.09.2018'!$A$7:$J$415</definedName>
    <definedName name="Z_ABF07E15_3FB5_46FA_8B18_72FA32E3F1DA_.wvu.FilterData" localSheetId="0" hidden="1">'на 01.09.2018'!$A$7:$J$415</definedName>
    <definedName name="Z_ACFE2E5A_B4BC_4793_B103_05F97C227772_.wvu.FilterData" localSheetId="0" hidden="1">'на 01.09.2018'!$A$7:$J$415</definedName>
    <definedName name="Z_AD079EA2_4E18_46EE_8E20_0C7923C917D2_.wvu.FilterData" localSheetId="0" hidden="1">'на 01.09.2018'!$A$7:$J$415</definedName>
    <definedName name="Z_AD5FD28B_B163_4E28_9CF1_4D777A9C7F23_.wvu.FilterData" localSheetId="0" hidden="1">'на 01.09.2018'!$A$7:$J$415</definedName>
    <definedName name="Z_ADE318A0_9CB5_431A_AF2B_D561B19631D9_.wvu.FilterData" localSheetId="0" hidden="1">'на 01.09.2018'!$A$7:$J$415</definedName>
    <definedName name="Z_AF01D870_77CB_46A2_A95B_3A27FF42EAA8_.wvu.FilterData" localSheetId="0" hidden="1">'на 01.09.2018'!$A$7:$H$157</definedName>
    <definedName name="Z_AF1AEFF5_9892_4FCB_BD3E_6CF1CEE1B71B_.wvu.FilterData" localSheetId="0" hidden="1">'на 01.09.2018'!$A$7:$J$415</definedName>
    <definedName name="Z_AFABF6AA_2F6E_48B0_98F8_213EA30990B1_.wvu.FilterData" localSheetId="0" hidden="1">'на 01.09.2018'!$A$7:$J$415</definedName>
    <definedName name="Z_AFC26506_1EE1_430F_B247_3257CE41958A_.wvu.FilterData" localSheetId="0" hidden="1">'на 01.09.2018'!$A$7:$J$415</definedName>
    <definedName name="Z_B00B4D71_156E_4DD9_93CC_1F392CBA035F_.wvu.FilterData" localSheetId="0" hidden="1">'на 01.09.2018'!$A$7:$J$415</definedName>
    <definedName name="Z_B0B61858_D248_4F0B_95EB_A53482FBF19B_.wvu.FilterData" localSheetId="0" hidden="1">'на 01.09.2018'!$A$7:$J$415</definedName>
    <definedName name="Z_B0BB7BD4_E507_4D19_A9BF_6595068A89B5_.wvu.FilterData" localSheetId="0" hidden="1">'на 01.09.2018'!$A$7:$J$415</definedName>
    <definedName name="Z_B180D137_9F25_4AD4_9057_37928F1867A8_.wvu.FilterData" localSheetId="0" hidden="1">'на 01.09.2018'!$A$7:$H$157</definedName>
    <definedName name="Z_B1FA2CF0_321B_4787_93E8_EB6D5C78D6B5_.wvu.FilterData" localSheetId="0" hidden="1">'на 01.09.2018'!$A$7:$J$415</definedName>
    <definedName name="Z_B246A3A0_6AE0_4610_AE7A_F7490C26DBCA_.wvu.FilterData" localSheetId="0" hidden="1">'на 01.09.2018'!$A$7:$J$415</definedName>
    <definedName name="Z_B2D38EAC_E767_43A7_B7A2_621639FE347D_.wvu.FilterData" localSheetId="0" hidden="1">'на 01.09.2018'!$A$7:$H$157</definedName>
    <definedName name="Z_B2E9D1B9_C3FE_4F75_89F4_46F3E34C24E4_.wvu.FilterData" localSheetId="0" hidden="1">'на 01.09.2018'!$A$7:$J$415</definedName>
    <definedName name="Z_B30FEF93_CDBE_4AC5_9298_7B65E13C3F79_.wvu.FilterData" localSheetId="0" hidden="1">'на 01.09.2018'!$A$7:$J$415</definedName>
    <definedName name="Z_B3114865_FFF9_40B7_B9E6_C3642102DCF9_.wvu.FilterData" localSheetId="0" hidden="1">'на 01.09.2018'!$A$7:$J$415</definedName>
    <definedName name="Z_B3339176_D3D0_4D7A_8AAB_C0B71F942A93_.wvu.FilterData" localSheetId="0" hidden="1">'на 01.09.2018'!$A$7:$H$157</definedName>
    <definedName name="Z_B350A9CC_C225_45B2_AEE1_E6A61C6949F5_.wvu.FilterData" localSheetId="0" hidden="1">'на 01.09.2018'!$A$7:$J$415</definedName>
    <definedName name="Z_B45FAC42_679D_43AB_B511_9E5492CAC2DB_.wvu.FilterData" localSheetId="0" hidden="1">'на 01.09.2018'!$A$7:$H$157</definedName>
    <definedName name="Z_B499C08D_A2E7_417F_A9B7_BFCE2B66534F_.wvu.FilterData" localSheetId="0" hidden="1">'на 01.09.2018'!$A$7:$J$415</definedName>
    <definedName name="Z_B543C7D0_E350_4DA4_A835_ADCB64A4D66D_.wvu.FilterData" localSheetId="0" hidden="1">'на 01.09.2018'!$A$7:$J$415</definedName>
    <definedName name="Z_B5533D56_E1AE_4DE7_8436_EF9CA55A4943_.wvu.FilterData" localSheetId="0" hidden="1">'на 01.09.2018'!$A$7:$J$415</definedName>
    <definedName name="Z_B56BEF44_39DC_4F5B_A5E5_157C237832AF_.wvu.FilterData" localSheetId="0" hidden="1">'на 01.09.2018'!$A$7:$H$157</definedName>
    <definedName name="Z_B5A6FE62_B66C_45B1_AF17_B7686B0B3A3F_.wvu.FilterData" localSheetId="0" hidden="1">'на 01.09.2018'!$A$7:$J$415</definedName>
    <definedName name="Z_B603D180_E09A_4B9C_810F_9423EBA4A0EA_.wvu.FilterData" localSheetId="0" hidden="1">'на 01.09.2018'!$A$7:$J$415</definedName>
    <definedName name="Z_B666AFF1_6658_457A_A768_4BF1349F009A_.wvu.FilterData" localSheetId="0" hidden="1">'на 01.09.2018'!$A$7:$J$415</definedName>
    <definedName name="Z_B698776A_6A96_445D_9813_F5440DD90495_.wvu.FilterData" localSheetId="0" hidden="1">'на 01.09.2018'!$A$7:$J$415</definedName>
    <definedName name="Z_B6D72401_10F2_4D08_9A2D_EC1E2043D946_.wvu.FilterData" localSheetId="0" hidden="1">'на 01.09.2018'!$A$7:$J$415</definedName>
    <definedName name="Z_B6F11AB1_40C8_4880_BE42_1C35664CF325_.wvu.FilterData" localSheetId="0" hidden="1">'на 01.09.2018'!$A$7:$J$415</definedName>
    <definedName name="Z_B736B334_F8CF_4A1D_A747_B2B8CF3F3731_.wvu.FilterData" localSheetId="0" hidden="1">'на 01.09.2018'!$A$7:$J$415</definedName>
    <definedName name="Z_B7A22467_168B_475A_AC6B_F744F4990F6A_.wvu.FilterData" localSheetId="0" hidden="1">'на 01.09.2018'!$A$7:$J$415</definedName>
    <definedName name="Z_B7A4DC29_6CA3_48BD_BD2B_5EA61D250392_.wvu.FilterData" localSheetId="0" hidden="1">'на 01.09.2018'!$A$7:$H$157</definedName>
    <definedName name="Z_B7F67755_3086_43A6_86E7_370F80E61BD0_.wvu.FilterData" localSheetId="0" hidden="1">'на 01.09.2018'!$A$7:$H$157</definedName>
    <definedName name="Z_B8283716_285A_45D5_8283_DCA7A3C9CFC7_.wvu.FilterData" localSheetId="0" hidden="1">'на 01.09.2018'!$A$7:$J$415</definedName>
    <definedName name="Z_B858041A_E0C9_4C5A_A736_A0DA4684B712_.wvu.FilterData" localSheetId="0" hidden="1">'на 01.09.2018'!$A$7:$J$415</definedName>
    <definedName name="Z_B8EDA240_D337_4165_927F_4408D011F4B1_.wvu.FilterData" localSheetId="0" hidden="1">'на 01.09.2018'!$A$7:$J$415</definedName>
    <definedName name="Z_B9A29D57_1D84_4BB4_A72C_EF14D2D8DD4E_.wvu.FilterData" localSheetId="0" hidden="1">'на 01.09.2018'!$A$7:$J$415</definedName>
    <definedName name="Z_B9FDB936_DEDC_405B_AC55_3262523808BE_.wvu.FilterData" localSheetId="0" hidden="1">'на 01.09.2018'!$A$7:$J$415</definedName>
    <definedName name="Z_BAB4825B_2E54_4A6C_A72D_1F8E7B4FEFFB_.wvu.FilterData" localSheetId="0" hidden="1">'на 01.09.2018'!$A$7:$J$415</definedName>
    <definedName name="Z_BAFB3A8F_5ACD_4C4A_A33C_831C754D88C0_.wvu.FilterData" localSheetId="0" hidden="1">'на 01.09.2018'!$A$7:$J$415</definedName>
    <definedName name="Z_BBED0997_5705_4C3C_95F1_5444E893BE19_.wvu.FilterData" localSheetId="0" hidden="1">'на 01.09.2018'!$A$7:$J$415</definedName>
    <definedName name="Z_BC09D690_D177_4FC8_AE1F_8F0F0D5C6ECD_.wvu.FilterData" localSheetId="0" hidden="1">'на 01.09.2018'!$A$7:$J$415</definedName>
    <definedName name="Z_BC6910FC_42F8_457B_8F8D_9BC0111CE283_.wvu.FilterData" localSheetId="0" hidden="1">'на 01.09.2018'!$A$7:$J$415</definedName>
    <definedName name="Z_BD707806_8F10_492F_81AE_A7900A187828_.wvu.FilterData" localSheetId="0" hidden="1">'на 01.09.2018'!$A$3:$K$212</definedName>
    <definedName name="Z_BDD573CF_BFE0_4002_B5F7_E438A5DAD635_.wvu.FilterData" localSheetId="0" hidden="1">'на 01.09.2018'!$A$7:$J$415</definedName>
    <definedName name="Z_BE3F7214_4B0C_40FA_B4F7_B0F38416BCEF_.wvu.FilterData" localSheetId="0" hidden="1">'на 01.09.2018'!$A$7:$J$415</definedName>
    <definedName name="Z_BE442298_736F_47F5_9592_76FFCCDA59DB_.wvu.FilterData" localSheetId="0" hidden="1">'на 01.09.2018'!$A$7:$H$157</definedName>
    <definedName name="Z_BE842559_6B14_41AC_A92A_4E50A6CE8B79_.wvu.FilterData" localSheetId="0" hidden="1">'на 01.09.2018'!$A$7:$J$415</definedName>
    <definedName name="Z_BE97AC31_BFEB_4520_BC44_68B0C987C70A_.wvu.FilterData" localSheetId="0" hidden="1">'на 01.09.2018'!$A$7:$J$415</definedName>
    <definedName name="Z_BEA0FDBA_BB07_4C19_8BBD_5E57EE395C09_.wvu.FilterData" localSheetId="0" hidden="1">'на 01.09.2018'!$A$7:$J$415</definedName>
    <definedName name="Z_BEA0FDBA_BB07_4C19_8BBD_5E57EE395C09_.wvu.PrintArea" localSheetId="0" hidden="1">'на 01.09.2018'!$A$1:$J$213</definedName>
    <definedName name="Z_BEA0FDBA_BB07_4C19_8BBD_5E57EE395C09_.wvu.PrintTitles" localSheetId="0" hidden="1">'на 01.09.2018'!$5:$8</definedName>
    <definedName name="Z_BF22223F_B516_45E8_9C4B_DD4CB4CE2C48_.wvu.FilterData" localSheetId="0" hidden="1">'на 01.09.2018'!$A$7:$J$415</definedName>
    <definedName name="Z_BF65F093_304D_44F0_BF26_E5F8F9093CF5_.wvu.FilterData" localSheetId="0" hidden="1">'на 01.09.2018'!$A$7:$J$60</definedName>
    <definedName name="Z_C02D2AC3_00AB_4B4C_8299_349FC338B994_.wvu.FilterData" localSheetId="0" hidden="1">'на 01.09.2018'!$A$7:$J$415</definedName>
    <definedName name="Z_C0ED18A2_48B4_4C82_979B_4B80DB79BC08_.wvu.FilterData" localSheetId="0" hidden="1">'на 01.09.2018'!$A$7:$J$415</definedName>
    <definedName name="Z_C106F923_AD55_472E_86A3_2C4C13F084E8_.wvu.FilterData" localSheetId="0" hidden="1">'на 01.09.2018'!$A$7:$J$415</definedName>
    <definedName name="Z_C140C6EF_B272_4886_8555_3A3DB8A6C4A0_.wvu.FilterData" localSheetId="0" hidden="1">'на 01.09.2018'!$A$7:$J$415</definedName>
    <definedName name="Z_C14C28B9_3A8B_4F55_AC1E_B6D3DA6398D5_.wvu.FilterData" localSheetId="0" hidden="1">'на 01.09.2018'!$A$7:$J$415</definedName>
    <definedName name="Z_C276A679_E43E_444B_B0E9_B307A301A03A_.wvu.FilterData" localSheetId="0" hidden="1">'на 01.09.2018'!$A$7:$J$415</definedName>
    <definedName name="Z_C2E7FF11_4F7B_4EA9_AD45_A8385AC4BC24_.wvu.FilterData" localSheetId="0" hidden="1">'на 01.09.2018'!$A$7:$H$157</definedName>
    <definedName name="Z_C3E7B974_7E68_49C9_8A66_DEBBC3D71CB8_.wvu.FilterData" localSheetId="0" hidden="1">'на 01.09.2018'!$A$7:$H$157</definedName>
    <definedName name="Z_C3E97E4D_03A9_422E_8E65_116E90E7DE0A_.wvu.FilterData" localSheetId="0" hidden="1">'на 01.09.2018'!$A$7:$J$415</definedName>
    <definedName name="Z_C47D5376_4107_461D_B353_0F0CCA5A27B8_.wvu.FilterData" localSheetId="0" hidden="1">'на 01.09.2018'!$A$7:$H$157</definedName>
    <definedName name="Z_C4A81194_E272_4927_9E06_D47C43E50753_.wvu.FilterData" localSheetId="0" hidden="1">'на 01.09.2018'!$A$7:$J$415</definedName>
    <definedName name="Z_C4E388F3_F33E_45AF_8E75_3BD450853C20_.wvu.FilterData" localSheetId="0" hidden="1">'на 01.09.2018'!$A$7:$J$415</definedName>
    <definedName name="Z_C55D9313_9108_41CA_AD0E_FE2F7292C638_.wvu.FilterData" localSheetId="0" hidden="1">'на 01.09.2018'!$A$7:$H$157</definedName>
    <definedName name="Z_C5A38A18_427F_40C3_A14B_55DA8E81FB09_.wvu.FilterData" localSheetId="0" hidden="1">'на 01.09.2018'!$A$7:$J$415</definedName>
    <definedName name="Z_C5D84F85_3611_4C2A_903D_ECFF3A3DA3D9_.wvu.FilterData" localSheetId="0" hidden="1">'на 01.09.2018'!$A$7:$H$157</definedName>
    <definedName name="Z_C636DE0B_BC5D_45AA_89BD_B628CA1FE119_.wvu.FilterData" localSheetId="0" hidden="1">'на 01.09.2018'!$A$7:$J$415</definedName>
    <definedName name="Z_C70C85CF_5ADB_4631_87C7_BA23E9BE3196_.wvu.FilterData" localSheetId="0" hidden="1">'на 01.09.2018'!$A$7:$J$415</definedName>
    <definedName name="Z_C74598AC_1D4B_466D_8455_294C1A2E69BB_.wvu.FilterData" localSheetId="0" hidden="1">'на 01.09.2018'!$A$7:$H$157</definedName>
    <definedName name="Z_C745CD1F_9AA3_43D8_A7DA_ABDAF8508B62_.wvu.FilterData" localSheetId="0" hidden="1">'на 01.09.2018'!$A$7:$J$415</definedName>
    <definedName name="Z_C7B45388_19BF_40B6_BABC_45E74244A2D0_.wvu.FilterData" localSheetId="0" hidden="1">'на 01.09.2018'!$A$7:$J$415</definedName>
    <definedName name="Z_C7DB809B_EB90_4CA8_929B_8A5AA3E83B84_.wvu.FilterData" localSheetId="0" hidden="1">'на 01.09.2018'!$A$7:$J$415</definedName>
    <definedName name="Z_C8579552_11B1_4140_9659_E1DA02EF9DD1_.wvu.FilterData" localSheetId="0" hidden="1">'на 01.09.2018'!$A$7:$J$415</definedName>
    <definedName name="Z_C8C7D91A_0101_429D_A7C4_25C2A366909A_.wvu.Cols" localSheetId="0" hidden="1">'на 01.09.2018'!#REF!,'на 01.09.2018'!#REF!</definedName>
    <definedName name="Z_C8C7D91A_0101_429D_A7C4_25C2A366909A_.wvu.FilterData" localSheetId="0" hidden="1">'на 01.09.2018'!$A$7:$J$60</definedName>
    <definedName name="Z_C8C7D91A_0101_429D_A7C4_25C2A366909A_.wvu.Rows" localSheetId="0" hidden="1">'на 01.09.2018'!#REF!,'на 01.09.2018'!#REF!,'на 01.09.2018'!#REF!,'на 01.09.2018'!#REF!,'на 01.09.2018'!#REF!,'на 01.09.2018'!#REF!,'на 01.09.2018'!#REF!,'на 01.09.2018'!#REF!,'на 01.09.2018'!#REF!,'на 01.09.2018'!#REF!</definedName>
    <definedName name="Z_C9081176_529C_43E8_8E20_8AC24E7C2D35_.wvu.FilterData" localSheetId="0" hidden="1">'на 01.09.2018'!$A$7:$J$415</definedName>
    <definedName name="Z_C94FB5D5_E515_4327_B4DC_AC3D7C1A6363_.wvu.FilterData" localSheetId="0" hidden="1">'на 01.09.2018'!$A$7:$J$415</definedName>
    <definedName name="Z_C97ACF3E_ACD3_4C9D_94FA_EA6F3D46505E_.wvu.FilterData" localSheetId="0" hidden="1">'на 01.09.2018'!$A$7:$J$415</definedName>
    <definedName name="Z_C98B4A4E_FC1F_45B3_ABB0_7DC9BD4B8057_.wvu.FilterData" localSheetId="0" hidden="1">'на 01.09.2018'!$A$7:$H$157</definedName>
    <definedName name="Z_C9A5AE8B_0A38_4D54_B36F_AFD2A577F3EF_.wvu.FilterData" localSheetId="0" hidden="1">'на 01.09.2018'!$A$7:$J$415</definedName>
    <definedName name="Z_CA384592_0CFD_4322_A4EB_34EC04693944_.wvu.FilterData" localSheetId="0" hidden="1">'на 01.09.2018'!$A$7:$J$415</definedName>
    <definedName name="Z_CA384592_0CFD_4322_A4EB_34EC04693944_.wvu.PrintArea" localSheetId="0" hidden="1">'на 01.09.2018'!$A$1:$J$213</definedName>
    <definedName name="Z_CA384592_0CFD_4322_A4EB_34EC04693944_.wvu.PrintTitles" localSheetId="0" hidden="1">'на 01.09.2018'!$5:$8</definedName>
    <definedName name="Z_CAAD7F8A_A328_4C0A_9ECF_2AD83A08D699_.wvu.FilterData" localSheetId="0" hidden="1">'на 01.09.2018'!$A$7:$H$157</definedName>
    <definedName name="Z_CB1A56DC_A135_41E6_8A02_AE4E518C879F_.wvu.FilterData" localSheetId="0" hidden="1">'на 01.09.2018'!$A$7:$J$415</definedName>
    <definedName name="Z_CB4880DD_CE83_4DFC_BBA7_70687256D5A4_.wvu.FilterData" localSheetId="0" hidden="1">'на 01.09.2018'!$A$7:$H$157</definedName>
    <definedName name="Z_CBDBA949_FA00_4560_8001_BD00E63FCCA4_.wvu.FilterData" localSheetId="0" hidden="1">'на 01.09.2018'!$A$7:$J$415</definedName>
    <definedName name="Z_CBF12BD1_A071_4448_8003_32E74F40E3E3_.wvu.FilterData" localSheetId="0" hidden="1">'на 01.09.2018'!$A$7:$H$157</definedName>
    <definedName name="Z_CBF9D894_3FD2_4B68_BAC8_643DB23851C0_.wvu.FilterData" localSheetId="0" hidden="1">'на 01.09.2018'!$A$7:$H$157</definedName>
    <definedName name="Z_CBF9D894_3FD2_4B68_BAC8_643DB23851C0_.wvu.Rows" localSheetId="0" hidden="1">'на 01.09.2018'!#REF!,'на 01.09.2018'!#REF!,'на 01.09.2018'!#REF!,'на 01.09.2018'!#REF!</definedName>
    <definedName name="Z_CCC17219_B1A3_4C6B_B903_0E4550432FD0_.wvu.FilterData" localSheetId="0" hidden="1">'на 01.09.2018'!$A$7:$H$157</definedName>
    <definedName name="Z_CCF533A2_322B_40E2_88B2_065E6D1D35B4_.wvu.FilterData" localSheetId="0" hidden="1">'на 01.09.2018'!$A$7:$J$415</definedName>
    <definedName name="Z_CCF533A2_322B_40E2_88B2_065E6D1D35B4_.wvu.PrintArea" localSheetId="0" hidden="1">'на 01.09.2018'!$A$1:$J$211</definedName>
    <definedName name="Z_CCF533A2_322B_40E2_88B2_065E6D1D35B4_.wvu.PrintTitles" localSheetId="0" hidden="1">'на 01.09.2018'!$5:$8</definedName>
    <definedName name="Z_CD10AFE5_EACD_43E3_B0AD_1FCFF7EEADC3_.wvu.FilterData" localSheetId="0" hidden="1">'на 01.09.2018'!$A$7:$J$415</definedName>
    <definedName name="Z_CDABDA6A_CEAA_4779_9390_A07E787E5F1B_.wvu.FilterData" localSheetId="0" hidden="1">'на 01.09.2018'!$A$7:$J$415</definedName>
    <definedName name="Z_CDBBEB40_4DC8_4F8A_B0B0_EE0E987A2098_.wvu.FilterData" localSheetId="0" hidden="1">'на 01.09.2018'!$A$7:$J$415</definedName>
    <definedName name="Z_CEF22FD3_C3E9_4C31_B864_568CAC74A486_.wvu.FilterData" localSheetId="0" hidden="1">'на 01.09.2018'!$A$7:$J$415</definedName>
    <definedName name="Z_CFEB7053_3C1D_451D_9A86_5940DFCF964A_.wvu.FilterData" localSheetId="0" hidden="1">'на 01.09.2018'!$A$7:$J$415</definedName>
    <definedName name="Z_D165341F_496A_48CE_829A_555B16787041_.wvu.FilterData" localSheetId="0" hidden="1">'на 01.09.2018'!$A$7:$J$415</definedName>
    <definedName name="Z_D20DFCFE_63F9_4265_B37B_4F36C46DF159_.wvu.Cols" localSheetId="0" hidden="1">'на 01.09.2018'!#REF!,'на 01.09.2018'!#REF!</definedName>
    <definedName name="Z_D20DFCFE_63F9_4265_B37B_4F36C46DF159_.wvu.FilterData" localSheetId="0" hidden="1">'на 01.09.2018'!$A$7:$J$415</definedName>
    <definedName name="Z_D20DFCFE_63F9_4265_B37B_4F36C46DF159_.wvu.PrintArea" localSheetId="0" hidden="1">'на 01.09.2018'!$A$1:$J$207</definedName>
    <definedName name="Z_D20DFCFE_63F9_4265_B37B_4F36C46DF159_.wvu.PrintTitles" localSheetId="0" hidden="1">'на 01.09.2018'!$5:$8</definedName>
    <definedName name="Z_D20DFCFE_63F9_4265_B37B_4F36C46DF159_.wvu.Rows" localSheetId="0" hidden="1">'на 01.09.2018'!#REF!,'на 01.09.2018'!#REF!,'на 01.09.2018'!#REF!,'на 01.09.2018'!#REF!,'на 01.09.2018'!#REF!</definedName>
    <definedName name="Z_D2422493_0DF6_4923_AFF9_1CE532FC9E0E_.wvu.FilterData" localSheetId="0" hidden="1">'на 01.09.2018'!$A$7:$J$415</definedName>
    <definedName name="Z_D26EAC32_42CC_46AF_8D27_8094727B2B8E_.wvu.FilterData" localSheetId="0" hidden="1">'на 01.09.2018'!$A$7:$J$415</definedName>
    <definedName name="Z_D298563F_7459_410D_A6E1_6B1CDFA6DAA7_.wvu.FilterData" localSheetId="0" hidden="1">'на 01.09.2018'!$A$7:$J$415</definedName>
    <definedName name="Z_D2D627FD_8F1D_4B0C_A4A1_1A515A2831A8_.wvu.FilterData" localSheetId="0" hidden="1">'на 01.09.2018'!$A$7:$J$415</definedName>
    <definedName name="Z_D343F548_3DE6_4716_9B8B_0FF1DF1B1DE3_.wvu.FilterData" localSheetId="0" hidden="1">'на 01.09.2018'!$A$7:$H$157</definedName>
    <definedName name="Z_D3607008_88A4_4735_BF9B_0D60A732D98C_.wvu.FilterData" localSheetId="0" hidden="1">'на 01.09.2018'!$A$7:$J$415</definedName>
    <definedName name="Z_D3C3EFC2_493C_4B9B_BC16_8147B08F8F65_.wvu.FilterData" localSheetId="0" hidden="1">'на 01.09.2018'!$A$7:$H$157</definedName>
    <definedName name="Z_D3D848E7_EB88_4E73_985E_C45B9AE68145_.wvu.FilterData" localSheetId="0" hidden="1">'на 01.09.2018'!$A$7:$J$415</definedName>
    <definedName name="Z_D3E86F4B_12A8_47CC_AEBE_74534991E315_.wvu.FilterData" localSheetId="0" hidden="1">'на 01.09.2018'!$A$7:$J$415</definedName>
    <definedName name="Z_D3F31BC4_4CDA_431B_BA5F_ADE76A923760_.wvu.FilterData" localSheetId="0" hidden="1">'на 01.09.2018'!$A$7:$H$157</definedName>
    <definedName name="Z_D41FF341_5913_4A9E_9CE5_B058CA00C0C7_.wvu.FilterData" localSheetId="0" hidden="1">'на 01.09.2018'!$A$7:$J$415</definedName>
    <definedName name="Z_D45ABB34_16CC_462D_8459_2034D47F465D_.wvu.FilterData" localSheetId="0" hidden="1">'на 01.09.2018'!$A$7:$H$157</definedName>
    <definedName name="Z_D479007E_A9E8_4307_A3E8_18A2BB5C55F2_.wvu.FilterData" localSheetId="0" hidden="1">'на 01.09.2018'!$A$7:$J$415</definedName>
    <definedName name="Z_D489BEDD_3BCD_49DF_9648_48FD6162F1E7_.wvu.FilterData" localSheetId="0" hidden="1">'на 01.09.2018'!$A$7:$J$415</definedName>
    <definedName name="Z_D48CEF89_B01B_4E1D_92B4_235EA4A40F11_.wvu.FilterData" localSheetId="0" hidden="1">'на 01.09.2018'!$A$7:$J$415</definedName>
    <definedName name="Z_D4B24D18_8D1D_47A1_AE9B_21E3F9EF98EE_.wvu.FilterData" localSheetId="0" hidden="1">'на 01.09.2018'!$A$7:$J$415</definedName>
    <definedName name="Z_D4D3E883_F6A4_4364_94CA_00BA6BEEBB0B_.wvu.FilterData" localSheetId="0" hidden="1">'на 01.09.2018'!$A$7:$J$415</definedName>
    <definedName name="Z_D4E20E73_FD07_4BE4_B8FA_FE6B214643C4_.wvu.FilterData" localSheetId="0" hidden="1">'на 01.09.2018'!$A$7:$J$415</definedName>
    <definedName name="Z_D5317C3A_3EDA_404B_818D_EAF558810951_.wvu.FilterData" localSheetId="0" hidden="1">'на 01.09.2018'!$A$7:$H$157</definedName>
    <definedName name="Z_D537FB3B_712D_486A_BA32_4F73BEB2AA19_.wvu.FilterData" localSheetId="0" hidden="1">'на 01.09.2018'!$A$7:$H$157</definedName>
    <definedName name="Z_D6730C21_0555_4F4D_B589_9DE5CFF9C442_.wvu.FilterData" localSheetId="0" hidden="1">'на 01.09.2018'!$A$7:$H$157</definedName>
    <definedName name="Z_D6D7FE80_F340_4943_9CA8_381604446690_.wvu.FilterData" localSheetId="0" hidden="1">'на 01.09.2018'!$A$7:$J$415</definedName>
    <definedName name="Z_D7104B72_13BA_47A2_BD7D_6C7C814EB74F_.wvu.FilterData" localSheetId="0" hidden="1">'на 01.09.2018'!$A$7:$J$415</definedName>
    <definedName name="Z_D7BC8E82_4392_4806_9DAE_D94253790B9C_.wvu.Cols" localSheetId="0" hidden="1">'на 01.09.2018'!#REF!,'на 01.09.2018'!#REF!,'на 01.09.2018'!$K:$BN</definedName>
    <definedName name="Z_D7BC8E82_4392_4806_9DAE_D94253790B9C_.wvu.FilterData" localSheetId="0" hidden="1">'на 01.09.2018'!$A$7:$J$415</definedName>
    <definedName name="Z_D7BC8E82_4392_4806_9DAE_D94253790B9C_.wvu.PrintArea" localSheetId="0" hidden="1">'на 01.09.2018'!$A$1:$BN$207</definedName>
    <definedName name="Z_D7BC8E82_4392_4806_9DAE_D94253790B9C_.wvu.PrintTitles" localSheetId="0" hidden="1">'на 01.09.2018'!$5:$7</definedName>
    <definedName name="Z_D7DA24ED_ABB7_4D6E_ACD6_4B88F5184AF8_.wvu.FilterData" localSheetId="0" hidden="1">'на 01.09.2018'!$A$7:$J$415</definedName>
    <definedName name="Z_D8418465_ECB6_40A4_8538_9D6D02B4E5CE_.wvu.FilterData" localSheetId="0" hidden="1">'на 01.09.2018'!$A$7:$H$157</definedName>
    <definedName name="Z_D8836A46_4276_4875_86A1_BB0E2B53006C_.wvu.FilterData" localSheetId="0" hidden="1">'на 01.09.2018'!$A$7:$H$157</definedName>
    <definedName name="Z_D8EBE17E_7A1A_4392_901C_A4C8DD4BAF28_.wvu.FilterData" localSheetId="0" hidden="1">'на 01.09.2018'!$A$7:$H$157</definedName>
    <definedName name="Z_D917D9C8_DA24_43F6_B702_2D065DC4F3EA_.wvu.FilterData" localSheetId="0" hidden="1">'на 01.09.2018'!$A$7:$J$415</definedName>
    <definedName name="Z_D921BCFE_106A_48C3_8051_F877509D5A90_.wvu.FilterData" localSheetId="0" hidden="1">'на 01.09.2018'!$A$7:$J$415</definedName>
    <definedName name="Z_D930048B_C8C6_498D_B7FD_C4CFAF447C25_.wvu.FilterData" localSheetId="0" hidden="1">'на 01.09.2018'!$A$7:$J$415</definedName>
    <definedName name="Z_D93C7415_B321_4E66_84AD_0490D011FDE7_.wvu.FilterData" localSheetId="0" hidden="1">'на 01.09.2018'!$A$7:$J$415</definedName>
    <definedName name="Z_D952F92C_16FA_49C0_ACE1_EEFE2012130A_.wvu.FilterData" localSheetId="0" hidden="1">'на 01.09.2018'!$A$7:$J$415</definedName>
    <definedName name="Z_D954D534_B88D_4A21_85D6_C0757B597D1E_.wvu.FilterData" localSheetId="0" hidden="1">'на 01.09.2018'!$A$7:$J$415</definedName>
    <definedName name="Z_D95852A1_B0FC_4AC5_B62B_5CCBE05B0D15_.wvu.FilterData" localSheetId="0" hidden="1">'на 01.09.2018'!$A$7:$J$415</definedName>
    <definedName name="Z_D97BC9A1_860C_45CB_8FAD_B69CEE39193C_.wvu.FilterData" localSheetId="0" hidden="1">'на 01.09.2018'!$A$7:$H$157</definedName>
    <definedName name="Z_D981844C_3450_4227_997A_DB8016618FC0_.wvu.FilterData" localSheetId="0" hidden="1">'на 01.09.2018'!$A$7:$J$415</definedName>
    <definedName name="Z_D9E7CF58_1888_4559_99D1_C71D21E76828_.wvu.FilterData" localSheetId="0" hidden="1">'на 01.09.2018'!$A$7:$J$415</definedName>
    <definedName name="Z_DA3033F1_502F_4BCA_B468_CBA3E20E7254_.wvu.FilterData" localSheetId="0" hidden="1">'на 01.09.2018'!$A$7:$J$415</definedName>
    <definedName name="Z_DA5DFA2D_C1AA_42F5_8828_D1905F1C9BD0_.wvu.FilterData" localSheetId="0" hidden="1">'на 01.09.2018'!$A$7:$J$415</definedName>
    <definedName name="Z_DAB9487C_F291_4A20_8CE8_A04CF6419B39_.wvu.FilterData" localSheetId="0" hidden="1">'на 01.09.2018'!$A$7:$J$415</definedName>
    <definedName name="Z_DB55315D_56C8_4F2C_9317_AA25AA5EAC9E_.wvu.FilterData" localSheetId="0" hidden="1">'на 01.09.2018'!$A$7:$J$415</definedName>
    <definedName name="Z_DBB88EE7_5C30_443C_A427_07BA2C7C58DA_.wvu.FilterData" localSheetId="0" hidden="1">'на 01.09.2018'!$A$7:$J$415</definedName>
    <definedName name="Z_DBF40914_927D_466F_8B6B_F333D1AFC9B0_.wvu.FilterData" localSheetId="0" hidden="1">'на 01.09.2018'!$A$7:$J$415</definedName>
    <definedName name="Z_DC263B7F_7E05_4E66_AE9F_05D6DDE635B1_.wvu.FilterData" localSheetId="0" hidden="1">'на 01.09.2018'!$A$7:$H$157</definedName>
    <definedName name="Z_DC796824_ECED_4590_A3E8_8D5A3534C637_.wvu.FilterData" localSheetId="0" hidden="1">'на 01.09.2018'!$A$7:$H$157</definedName>
    <definedName name="Z_DCC1B134_1BA2_418E_B1D0_0938D8743370_.wvu.FilterData" localSheetId="0" hidden="1">'на 01.09.2018'!$A$7:$H$157</definedName>
    <definedName name="Z_DCC98630_5CE8_4EB8_B53F_29063CBFDB7B_.wvu.FilterData" localSheetId="0" hidden="1">'на 01.09.2018'!$A$7:$J$415</definedName>
    <definedName name="Z_DD479BCC_48E3_497E_81BC_9A58CD7AC8EF_.wvu.FilterData" localSheetId="0" hidden="1">'на 01.09.2018'!$A$7:$J$415</definedName>
    <definedName name="Z_DDA68DE5_EF86_4A52_97CD_589088C5FE7A_.wvu.FilterData" localSheetId="0" hidden="1">'на 01.09.2018'!$A$7:$H$157</definedName>
    <definedName name="Z_DE210091_3D77_4964_B6B2_443A728CBE9E_.wvu.FilterData" localSheetId="0" hidden="1">'на 01.09.2018'!$A$7:$J$415</definedName>
    <definedName name="Z_DE2C3999_6F3E_4D24_86CF_8803BF5FAA48_.wvu.FilterData" localSheetId="0" hidden="1">'на 01.09.2018'!$A$7:$J$60</definedName>
    <definedName name="Z_DEA6EDB2_F27D_4C8F_B061_FD80BEC5543F_.wvu.FilterData" localSheetId="0" hidden="1">'на 01.09.2018'!$A$7:$H$157</definedName>
    <definedName name="Z_DECE3245_1BE4_4A3F_B644_E8DE80612C1E_.wvu.FilterData" localSheetId="0" hidden="1">'на 01.09.2018'!$A$7:$J$415</definedName>
    <definedName name="Z_DF6B7D46_D8DB_447A_83A4_53EE18358CF2_.wvu.FilterData" localSheetId="0" hidden="1">'на 01.09.2018'!$A$7:$J$415</definedName>
    <definedName name="Z_DFB08918_D5A4_4224_AEA5_63620C0D53DD_.wvu.FilterData" localSheetId="0" hidden="1">'на 01.09.2018'!$A$7:$J$415</definedName>
    <definedName name="Z_E0178566_B0D6_4A04_941F_723DE4642B4A_.wvu.FilterData" localSheetId="0" hidden="1">'на 01.09.2018'!$A$7:$J$415</definedName>
    <definedName name="Z_E0415026_A3A4_4408_93D6_8180A1256A98_.wvu.FilterData" localSheetId="0" hidden="1">'на 01.09.2018'!$A$7:$J$415</definedName>
    <definedName name="Z_E06FEE19_D4C1_4288_ADA7_5CB65BBBB4B6_.wvu.FilterData" localSheetId="0" hidden="1">'на 01.09.2018'!$A$7:$J$415</definedName>
    <definedName name="Z_E0B34E03_0754_4713_9A98_5ACEE69C9E71_.wvu.FilterData" localSheetId="0" hidden="1">'на 01.09.2018'!$A$7:$H$157</definedName>
    <definedName name="Z_E1E7843B_3EC3_4FFF_9B1C_53E7DE6A4004_.wvu.FilterData" localSheetId="0" hidden="1">'на 01.09.2018'!$A$7:$H$157</definedName>
    <definedName name="Z_E25FE844_1AD8_4E16_B2DB_9033A702F13A_.wvu.FilterData" localSheetId="0" hidden="1">'на 01.09.2018'!$A$7:$H$157</definedName>
    <definedName name="Z_E2861A4E_263A_4BE6_9223_2DA352B0AD2D_.wvu.FilterData" localSheetId="0" hidden="1">'на 01.09.2018'!$A$7:$H$157</definedName>
    <definedName name="Z_E2FB76DF_1C94_4620_8087_FEE12FDAA3D2_.wvu.FilterData" localSheetId="0" hidden="1">'на 01.09.2018'!$A$7:$H$157</definedName>
    <definedName name="Z_E3C6ECC1_0F12_435D_9B36_B23F6133337F_.wvu.FilterData" localSheetId="0" hidden="1">'на 01.09.2018'!$A$7:$H$157</definedName>
    <definedName name="Z_E437F2F2_3B79_49F0_9901_D31498A163D7_.wvu.FilterData" localSheetId="0" hidden="1">'на 01.09.2018'!$A$7:$J$415</definedName>
    <definedName name="Z_E531BAEE_E556_4AEF_B35B_C675BD99939C_.wvu.FilterData" localSheetId="0" hidden="1">'на 01.09.2018'!$A$7:$J$415</definedName>
    <definedName name="Z_E563A17B_3B3B_4B28_89D6_A5FC82DB33C2_.wvu.FilterData" localSheetId="0" hidden="1">'на 01.09.2018'!$A$7:$J$415</definedName>
    <definedName name="Z_E5EC7523_F88D_4AD4_9A8D_84C16AB7BFC1_.wvu.FilterData" localSheetId="0" hidden="1">'на 01.09.2018'!$A$7:$J$415</definedName>
    <definedName name="Z_E6B0F607_AC37_4539_B427_EA5DBDA71490_.wvu.FilterData" localSheetId="0" hidden="1">'на 01.09.2018'!$A$7:$J$415</definedName>
    <definedName name="Z_E6F2229B_648C_45EB_AFDD_48E1933E9057_.wvu.FilterData" localSheetId="0" hidden="1">'на 01.09.2018'!$A$7:$J$415</definedName>
    <definedName name="Z_E79ABD49_719F_4887_A43D_3DE66BF8AD95_.wvu.FilterData" localSheetId="0" hidden="1">'на 01.09.2018'!$A$7:$J$415</definedName>
    <definedName name="Z_E818C85D_F563_4BCC_9747_0856B0207D9A_.wvu.FilterData" localSheetId="0" hidden="1">'на 01.09.2018'!$A$7:$J$415</definedName>
    <definedName name="Z_E85A9955_A3DD_46D7_A4A3_9B67A0E2B00C_.wvu.FilterData" localSheetId="0" hidden="1">'на 01.09.2018'!$A$7:$J$415</definedName>
    <definedName name="Z_E85CF805_B7EC_4B8E_BF6B_2D35F453C813_.wvu.FilterData" localSheetId="0" hidden="1">'на 01.09.2018'!$A$7:$J$415</definedName>
    <definedName name="Z_E8619C4F_9D0C_40CF_8636_CF30BDB53D78_.wvu.FilterData" localSheetId="0" hidden="1">'на 01.09.2018'!$A$7:$J$415</definedName>
    <definedName name="Z_E86B59AB_8419_4B63_BADC_4C4DB9795CAA_.wvu.FilterData" localSheetId="0" hidden="1">'на 01.09.2018'!$A$7:$J$415</definedName>
    <definedName name="Z_E88E1D11_18C0_4724_9D4F_2C85DDF57564_.wvu.FilterData" localSheetId="0" hidden="1">'на 01.09.2018'!$A$7:$H$157</definedName>
    <definedName name="Z_E8E447B7_386A_4449_A267_EA8A8ED2E9DF_.wvu.FilterData" localSheetId="0" hidden="1">'на 01.09.2018'!$A$7:$J$415</definedName>
    <definedName name="Z_E952215A_EF2B_4724_A091_1F77A330F7A6_.wvu.FilterData" localSheetId="0" hidden="1">'на 01.09.2018'!$A$7:$J$415</definedName>
    <definedName name="Z_E9A4F66F_BB40_4C19_8750_6E61AF1D74A1_.wvu.FilterData" localSheetId="0" hidden="1">'на 01.09.2018'!$A$7:$J$415</definedName>
    <definedName name="Z_EA234825_5817_4C50_AC45_83D70F061045_.wvu.FilterData" localSheetId="0" hidden="1">'на 01.09.2018'!$A$7:$J$415</definedName>
    <definedName name="Z_EA26BD39_D295_43F0_9554_645E38E73803_.wvu.FilterData" localSheetId="0" hidden="1">'на 01.09.2018'!$A$7:$J$415</definedName>
    <definedName name="Z_EA769D6D_3269_481D_9974_BC10C6C55FF6_.wvu.FilterData" localSheetId="0" hidden="1">'на 01.09.2018'!$A$7:$H$157</definedName>
    <definedName name="Z_EAEC0497_D454_492F_A78A_948CBC8B7349_.wvu.FilterData" localSheetId="0" hidden="1">'на 01.09.2018'!$A$7:$J$415</definedName>
    <definedName name="Z_EB2D8BE6_72BC_4D23_BEC7_DBF109493B0C_.wvu.FilterData" localSheetId="0" hidden="1">'на 01.09.2018'!$A$7:$J$415</definedName>
    <definedName name="Z_EBCDBD63_50FE_4D52_B280_2A723FA77236_.wvu.FilterData" localSheetId="0" hidden="1">'на 01.09.2018'!$A$7:$H$157</definedName>
    <definedName name="Z_EC6B58CC_C695_4EAF_B026_DA7CE6279D7A_.wvu.FilterData" localSheetId="0" hidden="1">'на 01.09.2018'!$A$7:$J$415</definedName>
    <definedName name="Z_EC741CE0_C720_481D_9CFE_596247B0CF36_.wvu.FilterData" localSheetId="0" hidden="1">'на 01.09.2018'!$A$7:$J$415</definedName>
    <definedName name="Z_EC7DFC56_670B_4634_9C36_1A0E9779A8AB_.wvu.FilterData" localSheetId="0" hidden="1">'на 01.09.2018'!$A$7:$J$415</definedName>
    <definedName name="Z_ED74FBD3_DF35_4798_8C2A_7ADA46D140AA_.wvu.FilterData" localSheetId="0" hidden="1">'на 01.09.2018'!$A$7:$H$157</definedName>
    <definedName name="Z_EF1610FE_843B_4864_9DAD_05F697DD47DC_.wvu.FilterData" localSheetId="0" hidden="1">'на 01.09.2018'!$A$7:$J$415</definedName>
    <definedName name="Z_EFFADE78_6F23_4B5D_AE74_3E82BA29B398_.wvu.FilterData" localSheetId="0" hidden="1">'на 01.09.2018'!$A$7:$H$157</definedName>
    <definedName name="Z_F05EFB87_3BE7_41AF_8465_1EA73F5E8818_.wvu.FilterData" localSheetId="0" hidden="1">'на 01.09.2018'!$A$7:$J$415</definedName>
    <definedName name="Z_F0EB967D_F079_4FD4_AD5F_5BA84E405B49_.wvu.FilterData" localSheetId="0" hidden="1">'на 01.09.2018'!$A$7:$J$415</definedName>
    <definedName name="Z_F140A98E_30AA_4FD0_8B93_08F8951EDE5E_.wvu.FilterData" localSheetId="0" hidden="1">'на 01.09.2018'!$A$7:$H$157</definedName>
    <definedName name="Z_F2110B0B_AAE7_42F0_B553_C360E9249AD4_.wvu.Cols" localSheetId="0" hidden="1">'на 01.09.2018'!#REF!,'на 01.09.2018'!#REF!,'на 01.09.2018'!$K:$BN</definedName>
    <definedName name="Z_F2110B0B_AAE7_42F0_B553_C360E9249AD4_.wvu.FilterData" localSheetId="0" hidden="1">'на 01.09.2018'!$A$7:$J$415</definedName>
    <definedName name="Z_F2110B0B_AAE7_42F0_B553_C360E9249AD4_.wvu.PrintArea" localSheetId="0" hidden="1">'на 01.09.2018'!$A$1:$BN$207</definedName>
    <definedName name="Z_F2110B0B_AAE7_42F0_B553_C360E9249AD4_.wvu.PrintTitles" localSheetId="0" hidden="1">'на 01.09.2018'!$5:$7</definedName>
    <definedName name="Z_F2B210B3_A608_46A5_94E1_E525F8F6A2C4_.wvu.FilterData" localSheetId="0" hidden="1">'на 01.09.2018'!$A$7:$J$415</definedName>
    <definedName name="Z_F30FADD4_07E9_4B4F_B53A_86E542EF0570_.wvu.FilterData" localSheetId="0" hidden="1">'на 01.09.2018'!$A$7:$J$415</definedName>
    <definedName name="Z_F31E06D7_BB46_4306_AC80_7D867336978C_.wvu.FilterData" localSheetId="0" hidden="1">'на 01.09.2018'!$A$7:$J$415</definedName>
    <definedName name="Z_F338BCFF_FE37_4512_82DE_8C10862CD583_.wvu.FilterData" localSheetId="0" hidden="1">'на 01.09.2018'!$A$7:$J$415</definedName>
    <definedName name="Z_F34EC6B1_390D_4B75_852C_F8775ACC3B29_.wvu.FilterData" localSheetId="0" hidden="1">'на 01.09.2018'!$A$7:$J$415</definedName>
    <definedName name="Z_F3E148B1_ED1B_4330_84E7_EFC4722C807A_.wvu.FilterData" localSheetId="0" hidden="1">'на 01.09.2018'!$A$7:$J$415</definedName>
    <definedName name="Z_F3F1BB49_52AF_48BB_95BC_060170851629_.wvu.FilterData" localSheetId="0" hidden="1">'на 01.09.2018'!$A$7:$J$415</definedName>
    <definedName name="Z_F413BB5D_EA53_42FB_84EF_A630DFA6E3CE_.wvu.FilterData" localSheetId="0" hidden="1">'на 01.09.2018'!$A$7:$J$415</definedName>
    <definedName name="Z_F424C8EB_1FD1_4B7C_BB16_C87F07FB1A66_.wvu.FilterData" localSheetId="0" hidden="1">'на 01.09.2018'!$A$7:$J$415</definedName>
    <definedName name="Z_F4D51502_0CCD_4E1C_8387_D94D30666E39_.wvu.FilterData" localSheetId="0" hidden="1">'на 01.09.2018'!$A$7:$J$415</definedName>
    <definedName name="Z_F52002B9_A233_461F_9C02_2195A969869E_.wvu.FilterData" localSheetId="0" hidden="1">'на 01.09.2018'!$A$7:$J$415</definedName>
    <definedName name="Z_F5904F57_BE1E_4C1A_B9F2_3334C6090028_.wvu.FilterData" localSheetId="0" hidden="1">'на 01.09.2018'!$A$7:$J$415</definedName>
    <definedName name="Z_F5F50589_1DF0_4A91_A5AE_A081904AF6B0_.wvu.FilterData" localSheetId="0" hidden="1">'на 01.09.2018'!$A$7:$J$415</definedName>
    <definedName name="Z_F675BEC0_5D51_42CD_8359_31DF2F226166_.wvu.FilterData" localSheetId="0" hidden="1">'на 01.09.2018'!$A$7:$J$415</definedName>
    <definedName name="Z_F6F4D1CA_4991_462D_A51D_FD0D91822706_.wvu.FilterData" localSheetId="0" hidden="1">'на 01.09.2018'!$A$7:$J$415</definedName>
    <definedName name="Z_F7FC106B_79FE_40D3_AA43_206A7284AC4B_.wvu.FilterData" localSheetId="0" hidden="1">'на 01.09.2018'!$A$7:$J$415</definedName>
    <definedName name="Z_F8CD48ED_A67F_492E_A417_09D352E93E12_.wvu.FilterData" localSheetId="0" hidden="1">'на 01.09.2018'!$A$7:$H$157</definedName>
    <definedName name="Z_F8E4304E_2CC4_4F73_A08A_BA6FE8EB77EF_.wvu.FilterData" localSheetId="0" hidden="1">'на 01.09.2018'!$A$7:$J$415</definedName>
    <definedName name="Z_F9AF50D2_05C8_4D13_9F15_43FAA7F1CB7A_.wvu.FilterData" localSheetId="0" hidden="1">'на 01.09.2018'!$A$7:$J$415</definedName>
    <definedName name="Z_F9F96D65_7E5D_4EDB_B47B_CD800EE8793F_.wvu.FilterData" localSheetId="0" hidden="1">'на 01.09.2018'!$A$7:$H$157</definedName>
    <definedName name="Z_FA263ADC_F7F9_4F21_8D0A_B162CFE58321_.wvu.FilterData" localSheetId="0" hidden="1">'на 01.09.2018'!$A$7:$J$415</definedName>
    <definedName name="Z_FA47CA05_CCF1_4EDC_AAF6_26967695B1D8_.wvu.FilterData" localSheetId="0" hidden="1">'на 01.09.2018'!$A$7:$J$415</definedName>
    <definedName name="Z_FA687933_7694_4C0F_8982_34C11239740C_.wvu.FilterData" localSheetId="0" hidden="1">'на 01.09.2018'!$A$7:$J$415</definedName>
    <definedName name="Z_FAEA1540_FB92_4A7F_8E18_381E2C6FAF74_.wvu.FilterData" localSheetId="0" hidden="1">'на 01.09.2018'!$A$7:$H$157</definedName>
    <definedName name="Z_FB2B2898_07E8_4F64_9660_A5CFE0C3B2A1_.wvu.FilterData" localSheetId="0" hidden="1">'на 01.09.2018'!$A$7:$J$415</definedName>
    <definedName name="Z_FBEEEF36_B47B_4551_8D8A_904E9E1222D4_.wvu.FilterData" localSheetId="0" hidden="1">'на 01.09.2018'!$A$7:$H$157</definedName>
    <definedName name="Z_FC5D3D29_E6B6_4724_B01C_EFC5C58D36F7_.wvu.FilterData" localSheetId="0" hidden="1">'на 01.09.2018'!$A$7:$J$415</definedName>
    <definedName name="Z_FC921717_EFFF_4C5F_AE15_5DB48A6B2DDC_.wvu.FilterData" localSheetId="0" hidden="1">'на 01.09.2018'!$A$7:$J$415</definedName>
    <definedName name="Z_FCFEE462_86B3_4D22_A291_C53135F468F2_.wvu.FilterData" localSheetId="0" hidden="1">'на 01.09.2018'!$A$7:$J$415</definedName>
    <definedName name="Z_FD01F790_1BBF_4238_916B_FA56833C331E_.wvu.FilterData" localSheetId="0" hidden="1">'на 01.09.2018'!$A$7:$J$415</definedName>
    <definedName name="Z_FD0E1B66_1ED2_4768_AEAA_4813773FCD1B_.wvu.FilterData" localSheetId="0" hidden="1">'на 01.09.2018'!$A$7:$H$157</definedName>
    <definedName name="Z_FD5CEF9A_4499_4018_A32D_B5C5AF11D935_.wvu.FilterData" localSheetId="0" hidden="1">'на 01.09.2018'!$A$7:$J$415</definedName>
    <definedName name="Z_FD66CF31_1A62_4649_ABF8_67009C9EEFA8_.wvu.FilterData" localSheetId="0" hidden="1">'на 01.09.2018'!$A$7:$J$415</definedName>
    <definedName name="Z_FDE37E7A_0D62_48F6_B80B_D6356ECC791B_.wvu.FilterData" localSheetId="0" hidden="1">'на 01.09.2018'!$A$7:$J$415</definedName>
    <definedName name="Z_FE9D531A_F987_4486_AC6F_37568587E0CC_.wvu.FilterData" localSheetId="0" hidden="1">'на 01.09.2018'!$A$7:$J$415</definedName>
    <definedName name="Z_FEE18FC2_E5D2_4C59_B7D0_FDF82F2008D4_.wvu.FilterData" localSheetId="0" hidden="1">'на 01.09.2018'!$A$7:$J$415</definedName>
    <definedName name="Z_FEF0FD9C_0AF1_4157_A391_071CD507BEBA_.wvu.FilterData" localSheetId="0" hidden="1">'на 01.09.2018'!$A$7:$J$415</definedName>
    <definedName name="Z_FEFFCD5F_F237_4316_B50A_6C71D0FF3363_.wvu.FilterData" localSheetId="0" hidden="1">'на 01.09.2018'!$A$7:$J$415</definedName>
    <definedName name="Z_FF7CC20D_CA9E_46D2_A113_9EB09E8A7DF6_.wvu.FilterData" localSheetId="0" hidden="1">'на 01.09.2018'!$A$7:$H$157</definedName>
    <definedName name="Z_FF7F531F_28CE_4C28_BA81_DE242DB82E03_.wvu.FilterData" localSheetId="0" hidden="1">'на 01.09.2018'!$A$7:$J$415</definedName>
    <definedName name="Z_FF9EFDBE_F5FD_432E_96BA_C22D4E9B91D4_.wvu.FilterData" localSheetId="0" hidden="1">'на 01.09.2018'!$A$7:$J$415</definedName>
    <definedName name="Z_FFBF84C0_8EC1_41E5_A130_1EB26E22D86E_.wvu.FilterData" localSheetId="0" hidden="1">'на 01.09.2018'!$A$7:$J$415</definedName>
    <definedName name="_xlnm.Print_Titles" localSheetId="0">'на 01.09.2018'!$5:$8</definedName>
    <definedName name="_xlnm.Print_Area" localSheetId="0">'на 01.09.2018'!$A$1:$J$213</definedName>
  </definedNames>
  <calcPr calcId="144525" fullPrecision="0"/>
  <customWorkbookViews>
    <customWorkbookView name="Вершинина Мария Игоревна - Личное представление" guid="{A0A3CD9B-2436-40D7-91DB-589A95FBBF00}" mergeInterval="0" personalView="1" maximized="1" windowWidth="1276" windowHeight="759" tabRatio="518" activeSheetId="1"/>
    <customWorkbookView name="Залецкая Ольга Генадьевна - Личное представление" guid="{6E4A7295-8CE0-4D28-ABEF-D38EBAE7C204}" mergeInterval="0" personalView="1" maximized="1" xWindow="-8" yWindow="-8" windowWidth="1936" windowHeight="1056" tabRatio="440" activeSheetId="1"/>
    <customWorkbookView name="Козлова Анастасия Сергеевна - Личное представление" guid="{0CCCFAED-79CE-4449-BC23-D60C794B65C2}" mergeInterval="0" personalView="1" maximized="1" windowWidth="1276" windowHeight="719" tabRatio="518" activeSheetId="1"/>
    <customWorkbookView name="Перевощикова Анна Васильевна - Личное представление" guid="{CCF533A2-322B-40E2-88B2-065E6D1D35B4}" mergeInterval="0" personalView="1" maximized="1" xWindow="-8" yWindow="-8" windowWidth="1936" windowHeight="1056" tabRatio="440" activeSheetId="1"/>
    <customWorkbookView name="kaa - Личное представление" guid="{7B245AB0-C2AF-4822-BFC4-2399F85856C1}" mergeInterval="0" personalView="1" maximized="1" xWindow="1" yWindow="1" windowWidth="1280" windowHeight="803"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Анастасия Вячеславовна - Личное представление" guid="{F2110B0B-AAE7-42F0-B553-C360E9249AD4}" mergeInterval="0" personalView="1" maximized="1" windowWidth="1276" windowHeight="779"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User - Личное представление" guid="{D20DFCFE-63F9-4265-B37B-4F36C46DF159}" mergeInterval="0" personalView="1" maximized="1" xWindow="-8" yWindow="-8" windowWidth="1296" windowHeight="1000" tabRatio="518" activeSheetId="1"/>
    <customWorkbookView name="pav - Личное представление" guid="{539CB3DF-9B66-4BE7-9074-8CE0405EB8A6}" mergeInterval="0" personalView="1" maximized="1" xWindow="1" yWindow="1" windowWidth="1276" windowHeight="794" tabRatio="518" activeSheetId="1"/>
    <customWorkbookView name="kou - Личное представление" guid="{998B8119-4FF3-4A16-838D-539C6AE34D55}" mergeInterval="0" personalView="1" maximized="1" windowWidth="1148" windowHeight="645"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Минакова Оксана Сергеевна - Личное представление" guid="{45DE1976-7F07-4EB4-8A9C-FB72D060BEFA}" mergeInterval="0" personalView="1" maximized="1" xWindow="-8" yWindow="-8" windowWidth="1296" windowHeight="1000" tabRatio="518" activeSheetId="1"/>
    <customWorkbookView name="Астахова Анна Владимировна - Личное представление" guid="{13BE7114-35DF-4699-8779-61985C68F6C3}" mergeInterval="0" personalView="1" maximized="1" xWindow="-8" yWindow="-8" windowWidth="1296" windowHeight="1000" tabRatio="518" activeSheetId="1" showComments="commIndAndComment"/>
    <customWorkbookView name="Рогожина Ольга Сергеевна - Личное представление" guid="{BEA0FDBA-BB07-4C19-8BBD-5E57EE395C09}" mergeInterval="0" personalView="1" maximized="1" windowWidth="1276" windowHeight="823" tabRatio="518" activeSheetId="1"/>
    <customWorkbookView name="Маганёва Екатерина Николаевна - Личное представление" guid="{CA384592-0CFD-4322-A4EB-34EC04693944}" mergeInterval="0" personalView="1" maximized="1" xWindow="-8" yWindow="-8" windowWidth="1296" windowHeight="1000" tabRatio="355"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s>
  <fileRecoveryPr autoRecover="0"/>
</workbook>
</file>

<file path=xl/calcChain.xml><?xml version="1.0" encoding="utf-8"?>
<calcChain xmlns="http://schemas.openxmlformats.org/spreadsheetml/2006/main">
  <c r="I39" i="1" l="1"/>
  <c r="E193" i="1"/>
  <c r="I169" i="1" l="1"/>
  <c r="I51" i="1"/>
  <c r="I77" i="1"/>
  <c r="I76" i="1"/>
  <c r="E40" i="1"/>
  <c r="D77" i="1"/>
  <c r="D76" i="1"/>
  <c r="I25" i="1"/>
  <c r="E26" i="1" l="1"/>
  <c r="H106" i="1" l="1"/>
  <c r="F106" i="1"/>
  <c r="I104" i="1"/>
  <c r="G104" i="1"/>
  <c r="E104" i="1"/>
  <c r="D104" i="1"/>
  <c r="C104" i="1"/>
  <c r="F104" i="1" l="1"/>
  <c r="H188" i="1" l="1"/>
  <c r="F188" i="1"/>
  <c r="D113" i="1"/>
  <c r="D71" i="1" l="1"/>
  <c r="I26" i="1"/>
  <c r="H180" i="1" l="1"/>
  <c r="C49" i="1" l="1"/>
  <c r="E210" i="1"/>
  <c r="I168" i="1" l="1"/>
  <c r="G76" i="1" l="1"/>
  <c r="E76" i="1"/>
  <c r="C76" i="1"/>
  <c r="G77" i="1"/>
  <c r="E77" i="1"/>
  <c r="C77" i="1"/>
  <c r="H83" i="1"/>
  <c r="F83" i="1"/>
  <c r="H82" i="1"/>
  <c r="F82" i="1"/>
  <c r="I80" i="1"/>
  <c r="G80" i="1"/>
  <c r="E80" i="1"/>
  <c r="D80" i="1"/>
  <c r="C80" i="1"/>
  <c r="F80" i="1" l="1"/>
  <c r="H80" i="1"/>
  <c r="F148" i="1"/>
  <c r="F147" i="1"/>
  <c r="E146" i="1"/>
  <c r="G146" i="1"/>
  <c r="D92" i="1" l="1"/>
  <c r="F94" i="1"/>
  <c r="I92" i="1"/>
  <c r="G92" i="1"/>
  <c r="E92" i="1"/>
  <c r="H92" i="1" l="1"/>
  <c r="F92" i="1"/>
  <c r="E169" i="1" l="1"/>
  <c r="E170" i="1"/>
  <c r="I170" i="1"/>
  <c r="H187" i="1" l="1"/>
  <c r="H167" i="1" l="1"/>
  <c r="F167" i="1"/>
  <c r="I128" i="1"/>
  <c r="I32" i="1" l="1"/>
  <c r="I194" i="1" l="1"/>
  <c r="I193" i="1"/>
  <c r="E207" i="1" l="1"/>
  <c r="I147" i="1" l="1"/>
  <c r="G29" i="1"/>
  <c r="I113" i="1"/>
  <c r="G113" i="1"/>
  <c r="E113" i="1"/>
  <c r="I112" i="1"/>
  <c r="G112" i="1"/>
  <c r="D112" i="1"/>
  <c r="E112" i="1"/>
  <c r="I146" i="1" l="1"/>
  <c r="D70" i="1"/>
  <c r="I57" i="1"/>
  <c r="F210" i="1" l="1"/>
  <c r="H210" i="1"/>
  <c r="C207" i="1" l="1"/>
  <c r="D207" i="1" l="1"/>
  <c r="I98" i="1" l="1"/>
  <c r="G98" i="1"/>
  <c r="E98" i="1"/>
  <c r="D98" i="1"/>
  <c r="C98" i="1"/>
  <c r="F98" i="1" l="1"/>
  <c r="D32" i="1"/>
  <c r="H32" i="1" l="1"/>
  <c r="I141" i="1"/>
  <c r="H89" i="1" l="1"/>
  <c r="H77" i="1" s="1"/>
  <c r="F89" i="1"/>
  <c r="F77" i="1" s="1"/>
  <c r="H88" i="1"/>
  <c r="H76" i="1" s="1"/>
  <c r="F88" i="1"/>
  <c r="F76" i="1" s="1"/>
  <c r="I86" i="1"/>
  <c r="G86" i="1"/>
  <c r="E86" i="1"/>
  <c r="D86" i="1"/>
  <c r="C86" i="1"/>
  <c r="F86" i="1" l="1"/>
  <c r="H86" i="1"/>
  <c r="F40" i="1"/>
  <c r="C158" i="1" l="1"/>
  <c r="C21" i="1" l="1"/>
  <c r="I69" i="1" l="1"/>
  <c r="H69" i="1"/>
  <c r="G69" i="1"/>
  <c r="F69" i="1"/>
  <c r="I73" i="1"/>
  <c r="H73" i="1"/>
  <c r="G73" i="1"/>
  <c r="F73" i="1"/>
  <c r="H40" i="1"/>
  <c r="G37" i="1" l="1"/>
  <c r="H38" i="1" l="1"/>
  <c r="F38" i="1"/>
  <c r="E37" i="1"/>
  <c r="I74" i="1" l="1"/>
  <c r="G74" i="1"/>
  <c r="E74" i="1"/>
  <c r="D74" i="1"/>
  <c r="C74" i="1"/>
  <c r="F74" i="1" l="1"/>
  <c r="H74" i="1"/>
  <c r="F160" i="1" l="1"/>
  <c r="E33" i="1" l="1"/>
  <c r="F26" i="1" l="1"/>
  <c r="G124" i="1" l="1"/>
  <c r="G125" i="1"/>
  <c r="E125" i="1"/>
  <c r="G134" i="1"/>
  <c r="F130" i="1"/>
  <c r="F129" i="1"/>
  <c r="H130" i="1"/>
  <c r="H129" i="1"/>
  <c r="F180" i="1" l="1"/>
  <c r="H160" i="1" l="1"/>
  <c r="H161" i="1"/>
  <c r="D158" i="1"/>
  <c r="C37" i="1" l="1"/>
  <c r="C124" i="1" l="1"/>
  <c r="E162" i="1" l="1"/>
  <c r="F162" i="1" s="1"/>
  <c r="I29" i="1" l="1"/>
  <c r="I38" i="1"/>
  <c r="D37" i="1"/>
  <c r="C43" i="1" l="1"/>
  <c r="H209" i="1" l="1"/>
  <c r="H208" i="1"/>
  <c r="F208" i="1"/>
  <c r="F45" i="1" l="1"/>
  <c r="I124" i="1" l="1"/>
  <c r="C123" i="1"/>
  <c r="D184" i="1" l="1"/>
  <c r="C29" i="1"/>
  <c r="I152" i="1" l="1"/>
  <c r="I207" i="1" l="1"/>
  <c r="G207" i="1"/>
  <c r="F209" i="1"/>
  <c r="H207" i="1" l="1"/>
  <c r="F207" i="1"/>
  <c r="H131" i="1" l="1"/>
  <c r="I37" i="1" l="1"/>
  <c r="H45" i="1"/>
  <c r="H46" i="1"/>
  <c r="E34" i="1" l="1"/>
  <c r="D178" i="1"/>
  <c r="E178" i="1"/>
  <c r="G178" i="1"/>
  <c r="I178" i="1"/>
  <c r="C178" i="1"/>
  <c r="H178" i="1" l="1"/>
  <c r="E29" i="1"/>
  <c r="F178" i="1"/>
  <c r="D43" i="1" l="1"/>
  <c r="G140" i="1"/>
  <c r="C140" i="1"/>
  <c r="G13" i="1" l="1"/>
  <c r="H119" i="1"/>
  <c r="F119" i="1"/>
  <c r="H118" i="1"/>
  <c r="F118" i="1"/>
  <c r="I116" i="1"/>
  <c r="G116" i="1"/>
  <c r="E116" i="1"/>
  <c r="D116" i="1"/>
  <c r="C116" i="1"/>
  <c r="E115" i="1"/>
  <c r="E73" i="1" s="1"/>
  <c r="D115" i="1"/>
  <c r="C115" i="1"/>
  <c r="C73" i="1" s="1"/>
  <c r="I114" i="1"/>
  <c r="G114" i="1"/>
  <c r="E114" i="1"/>
  <c r="D114" i="1"/>
  <c r="C114" i="1"/>
  <c r="I71" i="1"/>
  <c r="G71" i="1"/>
  <c r="E71" i="1"/>
  <c r="C113" i="1"/>
  <c r="C71" i="1" s="1"/>
  <c r="I70" i="1"/>
  <c r="E70" i="1"/>
  <c r="C112" i="1"/>
  <c r="E111" i="1"/>
  <c r="E69" i="1" s="1"/>
  <c r="D111" i="1"/>
  <c r="C111" i="1"/>
  <c r="I67" i="1"/>
  <c r="C70" i="1" l="1"/>
  <c r="C64" i="1" s="1"/>
  <c r="C69" i="1"/>
  <c r="C63" i="1" s="1"/>
  <c r="C10" i="1" s="1"/>
  <c r="D69" i="1"/>
  <c r="D73" i="1"/>
  <c r="H26" i="1"/>
  <c r="I110" i="1"/>
  <c r="D110" i="1"/>
  <c r="E110" i="1"/>
  <c r="C110" i="1"/>
  <c r="F112" i="1"/>
  <c r="F70" i="1" s="1"/>
  <c r="F113" i="1"/>
  <c r="F71" i="1" s="1"/>
  <c r="H113" i="1"/>
  <c r="H71" i="1" s="1"/>
  <c r="G70" i="1"/>
  <c r="F116" i="1"/>
  <c r="H116" i="1"/>
  <c r="C68" i="1" l="1"/>
  <c r="E65" i="1"/>
  <c r="I66" i="1"/>
  <c r="I68" i="1"/>
  <c r="D68" i="1"/>
  <c r="F110" i="1"/>
  <c r="E68" i="1"/>
  <c r="H112" i="1"/>
  <c r="H70" i="1" s="1"/>
  <c r="G110" i="1"/>
  <c r="H110" i="1" s="1"/>
  <c r="F68" i="1" l="1"/>
  <c r="G68" i="1"/>
  <c r="H68" i="1" s="1"/>
  <c r="F32" i="1" l="1"/>
  <c r="G123" i="1"/>
  <c r="G63" i="1" s="1"/>
  <c r="G10" i="1" s="1"/>
  <c r="G128" i="1" l="1"/>
  <c r="I43" i="1" l="1"/>
  <c r="I21" i="1"/>
  <c r="G21" i="1"/>
  <c r="D21" i="1" l="1"/>
  <c r="H186" i="1"/>
  <c r="F186" i="1"/>
  <c r="H21" i="1" l="1"/>
  <c r="I188" i="1"/>
  <c r="I13" i="1" l="1"/>
  <c r="F187" i="1"/>
  <c r="I184" i="1"/>
  <c r="G14" i="1" l="1"/>
  <c r="C165" i="1" l="1"/>
  <c r="I191" i="1"/>
  <c r="E194" i="1"/>
  <c r="G43" i="1" l="1"/>
  <c r="F46" i="1"/>
  <c r="E43" i="1"/>
  <c r="E58" i="1" l="1"/>
  <c r="E12" i="1" s="1"/>
  <c r="E21" i="1" l="1"/>
  <c r="F21" i="1" s="1"/>
  <c r="I49" i="1" l="1"/>
  <c r="G184" i="1" l="1"/>
  <c r="I125" i="1" l="1"/>
  <c r="I65" i="1" s="1"/>
  <c r="I12" i="1" s="1"/>
  <c r="I64" i="1"/>
  <c r="I11" i="1" s="1"/>
  <c r="I123" i="1"/>
  <c r="I63" i="1" s="1"/>
  <c r="I10" i="1" s="1"/>
  <c r="I140" i="1"/>
  <c r="I62" i="1" l="1"/>
  <c r="I122" i="1"/>
  <c r="H170" i="1" l="1"/>
  <c r="F170" i="1"/>
  <c r="H194" i="1" l="1"/>
  <c r="G198" i="1" l="1"/>
  <c r="I198" i="1" l="1"/>
  <c r="D55" i="1"/>
  <c r="I14" i="1" l="1"/>
  <c r="I9" i="1" s="1"/>
  <c r="E198" i="1"/>
  <c r="D198" i="1"/>
  <c r="C198" i="1"/>
  <c r="H39" i="1" l="1"/>
  <c r="F39" i="1"/>
  <c r="I134" i="1"/>
  <c r="H51" i="1"/>
  <c r="G49" i="1"/>
  <c r="D49" i="1"/>
  <c r="F194" i="1"/>
  <c r="F51" i="1"/>
  <c r="E49" i="1" l="1"/>
  <c r="F37" i="1"/>
  <c r="H37" i="1"/>
  <c r="H49" i="1"/>
  <c r="F49" i="1" l="1"/>
  <c r="F43" i="1"/>
  <c r="H43" i="1"/>
  <c r="H25" i="1"/>
  <c r="H164" i="1"/>
  <c r="F164" i="1"/>
  <c r="I158" i="1"/>
  <c r="I55" i="1"/>
  <c r="F169" i="1"/>
  <c r="F168" i="1"/>
  <c r="H169" i="1"/>
  <c r="H168" i="1"/>
  <c r="I165" i="1"/>
  <c r="G165" i="1"/>
  <c r="E165" i="1"/>
  <c r="D165" i="1"/>
  <c r="F25" i="1"/>
  <c r="G158" i="1" l="1"/>
  <c r="H165" i="1"/>
  <c r="H162" i="1"/>
  <c r="F165" i="1"/>
  <c r="D29" i="1"/>
  <c r="H29" i="1" l="1"/>
  <c r="F29" i="1"/>
  <c r="H158" i="1"/>
  <c r="E184" i="1" l="1"/>
  <c r="C184" i="1"/>
  <c r="G55" i="1"/>
  <c r="H184" i="1" l="1"/>
  <c r="F184" i="1"/>
  <c r="D191" i="1"/>
  <c r="E191" i="1"/>
  <c r="G191" i="1"/>
  <c r="C191" i="1"/>
  <c r="H193" i="1"/>
  <c r="F193" i="1"/>
  <c r="F161" i="1" l="1"/>
  <c r="E158" i="1"/>
  <c r="H191" i="1"/>
  <c r="F191" i="1"/>
  <c r="G152" i="1"/>
  <c r="E152" i="1"/>
  <c r="D152" i="1"/>
  <c r="C152" i="1"/>
  <c r="H148" i="1"/>
  <c r="H147" i="1"/>
  <c r="D146" i="1"/>
  <c r="C146" i="1"/>
  <c r="H141" i="1"/>
  <c r="F141" i="1"/>
  <c r="E140" i="1"/>
  <c r="D140" i="1"/>
  <c r="H136" i="1"/>
  <c r="F136" i="1"/>
  <c r="E134" i="1"/>
  <c r="D134" i="1"/>
  <c r="C134" i="1"/>
  <c r="F131" i="1"/>
  <c r="E128" i="1"/>
  <c r="D128" i="1"/>
  <c r="C128" i="1"/>
  <c r="E127" i="1"/>
  <c r="D127" i="1"/>
  <c r="C127" i="1"/>
  <c r="C67" i="1" s="1"/>
  <c r="E126" i="1"/>
  <c r="D126" i="1"/>
  <c r="C126" i="1"/>
  <c r="C66" i="1" s="1"/>
  <c r="C13" i="1" s="1"/>
  <c r="G65" i="1"/>
  <c r="G12" i="1" s="1"/>
  <c r="D125" i="1"/>
  <c r="C125" i="1"/>
  <c r="C65" i="1" s="1"/>
  <c r="C12" i="1" s="1"/>
  <c r="G64" i="1"/>
  <c r="G11" i="1" s="1"/>
  <c r="D124" i="1"/>
  <c r="C11" i="1"/>
  <c r="D123" i="1"/>
  <c r="D64" i="1" l="1"/>
  <c r="D65" i="1"/>
  <c r="D63" i="1"/>
  <c r="E67" i="1"/>
  <c r="E124" i="1"/>
  <c r="F158" i="1"/>
  <c r="E66" i="1"/>
  <c r="E13" i="1" s="1"/>
  <c r="E123" i="1"/>
  <c r="F123" i="1" s="1"/>
  <c r="D67" i="1"/>
  <c r="D66" i="1"/>
  <c r="C62" i="1"/>
  <c r="C122" i="1"/>
  <c r="F128" i="1"/>
  <c r="F140" i="1"/>
  <c r="H125" i="1"/>
  <c r="G122" i="1"/>
  <c r="C14" i="1"/>
  <c r="D122" i="1"/>
  <c r="H124" i="1"/>
  <c r="F125" i="1"/>
  <c r="H128" i="1"/>
  <c r="H123" i="1"/>
  <c r="F134" i="1"/>
  <c r="H134" i="1"/>
  <c r="H140" i="1"/>
  <c r="H146" i="1"/>
  <c r="D13" i="1" l="1"/>
  <c r="D12" i="1"/>
  <c r="D10" i="1"/>
  <c r="D11" i="1"/>
  <c r="D62" i="1"/>
  <c r="C9" i="1"/>
  <c r="E122" i="1"/>
  <c r="F122" i="1" s="1"/>
  <c r="E14" i="1"/>
  <c r="E64" i="1"/>
  <c r="E11" i="1" s="1"/>
  <c r="F146" i="1"/>
  <c r="E63" i="1"/>
  <c r="E10" i="1" s="1"/>
  <c r="D14" i="1"/>
  <c r="F124" i="1"/>
  <c r="H122" i="1"/>
  <c r="H10" i="1" l="1"/>
  <c r="H11" i="1"/>
  <c r="H13" i="1"/>
  <c r="H14" i="1"/>
  <c r="F11" i="1"/>
  <c r="F10" i="1"/>
  <c r="F14" i="1"/>
  <c r="H12" i="1"/>
  <c r="F12" i="1"/>
  <c r="F13" i="1"/>
  <c r="D9" i="1"/>
  <c r="E62" i="1"/>
  <c r="F62" i="1" s="1"/>
  <c r="F64" i="1"/>
  <c r="F63" i="1"/>
  <c r="H63" i="1"/>
  <c r="G62" i="1"/>
  <c r="H62" i="1" s="1"/>
  <c r="H64" i="1"/>
  <c r="G9" i="1"/>
  <c r="H65" i="1"/>
  <c r="F65" i="1"/>
  <c r="H9" i="1" l="1"/>
  <c r="E9" i="1"/>
  <c r="F9" i="1" s="1"/>
  <c r="H57" i="1" l="1"/>
  <c r="F57" i="1"/>
  <c r="E55" i="1"/>
  <c r="C55" i="1"/>
  <c r="H17" i="1"/>
  <c r="I15" i="1"/>
  <c r="G15" i="1"/>
  <c r="D15" i="1"/>
  <c r="E15" i="1"/>
  <c r="C15" i="1"/>
  <c r="F17" i="1"/>
  <c r="H15" i="1" l="1"/>
  <c r="F15" i="1"/>
  <c r="H55" i="1"/>
  <c r="F55" i="1"/>
</calcChain>
</file>

<file path=xl/sharedStrings.xml><?xml version="1.0" encoding="utf-8"?>
<sst xmlns="http://schemas.openxmlformats.org/spreadsheetml/2006/main" count="293" uniqueCount="134">
  <si>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</si>
  <si>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</si>
  <si>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</si>
  <si>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</si>
  <si>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</si>
  <si>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</si>
  <si>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</si>
  <si>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</si>
  <si>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</si>
  <si>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</si>
  <si>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</si>
  <si>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</si>
  <si>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</si>
  <si>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</si>
  <si>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</si>
  <si>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</si>
  <si>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</si>
  <si>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</si>
  <si>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</si>
  <si>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</si>
  <si>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</si>
  <si>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13.</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</si>
  <si>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</si>
  <si>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</si>
  <si>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</si>
  <si>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</si>
  <si>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</si>
  <si>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</si>
  <si>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</si>
  <si>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</si>
  <si>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</si>
  <si>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</si>
  <si>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</si>
  <si>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</si>
  <si>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</si>
  <si>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</si>
  <si>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</si>
  <si>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</si>
  <si>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</si>
  <si>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Улучшение жилищных условий молодых семей в соответствии с федеральной целевой программой "Жилище" (УУиРЖ)</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</si>
  <si>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</si>
  <si>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Улучшение жилищных условий ветеранов Великой Отечественной войны (ДАиГ)</t>
  </si>
  <si>
    <t>11.1.</t>
  </si>
  <si>
    <t>11.1.1.</t>
  </si>
  <si>
    <t>11.2.</t>
  </si>
  <si>
    <t>11.2.1.</t>
  </si>
  <si>
    <t>11.2.2.</t>
  </si>
  <si>
    <t>11.2.3.</t>
  </si>
  <si>
    <t>11.2.4.</t>
  </si>
  <si>
    <t>11.2.5.</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</si>
  <si>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</si>
  <si>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</si>
  <si>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</si>
  <si>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</si>
  <si>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</si>
  <si>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Обеспечение жильем граждан, уволенных с военной службы и приравненных к ним лиц (УУиРЖ)</t>
  </si>
  <si>
    <t>Улица Киртбая от  ул. 1 "З" до ул. 3 "З"(ДАиГ)</t>
  </si>
  <si>
    <t>26.</t>
  </si>
  <si>
    <t xml:space="preserve">Государственная программа «Доступная среда в Ханты-Мансийском автономном округе – Югре на 2016-2020 годы» </t>
  </si>
  <si>
    <t xml:space="preserve">Государственная программа «Оказание содействия добровольному переселению в Ханты-Мансийский автономный округ – Югру соотечественников, проживающих за рубежом, на 2016–2020 годы» </t>
  </si>
  <si>
    <t>11.1.2.</t>
  </si>
  <si>
    <r>
      <t xml:space="preserve">Финансовые затраты на реализацию программы в </t>
    </r>
    <r>
      <rPr>
        <u/>
        <sz val="18"/>
        <color theme="1"/>
        <rFont val="Times New Roman"/>
        <family val="2"/>
        <charset val="204"/>
      </rPr>
      <t>2018</t>
    </r>
    <r>
      <rPr>
        <sz val="18"/>
        <color theme="1"/>
        <rFont val="Times New Roman"/>
        <family val="2"/>
        <charset val="204"/>
      </rPr>
      <t xml:space="preserve"> году  </t>
    </r>
  </si>
  <si>
    <t xml:space="preserve">Утвержденный план 
на 2018 год </t>
  </si>
  <si>
    <t xml:space="preserve">Уточненный план 
на 2018 год </t>
  </si>
  <si>
    <t>Ожидаемое исполнение на 01.01.2019</t>
  </si>
  <si>
    <t>11.1.2.1.</t>
  </si>
  <si>
    <t xml:space="preserve">Государственная программа «Социально-экономическое развитие коренных малочисленных народов Севера Ханты-Мансийского автономного округа – Югры на 2018–2025 годы и на период до 2030 года» </t>
  </si>
  <si>
    <t xml:space="preserve">Государственная программа «Защита населения и территорий от чрезвычайных ситуаций, обеспечение пожарной безопасности в Ханты-Мансийском автономном округе – Югре на 2018–2025 годы и на период до 2030 года» </t>
  </si>
  <si>
    <t xml:space="preserve">Государственная программа «Информационное общество Ханты-Мансийского автономного округа – Югры на 2018–2025 годы и на период до 2030 года» </t>
  </si>
  <si>
    <t xml:space="preserve">Государственная программа «Управление государственными финансами в Ханты-Мансийском автономном округе – Югре на 2018–2025 годы и на период до 2030 года» </t>
  </si>
  <si>
    <t>Государственная программа «Развитие гражданского общества Ханты-Мансийского автономного округа – Югры на 2018–2025 годы и на период до 2030 года»</t>
  </si>
  <si>
    <t xml:space="preserve">Государственная программа «Управление государственным имуществом Ханты-Мансийского автономного округа – Югры на 2018–2025 годы и на период до 2030 года» </t>
  </si>
  <si>
    <t>25.</t>
  </si>
  <si>
    <t xml:space="preserve">Государственная программа "Воспроизводство и использование природных ресурсов Ханты-Мансийского автономного округа – Югры в 2018–2025 годах и на период до 2030 года"
</t>
  </si>
  <si>
    <t>27.</t>
  </si>
  <si>
    <t>Государственная программа "Развитие промышленности, инноваций и туризма в Ханты-Мансийском автономном округе – Югре в 2018–2025 годах и на период до 2030 года"</t>
  </si>
  <si>
    <t>28.</t>
  </si>
  <si>
    <t>Подпрограмма II "Содействие развитию жилищного строительства"</t>
  </si>
  <si>
    <t>Приобретение жилых помещений в целях обеспечения жильём граждан (ДАиГ)</t>
  </si>
  <si>
    <t xml:space="preserve">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t>
  </si>
  <si>
    <t xml:space="preserve">Подпрограмма  IV "Обеспечение мерами государственной поддержки по улучшению жилищных условий отдельных категорий граждан"
</t>
  </si>
  <si>
    <t>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  (УУиРЖ)</t>
  </si>
  <si>
    <t>Предоставление субсидий органам местного самоуправления муниципальных образований для реализации полномочий в области строительства и жилищных отношений
 (ДАиГ)</t>
  </si>
  <si>
    <t>11.1.1.1</t>
  </si>
  <si>
    <t>11.1.1.2</t>
  </si>
  <si>
    <t>ДАиГ (выполнение работ по подготовке изменений в проект межевания и проект планировки территории улично - дорожной сети города Сургута в части "красных" линий)</t>
  </si>
  <si>
    <t xml:space="preserve">В связи с отсутствием на 01.01.2018 участников подпрограммы, бюджетные ассигнования  до муниципального образования не доведены. </t>
  </si>
  <si>
    <t>11.1.1.3</t>
  </si>
  <si>
    <t>ДАиГ (на выполнение работ по определению границ зон затопления, подтопления на территории муниципального образования городской округ город Сургут. )</t>
  </si>
  <si>
    <t>11.1.1.4</t>
  </si>
  <si>
    <t>Выплата субсидий на приобретение жилых помещений в целях ликвидации и расселения приспособленных для проживания строений в посёлках (ДАиГ)</t>
  </si>
  <si>
    <t>В 2018 году из средств окружного бюджета предусмотрены расходы на приобретение конвертов и бумаги. Закупку планируется провести в 3 квартале 2018 года.</t>
  </si>
  <si>
    <t>на 01.09.2018</t>
  </si>
  <si>
    <t>В апреле, мае, июне, июле, августе 2018 года аукционы на приобретение жилых помещений признаны не состоявшимися по причине отсутствия заявок на участие. Размещение очередных закупок состоится в сентябре 2018 года.</t>
  </si>
  <si>
    <t>Информация о реализации государственных программ Ханты-Мансийского автономного округа - Югры
на территории городского округа город Сургут на 01.09.2018 года</t>
  </si>
  <si>
    <t xml:space="preserve">Размещение закупки на выполнение работ по определению границ зон затопления, подтопления на территории муниципального образования городской округ город Сургут запланировано на сентябрь 2018 года. </t>
  </si>
  <si>
    <t xml:space="preserve">Размещение закупки на выполнение работ по разработке проекта планировки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Сургуте  запланировано на сентябрь 2018года. </t>
  </si>
  <si>
    <t>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В августе работы выполнены, но не приняты ввиду необходимости корректировки исполнительной документации. Оплата выполненных работ будет произведена в следующем отчетном периоде. 
Общая готовность  по объекту - 46,7%, по сетям  - 86,6 %.</t>
  </si>
  <si>
    <t>ДАиГ: 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т.к. по окончании срока подачи заявок на участие в аукционе не подано ни одной заявки. 
По итогам аукциона, состоявшегося 27.03.2018 года, заключен муниципальный контракт на сумму 1 834,65 тыс.руб. (1 565,1 тыс.руб. - фед.ср-ва; 269,55 тыс.руб. - ср-ва окруж.бюджета), документы переданы для регистрации прав собственности, оплата будет произведена в сентябре 2018 года.                          
По итогам аукциона, состоявшегося 24.04.2018, заключен муниципальный контракт на сумму 1 585,4 тыс.руб. (фед.ср-ва), оплата  произведена.
Остаток средств - экономия, сложившаяся в результате проведения торгов.</t>
  </si>
  <si>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01.09.2018 участниками мероприятия числится 59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3 молодым семьям на общую сумму 3606,9 тыс.руб.                                                                                    
    </t>
  </si>
  <si>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Произведены расходы на поставку бумаги и конвертов.
</t>
    </r>
  </si>
  <si>
    <r>
      <rPr>
        <u/>
        <sz val="16"/>
        <rFont val="Times New Roman"/>
        <family val="2"/>
        <charset val="204"/>
      </rPr>
      <t>АГ:</t>
    </r>
    <r>
      <rPr>
        <sz val="16"/>
        <rFont val="Times New Roman"/>
        <family val="2"/>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01.09.2018 произведена выплата заработной платы за январь - июль и первую половину августа месяца 2018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</si>
  <si>
    <r>
      <t>Государственная программа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2018–2025 годы и на период до 2030 года"</t>
    </r>
    <r>
      <rPr>
        <sz val="16"/>
        <rFont val="Times New Roman"/>
        <family val="2"/>
        <charset val="204"/>
      </rPr>
      <t xml:space="preserve"> 
</t>
    </r>
  </si>
  <si>
    <r>
      <t>Государственная программа «Социальная поддержка жителей Ханты-Мансийского автономного округа - Югры на 2018 - 2025 годы и на период до 2030 года»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полномочий по образованию и организации деятельности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</si>
  <si>
    <t xml:space="preserve">На 01.01.2018 участниками мероприятия числится 437  человек. В 2018 году субсидию за счет средств федерального бюджета на приобретение (строительство) жилья планируется  предоставить 9 ветеранам боевых действий и 1 инвалиду. По состоянию на 01.09.2018: 1 ветерану боевых действий перечислена субсидия в сумме 840,28 тыс. рублей, выдано 6 гарантийных писем на общую сумму 5 041,7 тыс.руб., 1 участнику подпрограммы отказано в выдаче гарантийного письма, 2 участников отказались от получения субсидии в текущем году. </t>
  </si>
  <si>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
</t>
    </r>
    <r>
      <rPr>
        <sz val="16"/>
        <rFont val="Times New Roman"/>
        <family val="2"/>
        <charset val="204"/>
      </rPr>
      <t>(1. 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6.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7. Иные межбюджетные трансферты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t>
    </r>
  </si>
  <si>
    <r>
      <t>Государственная программа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t>
    </r>
  </si>
  <si>
    <r>
      <t xml:space="preserve">Государственная программа  "Обеспечение доступным и комфортным жильем жителей Ханты-Мансийского автономного округа - Югры в 2018 - 2025 годах и на период до 2030 года"
</t>
    </r>
    <r>
      <rPr>
        <sz val="16"/>
        <rFont val="Times New Roman"/>
        <family val="2"/>
        <charset val="204"/>
      </rPr>
      <t xml:space="preserve">
</t>
    </r>
  </si>
  <si>
    <r>
      <t xml:space="preserve">Государственная программа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 
</t>
    </r>
    <r>
      <rPr>
        <sz val="16"/>
        <rFont val="Times New Roman"/>
        <family val="2"/>
        <charset val="204"/>
      </rPr>
      <t>(1.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</si>
  <si>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r>
      <t>Государственная программа «Развитие агропромышленного комплекса и рынков сельскохозяйственной продукции, сырья и продовольствия в Ханты-Мансийском автономном округе - Югре на 2018-2025 годы и на период до 2030 года»</t>
    </r>
    <r>
      <rPr>
        <sz val="16"/>
        <rFont val="Times New Roman"/>
        <family val="2"/>
        <charset val="204"/>
      </rPr>
      <t xml:space="preserve"> 
(1. Субвенции на повышение эффективности использования и развитие ресурсного потенциала рыбохозяйственного комплекса;
 2. субвенции по поддержку животноводства, переработку и реализацию продукции животноводства;
3.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t>
    </r>
  </si>
  <si>
    <t>11.1.1.5</t>
  </si>
  <si>
    <t>ДАиГ (на выполнение работ по разработке проекта планировки территории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Сургута")</t>
  </si>
  <si>
    <r>
      <t xml:space="preserve">Государственная программа "Развитие здравоохранения  на 2018-2025 годы и на период до 2030 года" 
</t>
    </r>
    <r>
      <rPr>
        <sz val="16"/>
        <rFont val="Times New Roman"/>
        <family val="2"/>
        <charset val="204"/>
      </rPr>
      <t>(1. Субвенции на организацию осуществления мероприятий по проведению дезинсекции и дератизации.)</t>
    </r>
  </si>
  <si>
    <r>
      <rPr>
        <u/>
        <sz val="16"/>
        <rFont val="Times New Roman"/>
        <family val="2"/>
        <charset val="204"/>
      </rPr>
      <t>УППЭК:</t>
    </r>
    <r>
      <rPr>
        <sz val="16"/>
        <rFont val="Times New Roman"/>
        <family val="2"/>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денежные средства будут направлены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Освоение денежных средств планируется в сентябре - октябре 2018 года.      </t>
    </r>
  </si>
  <si>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t>
    </r>
    <r>
      <rPr>
        <sz val="16"/>
        <rFont val="Times New Roman"/>
        <family val="2"/>
        <charset val="204"/>
      </rPr>
      <t xml:space="preserve">
    </t>
    </r>
    <r>
      <rPr>
        <sz val="16"/>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t>
    </r>
    <r>
      <rPr>
        <sz val="16"/>
        <rFont val="Times New Roman"/>
        <family val="2"/>
        <charset val="204"/>
      </rPr>
      <t xml:space="preserve">
     </t>
    </r>
    <r>
      <rPr>
        <sz val="16"/>
        <rFont val="Times New Roman"/>
        <family val="1"/>
        <charset val="204"/>
      </rPr>
      <t xml:space="preserve">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rFont val="Times New Roman"/>
        <family val="2"/>
        <charset val="204"/>
      </rPr>
      <t xml:space="preserve">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июне проведена работа по приему заявлений на возмещение затрат, произведенных субьектами малого и среднего предпринимательства, в частности социальному предпринимательству и субъектам, осуществляющим социально значимые виды деятельности.  
      Проведен ежегодный городской конкурс "Предприниматель года", образовательный курс для субъектов малого и среднего предпринимательства "Основы ведения предпринимательской деятельности". Заключен контракт на изготовление и поставку имиджевого мобильного стенда.
</t>
    </r>
  </si>
  <si>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10.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11.Иные межбюджетные трансферты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12.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13. Иные межбюджетные трансферты от Департамента образования и молодежной политики ХМАО-Югры на оказание государственной поддержки системы дополнительного образования детей</t>
    </r>
  </si>
  <si>
    <r>
      <t>Государственная программа "Развитие культуры в Ханты-Мансийском автономном округе - Югре на 2018-2025 годы и на период до 2030 года"</t>
    </r>
    <r>
      <rPr>
        <sz val="16"/>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автономного округа;
3. Субсидии на поддержку отрасли культуры;
4. Судсидии на поддержку творческой деятельности и техническое оснащение детских и кукольных театров; 
5.Субсидии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социальной политики")
</t>
    </r>
  </si>
  <si>
    <t xml:space="preserve">Ведется работа с участниками программы по оформлению необходимых документов для получения субсидии на приобретение жилых помещений. Оплачена доля софинансирования расходов за счет средств местного бюджета на приобретение 11 жилых помещений. Средства окружного бюджета будут оплачены в следующем отчетном периоде. </t>
  </si>
  <si>
    <t>Средства планировались на выполнение работ по подготовке изменений в проект межевания и проект планировки территории улично-дорожной сети города Сургута в части "красных линий" в рамках реализации государственной программы, однако состав работ не подходит под разрешенный вид использования субсидии. Работы будут выполняться за счет средств местного бюджета. В сентябре 2018 года будет произведена корректировка КБК и размещена закупка на выполнение указанных работ.</t>
  </si>
  <si>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до конца 2018 года.  
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бюджетные ассигнования запланированы на организацию и показ театральной постановки (МАУ "ТАиК "Петрушка"). Бюджетные ассигнования будут использованы до конца 2018 года.  
Достижение уровня средней заработной платы на 01.09.2018 года по работникам муниципальных учреждений культуры составило 72 076,2 рублей.            </t>
    </r>
    <r>
      <rPr>
        <sz val="16"/>
        <color rgb="FFFF0000"/>
        <rFont val="Times New Roman"/>
        <family val="2"/>
        <charset val="204"/>
      </rPr>
      <t xml:space="preserve">                                 
</t>
    </r>
    <r>
      <rPr>
        <u/>
        <sz val="20"/>
        <rFont val="Times New Roman"/>
        <family val="1"/>
        <charset val="204"/>
      </rPr>
      <t/>
    </r>
  </si>
  <si>
    <r>
      <t>Государственная программа "Развитие физической культуры и спорта в Ханты-Мансийском автономном округе — Югре на 2018 — 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t>
    </r>
  </si>
  <si>
    <r>
      <t xml:space="preserve">АГ(ДК): </t>
    </r>
    <r>
      <rPr>
        <sz val="16"/>
        <rFont val="Times New Roman"/>
        <family val="2"/>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01.09.18: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  
 - заключены договоры на приобретение инвентаря. Планируется приобретение спортивного оборудования, экипировки и инвентаря, проведение тренировочных сборов и участие в соревнованиях.
Использование бюджетных ассигнований планируется осуществить в 4 квартале 2018 года.                                                         </t>
    </r>
  </si>
  <si>
    <r>
      <t>Государственная программа «Содействие занятости населения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t>
    </r>
  </si>
  <si>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По состоянию на 01.09.2018 произведена выплата заработной платы за январь-июль и первую половину августа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t>
    </r>
    <r>
      <rPr>
        <sz val="16"/>
        <color rgb="FFFF0000"/>
        <rFont val="Times New Roman"/>
        <family val="2"/>
        <charset val="204"/>
      </rPr>
      <t xml:space="preserve">
   </t>
    </r>
    <r>
      <rPr>
        <sz val="16"/>
        <rFont val="Times New Roman"/>
        <family val="1"/>
        <charset val="204"/>
      </rPr>
      <t xml:space="preserve">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В 4 квартале 2018 года планируется заключить контракт на приобретение ПО "Ангел" и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2018 года.</t>
    </r>
    <r>
      <rPr>
        <sz val="16"/>
        <color rgb="FFFF0000"/>
        <rFont val="Times New Roman"/>
        <family val="2"/>
        <charset val="204"/>
      </rPr>
      <t xml:space="preserve">
      </t>
    </r>
    <r>
      <rPr>
        <sz val="16"/>
        <rFont val="Times New Roman"/>
        <family val="1"/>
        <charset val="204"/>
      </rPr>
      <t>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"PROфилактика" (Молодежный форум "Революция тела" запланировано на сентябрь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</si>
  <si>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АГ (ДК): В соответствии с письмом КУ ХМАО-Югры "Сургутский центр занятости населения" в реализации государственной программы принимает участие 1 спортивное учреждение в части основного мероприятия:
- содействие улучшению положения на рынке труда не занятых трудовой деятельностью и безработных граждан. 
</t>
    </r>
    <r>
      <rPr>
        <u/>
        <sz val="16"/>
        <color rgb="FFFF0000"/>
        <rFont val="Times New Roman"/>
        <family val="2"/>
        <charset val="204"/>
      </rPr>
      <t/>
    </r>
  </si>
  <si>
    <r>
      <t xml:space="preserve">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t>
    </r>
    <r>
      <rPr>
        <sz val="16"/>
        <rFont val="Times New Roman"/>
        <family val="2"/>
        <charset val="204"/>
      </rPr>
      <t>(1.Субвенции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поддержку государственных программ субъектов Российской Федерации и муниципальных программ формирования современной городской среды;
3.Субсидии на реализацию полномочий в сфере жилищно-коммунального комплекса;
4. Субсидии на благоустройство территорий муниципальных образований</t>
    </r>
  </si>
  <si>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реализацию полномочий в сфере жилищно-коммунального комлпекса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2)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оплата работ – 3 квартал 2018 года; 
По состоянию на 01.09.2018 установлено 106 приборов учета ГХВС в муниципальных квартирах на сумму 171,79 тыс.руб. По заявлению нанимателя заключен договор от 11.05.2018 № 39  на установку ИПУ ХГВС (2 шт.) в муниципальной комнате с ООО "Все инструменты север" на сумму  2,8 тыс.руб. Работы выполнены и оплачены - 2,8 тыс.руб. Также запланированы работы по замене комплектующих АУРТЭ в 17 объектах социальной сферы.</t>
    </r>
    <r>
      <rPr>
        <sz val="16"/>
        <color rgb="FFFF0000"/>
        <rFont val="Times New Roman"/>
        <family val="2"/>
        <charset val="204"/>
      </rPr>
      <t xml:space="preserve">
</t>
    </r>
    <r>
      <rPr>
        <sz val="16"/>
        <rFont val="Times New Roman"/>
        <family val="1"/>
        <charset val="204"/>
      </rPr>
      <t>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Размещение конкурса на площадке ЕИС  планируется на июль 2018, заключение МК – август, оплата работ – 4 квартал 2018 года. (КУИ)</t>
    </r>
    <r>
      <rPr>
        <sz val="16"/>
        <color rgb="FFFF0000"/>
        <rFont val="Times New Roman"/>
        <family val="2"/>
        <charset val="204"/>
      </rPr>
      <t xml:space="preserve">
</t>
    </r>
    <r>
      <rPr>
        <sz val="16"/>
        <rFont val="Times New Roman"/>
        <family val="1"/>
        <charset val="204"/>
      </rPr>
      <t xml:space="preserve">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u/>
        <sz val="16"/>
        <rFont val="Times New Roman"/>
        <family val="1"/>
        <charset val="204"/>
      </rPr>
      <t>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2"/>
        <charset val="204"/>
      </rPr>
      <t xml:space="preserve">
</t>
    </r>
    <r>
      <rPr>
        <sz val="36"/>
        <color rgb="FFFF0000"/>
        <rFont val="Times New Roman"/>
        <family val="2"/>
        <charset val="204"/>
      </rPr>
      <t xml:space="preserve">
                                                        </t>
    </r>
    <r>
      <rPr>
        <sz val="16"/>
        <color rgb="FFFF0000"/>
        <rFont val="Times New Roman"/>
        <family val="2"/>
        <charset val="204"/>
      </rPr>
      <t xml:space="preserve">                                                    </t>
    </r>
  </si>
  <si>
    <r>
      <t xml:space="preserve">Государственная программа "Развитие транспортной системы Ханты-Мансийского автономного округа - Югры на 2018-2025 годы и на период до 2030 года"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t>
    </r>
  </si>
  <si>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Расходы запланированы на 4 квартал 2018 года.
</t>
    </r>
    <r>
      <rPr>
        <u/>
        <sz val="18"/>
        <rFont val="Times New Roman"/>
        <family val="2"/>
        <charset val="204"/>
      </rPr>
      <t/>
    </r>
  </si>
  <si>
    <r>
      <t xml:space="preserve">Государственная программа «Обеспечение экологической безопасности Ханты-Мансийского автономного округа -Югры на 2018-2025 годы и на период до 2030 года"
</t>
    </r>
    <r>
      <rPr>
        <sz val="16"/>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</si>
  <si>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rPr>
        <u/>
        <sz val="16"/>
        <rFont val="Times New Roman"/>
        <family val="2"/>
        <charset val="204"/>
      </rPr>
      <t>ДГХ</t>
    </r>
    <r>
      <rPr>
        <sz val="16"/>
        <rFont val="Times New Roman"/>
        <family val="2"/>
        <charset val="204"/>
      </rPr>
      <t xml:space="preserve">: 
Заключен муниципальный контракт от 08.09.2017 № 48-ГХ  с АО "АВТОДОРСТРОЙ" на ремонт автомобильных дорог на сумму 385 814,21 тыс.руб. общей площадью 157,93  тыс.кв.м., из них средства окружного бюджета 366 523,50 тыс.руб., средства городского бюджета 19 290,71 тыс.руб. 
Заключен муниципальный контракт от 23.07.2018 №44-ГХ с ООО "Дорстройиндустрия" на выполнение работ по ремонту автомобильной дороги по ул. Грибоедова  (участок от Грибоедовской развязки в сторону ул. Крылова) на сумму 1 923,21 тыс.руб., общей площадью 934,9 кв.м., из них средства окружного бюджета 1 825,48 тыс.руб., средства городского бюджета 97,73 тыс.руб.
</t>
    </r>
    <r>
      <rPr>
        <u/>
        <sz val="16"/>
        <rFont val="Times New Roman"/>
        <family val="2"/>
        <charset val="204"/>
      </rPr>
      <t>ДАиГ:</t>
    </r>
    <r>
      <rPr>
        <sz val="16"/>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33 698,0  тыс.руб., в том числе 32 013,1  тыс.руб. за счет средств окружного бюджета, 1 684,9  тыс.руб. за счет средств местного бюджета. Срок выполнения работ по 30 июня 2019 года. Ориентировочный срок ввода объекта в эксплуатацию - июль 2019 года.  В  августе принято работ на сумму  10 324,4 тыс. руб., оплата выполненных работ будет произведена в следующем отчетном периоде, в связи с поздним предоставлением исполнительной документации. 
Общая готовность  по объекту  - 48,2%, по дороге - 12,8 % 
</t>
    </r>
  </si>
  <si>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01.09.2018: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119,96 тыс.руб. - экономия по итогам проведения торгов.
4) Резерв для уточнения адресного перечня квартир на проведение работ по ремонту в сумме 3 610,06 тыс.руб., по проверке смет - 1,82 тыс.руб.
Расходы запланированы на 3,4 кварталы 2018 года.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 июне, признаны несостоявшимся по причине отсутствия претендентов на участие. Размещение очередных закупок состоялось 24.08.2018, подведение итогов аукциона состоится 10.09.2018.
30.03.2018 выделены дополнительные средства из окружного бюджета в размере 26 118,7 тыс.руб. В июле размещены заявки на приобретение 14 жилых помещений для участников программы, аукционы признаны несостоявшимся по причине отсутствия претендентов на участие.  Направлена заявка на выделение дополнительных средств местного бюджета на рассмотрение заседания ДГ, которое состоится в сентябре. Очередное размещение закупки на приобретение 14 жилых помещений состоится в октябре 2018 года, после рассмотрения вопроса о выделение дополнительных средств местного бюджета. 
Кроме того, рассматривается вопрос о проведении аукциона на заключение договоров долевого участия в строительстве для обеспечения жильем участников программы.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</si>
  <si>
    <r>
      <rPr>
        <u/>
        <sz val="16"/>
        <rFont val="Times New Roman"/>
        <family val="2"/>
        <charset val="204"/>
      </rPr>
      <t>ДО</t>
    </r>
    <r>
      <rPr>
        <sz val="16"/>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- 30 247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
Численность учащихся частных общеобразовательных организаций на конец года - 433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- 719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01.09.2018 составило 63 149,30 рублей.
</t>
    </r>
    <r>
      <rPr>
        <u/>
        <sz val="16"/>
        <rFont val="Times New Roman"/>
        <family val="2"/>
        <charset val="204"/>
      </rPr>
      <t xml:space="preserve">ДАиГ: </t>
    </r>
    <r>
      <rPr>
        <sz val="16"/>
        <rFont val="Times New Roman"/>
        <family val="2"/>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на 01.09.2018 принято и оплачено работ на сумму 11 490,9 тыс. руб.
</t>
    </r>
  </si>
  <si>
    <t xml:space="preserve">По "СОШ в мкр. №33" направлен пакет документов на прохождение гос.экспертизы проектной документации и проверки достоверности сметной стоимости. Срок выполнения данных работ 13.09.2018. Выполнение по контракту в части данной школы составиляет 92,4%.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594,93тыс.руб.-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01.09.2018 года по педагогическим работникам муниципальных организаций дополнительного образования детей составило  77 727, 40 рублей.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</si>
</sst>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quot;$&quot;#,##0_);\(&quot;$&quot;#,##0\)"/>
    <numFmt numFmtId="167" formatCode="&quot;р.&quot;#,##0_);\(&quot;р.&quot;#,##0\)"/>
  </numFmts>
  <fonts count="45"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18"/>
      <color theme="1"/>
      <name val="Times New Roman"/>
      <family val="2"/>
      <charset val="204"/>
    </font>
    <font>
      <sz val="20"/>
      <color theme="1"/>
      <name val="Times New Roman"/>
      <family val="2"/>
      <charset val="204"/>
    </font>
    <font>
      <b/>
      <sz val="20"/>
      <color theme="1"/>
      <name val="Times New Roman"/>
      <family val="2"/>
      <charset val="204"/>
    </font>
    <font>
      <b/>
      <sz val="20"/>
      <name val="Times New Roman"/>
      <family val="2"/>
      <charset val="204"/>
    </font>
    <font>
      <sz val="20"/>
      <name val="Times New Roman"/>
      <family val="2"/>
      <charset val="204"/>
    </font>
    <font>
      <sz val="18"/>
      <name val="Times New Roman"/>
      <family val="2"/>
      <charset val="204"/>
    </font>
    <font>
      <u/>
      <sz val="20"/>
      <name val="Times New Roman"/>
      <family val="1"/>
      <charset val="204"/>
    </font>
    <font>
      <u/>
      <sz val="18"/>
      <color theme="1"/>
      <name val="Times New Roman"/>
      <family val="2"/>
      <charset val="204"/>
    </font>
    <font>
      <i/>
      <sz val="20"/>
      <name val="Times New Roman"/>
      <family val="2"/>
      <charset val="204"/>
    </font>
    <font>
      <b/>
      <sz val="20"/>
      <color rgb="FFFF0000"/>
      <name val="Times New Roman"/>
      <family val="2"/>
      <charset val="204"/>
    </font>
    <font>
      <sz val="20"/>
      <color rgb="FFFF0000"/>
      <name val="Times New Roman"/>
      <family val="2"/>
      <charset val="204"/>
    </font>
    <font>
      <u/>
      <sz val="18"/>
      <name val="Times New Roman"/>
      <family val="2"/>
      <charset val="204"/>
    </font>
    <font>
      <i/>
      <sz val="16"/>
      <name val="Times New Roman"/>
      <family val="2"/>
      <charset val="204"/>
    </font>
    <font>
      <sz val="24"/>
      <color rgb="FFFF0000"/>
      <name val="Times New Roman"/>
      <family val="2"/>
      <charset val="204"/>
    </font>
    <font>
      <b/>
      <i/>
      <sz val="20"/>
      <color rgb="FFFF0000"/>
      <name val="Times New Roman"/>
      <family val="2"/>
      <charset val="204"/>
    </font>
    <font>
      <sz val="16"/>
      <name val="Times New Roman"/>
      <family val="2"/>
      <charset val="204"/>
    </font>
    <font>
      <sz val="16"/>
      <color rgb="FFFF0000"/>
      <name val="Times New Roman"/>
      <family val="2"/>
      <charset val="204"/>
    </font>
    <font>
      <u/>
      <sz val="16"/>
      <color rgb="FFFF0000"/>
      <name val="Times New Roman"/>
      <family val="2"/>
      <charset val="204"/>
    </font>
    <font>
      <i/>
      <sz val="20"/>
      <color rgb="FFFF0000"/>
      <name val="Times New Roman"/>
      <family val="2"/>
      <charset val="204"/>
    </font>
    <font>
      <b/>
      <i/>
      <sz val="18"/>
      <name val="Times New Roman"/>
      <family val="2"/>
      <charset val="204"/>
    </font>
    <font>
      <i/>
      <sz val="18"/>
      <name val="Times New Roman"/>
      <family val="2"/>
      <charset val="204"/>
    </font>
    <font>
      <sz val="24"/>
      <name val="Times New Roman"/>
      <family val="2"/>
      <charset val="204"/>
    </font>
    <font>
      <b/>
      <i/>
      <sz val="20"/>
      <name val="Times New Roman"/>
      <family val="2"/>
      <charset val="204"/>
    </font>
    <font>
      <b/>
      <i/>
      <sz val="16"/>
      <name val="Times New Roman"/>
      <family val="2"/>
      <charset val="204"/>
    </font>
    <font>
      <b/>
      <sz val="18"/>
      <name val="Times New Roman"/>
      <family val="2"/>
      <charset val="204"/>
    </font>
    <font>
      <b/>
      <sz val="16"/>
      <color rgb="FFFF0000"/>
      <name val="Times New Roman"/>
      <family val="2"/>
      <charset val="204"/>
    </font>
    <font>
      <sz val="36"/>
      <color rgb="FFFF0000"/>
      <name val="Times New Roman"/>
      <family val="2"/>
      <charset val="204"/>
    </font>
    <font>
      <u/>
      <sz val="16"/>
      <name val="Times New Roman"/>
      <family val="1"/>
      <charset val="204"/>
    </font>
    <font>
      <sz val="16"/>
      <name val="Times New Roman"/>
      <family val="1"/>
      <charset val="204"/>
    </font>
    <font>
      <sz val="16"/>
      <color rgb="FFFF0000"/>
      <name val="Times New Roman"/>
      <family val="1"/>
      <charset val="204"/>
    </font>
    <font>
      <u/>
      <sz val="16"/>
      <name val="Times New Roman"/>
      <family val="2"/>
      <charset val="204"/>
    </font>
    <font>
      <b/>
      <sz val="16"/>
      <name val="Times New Roman"/>
      <family val="2"/>
      <charset val="204"/>
    </font>
    <font>
      <sz val="2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3">
    <xf numFmtId="0" fontId="0" fillId="0" borderId="0" xfId="0"/>
    <xf numFmtId="0" fontId="13" fillId="0" borderId="0" xfId="0" applyFont="1" applyFill="1" applyBorder="1" applyAlignment="1">
      <alignment horizontal="center" wrapText="1"/>
    </xf>
    <xf numFmtId="0" fontId="13" fillId="0" borderId="0" xfId="0" applyFont="1" applyFill="1" applyBorder="1" applyAlignment="1">
      <alignment wrapText="1"/>
    </xf>
    <xf numFmtId="4" fontId="13" fillId="0" borderId="0" xfId="0" applyNumberFormat="1" applyFont="1" applyFill="1" applyBorder="1" applyAlignment="1">
      <alignment wrapText="1"/>
    </xf>
    <xf numFmtId="2" fontId="13" fillId="0" borderId="0" xfId="0" applyNumberFormat="1" applyFont="1" applyFill="1" applyBorder="1" applyAlignment="1">
      <alignment wrapText="1"/>
    </xf>
    <xf numFmtId="9" fontId="13" fillId="0" borderId="0" xfId="0" applyNumberFormat="1" applyFont="1" applyFill="1" applyBorder="1" applyAlignment="1">
      <alignment wrapText="1"/>
    </xf>
    <xf numFmtId="0" fontId="13" fillId="0" borderId="0" xfId="0" applyFont="1" applyFill="1" applyAlignment="1">
      <alignment wrapText="1"/>
    </xf>
    <xf numFmtId="0" fontId="13" fillId="0" borderId="0" xfId="0" applyFont="1" applyFill="1" applyAlignment="1">
      <alignment horizontal="center" wrapText="1"/>
    </xf>
    <xf numFmtId="4" fontId="13" fillId="0" borderId="0" xfId="0" applyNumberFormat="1" applyFont="1" applyFill="1" applyAlignment="1">
      <alignment wrapText="1"/>
    </xf>
    <xf numFmtId="2" fontId="13" fillId="0" borderId="0" xfId="0" applyNumberFormat="1" applyFont="1" applyFill="1" applyAlignment="1">
      <alignment wrapText="1"/>
    </xf>
    <xf numFmtId="9" fontId="13" fillId="0" borderId="0" xfId="0" applyNumberFormat="1" applyFont="1" applyFill="1" applyAlignment="1">
      <alignment wrapText="1"/>
    </xf>
    <xf numFmtId="0" fontId="13" fillId="0" borderId="0" xfId="0" applyFont="1" applyFill="1" applyAlignment="1">
      <alignment horizontal="left" vertical="top" wrapText="1"/>
    </xf>
    <xf numFmtId="0" fontId="13" fillId="0" borderId="0" xfId="0" applyFont="1" applyFill="1" applyAlignment="1">
      <alignment horizontal="justify" wrapText="1"/>
    </xf>
    <xf numFmtId="2" fontId="12"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0" fontId="13" fillId="0" borderId="0" xfId="0" applyFont="1" applyFill="1" applyBorder="1" applyAlignment="1">
      <alignment horizontal="justify" wrapText="1"/>
    </xf>
    <xf numFmtId="0" fontId="13" fillId="0" borderId="0" xfId="0" applyFont="1" applyFill="1" applyAlignment="1">
      <alignment horizontal="left" vertical="center" wrapText="1"/>
    </xf>
    <xf numFmtId="0" fontId="13" fillId="0" borderId="0" xfId="0" applyFont="1" applyFill="1" applyBorder="1" applyAlignment="1">
      <alignment horizontal="left" vertical="center" wrapText="1"/>
    </xf>
    <xf numFmtId="4" fontId="14" fillId="0" borderId="0" xfId="0" applyNumberFormat="1" applyFont="1" applyFill="1" applyAlignment="1">
      <alignment horizontal="left" vertical="center" wrapText="1"/>
    </xf>
    <xf numFmtId="4" fontId="14" fillId="0" borderId="0" xfId="0" applyNumberFormat="1" applyFont="1" applyFill="1" applyAlignment="1">
      <alignment horizontal="left" vertical="top" wrapText="1"/>
    </xf>
    <xf numFmtId="4" fontId="22" fillId="0" borderId="1" xfId="0" applyNumberFormat="1" applyFont="1" applyFill="1" applyBorder="1" applyAlignment="1" applyProtection="1">
      <alignment horizontal="center" vertical="center" wrapText="1"/>
      <protection locked="0"/>
    </xf>
    <xf numFmtId="4" fontId="22" fillId="2" borderId="1" xfId="0" applyNumberFormat="1" applyFont="1" applyFill="1" applyBorder="1" applyAlignment="1" applyProtection="1">
      <alignment horizontal="center" vertical="center" wrapText="1"/>
      <protection locked="0"/>
    </xf>
    <xf numFmtId="4" fontId="13" fillId="2" borderId="0" xfId="0" applyNumberFormat="1" applyFont="1" applyFill="1" applyBorder="1" applyAlignment="1">
      <alignment wrapText="1"/>
    </xf>
    <xf numFmtId="4" fontId="12" fillId="2" borderId="1" xfId="0" applyNumberFormat="1" applyFont="1" applyFill="1" applyBorder="1" applyAlignment="1" applyProtection="1">
      <alignment horizontal="center" vertical="top" wrapText="1"/>
      <protection locked="0"/>
    </xf>
    <xf numFmtId="4" fontId="13" fillId="2" borderId="0" xfId="0" applyNumberFormat="1" applyFont="1" applyFill="1" applyAlignment="1">
      <alignment wrapText="1"/>
    </xf>
    <xf numFmtId="0" fontId="25" fillId="0" borderId="0" xfId="0" applyFont="1" applyFill="1" applyAlignment="1">
      <alignment horizontal="justify" wrapText="1"/>
    </xf>
    <xf numFmtId="0" fontId="22" fillId="0" borderId="0" xfId="0" applyFont="1" applyFill="1" applyAlignment="1">
      <alignment horizontal="justify" wrapText="1"/>
    </xf>
    <xf numFmtId="4" fontId="16" fillId="0" borderId="0" xfId="0" applyNumberFormat="1" applyFont="1" applyFill="1" applyBorder="1" applyAlignment="1" applyProtection="1">
      <alignment horizontal="right" wrapText="1"/>
      <protection locked="0"/>
    </xf>
    <xf numFmtId="0" fontId="20"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3" fontId="20" fillId="0" borderId="1" xfId="0" applyNumberFormat="1" applyFont="1" applyFill="1" applyBorder="1" applyAlignment="1" applyProtection="1">
      <alignment horizontal="center" vertical="center" wrapText="1"/>
      <protection locked="0"/>
    </xf>
    <xf numFmtId="1" fontId="20" fillId="0" borderId="1" xfId="0" applyNumberFormat="1" applyFont="1" applyFill="1" applyBorder="1" applyAlignment="1" applyProtection="1">
      <alignment horizontal="center" vertical="center" wrapText="1"/>
      <protection locked="0"/>
    </xf>
    <xf numFmtId="3" fontId="20" fillId="2" borderId="1" xfId="0" applyNumberFormat="1" applyFont="1" applyFill="1" applyBorder="1" applyAlignment="1" applyProtection="1">
      <alignment horizontal="center" vertical="center" wrapText="1"/>
      <protection locked="0"/>
    </xf>
    <xf numFmtId="0" fontId="20" fillId="0" borderId="0" xfId="0" applyFont="1" applyFill="1" applyAlignment="1">
      <alignment horizontal="left" vertical="center" wrapText="1"/>
    </xf>
    <xf numFmtId="0" fontId="20" fillId="0" borderId="0" xfId="0" applyFont="1" applyFill="1" applyAlignment="1">
      <alignment horizontal="left" vertical="top" wrapText="1"/>
    </xf>
    <xf numFmtId="4" fontId="21" fillId="0" borderId="0" xfId="0" applyNumberFormat="1" applyFont="1" applyFill="1" applyAlignment="1">
      <alignment horizontal="left" vertical="center" wrapText="1"/>
    </xf>
    <xf numFmtId="4" fontId="21" fillId="0" borderId="0" xfId="0" applyNumberFormat="1" applyFont="1" applyFill="1" applyAlignment="1">
      <alignment horizontal="left" vertical="top" wrapText="1"/>
    </xf>
    <xf numFmtId="0" fontId="21" fillId="0" borderId="0" xfId="0" applyFont="1" applyFill="1" applyAlignment="1">
      <alignment horizontal="left" vertical="top" wrapText="1"/>
    </xf>
    <xf numFmtId="0" fontId="22" fillId="0" borderId="0" xfId="0" applyFont="1" applyFill="1" applyAlignment="1">
      <alignment horizontal="left" vertical="top" wrapText="1"/>
    </xf>
    <xf numFmtId="0" fontId="22" fillId="0" borderId="0" xfId="0" applyFont="1" applyFill="1" applyAlignment="1">
      <alignment wrapText="1"/>
    </xf>
    <xf numFmtId="4" fontId="21" fillId="2" borderId="0" xfId="0" applyNumberFormat="1" applyFont="1" applyFill="1" applyAlignment="1">
      <alignment horizontal="left" vertical="center" wrapText="1"/>
    </xf>
    <xf numFmtId="0" fontId="22" fillId="2" borderId="0" xfId="0" applyFont="1" applyFill="1" applyAlignment="1">
      <alignment wrapText="1"/>
    </xf>
    <xf numFmtId="0" fontId="21" fillId="0" borderId="0" xfId="0" applyFont="1" applyFill="1" applyAlignment="1">
      <alignment horizontal="left" vertical="center" wrapText="1"/>
    </xf>
    <xf numFmtId="4" fontId="22" fillId="0" borderId="0" xfId="0" applyNumberFormat="1" applyFont="1" applyFill="1" applyAlignment="1">
      <alignment horizontal="left" vertical="center" wrapText="1"/>
    </xf>
    <xf numFmtId="4" fontId="22" fillId="0" borderId="0" xfId="0" applyNumberFormat="1" applyFont="1" applyFill="1" applyAlignment="1">
      <alignment horizontal="left" vertical="top" wrapText="1"/>
    </xf>
    <xf numFmtId="4" fontId="30" fillId="2" borderId="1" xfId="0" applyNumberFormat="1" applyFont="1" applyFill="1" applyBorder="1" applyAlignment="1" applyProtection="1">
      <alignment horizontal="center" vertical="center" wrapText="1"/>
      <protection locked="0"/>
    </xf>
    <xf numFmtId="0" fontId="30" fillId="0" borderId="0" xfId="0" applyFont="1" applyFill="1" applyAlignment="1">
      <alignment horizontal="left" vertical="center" wrapText="1"/>
    </xf>
    <xf numFmtId="0" fontId="26" fillId="0" borderId="0" xfId="0" applyFont="1" applyFill="1" applyAlignment="1">
      <alignment horizontal="left" vertical="center" wrapText="1"/>
    </xf>
    <xf numFmtId="0" fontId="22" fillId="2" borderId="0" xfId="0" applyFont="1" applyFill="1" applyAlignment="1">
      <alignment horizontal="left" vertical="top" wrapText="1"/>
    </xf>
    <xf numFmtId="0" fontId="30" fillId="3" borderId="0" xfId="0" applyFont="1" applyFill="1" applyAlignment="1">
      <alignment horizontal="left" vertical="center" wrapText="1"/>
    </xf>
    <xf numFmtId="4" fontId="21" fillId="0" borderId="0" xfId="0" applyNumberFormat="1" applyFont="1" applyFill="1" applyAlignment="1">
      <alignment horizontal="left" wrapText="1"/>
    </xf>
    <xf numFmtId="0" fontId="22" fillId="0" borderId="0" xfId="0" applyFont="1" applyFill="1" applyAlignment="1">
      <alignment horizontal="left" wrapText="1"/>
    </xf>
    <xf numFmtId="4" fontId="15" fillId="2" borderId="0" xfId="0" applyNumberFormat="1" applyFont="1" applyFill="1" applyAlignment="1">
      <alignment horizontal="left" vertical="center" wrapText="1"/>
    </xf>
    <xf numFmtId="4" fontId="15" fillId="2" borderId="0" xfId="0" applyNumberFormat="1" applyFont="1" applyFill="1" applyAlignment="1">
      <alignment horizontal="left" vertical="top" wrapText="1"/>
    </xf>
    <xf numFmtId="0" fontId="31" fillId="2" borderId="0" xfId="0" applyFont="1" applyFill="1" applyAlignment="1">
      <alignment horizontal="left" vertical="center" wrapText="1"/>
    </xf>
    <xf numFmtId="0" fontId="17" fillId="2" borderId="0" xfId="0" applyFont="1" applyFill="1" applyAlignment="1">
      <alignment horizontal="left" vertical="top" wrapText="1"/>
    </xf>
    <xf numFmtId="4" fontId="31" fillId="2" borderId="0" xfId="0" applyNumberFormat="1" applyFont="1" applyFill="1" applyAlignment="1">
      <alignment horizontal="left" vertical="center" wrapText="1"/>
    </xf>
    <xf numFmtId="0" fontId="32" fillId="2" borderId="0" xfId="0" applyFont="1" applyFill="1" applyAlignment="1">
      <alignment horizontal="left" vertical="center" wrapText="1"/>
    </xf>
    <xf numFmtId="4" fontId="15" fillId="0" borderId="0" xfId="0" applyNumberFormat="1" applyFont="1" applyFill="1" applyAlignment="1">
      <alignment horizontal="left" vertical="center" wrapText="1"/>
    </xf>
    <xf numFmtId="4" fontId="15" fillId="0" borderId="0" xfId="0" applyNumberFormat="1" applyFont="1" applyFill="1" applyAlignment="1">
      <alignment horizontal="left" vertical="top" wrapText="1"/>
    </xf>
    <xf numFmtId="0" fontId="31" fillId="0" borderId="0" xfId="0" applyFont="1" applyFill="1" applyAlignment="1">
      <alignment horizontal="left" vertical="center" wrapText="1"/>
    </xf>
    <xf numFmtId="0" fontId="17" fillId="0" borderId="0" xfId="0" applyFont="1" applyFill="1" applyAlignment="1">
      <alignment horizontal="left" vertical="top" wrapText="1"/>
    </xf>
    <xf numFmtId="0" fontId="32" fillId="3" borderId="0" xfId="0" applyFont="1" applyFill="1" applyAlignment="1">
      <alignment horizontal="left" vertical="center" wrapText="1"/>
    </xf>
    <xf numFmtId="0" fontId="32" fillId="0" borderId="0" xfId="0" applyFont="1" applyFill="1" applyAlignment="1">
      <alignment horizontal="left" vertical="center" wrapText="1"/>
    </xf>
    <xf numFmtId="0" fontId="16" fillId="0" borderId="0" xfId="0"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justify" vertical="center" wrapText="1"/>
      <protection locked="0"/>
    </xf>
    <xf numFmtId="9" fontId="16" fillId="0" borderId="0" xfId="0" applyNumberFormat="1" applyFont="1" applyFill="1" applyBorder="1" applyAlignment="1" applyProtection="1">
      <alignment horizontal="right" vertical="center" wrapText="1"/>
      <protection locked="0"/>
    </xf>
    <xf numFmtId="1" fontId="16" fillId="0" borderId="0" xfId="0" applyNumberFormat="1" applyFont="1" applyFill="1" applyBorder="1" applyAlignment="1" applyProtection="1">
      <alignment horizontal="right" vertical="center" wrapText="1"/>
      <protection locked="0"/>
    </xf>
    <xf numFmtId="10" fontId="22" fillId="0" borderId="1" xfId="0" applyNumberFormat="1" applyFont="1" applyFill="1" applyBorder="1" applyAlignment="1" applyProtection="1">
      <alignment horizontal="center" vertical="center" wrapText="1"/>
      <protection locked="0"/>
    </xf>
    <xf numFmtId="10" fontId="22" fillId="2" borderId="1" xfId="0" applyNumberFormat="1"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center" vertical="center" wrapText="1"/>
      <protection locked="0"/>
    </xf>
    <xf numFmtId="4" fontId="16" fillId="2" borderId="0" xfId="0" applyNumberFormat="1" applyFont="1" applyFill="1" applyBorder="1" applyAlignment="1" applyProtection="1">
      <alignment horizontal="center" vertical="center" wrapText="1"/>
      <protection locked="0"/>
    </xf>
    <xf numFmtId="0" fontId="20" fillId="2" borderId="0" xfId="0" applyFont="1" applyFill="1" applyAlignment="1">
      <alignment horizontal="left" vertical="top" wrapText="1"/>
    </xf>
    <xf numFmtId="0" fontId="16" fillId="2" borderId="0" xfId="0" applyFont="1" applyFill="1" applyAlignment="1">
      <alignment horizontal="left" vertical="top" wrapText="1"/>
    </xf>
    <xf numFmtId="0" fontId="15" fillId="0" borderId="0" xfId="0" applyFont="1" applyFill="1" applyAlignment="1">
      <alignment horizontal="left" vertical="center" wrapText="1"/>
    </xf>
    <xf numFmtId="4" fontId="21" fillId="2" borderId="1" xfId="0" applyNumberFormat="1" applyFont="1" applyFill="1" applyBorder="1" applyAlignment="1" applyProtection="1">
      <alignment horizontal="center" vertical="center" wrapText="1"/>
      <protection locked="0"/>
    </xf>
    <xf numFmtId="0" fontId="34" fillId="0" borderId="0" xfId="0" applyFont="1" applyFill="1" applyAlignment="1">
      <alignment horizontal="left" vertical="top" wrapText="1"/>
    </xf>
    <xf numFmtId="0" fontId="16" fillId="0" borderId="0" xfId="0" applyFont="1" applyFill="1" applyAlignment="1">
      <alignment wrapText="1"/>
    </xf>
    <xf numFmtId="10" fontId="21" fillId="2" borderId="1" xfId="0" applyNumberFormat="1" applyFont="1" applyFill="1" applyBorder="1" applyAlignment="1" applyProtection="1">
      <alignment horizontal="center" vertical="center" wrapText="1"/>
      <protection locked="0"/>
    </xf>
    <xf numFmtId="0" fontId="34" fillId="0" borderId="0" xfId="0" applyFont="1" applyFill="1" applyAlignment="1">
      <alignment horizontal="left" vertical="center" wrapText="1"/>
    </xf>
    <xf numFmtId="49" fontId="20" fillId="2" borderId="1" xfId="0" applyNumberFormat="1" applyFont="1" applyFill="1" applyBorder="1" applyAlignment="1" applyProtection="1">
      <alignment horizontal="justify" vertical="top" wrapText="1"/>
      <protection locked="0"/>
    </xf>
    <xf numFmtId="49" fontId="24" fillId="2" borderId="1" xfId="0" applyNumberFormat="1" applyFont="1" applyFill="1" applyBorder="1" applyAlignment="1" applyProtection="1">
      <alignment horizontal="justify" vertical="top" wrapText="1"/>
      <protection locked="0"/>
    </xf>
    <xf numFmtId="49" fontId="35" fillId="2" borderId="1" xfId="0" applyNumberFormat="1" applyFont="1" applyFill="1" applyBorder="1" applyAlignment="1" applyProtection="1">
      <alignment horizontal="justify" vertical="top" wrapText="1"/>
      <protection locked="0"/>
    </xf>
    <xf numFmtId="49" fontId="24" fillId="2" borderId="1" xfId="0" applyNumberFormat="1" applyFont="1" applyFill="1" applyBorder="1" applyAlignment="1" applyProtection="1">
      <alignment horizontal="justify" vertical="center" wrapText="1"/>
      <protection locked="0"/>
    </xf>
    <xf numFmtId="0" fontId="36" fillId="3" borderId="0" xfId="0" applyFont="1" applyFill="1" applyAlignment="1">
      <alignment horizontal="left" vertical="center" wrapText="1"/>
    </xf>
    <xf numFmtId="0" fontId="16" fillId="2" borderId="0" xfId="0" applyFont="1" applyFill="1" applyAlignment="1">
      <alignment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49" fontId="32" fillId="2" borderId="1" xfId="0" applyNumberFormat="1" applyFont="1" applyFill="1" applyBorder="1" applyAlignment="1" applyProtection="1">
      <alignment horizontal="justify" vertical="center" wrapText="1"/>
      <protection locked="0"/>
    </xf>
    <xf numFmtId="0" fontId="24" fillId="2" borderId="1" xfId="0" applyFont="1" applyFill="1" applyBorder="1" applyAlignment="1" applyProtection="1">
      <alignment horizontal="justify" vertical="top" wrapText="1"/>
      <protection locked="0"/>
    </xf>
    <xf numFmtId="4" fontId="20" fillId="2" borderId="1" xfId="0" applyNumberFormat="1" applyFont="1" applyFill="1" applyBorder="1" applyAlignment="1" applyProtection="1">
      <alignment horizontal="center" vertical="center" wrapText="1"/>
      <protection locked="0"/>
    </xf>
    <xf numFmtId="10" fontId="20" fillId="2" borderId="1" xfId="0" applyNumberFormat="1" applyFont="1" applyFill="1" applyBorder="1" applyAlignment="1" applyProtection="1">
      <alignment horizontal="center" vertical="center" wrapText="1"/>
      <protection locked="0"/>
    </xf>
    <xf numFmtId="4" fontId="16" fillId="2" borderId="1" xfId="0" applyNumberFormat="1" applyFont="1" applyFill="1" applyBorder="1" applyAlignment="1" applyProtection="1">
      <alignment horizontal="center" vertical="center" wrapText="1"/>
      <protection locked="0"/>
    </xf>
    <xf numFmtId="10" fontId="16" fillId="2" borderId="1" xfId="0" applyNumberFormat="1" applyFont="1" applyFill="1" applyBorder="1" applyAlignment="1" applyProtection="1">
      <alignment horizontal="center" vertical="center" wrapText="1"/>
      <protection locked="0"/>
    </xf>
    <xf numFmtId="9" fontId="16" fillId="2" borderId="1" xfId="0" applyNumberFormat="1" applyFont="1" applyFill="1" applyBorder="1" applyAlignment="1" applyProtection="1">
      <alignment horizontal="center" vertical="center" wrapText="1"/>
      <protection locked="0"/>
    </xf>
    <xf numFmtId="0" fontId="24" fillId="2" borderId="1" xfId="0" applyFont="1" applyFill="1" applyBorder="1" applyAlignment="1" applyProtection="1">
      <alignment horizontal="justify" vertical="center" wrapText="1"/>
      <protection locked="0"/>
    </xf>
    <xf numFmtId="0" fontId="35" fillId="2" borderId="1" xfId="0" applyFont="1" applyFill="1" applyBorder="1" applyAlignment="1" applyProtection="1">
      <alignment horizontal="justify" vertical="top" wrapText="1"/>
      <protection locked="0"/>
    </xf>
    <xf numFmtId="4" fontId="34" fillId="2" borderId="1" xfId="0" applyNumberFormat="1" applyFont="1" applyFill="1" applyBorder="1" applyAlignment="1" applyProtection="1">
      <alignment horizontal="center" vertical="center" wrapText="1"/>
      <protection locked="0"/>
    </xf>
    <xf numFmtId="10" fontId="34" fillId="2" borderId="1"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justify" vertical="center" wrapText="1"/>
      <protection locked="0"/>
    </xf>
    <xf numFmtId="4" fontId="32" fillId="2" borderId="1" xfId="0" applyNumberFormat="1" applyFont="1" applyFill="1" applyBorder="1" applyAlignment="1" applyProtection="1">
      <alignment horizontal="center" vertical="center" wrapText="1"/>
      <protection locked="0"/>
    </xf>
    <xf numFmtId="10" fontId="32" fillId="2"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9" fontId="35" fillId="2" borderId="1" xfId="0" applyNumberFormat="1" applyFont="1" applyFill="1" applyBorder="1" applyAlignment="1" applyProtection="1">
      <alignment horizontal="justify" vertical="top" wrapText="1"/>
      <protection locked="0"/>
    </xf>
    <xf numFmtId="9" fontId="27" fillId="2" borderId="1" xfId="0" applyNumberFormat="1" applyFont="1" applyFill="1" applyBorder="1" applyAlignment="1" applyProtection="1">
      <alignment horizontal="justify" vertical="top" wrapText="1"/>
      <protection locked="0"/>
    </xf>
    <xf numFmtId="0" fontId="27" fillId="2" borderId="1" xfId="0" applyFont="1" applyFill="1" applyBorder="1" applyAlignment="1" applyProtection="1">
      <alignment horizontal="justify" vertical="top" wrapText="1"/>
      <protection locked="0"/>
    </xf>
    <xf numFmtId="10" fontId="21"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justify" vertical="top" wrapText="1"/>
      <protection locked="0"/>
    </xf>
    <xf numFmtId="0" fontId="27" fillId="2" borderId="1" xfId="0" applyFont="1" applyFill="1" applyBorder="1" applyAlignment="1" applyProtection="1">
      <alignment horizontal="justify" vertical="top" wrapText="1"/>
      <protection locked="0"/>
    </xf>
    <xf numFmtId="9" fontId="27" fillId="2" borderId="1" xfId="0" applyNumberFormat="1" applyFont="1" applyFill="1" applyBorder="1" applyAlignment="1" applyProtection="1">
      <alignment horizontal="justify" vertical="top" wrapText="1"/>
      <protection locked="0"/>
    </xf>
    <xf numFmtId="0" fontId="27" fillId="0" borderId="1"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0" fontId="43" fillId="0" borderId="1" xfId="0" applyFont="1" applyFill="1" applyBorder="1" applyAlignment="1" applyProtection="1">
      <alignment horizontal="justify" vertical="top" wrapText="1"/>
      <protection locked="0"/>
    </xf>
    <xf numFmtId="10" fontId="15" fillId="2" borderId="1" xfId="0" applyNumberFormat="1" applyFont="1" applyFill="1" applyBorder="1" applyAlignment="1" applyProtection="1">
      <alignment horizontal="center" vertical="center" wrapText="1"/>
      <protection locked="0"/>
    </xf>
    <xf numFmtId="9" fontId="15" fillId="2" borderId="1" xfId="0" applyNumberFormat="1" applyFont="1" applyFill="1" applyBorder="1" applyAlignment="1" applyProtection="1">
      <alignment horizontal="center" vertical="center" wrapText="1"/>
      <protection locked="0"/>
    </xf>
    <xf numFmtId="2" fontId="15" fillId="2"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2" fontId="15" fillId="0"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9" fontId="15" fillId="0" borderId="1" xfId="0"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justify" vertical="top" wrapText="1"/>
      <protection locked="0"/>
    </xf>
    <xf numFmtId="0" fontId="43" fillId="2" borderId="1" xfId="0" applyFont="1" applyFill="1" applyBorder="1" applyAlignment="1" applyProtection="1">
      <alignment horizontal="justify" vertical="top" wrapText="1"/>
      <protection locked="0"/>
    </xf>
    <xf numFmtId="0" fontId="15" fillId="2" borderId="1" xfId="0" quotePrefix="1" applyFont="1" applyFill="1" applyBorder="1" applyAlignment="1" applyProtection="1">
      <alignment horizontal="justify" vertical="top" wrapText="1"/>
      <protection locked="0"/>
    </xf>
    <xf numFmtId="10" fontId="16" fillId="0" borderId="1" xfId="0" applyNumberFormat="1" applyFont="1" applyFill="1" applyBorder="1" applyAlignment="1" applyProtection="1">
      <alignment horizontal="center" vertical="center" wrapText="1"/>
      <protection locked="0"/>
    </xf>
    <xf numFmtId="0" fontId="43" fillId="0" borderId="1" xfId="0" applyFont="1" applyFill="1" applyBorder="1" applyAlignment="1" applyProtection="1">
      <alignment horizontal="justify" vertical="top" wrapText="1"/>
      <protection locked="0"/>
    </xf>
    <xf numFmtId="4" fontId="15" fillId="0"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4" fontId="16" fillId="0" borderId="1" xfId="0" applyNumberFormat="1" applyFont="1" applyFill="1" applyBorder="1" applyAlignment="1" applyProtection="1">
      <alignment horizontal="center" vertical="center" wrapText="1"/>
      <protection locked="0"/>
    </xf>
    <xf numFmtId="49" fontId="20" fillId="0" borderId="1" xfId="0" applyNumberFormat="1"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4" fontId="20" fillId="0" borderId="1" xfId="0" applyNumberFormat="1" applyFont="1" applyFill="1" applyBorder="1" applyAlignment="1" applyProtection="1">
      <alignment horizontal="center" vertical="center" wrapText="1"/>
      <protection locked="0"/>
    </xf>
    <xf numFmtId="10" fontId="20" fillId="0" borderId="1" xfId="0" applyNumberFormat="1" applyFont="1" applyFill="1" applyBorder="1" applyAlignment="1" applyProtection="1">
      <alignment horizontal="center" vertical="center" wrapText="1"/>
      <protection locked="0"/>
    </xf>
    <xf numFmtId="2" fontId="16" fillId="0" borderId="1" xfId="0" applyNumberFormat="1" applyFont="1" applyFill="1" applyBorder="1" applyAlignment="1" applyProtection="1">
      <alignment horizontal="center" vertical="center" wrapText="1"/>
      <protection locked="0"/>
    </xf>
    <xf numFmtId="9" fontId="16" fillId="0" borderId="1" xfId="0" applyNumberFormat="1" applyFont="1" applyFill="1" applyBorder="1" applyAlignment="1" applyProtection="1">
      <alignment horizontal="center" vertical="center" wrapText="1"/>
      <protection locked="0"/>
    </xf>
    <xf numFmtId="49" fontId="34" fillId="0" borderId="1" xfId="0" applyNumberFormat="1"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4" fontId="34" fillId="0" borderId="1" xfId="0" applyNumberFormat="1" applyFont="1" applyFill="1" applyBorder="1" applyAlignment="1" applyProtection="1">
      <alignment horizontal="center" vertical="center" wrapText="1"/>
      <protection locked="0"/>
    </xf>
    <xf numFmtId="10" fontId="34" fillId="0" borderId="1" xfId="0" applyNumberFormat="1" applyFont="1" applyFill="1" applyBorder="1" applyAlignment="1" applyProtection="1">
      <alignment horizontal="center" vertical="center" wrapText="1"/>
      <protection locked="0"/>
    </xf>
    <xf numFmtId="49" fontId="15" fillId="0" borderId="1" xfId="0" applyNumberFormat="1" applyFont="1" applyFill="1" applyBorder="1" applyAlignment="1" applyProtection="1">
      <alignment horizontal="justify" vertical="top" wrapText="1"/>
      <protection locked="0"/>
    </xf>
    <xf numFmtId="9" fontId="35" fillId="2" borderId="1" xfId="0" applyNumberFormat="1" applyFont="1" applyFill="1" applyBorder="1" applyAlignment="1" applyProtection="1">
      <alignment horizontal="justify" vertical="top" wrapText="1"/>
      <protection locked="0"/>
    </xf>
    <xf numFmtId="49" fontId="15" fillId="2" borderId="1" xfId="0" applyNumberFormat="1" applyFont="1" applyFill="1" applyBorder="1" applyAlignment="1" applyProtection="1">
      <alignment horizontal="justify" vertical="top" wrapText="1"/>
      <protection locked="0"/>
    </xf>
    <xf numFmtId="49" fontId="35" fillId="2" borderId="1" xfId="0" applyNumberFormat="1" applyFont="1" applyFill="1" applyBorder="1" applyAlignment="1" applyProtection="1">
      <alignment horizontal="justify" vertical="center" wrapText="1"/>
      <protection locked="0"/>
    </xf>
    <xf numFmtId="0" fontId="35" fillId="2" borderId="1" xfId="0" applyFont="1" applyFill="1" applyBorder="1" applyAlignment="1" applyProtection="1">
      <alignment horizontal="justify" vertical="center" wrapText="1"/>
      <protection locked="0"/>
    </xf>
    <xf numFmtId="0" fontId="32" fillId="2" borderId="1" xfId="0" applyFont="1" applyFill="1" applyBorder="1" applyAlignment="1">
      <alignment horizontal="justify" vertical="top" wrapText="1"/>
    </xf>
    <xf numFmtId="0" fontId="15" fillId="0" borderId="4" xfId="0" applyFont="1" applyFill="1" applyBorder="1" applyAlignment="1" applyProtection="1">
      <alignment horizontal="justify" vertical="top" wrapText="1"/>
      <protection locked="0"/>
    </xf>
    <xf numFmtId="0" fontId="15" fillId="0" borderId="3" xfId="0" applyFont="1" applyFill="1" applyBorder="1" applyAlignment="1" applyProtection="1">
      <alignment horizontal="justify" vertical="top" wrapText="1"/>
      <protection locked="0"/>
    </xf>
    <xf numFmtId="0" fontId="27"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0" fontId="43" fillId="0" borderId="1" xfId="0" applyFont="1" applyFill="1" applyBorder="1" applyAlignment="1" applyProtection="1">
      <alignment horizontal="justify" vertical="top" wrapText="1"/>
      <protection locked="0"/>
    </xf>
    <xf numFmtId="0" fontId="15" fillId="0" borderId="4" xfId="0" applyFont="1" applyFill="1" applyBorder="1" applyAlignment="1" applyProtection="1">
      <alignment horizontal="justify" vertical="top" wrapText="1"/>
      <protection locked="0"/>
    </xf>
    <xf numFmtId="4" fontId="15" fillId="0" borderId="1" xfId="0" applyNumberFormat="1" applyFont="1" applyFill="1" applyBorder="1" applyAlignment="1" applyProtection="1">
      <alignment horizontal="center" vertical="center" wrapText="1"/>
      <protection locked="0"/>
    </xf>
    <xf numFmtId="4" fontId="44" fillId="0" borderId="1" xfId="0" applyNumberFormat="1" applyFont="1" applyFill="1" applyBorder="1" applyAlignment="1" applyProtection="1">
      <alignment horizontal="center" vertical="center" wrapText="1"/>
      <protection locked="0"/>
    </xf>
    <xf numFmtId="0" fontId="16" fillId="0" borderId="4" xfId="0" applyFont="1" applyFill="1" applyBorder="1" applyAlignment="1" applyProtection="1">
      <alignment horizontal="justify" vertical="top" wrapText="1"/>
      <protection locked="0"/>
    </xf>
    <xf numFmtId="0" fontId="15" fillId="0" borderId="1" xfId="0" quotePrefix="1" applyFont="1" applyFill="1" applyBorder="1" applyAlignment="1" applyProtection="1">
      <alignment horizontal="justify" vertical="top" wrapText="1"/>
      <protection locked="0"/>
    </xf>
    <xf numFmtId="0" fontId="27" fillId="0" borderId="1" xfId="0" applyFont="1" applyFill="1" applyBorder="1" applyAlignment="1" applyProtection="1">
      <alignment horizontal="justify" vertical="top" wrapText="1"/>
      <protection locked="0"/>
    </xf>
    <xf numFmtId="0" fontId="27" fillId="2" borderId="1" xfId="0" applyFont="1" applyFill="1" applyBorder="1" applyAlignment="1" applyProtection="1">
      <alignment horizontal="justify" vertical="top" wrapText="1"/>
      <protection locked="0"/>
    </xf>
    <xf numFmtId="10" fontId="15" fillId="2"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0" fontId="43" fillId="0" borderId="1" xfId="0" applyFont="1" applyFill="1" applyBorder="1" applyAlignment="1" applyProtection="1">
      <alignment horizontal="justify" vertical="top" wrapText="1"/>
      <protection locked="0"/>
    </xf>
    <xf numFmtId="0" fontId="16" fillId="2" borderId="1" xfId="0" applyFont="1" applyFill="1" applyBorder="1" applyAlignment="1">
      <alignment horizontal="left" vertical="top" wrapText="1"/>
    </xf>
    <xf numFmtId="4" fontId="20" fillId="0" borderId="0" xfId="0" applyNumberFormat="1" applyFont="1" applyFill="1" applyAlignment="1">
      <alignment horizontal="left" vertical="center" wrapText="1"/>
    </xf>
    <xf numFmtId="0" fontId="27" fillId="0" borderId="1" xfId="0" applyFont="1" applyFill="1" applyBorder="1" applyAlignment="1" applyProtection="1">
      <alignment horizontal="justify" vertical="top" wrapText="1"/>
      <protection locked="0"/>
    </xf>
    <xf numFmtId="0" fontId="41" fillId="0" borderId="1"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0" fontId="42" fillId="0" borderId="1" xfId="0" applyFont="1" applyFill="1" applyBorder="1" applyAlignment="1" applyProtection="1">
      <alignment horizontal="justify" vertical="top" wrapText="1"/>
      <protection locked="0"/>
    </xf>
    <xf numFmtId="0" fontId="27" fillId="0" borderId="1" xfId="0" applyFont="1" applyFill="1" applyBorder="1" applyAlignment="1" applyProtection="1">
      <alignment horizontal="justify" vertical="top" wrapText="1"/>
      <protection locked="0"/>
    </xf>
    <xf numFmtId="4" fontId="43" fillId="0" borderId="1" xfId="0" applyNumberFormat="1" applyFont="1" applyFill="1" applyBorder="1" applyAlignment="1" applyProtection="1">
      <alignment horizontal="justify" vertical="top" wrapText="1"/>
      <protection locked="0"/>
    </xf>
    <xf numFmtId="9" fontId="27" fillId="2" borderId="1" xfId="0" applyNumberFormat="1" applyFont="1" applyFill="1" applyBorder="1" applyAlignment="1" applyProtection="1">
      <alignment horizontal="justify" vertical="top" wrapText="1"/>
      <protection locked="0"/>
    </xf>
    <xf numFmtId="9" fontId="35" fillId="2" borderId="1" xfId="0" applyNumberFormat="1" applyFont="1" applyFill="1" applyBorder="1" applyAlignment="1" applyProtection="1">
      <alignment horizontal="justify" vertical="top" wrapText="1"/>
      <protection locked="0"/>
    </xf>
    <xf numFmtId="9" fontId="27" fillId="0" borderId="1" xfId="0" applyNumberFormat="1" applyFont="1" applyFill="1" applyBorder="1" applyAlignment="1" applyProtection="1">
      <alignment horizontal="justify" vertical="top" wrapText="1"/>
      <protection locked="0"/>
    </xf>
    <xf numFmtId="9" fontId="35" fillId="0" borderId="1" xfId="0" applyNumberFormat="1" applyFont="1" applyFill="1" applyBorder="1" applyAlignment="1" applyProtection="1">
      <alignment horizontal="justify" vertical="top" wrapText="1"/>
      <protection locked="0"/>
    </xf>
    <xf numFmtId="0" fontId="27" fillId="2" borderId="1" xfId="0" applyFont="1" applyFill="1" applyBorder="1" applyAlignment="1" applyProtection="1">
      <alignment horizontal="justify" vertical="top" wrapText="1"/>
      <protection locked="0"/>
    </xf>
    <xf numFmtId="0" fontId="15" fillId="0" borderId="4" xfId="0" applyFont="1" applyFill="1" applyBorder="1" applyAlignment="1" applyProtection="1">
      <alignment horizontal="justify" vertical="top" wrapText="1"/>
      <protection locked="0"/>
    </xf>
    <xf numFmtId="0" fontId="15" fillId="0" borderId="2" xfId="0" applyFont="1" applyFill="1" applyBorder="1" applyAlignment="1" applyProtection="1">
      <alignment horizontal="justify" vertical="top" wrapText="1"/>
      <protection locked="0"/>
    </xf>
    <xf numFmtId="0" fontId="15" fillId="0" borderId="3" xfId="0" applyFont="1" applyFill="1" applyBorder="1" applyAlignment="1" applyProtection="1">
      <alignment horizontal="justify" vertical="top" wrapText="1"/>
      <protection locked="0"/>
    </xf>
    <xf numFmtId="165" fontId="12" fillId="0" borderId="1" xfId="0" quotePrefix="1" applyNumberFormat="1" applyFont="1" applyFill="1" applyBorder="1" applyAlignment="1" applyProtection="1">
      <alignment horizontal="center" vertical="center" wrapText="1"/>
      <protection locked="0"/>
    </xf>
    <xf numFmtId="4" fontId="37" fillId="0" borderId="1" xfId="0" applyNumberFormat="1" applyFont="1" applyFill="1" applyBorder="1" applyAlignment="1" applyProtection="1">
      <alignment horizontal="justify" vertical="top" wrapText="1"/>
      <protection locked="0"/>
    </xf>
    <xf numFmtId="0" fontId="40" fillId="0" borderId="1" xfId="0" applyFont="1" applyFill="1" applyBorder="1" applyAlignment="1" applyProtection="1">
      <alignment horizontal="justify" vertical="top" wrapText="1"/>
      <protection locked="0"/>
    </xf>
    <xf numFmtId="10" fontId="15" fillId="2"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0" fontId="33" fillId="0" borderId="0" xfId="0" quotePrefix="1" applyFont="1" applyFill="1" applyBorder="1" applyAlignment="1" applyProtection="1">
      <alignment horizontal="center" vertical="center" wrapText="1"/>
      <protection locked="0"/>
    </xf>
    <xf numFmtId="165" fontId="12"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justify" vertical="top" wrapText="1"/>
      <protection locked="0"/>
    </xf>
    <xf numFmtId="0" fontId="13" fillId="0" borderId="1" xfId="0"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4" fontId="12" fillId="0" borderId="1" xfId="0" quotePrefix="1"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43" fillId="0" borderId="4" xfId="0" applyFont="1" applyFill="1" applyBorder="1" applyAlignment="1" applyProtection="1">
      <alignment horizontal="justify" vertical="top" wrapText="1"/>
      <protection locked="0"/>
    </xf>
    <xf numFmtId="0" fontId="43" fillId="0" borderId="3" xfId="0" applyFont="1" applyFill="1" applyBorder="1" applyAlignment="1" applyProtection="1">
      <alignment horizontal="justify" vertical="top" wrapText="1"/>
      <protection locked="0"/>
    </xf>
    <xf numFmtId="0" fontId="43" fillId="0" borderId="1"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0" fontId="27" fillId="0" borderId="2" xfId="0" applyFont="1" applyFill="1" applyBorder="1" applyAlignment="1" applyProtection="1">
      <alignment horizontal="justify" vertical="top" wrapText="1"/>
      <protection locked="0"/>
    </xf>
    <xf numFmtId="0" fontId="27" fillId="0" borderId="3" xfId="0" applyFont="1" applyFill="1" applyBorder="1" applyAlignment="1" applyProtection="1">
      <alignment horizontal="justify" vertical="top" wrapText="1"/>
      <protection locked="0"/>
    </xf>
    <xf numFmtId="0" fontId="43" fillId="0" borderId="2" xfId="0" applyFont="1" applyFill="1" applyBorder="1" applyAlignment="1" applyProtection="1">
      <alignment horizontal="justify"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85;&#1072;%2001.09.201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01.09"/>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M430"/>
  <sheetViews>
    <sheetView showZeros="0" tabSelected="1" showOutlineSymbols="0" view="pageBreakPreview" zoomScale="40" zoomScaleNormal="50" zoomScaleSheetLayoutView="40" zoomScalePageLayoutView="75" workbookViewId="0">
      <selection activeCell="F14" sqref="F14"/>
    </sheetView>
  </sheetViews>
  <sheetFormatPr defaultRowHeight="26.25" outlineLevelRow="1" outlineLevelCol="2" x14ac:dyDescent="0.4"/>
  <cols>
    <col min="1" max="1" width="13" style="7" customWidth="1"/>
    <col min="2" max="2" width="136.75" style="12" customWidth="1"/>
    <col min="3" max="3" width="31.625" style="8" customWidth="1"/>
    <col min="4" max="4" width="30.875" style="8" customWidth="1"/>
    <col min="5" max="5" width="26.125" style="9" customWidth="1" outlineLevel="2"/>
    <col min="6" max="6" width="18.625" style="10" customWidth="1" outlineLevel="2"/>
    <col min="7" max="7" width="24.5" style="24" customWidth="1" outlineLevel="2"/>
    <col min="8" max="8" width="19.625" style="10" customWidth="1" outlineLevel="2"/>
    <col min="9" max="9" width="24.875" style="10" customWidth="1" outlineLevel="2"/>
    <col min="10" max="10" width="140.625" style="26" customWidth="1"/>
    <col min="11" max="12" width="21.5" style="16" customWidth="1"/>
    <col min="13" max="13" width="22.75" style="6" customWidth="1"/>
    <col min="14" max="66" width="9" style="6" customWidth="1"/>
    <col min="67" max="16384" width="9" style="6"/>
  </cols>
  <sheetData>
    <row r="1" spans="1:13" ht="30.75" x14ac:dyDescent="0.45">
      <c r="A1" s="1"/>
      <c r="B1" s="15"/>
      <c r="C1" s="3"/>
      <c r="D1" s="3"/>
      <c r="E1" s="4"/>
      <c r="F1" s="5"/>
      <c r="G1" s="22"/>
      <c r="H1" s="5"/>
      <c r="I1" s="5"/>
      <c r="J1" s="25"/>
    </row>
    <row r="2" spans="1:13" ht="30.75" x14ac:dyDescent="0.45">
      <c r="A2" s="1"/>
      <c r="B2" s="15"/>
      <c r="C2" s="3"/>
      <c r="D2" s="3"/>
      <c r="E2" s="4"/>
      <c r="F2" s="5"/>
      <c r="G2" s="22"/>
      <c r="H2" s="5"/>
      <c r="I2" s="5"/>
      <c r="J2" s="25"/>
    </row>
    <row r="3" spans="1:13" ht="73.5" customHeight="1" x14ac:dyDescent="0.4">
      <c r="A3" s="187" t="s">
        <v>94</v>
      </c>
      <c r="B3" s="187"/>
      <c r="C3" s="187"/>
      <c r="D3" s="187"/>
      <c r="E3" s="187"/>
      <c r="F3" s="187"/>
      <c r="G3" s="187"/>
      <c r="H3" s="187"/>
      <c r="I3" s="187"/>
      <c r="J3" s="187"/>
    </row>
    <row r="4" spans="1:13" s="2" customFormat="1" ht="32.25" customHeight="1" x14ac:dyDescent="0.4">
      <c r="A4" s="64"/>
      <c r="B4" s="65"/>
      <c r="C4" s="70"/>
      <c r="D4" s="70"/>
      <c r="E4" s="70"/>
      <c r="F4" s="70"/>
      <c r="G4" s="71"/>
      <c r="H4" s="66"/>
      <c r="I4" s="67"/>
      <c r="J4" s="27" t="s">
        <v>32</v>
      </c>
      <c r="K4" s="17"/>
      <c r="L4" s="17"/>
    </row>
    <row r="5" spans="1:13" s="11" customFormat="1" ht="57.75" customHeight="1" x14ac:dyDescent="0.25">
      <c r="A5" s="190" t="s">
        <v>3</v>
      </c>
      <c r="B5" s="193" t="s">
        <v>8</v>
      </c>
      <c r="C5" s="191" t="s">
        <v>61</v>
      </c>
      <c r="D5" s="191"/>
      <c r="E5" s="180" t="s">
        <v>92</v>
      </c>
      <c r="F5" s="180"/>
      <c r="G5" s="180"/>
      <c r="H5" s="180"/>
      <c r="I5" s="194" t="s">
        <v>64</v>
      </c>
      <c r="J5" s="195" t="s">
        <v>50</v>
      </c>
      <c r="K5" s="16"/>
      <c r="L5" s="16"/>
    </row>
    <row r="6" spans="1:13" s="11" customFormat="1" ht="47.25" customHeight="1" x14ac:dyDescent="0.25">
      <c r="A6" s="190"/>
      <c r="B6" s="193"/>
      <c r="C6" s="192" t="s">
        <v>62</v>
      </c>
      <c r="D6" s="191" t="s">
        <v>63</v>
      </c>
      <c r="E6" s="188" t="s">
        <v>7</v>
      </c>
      <c r="F6" s="188"/>
      <c r="G6" s="188" t="s">
        <v>6</v>
      </c>
      <c r="H6" s="188"/>
      <c r="I6" s="194"/>
      <c r="J6" s="195"/>
      <c r="K6" s="16"/>
      <c r="L6" s="16"/>
    </row>
    <row r="7" spans="1:13" s="11" customFormat="1" ht="28.5" customHeight="1" x14ac:dyDescent="0.25">
      <c r="A7" s="190"/>
      <c r="B7" s="193"/>
      <c r="C7" s="192"/>
      <c r="D7" s="191"/>
      <c r="E7" s="13" t="s">
        <v>0</v>
      </c>
      <c r="F7" s="14" t="s">
        <v>12</v>
      </c>
      <c r="G7" s="23" t="s">
        <v>9</v>
      </c>
      <c r="H7" s="14" t="s">
        <v>2</v>
      </c>
      <c r="I7" s="194"/>
      <c r="J7" s="195"/>
      <c r="K7" s="16"/>
      <c r="L7" s="16"/>
    </row>
    <row r="8" spans="1:13" s="34" customFormat="1" ht="24.75" customHeight="1" x14ac:dyDescent="0.25">
      <c r="A8" s="28">
        <v>1</v>
      </c>
      <c r="B8" s="29">
        <v>2</v>
      </c>
      <c r="C8" s="30">
        <v>3</v>
      </c>
      <c r="D8" s="30">
        <v>4</v>
      </c>
      <c r="E8" s="31">
        <v>5</v>
      </c>
      <c r="F8" s="30">
        <v>6</v>
      </c>
      <c r="G8" s="32">
        <v>7</v>
      </c>
      <c r="H8" s="32">
        <v>8</v>
      </c>
      <c r="I8" s="32">
        <v>9</v>
      </c>
      <c r="J8" s="30">
        <v>10</v>
      </c>
      <c r="K8" s="165"/>
      <c r="L8" s="33"/>
    </row>
    <row r="9" spans="1:13" s="86" customFormat="1" ht="114" customHeight="1" x14ac:dyDescent="0.25">
      <c r="A9" s="189"/>
      <c r="B9" s="163" t="s">
        <v>31</v>
      </c>
      <c r="C9" s="162">
        <f>SUM(C10:C14)</f>
        <v>12339537.869999999</v>
      </c>
      <c r="D9" s="162">
        <f>SUM(D10:D14)</f>
        <v>12855202.51</v>
      </c>
      <c r="E9" s="162">
        <f>SUM(E10:E14)</f>
        <v>7506855.3600000003</v>
      </c>
      <c r="F9" s="161">
        <f>E9/D9</f>
        <v>0.58399999999999996</v>
      </c>
      <c r="G9" s="162">
        <f t="shared" ref="G9" si="0">SUM(G10:G14)</f>
        <v>6994082.0300000003</v>
      </c>
      <c r="H9" s="161">
        <f>G9/D9</f>
        <v>0.54410000000000003</v>
      </c>
      <c r="I9" s="160">
        <f>SUM(I10:I14)</f>
        <v>12848533.76</v>
      </c>
      <c r="J9" s="181"/>
      <c r="K9" s="165"/>
      <c r="L9" s="58"/>
      <c r="M9" s="59"/>
    </row>
    <row r="10" spans="1:13" s="87" customFormat="1" ht="56.25" customHeight="1" x14ac:dyDescent="0.25">
      <c r="A10" s="189"/>
      <c r="B10" s="157" t="s">
        <v>4</v>
      </c>
      <c r="C10" s="153">
        <f t="shared" ref="C10:E12" si="1">C16+C24+C31+C38+C44+C50+C56+C63+C160+C167+C185+C192+C199+C179+C208</f>
        <v>61412.47</v>
      </c>
      <c r="D10" s="162">
        <f t="shared" si="1"/>
        <v>61519.77</v>
      </c>
      <c r="E10" s="162">
        <f t="shared" si="1"/>
        <v>24657.31</v>
      </c>
      <c r="F10" s="161">
        <f t="shared" ref="F10:F14" si="2">E10/D10</f>
        <v>0.40079999999999999</v>
      </c>
      <c r="G10" s="162">
        <f>G16+G24+G31+G38+G44+G50+G56+G63+G160+G167+G185+G192+G199+G179+G208</f>
        <v>24657.31</v>
      </c>
      <c r="H10" s="161">
        <f t="shared" ref="H10:H15" si="3">G10/D10</f>
        <v>0.40079999999999999</v>
      </c>
      <c r="I10" s="160">
        <f>I16+I24+I31+I38+I44+I50+I56+I63+I160+I167+I185+I192+I199+I179+I208</f>
        <v>61499.41</v>
      </c>
      <c r="J10" s="181"/>
      <c r="K10" s="165"/>
      <c r="L10" s="58"/>
      <c r="M10" s="59"/>
    </row>
    <row r="11" spans="1:13" s="87" customFormat="1" ht="57" customHeight="1" x14ac:dyDescent="0.25">
      <c r="A11" s="189"/>
      <c r="B11" s="157" t="s">
        <v>16</v>
      </c>
      <c r="C11" s="153">
        <f t="shared" si="1"/>
        <v>11705184.140000001</v>
      </c>
      <c r="D11" s="162">
        <f t="shared" si="1"/>
        <v>12161809.960000001</v>
      </c>
      <c r="E11" s="162">
        <f t="shared" si="1"/>
        <v>7165261.6399999997</v>
      </c>
      <c r="F11" s="161">
        <f t="shared" si="2"/>
        <v>0.58919999999999995</v>
      </c>
      <c r="G11" s="162">
        <f>G17+G25+G32+G39+G45+G51+G57+G64+G161+G168+G186+G193+G200+G180+G209</f>
        <v>6652488.3099999996</v>
      </c>
      <c r="H11" s="161">
        <f t="shared" si="3"/>
        <v>0.54700000000000004</v>
      </c>
      <c r="I11" s="162">
        <f>I17+I25+I32+I39+I45+I51+I57+I64+I161+I168+I186+I193+I200+I180+I209</f>
        <v>12155756.49</v>
      </c>
      <c r="J11" s="181"/>
      <c r="K11" s="165"/>
      <c r="L11" s="58"/>
      <c r="M11" s="59"/>
    </row>
    <row r="12" spans="1:13" s="87" customFormat="1" ht="77.25" customHeight="1" x14ac:dyDescent="0.25">
      <c r="A12" s="189"/>
      <c r="B12" s="157" t="s">
        <v>11</v>
      </c>
      <c r="C12" s="153">
        <f t="shared" si="1"/>
        <v>368774.49</v>
      </c>
      <c r="D12" s="162">
        <f t="shared" si="1"/>
        <v>426713.79</v>
      </c>
      <c r="E12" s="162">
        <f t="shared" si="1"/>
        <v>248544.19</v>
      </c>
      <c r="F12" s="161">
        <f t="shared" si="2"/>
        <v>0.58250000000000002</v>
      </c>
      <c r="G12" s="162">
        <f>G18+G26+G33+G40+G46+G52+G58+G65+G162+G169+G187+G194+G201+G181+G210</f>
        <v>248544.19</v>
      </c>
      <c r="H12" s="161">
        <f t="shared" si="3"/>
        <v>0.58250000000000002</v>
      </c>
      <c r="I12" s="162">
        <f>I18+I26+I33+I40+I46+I52+I58+I65+I162+I169+I187+I194+I201+I181+I210</f>
        <v>426118.87</v>
      </c>
      <c r="J12" s="181"/>
      <c r="K12" s="165"/>
      <c r="L12" s="58"/>
      <c r="M12" s="59"/>
    </row>
    <row r="13" spans="1:13" s="87" customFormat="1" ht="39.75" customHeight="1" x14ac:dyDescent="0.25">
      <c r="A13" s="189"/>
      <c r="B13" s="157" t="s">
        <v>13</v>
      </c>
      <c r="C13" s="153">
        <f t="shared" ref="C13:E14" si="4">C19+C27+C34+C41+C47+C53+C59+C66+C163+C170+C188+C195+C202</f>
        <v>13720.75</v>
      </c>
      <c r="D13" s="162">
        <f t="shared" si="4"/>
        <v>14712.97</v>
      </c>
      <c r="E13" s="162">
        <f t="shared" si="4"/>
        <v>11194.39</v>
      </c>
      <c r="F13" s="161">
        <f t="shared" si="2"/>
        <v>0.76090000000000002</v>
      </c>
      <c r="G13" s="162">
        <f>G19+G27+G34+G41+G47+G53+G59+G66+G163+G170+G188+G195+G202+G182</f>
        <v>11194.39</v>
      </c>
      <c r="H13" s="161">
        <f t="shared" si="3"/>
        <v>0.76090000000000002</v>
      </c>
      <c r="I13" s="160">
        <f>I19+I27+I34+I41+I47+I53+I59+I66+I163+I170+I188+I195+I202</f>
        <v>14712.97</v>
      </c>
      <c r="J13" s="181"/>
      <c r="K13" s="165"/>
      <c r="L13" s="58"/>
      <c r="M13" s="59"/>
    </row>
    <row r="14" spans="1:13" s="87" customFormat="1" ht="72" customHeight="1" x14ac:dyDescent="0.25">
      <c r="A14" s="189"/>
      <c r="B14" s="157" t="s">
        <v>5</v>
      </c>
      <c r="C14" s="162">
        <f t="shared" si="4"/>
        <v>190446.02</v>
      </c>
      <c r="D14" s="162">
        <f t="shared" si="4"/>
        <v>190446.02</v>
      </c>
      <c r="E14" s="162">
        <f t="shared" si="4"/>
        <v>57197.83</v>
      </c>
      <c r="F14" s="161">
        <f t="shared" si="2"/>
        <v>0.30030000000000001</v>
      </c>
      <c r="G14" s="162">
        <f>G20+G28+G35+G42+G48+G54+G60+G67+G164+G171+G189+G196+G203</f>
        <v>57197.83</v>
      </c>
      <c r="H14" s="161">
        <f t="shared" si="3"/>
        <v>0.30030000000000001</v>
      </c>
      <c r="I14" s="160">
        <f>I20+I28+I35+I42+I48+I54+I60+I67+I164+I171+I189+I196+I203</f>
        <v>190446.02</v>
      </c>
      <c r="J14" s="181"/>
      <c r="K14" s="165"/>
      <c r="L14" s="58"/>
      <c r="M14" s="59"/>
    </row>
    <row r="15" spans="1:13" s="37" customFormat="1" ht="94.5" customHeight="1" x14ac:dyDescent="0.25">
      <c r="A15" s="177" t="s">
        <v>33</v>
      </c>
      <c r="B15" s="124" t="s">
        <v>112</v>
      </c>
      <c r="C15" s="125">
        <f>C16+C17+C18+C19+C20</f>
        <v>3197.6</v>
      </c>
      <c r="D15" s="125">
        <f t="shared" ref="D15:G15" si="5">D16+D17+D18+D19+D20</f>
        <v>3197.6</v>
      </c>
      <c r="E15" s="125">
        <f t="shared" si="5"/>
        <v>0</v>
      </c>
      <c r="F15" s="126">
        <f>E15/D15</f>
        <v>0</v>
      </c>
      <c r="G15" s="125">
        <f t="shared" si="5"/>
        <v>0</v>
      </c>
      <c r="H15" s="126">
        <f t="shared" si="3"/>
        <v>0</v>
      </c>
      <c r="I15" s="127">
        <f t="shared" ref="I15" si="6">I16+I17+I18+I19+I20</f>
        <v>3197.6</v>
      </c>
      <c r="J15" s="170" t="s">
        <v>113</v>
      </c>
      <c r="K15" s="165"/>
      <c r="L15" s="35"/>
      <c r="M15" s="36"/>
    </row>
    <row r="16" spans="1:13" s="37" customFormat="1" x14ac:dyDescent="0.25">
      <c r="A16" s="178"/>
      <c r="B16" s="110" t="s">
        <v>4</v>
      </c>
      <c r="C16" s="92"/>
      <c r="D16" s="92"/>
      <c r="E16" s="92"/>
      <c r="F16" s="93"/>
      <c r="G16" s="92"/>
      <c r="H16" s="93"/>
      <c r="I16" s="92"/>
      <c r="J16" s="170"/>
      <c r="K16" s="165"/>
      <c r="L16" s="35"/>
      <c r="M16" s="36"/>
    </row>
    <row r="17" spans="1:13" s="37" customFormat="1" x14ac:dyDescent="0.25">
      <c r="A17" s="178"/>
      <c r="B17" s="110" t="s">
        <v>16</v>
      </c>
      <c r="C17" s="92">
        <v>3197.6</v>
      </c>
      <c r="D17" s="92">
        <v>3197.6</v>
      </c>
      <c r="E17" s="92">
        <v>0</v>
      </c>
      <c r="F17" s="93">
        <f>E17/D17</f>
        <v>0</v>
      </c>
      <c r="G17" s="92">
        <v>0</v>
      </c>
      <c r="H17" s="93">
        <f>G17/D17</f>
        <v>0</v>
      </c>
      <c r="I17" s="128">
        <v>3197.6</v>
      </c>
      <c r="J17" s="170"/>
      <c r="K17" s="165"/>
      <c r="L17" s="35"/>
      <c r="M17" s="36"/>
    </row>
    <row r="18" spans="1:13" s="37" customFormat="1" ht="54.75" customHeight="1" x14ac:dyDescent="0.25">
      <c r="A18" s="178"/>
      <c r="B18" s="110" t="s">
        <v>11</v>
      </c>
      <c r="C18" s="92"/>
      <c r="D18" s="92"/>
      <c r="E18" s="92"/>
      <c r="F18" s="93"/>
      <c r="G18" s="92"/>
      <c r="H18" s="93"/>
      <c r="I18" s="92"/>
      <c r="J18" s="170"/>
      <c r="K18" s="165"/>
      <c r="L18" s="35"/>
      <c r="M18" s="36"/>
    </row>
    <row r="19" spans="1:13" s="37" customFormat="1" x14ac:dyDescent="0.25">
      <c r="A19" s="178"/>
      <c r="B19" s="110" t="s">
        <v>13</v>
      </c>
      <c r="C19" s="92">
        <v>0</v>
      </c>
      <c r="D19" s="92">
        <v>0</v>
      </c>
      <c r="E19" s="92">
        <v>0</v>
      </c>
      <c r="F19" s="93"/>
      <c r="G19" s="92">
        <v>0</v>
      </c>
      <c r="H19" s="93"/>
      <c r="I19" s="92">
        <v>0</v>
      </c>
      <c r="J19" s="170"/>
      <c r="K19" s="165"/>
      <c r="L19" s="35"/>
      <c r="M19" s="36"/>
    </row>
    <row r="20" spans="1:13" s="38" customFormat="1" x14ac:dyDescent="0.25">
      <c r="A20" s="179"/>
      <c r="B20" s="110" t="s">
        <v>5</v>
      </c>
      <c r="C20" s="92"/>
      <c r="D20" s="92"/>
      <c r="E20" s="92"/>
      <c r="F20" s="93"/>
      <c r="G20" s="92"/>
      <c r="H20" s="93"/>
      <c r="I20" s="92"/>
      <c r="J20" s="170"/>
      <c r="K20" s="165"/>
      <c r="L20" s="35"/>
      <c r="M20" s="36"/>
    </row>
    <row r="21" spans="1:13" s="39" customFormat="1" ht="26.25" customHeight="1" x14ac:dyDescent="0.4">
      <c r="A21" s="177" t="s">
        <v>14</v>
      </c>
      <c r="B21" s="196" t="s">
        <v>115</v>
      </c>
      <c r="C21" s="184">
        <f>C24+C25+C26+C27</f>
        <v>10295949.880000001</v>
      </c>
      <c r="D21" s="184">
        <f>D24+D25+D26+D27</f>
        <v>10298249.779999999</v>
      </c>
      <c r="E21" s="186">
        <f>E24+E25+E26+E27</f>
        <v>6220130.3200000003</v>
      </c>
      <c r="F21" s="183">
        <f>(E21/D21)</f>
        <v>0.60399999999999998</v>
      </c>
      <c r="G21" s="184">
        <f>G24+G25+G26+G27</f>
        <v>5802402.2300000004</v>
      </c>
      <c r="H21" s="183">
        <f>G21/D21</f>
        <v>0.56340000000000001</v>
      </c>
      <c r="I21" s="184">
        <f>SUM(I24:I28)</f>
        <v>10292300.74</v>
      </c>
      <c r="J21" s="170" t="s">
        <v>132</v>
      </c>
      <c r="K21" s="165"/>
      <c r="L21" s="35"/>
      <c r="M21" s="36"/>
    </row>
    <row r="22" spans="1:13" s="39" customFormat="1" ht="409.5" customHeight="1" x14ac:dyDescent="0.4">
      <c r="A22" s="178"/>
      <c r="B22" s="202"/>
      <c r="C22" s="184"/>
      <c r="D22" s="184"/>
      <c r="E22" s="186"/>
      <c r="F22" s="183"/>
      <c r="G22" s="184"/>
      <c r="H22" s="183"/>
      <c r="I22" s="184"/>
      <c r="J22" s="170"/>
      <c r="K22" s="165"/>
      <c r="L22" s="35"/>
      <c r="M22" s="36"/>
    </row>
    <row r="23" spans="1:13" s="39" customFormat="1" ht="409.5" customHeight="1" x14ac:dyDescent="0.4">
      <c r="A23" s="146"/>
      <c r="B23" s="197"/>
      <c r="C23" s="184"/>
      <c r="D23" s="184"/>
      <c r="E23" s="186"/>
      <c r="F23" s="183"/>
      <c r="G23" s="184"/>
      <c r="H23" s="183"/>
      <c r="I23" s="184"/>
      <c r="J23" s="170"/>
      <c r="K23" s="165"/>
      <c r="L23" s="35"/>
      <c r="M23" s="36"/>
    </row>
    <row r="24" spans="1:13" s="77" customFormat="1" ht="135" customHeight="1" x14ac:dyDescent="0.4">
      <c r="A24" s="107"/>
      <c r="B24" s="166" t="s">
        <v>4</v>
      </c>
      <c r="C24" s="75"/>
      <c r="D24" s="21"/>
      <c r="E24" s="21"/>
      <c r="F24" s="69"/>
      <c r="G24" s="75"/>
      <c r="H24" s="69"/>
      <c r="I24" s="92"/>
      <c r="J24" s="200" t="s">
        <v>133</v>
      </c>
      <c r="K24" s="165"/>
      <c r="L24" s="58"/>
      <c r="M24" s="59"/>
    </row>
    <row r="25" spans="1:13" s="77" customFormat="1" ht="80.25" customHeight="1" x14ac:dyDescent="0.4">
      <c r="A25" s="107"/>
      <c r="B25" s="166" t="s">
        <v>16</v>
      </c>
      <c r="C25" s="92">
        <v>10205434.6</v>
      </c>
      <c r="D25" s="92">
        <v>10207734.5</v>
      </c>
      <c r="E25" s="92">
        <v>6163843.25</v>
      </c>
      <c r="F25" s="93">
        <f>E25/D25</f>
        <v>0.6038</v>
      </c>
      <c r="G25" s="92">
        <v>5746115.1600000001</v>
      </c>
      <c r="H25" s="93">
        <f>G25/D25</f>
        <v>0.56289999999999996</v>
      </c>
      <c r="I25" s="92">
        <f>9998573.21+34691.39+169115.78</f>
        <v>10202380.380000001</v>
      </c>
      <c r="J25" s="200"/>
      <c r="K25" s="165"/>
      <c r="L25" s="58"/>
      <c r="M25" s="59"/>
    </row>
    <row r="26" spans="1:13" s="85" customFormat="1" ht="74.25" customHeight="1" x14ac:dyDescent="0.4">
      <c r="A26" s="107" t="s">
        <v>51</v>
      </c>
      <c r="B26" s="166" t="s">
        <v>11</v>
      </c>
      <c r="C26" s="92">
        <v>90515.28</v>
      </c>
      <c r="D26" s="92">
        <v>90515.28</v>
      </c>
      <c r="E26" s="92">
        <f>G26</f>
        <v>56287.07</v>
      </c>
      <c r="F26" s="93">
        <f>E26/D26</f>
        <v>0.62190000000000001</v>
      </c>
      <c r="G26" s="92">
        <v>56287.07</v>
      </c>
      <c r="H26" s="93">
        <f t="shared" ref="H26" si="7">G26/D26</f>
        <v>0.62190000000000001</v>
      </c>
      <c r="I26" s="92">
        <f>45819.72+34691.39+965.99+8443.26</f>
        <v>89920.36</v>
      </c>
      <c r="J26" s="200"/>
      <c r="K26" s="165"/>
      <c r="L26" s="52"/>
      <c r="M26" s="53"/>
    </row>
    <row r="27" spans="1:13" s="77" customFormat="1" ht="39.75" customHeight="1" x14ac:dyDescent="0.4">
      <c r="A27" s="107"/>
      <c r="B27" s="166" t="s">
        <v>13</v>
      </c>
      <c r="C27" s="21"/>
      <c r="D27" s="21"/>
      <c r="E27" s="21"/>
      <c r="F27" s="69"/>
      <c r="G27" s="21"/>
      <c r="H27" s="69"/>
      <c r="I27" s="92"/>
      <c r="J27" s="200"/>
      <c r="K27" s="165"/>
      <c r="L27" s="58"/>
      <c r="M27" s="59"/>
    </row>
    <row r="28" spans="1:13" s="77" customFormat="1" ht="74.25" customHeight="1" x14ac:dyDescent="0.4">
      <c r="A28" s="107"/>
      <c r="B28" s="166" t="s">
        <v>5</v>
      </c>
      <c r="C28" s="21"/>
      <c r="D28" s="21"/>
      <c r="E28" s="21"/>
      <c r="F28" s="69"/>
      <c r="G28" s="21"/>
      <c r="H28" s="69"/>
      <c r="I28" s="92"/>
      <c r="J28" s="201"/>
      <c r="K28" s="165"/>
      <c r="L28" s="58"/>
      <c r="M28" s="59"/>
    </row>
    <row r="29" spans="1:13" s="39" customFormat="1" ht="26.25" customHeight="1" x14ac:dyDescent="0.4">
      <c r="A29" s="177" t="s">
        <v>15</v>
      </c>
      <c r="B29" s="196" t="s">
        <v>103</v>
      </c>
      <c r="C29" s="186">
        <f>C31+C32+C33+C34+C35</f>
        <v>308159</v>
      </c>
      <c r="D29" s="186">
        <f t="shared" ref="D29" si="8">D31+D32+D33+D34+D35</f>
        <v>308159</v>
      </c>
      <c r="E29" s="186">
        <f>E31+E32+E33+E34+E35</f>
        <v>236161.96</v>
      </c>
      <c r="F29" s="185">
        <f>E29/D29</f>
        <v>0.76639999999999997</v>
      </c>
      <c r="G29" s="184">
        <f>G31+G32+G33+G34+G35</f>
        <v>145092.89000000001</v>
      </c>
      <c r="H29" s="185">
        <f>G29/D29</f>
        <v>0.4708</v>
      </c>
      <c r="I29" s="186">
        <f>I31+I32+I33+I34+I35</f>
        <v>308159</v>
      </c>
      <c r="J29" s="182" t="s">
        <v>131</v>
      </c>
      <c r="K29" s="165"/>
      <c r="L29" s="35"/>
      <c r="M29" s="36"/>
    </row>
    <row r="30" spans="1:13" s="39" customFormat="1" ht="373.5" customHeight="1" x14ac:dyDescent="0.4">
      <c r="A30" s="179"/>
      <c r="B30" s="197"/>
      <c r="C30" s="186"/>
      <c r="D30" s="186"/>
      <c r="E30" s="186"/>
      <c r="F30" s="185"/>
      <c r="G30" s="184"/>
      <c r="H30" s="185"/>
      <c r="I30" s="186"/>
      <c r="J30" s="182"/>
      <c r="K30" s="165"/>
      <c r="L30" s="35"/>
      <c r="M30" s="36"/>
    </row>
    <row r="31" spans="1:13" s="39" customFormat="1" ht="144.75" customHeight="1" x14ac:dyDescent="0.4">
      <c r="A31" s="111"/>
      <c r="B31" s="110" t="s">
        <v>4</v>
      </c>
      <c r="C31" s="128"/>
      <c r="D31" s="128"/>
      <c r="E31" s="128"/>
      <c r="F31" s="123"/>
      <c r="G31" s="92"/>
      <c r="H31" s="123"/>
      <c r="I31" s="128"/>
      <c r="J31" s="182"/>
      <c r="K31" s="165"/>
      <c r="L31" s="35"/>
      <c r="M31" s="36"/>
    </row>
    <row r="32" spans="1:13" s="39" customFormat="1" ht="137.25" customHeight="1" x14ac:dyDescent="0.4">
      <c r="A32" s="111"/>
      <c r="B32" s="110" t="s">
        <v>53</v>
      </c>
      <c r="C32" s="128">
        <v>308159</v>
      </c>
      <c r="D32" s="128">
        <f>282040.3+26118.7</f>
        <v>308159</v>
      </c>
      <c r="E32" s="128">
        <v>236161.96</v>
      </c>
      <c r="F32" s="123">
        <f t="shared" ref="F32" si="9">E32/D32</f>
        <v>0.76639999999999997</v>
      </c>
      <c r="G32" s="128">
        <v>145092.89000000001</v>
      </c>
      <c r="H32" s="123">
        <f>G32/D32</f>
        <v>0.4708</v>
      </c>
      <c r="I32" s="128">
        <f>4565.5+83876+205717.5+14000</f>
        <v>308159</v>
      </c>
      <c r="J32" s="182"/>
      <c r="K32" s="165"/>
      <c r="L32" s="35"/>
      <c r="M32" s="36"/>
    </row>
    <row r="33" spans="1:13" s="39" customFormat="1" ht="141.75" customHeight="1" x14ac:dyDescent="0.4">
      <c r="A33" s="111"/>
      <c r="B33" s="110" t="s">
        <v>11</v>
      </c>
      <c r="C33" s="128"/>
      <c r="D33" s="128"/>
      <c r="E33" s="128">
        <f>G33</f>
        <v>0</v>
      </c>
      <c r="F33" s="123"/>
      <c r="G33" s="92"/>
      <c r="H33" s="123"/>
      <c r="I33" s="128"/>
      <c r="J33" s="182"/>
      <c r="K33" s="165"/>
      <c r="L33" s="35"/>
      <c r="M33" s="36"/>
    </row>
    <row r="34" spans="1:13" s="39" customFormat="1" ht="213.75" customHeight="1" x14ac:dyDescent="0.4">
      <c r="A34" s="111"/>
      <c r="B34" s="110" t="s">
        <v>13</v>
      </c>
      <c r="C34" s="128"/>
      <c r="D34" s="128"/>
      <c r="E34" s="128">
        <f>G34</f>
        <v>0</v>
      </c>
      <c r="F34" s="123"/>
      <c r="G34" s="92"/>
      <c r="H34" s="123"/>
      <c r="I34" s="128"/>
      <c r="J34" s="182"/>
      <c r="K34" s="165"/>
      <c r="L34" s="35"/>
      <c r="M34" s="36"/>
    </row>
    <row r="35" spans="1:13" s="39" customFormat="1" ht="186.75" customHeight="1" x14ac:dyDescent="0.4">
      <c r="A35" s="111"/>
      <c r="B35" s="110" t="s">
        <v>5</v>
      </c>
      <c r="C35" s="128"/>
      <c r="D35" s="128"/>
      <c r="E35" s="128"/>
      <c r="F35" s="123"/>
      <c r="G35" s="92"/>
      <c r="H35" s="123"/>
      <c r="I35" s="128"/>
      <c r="J35" s="182"/>
      <c r="K35" s="165"/>
      <c r="L35" s="35"/>
      <c r="M35" s="36"/>
    </row>
    <row r="36" spans="1:13" s="74" customFormat="1" ht="58.5" customHeight="1" x14ac:dyDescent="0.25">
      <c r="A36" s="111" t="s">
        <v>34</v>
      </c>
      <c r="B36" s="112" t="s">
        <v>58</v>
      </c>
      <c r="C36" s="116"/>
      <c r="D36" s="116"/>
      <c r="E36" s="117"/>
      <c r="F36" s="118"/>
      <c r="G36" s="102"/>
      <c r="H36" s="118"/>
      <c r="I36" s="119"/>
      <c r="J36" s="110" t="s">
        <v>36</v>
      </c>
      <c r="K36" s="165"/>
      <c r="L36" s="58"/>
      <c r="M36" s="59"/>
    </row>
    <row r="37" spans="1:13" s="39" customFormat="1" ht="355.5" customHeight="1" x14ac:dyDescent="0.4">
      <c r="A37" s="152" t="s">
        <v>1</v>
      </c>
      <c r="B37" s="151" t="s">
        <v>116</v>
      </c>
      <c r="C37" s="148">
        <f>C39+C40+C38</f>
        <v>321407.11</v>
      </c>
      <c r="D37" s="150">
        <f>D39+D40+D38</f>
        <v>321407.13</v>
      </c>
      <c r="E37" s="150">
        <f>E39+E40+E38</f>
        <v>226833.23</v>
      </c>
      <c r="F37" s="149">
        <f t="shared" ref="F37" si="10">E37/D37</f>
        <v>0.70579999999999998</v>
      </c>
      <c r="G37" s="148">
        <f>G39+G40+G38</f>
        <v>226789.32</v>
      </c>
      <c r="H37" s="149">
        <f t="shared" ref="H37" si="11">G37/D37</f>
        <v>0.7056</v>
      </c>
      <c r="I37" s="150">
        <f>I39+I40+I38</f>
        <v>321407.13</v>
      </c>
      <c r="J37" s="167" t="s">
        <v>119</v>
      </c>
      <c r="K37" s="165"/>
      <c r="L37" s="35"/>
      <c r="M37" s="36"/>
    </row>
    <row r="38" spans="1:13" s="39" customFormat="1" x14ac:dyDescent="0.4">
      <c r="A38" s="155"/>
      <c r="B38" s="147" t="s">
        <v>4</v>
      </c>
      <c r="C38" s="128">
        <v>486.14</v>
      </c>
      <c r="D38" s="128">
        <v>486.14</v>
      </c>
      <c r="E38" s="20">
        <v>0</v>
      </c>
      <c r="F38" s="68">
        <f>E38/D38</f>
        <v>0</v>
      </c>
      <c r="G38" s="21">
        <v>0</v>
      </c>
      <c r="H38" s="68">
        <f>G38/D38</f>
        <v>0</v>
      </c>
      <c r="I38" s="154">
        <f>D38</f>
        <v>486.14</v>
      </c>
      <c r="J38" s="168"/>
      <c r="K38" s="165"/>
      <c r="L38" s="43"/>
      <c r="M38" s="44"/>
    </row>
    <row r="39" spans="1:13" s="39" customFormat="1" x14ac:dyDescent="0.4">
      <c r="A39" s="111"/>
      <c r="B39" s="147" t="s">
        <v>53</v>
      </c>
      <c r="C39" s="128">
        <v>161667.5</v>
      </c>
      <c r="D39" s="128">
        <v>161667.51999999999</v>
      </c>
      <c r="E39" s="128">
        <v>114726.63</v>
      </c>
      <c r="F39" s="123">
        <f t="shared" ref="F39" si="12">E39/D39</f>
        <v>0.70960000000000001</v>
      </c>
      <c r="G39" s="128">
        <v>114682.72</v>
      </c>
      <c r="H39" s="123">
        <f t="shared" ref="H39" si="13">G39/D39</f>
        <v>0.70940000000000003</v>
      </c>
      <c r="I39" s="128">
        <f>178.5+161489.02</f>
        <v>161667.51999999999</v>
      </c>
      <c r="J39" s="168"/>
      <c r="K39" s="165"/>
      <c r="L39" s="35"/>
      <c r="M39" s="36"/>
    </row>
    <row r="40" spans="1:13" s="39" customFormat="1" ht="38.25" customHeight="1" x14ac:dyDescent="0.4">
      <c r="A40" s="111"/>
      <c r="B40" s="147" t="s">
        <v>11</v>
      </c>
      <c r="C40" s="128">
        <v>159253.47</v>
      </c>
      <c r="D40" s="128">
        <v>159253.47</v>
      </c>
      <c r="E40" s="128">
        <f>G40</f>
        <v>112106.6</v>
      </c>
      <c r="F40" s="123">
        <f>E40/D40</f>
        <v>0.70399999999999996</v>
      </c>
      <c r="G40" s="92">
        <v>112106.6</v>
      </c>
      <c r="H40" s="123">
        <f>G40/D40</f>
        <v>0.70399999999999996</v>
      </c>
      <c r="I40" s="128">
        <v>159253.47</v>
      </c>
      <c r="J40" s="168"/>
      <c r="K40" s="165"/>
      <c r="L40" s="35"/>
      <c r="M40" s="36"/>
    </row>
    <row r="41" spans="1:13" s="39" customFormat="1" x14ac:dyDescent="0.4">
      <c r="A41" s="111"/>
      <c r="B41" s="147" t="s">
        <v>13</v>
      </c>
      <c r="C41" s="20"/>
      <c r="D41" s="20"/>
      <c r="E41" s="20"/>
      <c r="F41" s="68"/>
      <c r="G41" s="21"/>
      <c r="H41" s="68"/>
      <c r="I41" s="20"/>
      <c r="J41" s="168"/>
      <c r="K41" s="165"/>
      <c r="L41" s="35"/>
      <c r="M41" s="36"/>
    </row>
    <row r="42" spans="1:13" s="39" customFormat="1" x14ac:dyDescent="0.4">
      <c r="A42" s="111"/>
      <c r="B42" s="147" t="s">
        <v>5</v>
      </c>
      <c r="C42" s="20"/>
      <c r="D42" s="20"/>
      <c r="E42" s="20"/>
      <c r="F42" s="68"/>
      <c r="G42" s="21"/>
      <c r="H42" s="68"/>
      <c r="I42" s="20"/>
      <c r="J42" s="168"/>
      <c r="K42" s="165"/>
      <c r="L42" s="35"/>
      <c r="M42" s="36"/>
    </row>
    <row r="43" spans="1:13" s="42" customFormat="1" ht="174.75" customHeight="1" x14ac:dyDescent="0.25">
      <c r="A43" s="111" t="s">
        <v>10</v>
      </c>
      <c r="B43" s="151" t="s">
        <v>120</v>
      </c>
      <c r="C43" s="150">
        <f>C44+C45+C46+C47</f>
        <v>7574.19</v>
      </c>
      <c r="D43" s="150">
        <f>D44+D45+D46+D47</f>
        <v>7574.19</v>
      </c>
      <c r="E43" s="150">
        <f>E44+E45+E46+E47+E48</f>
        <v>1869.8</v>
      </c>
      <c r="F43" s="149">
        <f>E43/D43</f>
        <v>0.24690000000000001</v>
      </c>
      <c r="G43" s="148">
        <f>SUM(G44:G48)</f>
        <v>1869.8</v>
      </c>
      <c r="H43" s="149">
        <f>G43/D43</f>
        <v>0.24690000000000001</v>
      </c>
      <c r="I43" s="150">
        <f>I44+I45+I46+I47</f>
        <v>7574.19</v>
      </c>
      <c r="J43" s="169" t="s">
        <v>121</v>
      </c>
      <c r="K43" s="165"/>
      <c r="L43" s="35"/>
      <c r="M43" s="36"/>
    </row>
    <row r="44" spans="1:13" s="38" customFormat="1" x14ac:dyDescent="0.25">
      <c r="A44" s="156"/>
      <c r="B44" s="147" t="s">
        <v>4</v>
      </c>
      <c r="C44" s="20"/>
      <c r="D44" s="20"/>
      <c r="E44" s="20"/>
      <c r="F44" s="68"/>
      <c r="G44" s="21"/>
      <c r="H44" s="106"/>
      <c r="I44" s="20"/>
      <c r="J44" s="170"/>
      <c r="K44" s="165"/>
      <c r="L44" s="35"/>
      <c r="M44" s="36"/>
    </row>
    <row r="45" spans="1:13" s="38" customFormat="1" x14ac:dyDescent="0.25">
      <c r="A45" s="156"/>
      <c r="B45" s="147" t="s">
        <v>53</v>
      </c>
      <c r="C45" s="128">
        <v>6701</v>
      </c>
      <c r="D45" s="128">
        <v>6701</v>
      </c>
      <c r="E45" s="128">
        <v>1824.51</v>
      </c>
      <c r="F45" s="123">
        <f>E45/D45</f>
        <v>0.27229999999999999</v>
      </c>
      <c r="G45" s="92">
        <v>1824.51</v>
      </c>
      <c r="H45" s="123">
        <f t="shared" ref="H45:H46" si="14">G45/D45</f>
        <v>0.27229999999999999</v>
      </c>
      <c r="I45" s="128">
        <v>6701</v>
      </c>
      <c r="J45" s="170"/>
      <c r="K45" s="165"/>
      <c r="L45" s="35"/>
      <c r="M45" s="36"/>
    </row>
    <row r="46" spans="1:13" s="38" customFormat="1" x14ac:dyDescent="0.25">
      <c r="A46" s="156"/>
      <c r="B46" s="147" t="s">
        <v>11</v>
      </c>
      <c r="C46" s="128">
        <v>873.19</v>
      </c>
      <c r="D46" s="128">
        <v>873.19</v>
      </c>
      <c r="E46" s="128">
        <v>45.29</v>
      </c>
      <c r="F46" s="123">
        <f>E46/D46</f>
        <v>5.1900000000000002E-2</v>
      </c>
      <c r="G46" s="92">
        <v>45.29</v>
      </c>
      <c r="H46" s="123">
        <f t="shared" si="14"/>
        <v>5.1900000000000002E-2</v>
      </c>
      <c r="I46" s="128">
        <v>873.19</v>
      </c>
      <c r="J46" s="170"/>
      <c r="K46" s="165"/>
      <c r="L46" s="35"/>
      <c r="M46" s="36"/>
    </row>
    <row r="47" spans="1:13" s="38" customFormat="1" x14ac:dyDescent="0.25">
      <c r="A47" s="156"/>
      <c r="B47" s="147" t="s">
        <v>13</v>
      </c>
      <c r="C47" s="20">
        <v>0</v>
      </c>
      <c r="D47" s="20">
        <v>0</v>
      </c>
      <c r="E47" s="20"/>
      <c r="F47" s="68">
        <v>0</v>
      </c>
      <c r="G47" s="45"/>
      <c r="H47" s="68"/>
      <c r="I47" s="20">
        <v>0</v>
      </c>
      <c r="J47" s="170"/>
      <c r="K47" s="165"/>
      <c r="L47" s="35"/>
      <c r="M47" s="36"/>
    </row>
    <row r="48" spans="1:13" s="38" customFormat="1" ht="44.25" customHeight="1" x14ac:dyDescent="0.25">
      <c r="A48" s="156"/>
      <c r="B48" s="147" t="s">
        <v>5</v>
      </c>
      <c r="C48" s="20"/>
      <c r="D48" s="20"/>
      <c r="E48" s="20"/>
      <c r="F48" s="68"/>
      <c r="G48" s="21"/>
      <c r="H48" s="68"/>
      <c r="I48" s="20"/>
      <c r="J48" s="170"/>
      <c r="K48" s="165"/>
      <c r="L48" s="35"/>
      <c r="M48" s="36"/>
    </row>
    <row r="49" spans="1:13" s="38" customFormat="1" ht="183" customHeight="1" x14ac:dyDescent="0.25">
      <c r="A49" s="111" t="s">
        <v>35</v>
      </c>
      <c r="B49" s="151" t="s">
        <v>122</v>
      </c>
      <c r="C49" s="148">
        <f>C50+C51+C52+C53</f>
        <v>9497.1</v>
      </c>
      <c r="D49" s="148">
        <f t="shared" ref="D49:E49" si="15">D50+D51+D52+D53</f>
        <v>9497.1</v>
      </c>
      <c r="E49" s="148">
        <f t="shared" si="15"/>
        <v>5927.7</v>
      </c>
      <c r="F49" s="113">
        <f t="shared" ref="F49:F51" si="16">E49/D49</f>
        <v>0.62419999999999998</v>
      </c>
      <c r="G49" s="148">
        <f>G50+G51+G52+G53</f>
        <v>5641.81</v>
      </c>
      <c r="H49" s="113">
        <f t="shared" ref="H49:H51" si="17">G49/D49</f>
        <v>0.59409999999999996</v>
      </c>
      <c r="I49" s="148">
        <f>I50+I51+I52+I53</f>
        <v>9497.1</v>
      </c>
      <c r="J49" s="167" t="s">
        <v>124</v>
      </c>
      <c r="K49" s="165"/>
      <c r="L49" s="35"/>
      <c r="M49" s="36"/>
    </row>
    <row r="50" spans="1:13" s="38" customFormat="1" ht="27.75" customHeight="1" x14ac:dyDescent="0.25">
      <c r="A50" s="111"/>
      <c r="B50" s="147" t="s">
        <v>4</v>
      </c>
      <c r="C50" s="75"/>
      <c r="D50" s="75"/>
      <c r="E50" s="75"/>
      <c r="F50" s="78"/>
      <c r="G50" s="75"/>
      <c r="H50" s="78"/>
      <c r="I50" s="75"/>
      <c r="J50" s="168"/>
      <c r="K50" s="165"/>
      <c r="L50" s="35"/>
      <c r="M50" s="36"/>
    </row>
    <row r="51" spans="1:13" s="38" customFormat="1" ht="27.75" customHeight="1" x14ac:dyDescent="0.25">
      <c r="A51" s="111"/>
      <c r="B51" s="147" t="s">
        <v>16</v>
      </c>
      <c r="C51" s="92">
        <v>9497.1</v>
      </c>
      <c r="D51" s="92">
        <v>9497.1</v>
      </c>
      <c r="E51" s="92">
        <v>5927.7</v>
      </c>
      <c r="F51" s="93">
        <f t="shared" si="16"/>
        <v>0.62419999999999998</v>
      </c>
      <c r="G51" s="92">
        <v>5641.81</v>
      </c>
      <c r="H51" s="93">
        <f t="shared" si="17"/>
        <v>0.59409999999999996</v>
      </c>
      <c r="I51" s="92">
        <f>8749.2+672.2+75.7</f>
        <v>9497.1</v>
      </c>
      <c r="J51" s="168"/>
      <c r="K51" s="165"/>
      <c r="L51" s="35"/>
      <c r="M51" s="36"/>
    </row>
    <row r="52" spans="1:13" s="38" customFormat="1" ht="27.75" customHeight="1" x14ac:dyDescent="0.25">
      <c r="A52" s="111"/>
      <c r="B52" s="147" t="s">
        <v>11</v>
      </c>
      <c r="C52" s="75"/>
      <c r="D52" s="75"/>
      <c r="E52" s="75"/>
      <c r="F52" s="78"/>
      <c r="G52" s="75"/>
      <c r="H52" s="78"/>
      <c r="I52" s="75"/>
      <c r="J52" s="168"/>
      <c r="K52" s="165"/>
      <c r="L52" s="35"/>
      <c r="M52" s="36"/>
    </row>
    <row r="53" spans="1:13" s="38" customFormat="1" ht="27.75" customHeight="1" x14ac:dyDescent="0.25">
      <c r="A53" s="111"/>
      <c r="B53" s="147" t="s">
        <v>13</v>
      </c>
      <c r="C53" s="75"/>
      <c r="D53" s="75"/>
      <c r="E53" s="75"/>
      <c r="F53" s="78"/>
      <c r="G53" s="75"/>
      <c r="H53" s="78"/>
      <c r="I53" s="75"/>
      <c r="J53" s="168"/>
      <c r="K53" s="165"/>
      <c r="L53" s="35"/>
      <c r="M53" s="36"/>
    </row>
    <row r="54" spans="1:13" s="38" customFormat="1" ht="24" customHeight="1" x14ac:dyDescent="0.25">
      <c r="A54" s="111"/>
      <c r="B54" s="147" t="s">
        <v>5</v>
      </c>
      <c r="C54" s="21"/>
      <c r="D54" s="21"/>
      <c r="E54" s="21"/>
      <c r="F54" s="69"/>
      <c r="G54" s="21"/>
      <c r="H54" s="69"/>
      <c r="I54" s="21"/>
      <c r="J54" s="168"/>
      <c r="K54" s="165"/>
      <c r="L54" s="35"/>
      <c r="M54" s="36"/>
    </row>
    <row r="55" spans="1:13" s="46" customFormat="1" ht="236.25" customHeight="1" x14ac:dyDescent="0.25">
      <c r="A55" s="111" t="s">
        <v>17</v>
      </c>
      <c r="B55" s="121" t="s">
        <v>109</v>
      </c>
      <c r="C55" s="127">
        <f>C56+C57+C58+C59+C60</f>
        <v>1797</v>
      </c>
      <c r="D55" s="127">
        <f>D56+D57+D58+D59+D60</f>
        <v>1797</v>
      </c>
      <c r="E55" s="127">
        <f t="shared" ref="E55" si="18">E56+E57+E58+E59+E60</f>
        <v>1703.92</v>
      </c>
      <c r="F55" s="113">
        <f>E55/D55</f>
        <v>0.94820000000000004</v>
      </c>
      <c r="G55" s="127">
        <f>G56+G57+G58+G59+G60</f>
        <v>1703.92</v>
      </c>
      <c r="H55" s="113">
        <f>G55/D55</f>
        <v>0.94820000000000004</v>
      </c>
      <c r="I55" s="127">
        <f>I56+I57+I58+I59+I60</f>
        <v>1797</v>
      </c>
      <c r="J55" s="167" t="s">
        <v>128</v>
      </c>
      <c r="K55" s="165"/>
      <c r="L55" s="35"/>
      <c r="M55" s="36"/>
    </row>
    <row r="56" spans="1:13" s="38" customFormat="1" ht="30.75" customHeight="1" x14ac:dyDescent="0.25">
      <c r="A56" s="111"/>
      <c r="B56" s="108" t="s">
        <v>4</v>
      </c>
      <c r="C56" s="92">
        <v>0</v>
      </c>
      <c r="D56" s="92">
        <v>0</v>
      </c>
      <c r="E56" s="92">
        <v>0</v>
      </c>
      <c r="F56" s="93"/>
      <c r="G56" s="92">
        <v>0</v>
      </c>
      <c r="H56" s="93"/>
      <c r="I56" s="92">
        <v>0</v>
      </c>
      <c r="J56" s="168"/>
      <c r="K56" s="165"/>
      <c r="L56" s="35"/>
      <c r="M56" s="36"/>
    </row>
    <row r="57" spans="1:13" s="38" customFormat="1" ht="38.25" customHeight="1" x14ac:dyDescent="0.25">
      <c r="A57" s="111"/>
      <c r="B57" s="108" t="s">
        <v>53</v>
      </c>
      <c r="C57" s="92">
        <v>1797</v>
      </c>
      <c r="D57" s="92">
        <v>1797</v>
      </c>
      <c r="E57" s="92">
        <v>1703.92</v>
      </c>
      <c r="F57" s="93">
        <f t="shared" ref="F57" si="19">E57/D57</f>
        <v>0.94820000000000004</v>
      </c>
      <c r="G57" s="92">
        <v>1703.92</v>
      </c>
      <c r="H57" s="93">
        <f t="shared" ref="H57" si="20">G57/D57</f>
        <v>0.94820000000000004</v>
      </c>
      <c r="I57" s="92">
        <f>1070+727</f>
        <v>1797</v>
      </c>
      <c r="J57" s="168"/>
      <c r="K57" s="165"/>
      <c r="L57" s="35"/>
      <c r="M57" s="36"/>
    </row>
    <row r="58" spans="1:13" s="38" customFormat="1" x14ac:dyDescent="0.25">
      <c r="A58" s="111"/>
      <c r="B58" s="108" t="s">
        <v>11</v>
      </c>
      <c r="C58" s="92">
        <v>0</v>
      </c>
      <c r="D58" s="92">
        <v>0</v>
      </c>
      <c r="E58" s="92">
        <f>G58</f>
        <v>0</v>
      </c>
      <c r="F58" s="93"/>
      <c r="G58" s="92">
        <v>0</v>
      </c>
      <c r="H58" s="93"/>
      <c r="I58" s="92">
        <v>0</v>
      </c>
      <c r="J58" s="168"/>
      <c r="K58" s="165"/>
      <c r="L58" s="35"/>
      <c r="M58" s="36"/>
    </row>
    <row r="59" spans="1:13" s="38" customFormat="1" x14ac:dyDescent="0.25">
      <c r="A59" s="111"/>
      <c r="B59" s="108" t="s">
        <v>13</v>
      </c>
      <c r="C59" s="92"/>
      <c r="D59" s="92"/>
      <c r="E59" s="92"/>
      <c r="F59" s="93"/>
      <c r="G59" s="92"/>
      <c r="H59" s="93"/>
      <c r="I59" s="92"/>
      <c r="J59" s="168"/>
      <c r="K59" s="165"/>
      <c r="L59" s="35"/>
      <c r="M59" s="36"/>
    </row>
    <row r="60" spans="1:13" s="38" customFormat="1" ht="30" customHeight="1" x14ac:dyDescent="0.25">
      <c r="A60" s="111"/>
      <c r="B60" s="110" t="s">
        <v>5</v>
      </c>
      <c r="C60" s="92"/>
      <c r="D60" s="92"/>
      <c r="E60" s="92"/>
      <c r="F60" s="93"/>
      <c r="G60" s="92"/>
      <c r="H60" s="93"/>
      <c r="I60" s="92"/>
      <c r="J60" s="168"/>
      <c r="K60" s="165"/>
      <c r="L60" s="35"/>
      <c r="M60" s="36"/>
    </row>
    <row r="61" spans="1:13" s="79" customFormat="1" ht="72.75" customHeight="1" x14ac:dyDescent="0.25">
      <c r="A61" s="111" t="s">
        <v>18</v>
      </c>
      <c r="B61" s="112" t="s">
        <v>66</v>
      </c>
      <c r="C61" s="102"/>
      <c r="D61" s="102"/>
      <c r="E61" s="115"/>
      <c r="F61" s="113"/>
      <c r="G61" s="102"/>
      <c r="H61" s="113"/>
      <c r="I61" s="114"/>
      <c r="J61" s="110" t="s">
        <v>36</v>
      </c>
      <c r="K61" s="165"/>
      <c r="L61" s="58"/>
      <c r="M61" s="59"/>
    </row>
    <row r="62" spans="1:13" s="63" customFormat="1" ht="72" customHeight="1" x14ac:dyDescent="0.25">
      <c r="A62" s="145" t="s">
        <v>19</v>
      </c>
      <c r="B62" s="112" t="s">
        <v>107</v>
      </c>
      <c r="C62" s="102">
        <f>SUM(C63:C66)</f>
        <v>356332.91</v>
      </c>
      <c r="D62" s="102">
        <f>SUM(D63:D66)</f>
        <v>868348.91</v>
      </c>
      <c r="E62" s="102">
        <f>SUM(E63:E66)</f>
        <v>200983.42</v>
      </c>
      <c r="F62" s="118">
        <f>E62/D62</f>
        <v>0.23150000000000001</v>
      </c>
      <c r="G62" s="102">
        <f t="shared" ref="G62" si="21">SUM(G63:G67)</f>
        <v>200976.87</v>
      </c>
      <c r="H62" s="113">
        <f>G62/D62</f>
        <v>0.23139999999999999</v>
      </c>
      <c r="I62" s="102">
        <f>SUM(I63:I66)</f>
        <v>867629.2</v>
      </c>
      <c r="J62" s="171"/>
      <c r="K62" s="165"/>
      <c r="L62" s="58"/>
      <c r="M62" s="59"/>
    </row>
    <row r="63" spans="1:13" s="61" customFormat="1" x14ac:dyDescent="0.25">
      <c r="A63" s="111"/>
      <c r="B63" s="110" t="s">
        <v>4</v>
      </c>
      <c r="C63" s="92">
        <f t="shared" ref="C63:E67" si="22">C69+C123</f>
        <v>11670.93</v>
      </c>
      <c r="D63" s="92">
        <f t="shared" si="22"/>
        <v>11670.93</v>
      </c>
      <c r="E63" s="128">
        <f t="shared" si="22"/>
        <v>2425.7199999999998</v>
      </c>
      <c r="F63" s="93">
        <f t="shared" ref="F63:F65" si="23">E63/D63</f>
        <v>0.20780000000000001</v>
      </c>
      <c r="G63" s="128">
        <f>G69+G123</f>
        <v>2425.7199999999998</v>
      </c>
      <c r="H63" s="93">
        <f t="shared" ref="H63:H65" si="24">G63/D63</f>
        <v>0.20780000000000001</v>
      </c>
      <c r="I63" s="92">
        <f>I69+I123</f>
        <v>11650.57</v>
      </c>
      <c r="J63" s="171"/>
      <c r="K63" s="165"/>
      <c r="L63" s="58"/>
      <c r="M63" s="59"/>
    </row>
    <row r="64" spans="1:13" s="61" customFormat="1" x14ac:dyDescent="0.25">
      <c r="A64" s="111"/>
      <c r="B64" s="110" t="s">
        <v>37</v>
      </c>
      <c r="C64" s="92">
        <f t="shared" si="22"/>
        <v>278858.84000000003</v>
      </c>
      <c r="D64" s="92">
        <f t="shared" si="22"/>
        <v>732984.74</v>
      </c>
      <c r="E64" s="128">
        <f t="shared" si="22"/>
        <v>147234.28</v>
      </c>
      <c r="F64" s="93">
        <f t="shared" si="23"/>
        <v>0.2009</v>
      </c>
      <c r="G64" s="128">
        <f>G70+G124</f>
        <v>147227.73000000001</v>
      </c>
      <c r="H64" s="93">
        <f t="shared" si="24"/>
        <v>0.2009</v>
      </c>
      <c r="I64" s="92">
        <f>I70+I124</f>
        <v>732285.39</v>
      </c>
      <c r="J64" s="171"/>
      <c r="K64" s="165"/>
      <c r="L64" s="58"/>
      <c r="M64" s="59"/>
    </row>
    <row r="65" spans="1:13" s="61" customFormat="1" x14ac:dyDescent="0.25">
      <c r="A65" s="111"/>
      <c r="B65" s="110" t="s">
        <v>11</v>
      </c>
      <c r="C65" s="92">
        <f t="shared" si="22"/>
        <v>65803.14</v>
      </c>
      <c r="D65" s="92">
        <f t="shared" si="22"/>
        <v>123693.24</v>
      </c>
      <c r="E65" s="92">
        <f t="shared" si="22"/>
        <v>51323.42</v>
      </c>
      <c r="F65" s="93">
        <f t="shared" si="23"/>
        <v>0.41489999999999999</v>
      </c>
      <c r="G65" s="92">
        <f>G71+G125</f>
        <v>51323.42</v>
      </c>
      <c r="H65" s="93">
        <f t="shared" si="24"/>
        <v>0.41489999999999999</v>
      </c>
      <c r="I65" s="92">
        <f>I71+I125</f>
        <v>123693.24</v>
      </c>
      <c r="J65" s="171"/>
      <c r="K65" s="165"/>
      <c r="L65" s="58"/>
      <c r="M65" s="59"/>
    </row>
    <row r="66" spans="1:13" s="61" customFormat="1" x14ac:dyDescent="0.25">
      <c r="A66" s="111"/>
      <c r="B66" s="110" t="s">
        <v>13</v>
      </c>
      <c r="C66" s="92">
        <f t="shared" si="22"/>
        <v>0</v>
      </c>
      <c r="D66" s="92">
        <f t="shared" si="22"/>
        <v>0</v>
      </c>
      <c r="E66" s="92">
        <f t="shared" si="22"/>
        <v>0</v>
      </c>
      <c r="F66" s="93">
        <v>0</v>
      </c>
      <c r="G66" s="128"/>
      <c r="H66" s="93">
        <v>0</v>
      </c>
      <c r="I66" s="92">
        <f>I72+I126</f>
        <v>0</v>
      </c>
      <c r="J66" s="171"/>
      <c r="K66" s="165"/>
      <c r="L66" s="58"/>
      <c r="M66" s="59"/>
    </row>
    <row r="67" spans="1:13" s="61" customFormat="1" collapsed="1" x14ac:dyDescent="0.25">
      <c r="A67" s="111"/>
      <c r="B67" s="110" t="s">
        <v>5</v>
      </c>
      <c r="C67" s="92">
        <f t="shared" si="22"/>
        <v>0</v>
      </c>
      <c r="D67" s="92">
        <f t="shared" si="22"/>
        <v>0</v>
      </c>
      <c r="E67" s="92">
        <f t="shared" si="22"/>
        <v>0</v>
      </c>
      <c r="F67" s="93"/>
      <c r="G67" s="92"/>
      <c r="H67" s="93"/>
      <c r="I67" s="92">
        <f>I73+I127</f>
        <v>0</v>
      </c>
      <c r="J67" s="171"/>
      <c r="K67" s="165"/>
      <c r="L67" s="58"/>
      <c r="M67" s="59"/>
    </row>
    <row r="68" spans="1:13" s="57" customFormat="1" ht="45.75" customHeight="1" x14ac:dyDescent="0.25">
      <c r="A68" s="82" t="s">
        <v>42</v>
      </c>
      <c r="B68" s="96" t="s">
        <v>77</v>
      </c>
      <c r="C68" s="97">
        <f>SUM(C69:C73)</f>
        <v>339762.29</v>
      </c>
      <c r="D68" s="97">
        <f>SUM(D69:D73)</f>
        <v>851829.58</v>
      </c>
      <c r="E68" s="97">
        <f>SUM(E69:E73)</f>
        <v>198551.15</v>
      </c>
      <c r="F68" s="98">
        <f>E68/D68</f>
        <v>0.2331</v>
      </c>
      <c r="G68" s="97">
        <f>SUM(G69:G73)</f>
        <v>198551.15</v>
      </c>
      <c r="H68" s="98">
        <f>G68/D68</f>
        <v>0.2331</v>
      </c>
      <c r="I68" s="97">
        <f>SUM(I69:I73)</f>
        <v>851829.58</v>
      </c>
      <c r="J68" s="173"/>
      <c r="K68" s="165"/>
      <c r="L68" s="56"/>
      <c r="M68" s="53"/>
    </row>
    <row r="69" spans="1:13" s="55" customFormat="1" x14ac:dyDescent="0.25">
      <c r="A69" s="141"/>
      <c r="B69" s="105" t="s">
        <v>4</v>
      </c>
      <c r="C69" s="92">
        <f t="shared" ref="C69:I71" si="25">C111+C75</f>
        <v>0</v>
      </c>
      <c r="D69" s="92">
        <f t="shared" si="25"/>
        <v>0</v>
      </c>
      <c r="E69" s="92">
        <f t="shared" si="25"/>
        <v>0</v>
      </c>
      <c r="F69" s="93">
        <f t="shared" si="25"/>
        <v>0</v>
      </c>
      <c r="G69" s="92">
        <f t="shared" si="25"/>
        <v>0</v>
      </c>
      <c r="H69" s="93">
        <f t="shared" si="25"/>
        <v>0</v>
      </c>
      <c r="I69" s="92">
        <f t="shared" si="25"/>
        <v>0</v>
      </c>
      <c r="J69" s="173"/>
      <c r="K69" s="165"/>
      <c r="L69" s="52"/>
      <c r="M69" s="53"/>
    </row>
    <row r="70" spans="1:13" s="55" customFormat="1" x14ac:dyDescent="0.25">
      <c r="A70" s="141"/>
      <c r="B70" s="105" t="s">
        <v>52</v>
      </c>
      <c r="C70" s="92">
        <f t="shared" si="25"/>
        <v>274232.40000000002</v>
      </c>
      <c r="D70" s="92">
        <f>D112+D76</f>
        <v>728358.3</v>
      </c>
      <c r="E70" s="92">
        <f t="shared" si="25"/>
        <v>147227.73000000001</v>
      </c>
      <c r="F70" s="93">
        <f t="shared" si="25"/>
        <v>0.97609999999999997</v>
      </c>
      <c r="G70" s="92">
        <f t="shared" si="25"/>
        <v>147227.73000000001</v>
      </c>
      <c r="H70" s="93">
        <f t="shared" si="25"/>
        <v>0.97609999999999997</v>
      </c>
      <c r="I70" s="92">
        <f t="shared" si="25"/>
        <v>728358.3</v>
      </c>
      <c r="J70" s="173"/>
      <c r="K70" s="165"/>
      <c r="L70" s="52"/>
      <c r="M70" s="53"/>
    </row>
    <row r="71" spans="1:13" s="55" customFormat="1" x14ac:dyDescent="0.25">
      <c r="A71" s="141"/>
      <c r="B71" s="105" t="s">
        <v>11</v>
      </c>
      <c r="C71" s="92">
        <f t="shared" si="25"/>
        <v>65529.89</v>
      </c>
      <c r="D71" s="92">
        <f t="shared" si="25"/>
        <v>123471.28</v>
      </c>
      <c r="E71" s="92">
        <f t="shared" si="25"/>
        <v>51323.42</v>
      </c>
      <c r="F71" s="93">
        <f t="shared" si="25"/>
        <v>1.6460999999999999</v>
      </c>
      <c r="G71" s="92">
        <f t="shared" si="25"/>
        <v>51323.42</v>
      </c>
      <c r="H71" s="93">
        <f t="shared" si="25"/>
        <v>1.6460999999999999</v>
      </c>
      <c r="I71" s="92">
        <f t="shared" si="25"/>
        <v>123471.28</v>
      </c>
      <c r="J71" s="173"/>
      <c r="K71" s="165"/>
      <c r="L71" s="52"/>
      <c r="M71" s="53"/>
    </row>
    <row r="72" spans="1:13" s="55" customFormat="1" x14ac:dyDescent="0.25">
      <c r="A72" s="141"/>
      <c r="B72" s="105" t="s">
        <v>13</v>
      </c>
      <c r="C72" s="92"/>
      <c r="D72" s="92"/>
      <c r="E72" s="92"/>
      <c r="F72" s="93">
        <v>0</v>
      </c>
      <c r="G72" s="92"/>
      <c r="H72" s="93">
        <v>0</v>
      </c>
      <c r="I72" s="92"/>
      <c r="J72" s="173"/>
      <c r="K72" s="165"/>
      <c r="L72" s="52"/>
      <c r="M72" s="53"/>
    </row>
    <row r="73" spans="1:13" s="55" customFormat="1" x14ac:dyDescent="0.25">
      <c r="A73" s="141"/>
      <c r="B73" s="105" t="s">
        <v>5</v>
      </c>
      <c r="C73" s="92">
        <f t="shared" ref="C73:I73" si="26">C79+C115</f>
        <v>0</v>
      </c>
      <c r="D73" s="92">
        <f t="shared" si="26"/>
        <v>0</v>
      </c>
      <c r="E73" s="92">
        <f t="shared" si="26"/>
        <v>0</v>
      </c>
      <c r="F73" s="93">
        <f t="shared" si="26"/>
        <v>0</v>
      </c>
      <c r="G73" s="92">
        <f t="shared" si="26"/>
        <v>0</v>
      </c>
      <c r="H73" s="93">
        <f t="shared" si="26"/>
        <v>0</v>
      </c>
      <c r="I73" s="92">
        <f t="shared" si="26"/>
        <v>0</v>
      </c>
      <c r="J73" s="173"/>
      <c r="K73" s="165"/>
      <c r="L73" s="52"/>
      <c r="M73" s="53"/>
    </row>
    <row r="74" spans="1:13" s="57" customFormat="1" ht="87" customHeight="1" x14ac:dyDescent="0.25">
      <c r="A74" s="142" t="s">
        <v>43</v>
      </c>
      <c r="B74" s="143" t="s">
        <v>82</v>
      </c>
      <c r="C74" s="97">
        <f>SUM(C75:C79)</f>
        <v>138647.85999999999</v>
      </c>
      <c r="D74" s="97">
        <f>SUM(D75:D79)</f>
        <v>650715.15</v>
      </c>
      <c r="E74" s="97">
        <f>SUM(E75:E79)</f>
        <v>2247.5100000000002</v>
      </c>
      <c r="F74" s="98">
        <f>E74/D74</f>
        <v>3.5000000000000001E-3</v>
      </c>
      <c r="G74" s="97">
        <f>SUM(G75:G79)</f>
        <v>2247.5100000000002</v>
      </c>
      <c r="H74" s="98">
        <f>G74/D74</f>
        <v>3.5000000000000001E-3</v>
      </c>
      <c r="I74" s="97">
        <f>SUM(I75:I79)</f>
        <v>650715.15</v>
      </c>
      <c r="J74" s="144"/>
      <c r="K74" s="165"/>
      <c r="L74" s="56"/>
      <c r="M74" s="56"/>
    </row>
    <row r="75" spans="1:13" s="55" customFormat="1" x14ac:dyDescent="0.25">
      <c r="A75" s="80"/>
      <c r="B75" s="105" t="s">
        <v>4</v>
      </c>
      <c r="C75" s="92"/>
      <c r="D75" s="102"/>
      <c r="E75" s="92"/>
      <c r="F75" s="93"/>
      <c r="G75" s="92"/>
      <c r="H75" s="93"/>
      <c r="I75" s="92"/>
      <c r="J75" s="103"/>
      <c r="K75" s="165"/>
      <c r="L75" s="52"/>
      <c r="M75" s="53"/>
    </row>
    <row r="76" spans="1:13" s="55" customFormat="1" x14ac:dyDescent="0.25">
      <c r="A76" s="80"/>
      <c r="B76" s="105" t="s">
        <v>52</v>
      </c>
      <c r="C76" s="92">
        <f t="shared" ref="C76:H77" si="27">C88+C94+C100+C82</f>
        <v>123396.6</v>
      </c>
      <c r="D76" s="92">
        <f>D88+D94+D100+D82+D106</f>
        <v>577522.5</v>
      </c>
      <c r="E76" s="92">
        <f t="shared" si="27"/>
        <v>0</v>
      </c>
      <c r="F76" s="92">
        <f t="shared" si="27"/>
        <v>0</v>
      </c>
      <c r="G76" s="92">
        <f t="shared" si="27"/>
        <v>0</v>
      </c>
      <c r="H76" s="92">
        <f t="shared" si="27"/>
        <v>0</v>
      </c>
      <c r="I76" s="92">
        <f>I88+I94+I100+I82+I106</f>
        <v>577522.5</v>
      </c>
      <c r="J76" s="103"/>
      <c r="K76" s="165"/>
      <c r="L76" s="52"/>
      <c r="M76" s="53"/>
    </row>
    <row r="77" spans="1:13" s="55" customFormat="1" x14ac:dyDescent="0.25">
      <c r="A77" s="80"/>
      <c r="B77" s="105" t="s">
        <v>38</v>
      </c>
      <c r="C77" s="92">
        <f t="shared" si="27"/>
        <v>15251.26</v>
      </c>
      <c r="D77" s="92">
        <f>D89+D95+D101+D83+D107</f>
        <v>73192.649999999994</v>
      </c>
      <c r="E77" s="92">
        <f t="shared" si="27"/>
        <v>2247.5100000000002</v>
      </c>
      <c r="F77" s="92">
        <f t="shared" si="27"/>
        <v>0.67</v>
      </c>
      <c r="G77" s="92">
        <f t="shared" si="27"/>
        <v>2247.5100000000002</v>
      </c>
      <c r="H77" s="92">
        <f t="shared" si="27"/>
        <v>0.67</v>
      </c>
      <c r="I77" s="92">
        <f>I89+I95+I101+I83+I107</f>
        <v>73192.649999999994</v>
      </c>
      <c r="J77" s="103"/>
      <c r="K77" s="165"/>
      <c r="L77" s="52"/>
      <c r="M77" s="53"/>
    </row>
    <row r="78" spans="1:13" s="55" customFormat="1" x14ac:dyDescent="0.25">
      <c r="A78" s="80"/>
      <c r="B78" s="105" t="s">
        <v>13</v>
      </c>
      <c r="C78" s="92"/>
      <c r="D78" s="92"/>
      <c r="E78" s="92"/>
      <c r="F78" s="93"/>
      <c r="G78" s="92"/>
      <c r="H78" s="93"/>
      <c r="I78" s="92"/>
      <c r="J78" s="103"/>
      <c r="K78" s="165"/>
      <c r="L78" s="52"/>
      <c r="M78" s="53"/>
    </row>
    <row r="79" spans="1:13" s="55" customFormat="1" x14ac:dyDescent="0.25">
      <c r="A79" s="80"/>
      <c r="B79" s="105" t="s">
        <v>5</v>
      </c>
      <c r="C79" s="92"/>
      <c r="D79" s="102"/>
      <c r="E79" s="92"/>
      <c r="F79" s="93"/>
      <c r="G79" s="92"/>
      <c r="H79" s="93"/>
      <c r="I79" s="92"/>
      <c r="J79" s="103"/>
      <c r="K79" s="165"/>
      <c r="L79" s="52"/>
      <c r="M79" s="53"/>
    </row>
    <row r="80" spans="1:13" s="57" customFormat="1" ht="96" customHeight="1" x14ac:dyDescent="0.25">
      <c r="A80" s="88" t="s">
        <v>83</v>
      </c>
      <c r="B80" s="99" t="s">
        <v>78</v>
      </c>
      <c r="C80" s="100">
        <f>SUM(C81:C85)</f>
        <v>105890.26</v>
      </c>
      <c r="D80" s="100">
        <f>SUM(D81:D85)</f>
        <v>604004.98</v>
      </c>
      <c r="E80" s="100">
        <f>SUM(E81:E85)</f>
        <v>0</v>
      </c>
      <c r="F80" s="101">
        <f>E80/D80</f>
        <v>0</v>
      </c>
      <c r="G80" s="100">
        <f>SUM(G81:G85)</f>
        <v>0</v>
      </c>
      <c r="H80" s="101">
        <f>G80/D80</f>
        <v>0</v>
      </c>
      <c r="I80" s="100">
        <f>SUM(I81:I85)</f>
        <v>604004.98</v>
      </c>
      <c r="J80" s="104" t="s">
        <v>93</v>
      </c>
      <c r="K80" s="165"/>
      <c r="L80" s="56"/>
      <c r="M80" s="56"/>
    </row>
    <row r="81" spans="1:13" s="55" customFormat="1" x14ac:dyDescent="0.25">
      <c r="A81" s="81"/>
      <c r="B81" s="105" t="s">
        <v>4</v>
      </c>
      <c r="C81" s="92"/>
      <c r="D81" s="102"/>
      <c r="E81" s="92"/>
      <c r="F81" s="93"/>
      <c r="G81" s="92"/>
      <c r="H81" s="93"/>
      <c r="I81" s="92"/>
      <c r="J81" s="103"/>
      <c r="K81" s="165"/>
      <c r="L81" s="52"/>
      <c r="M81" s="53"/>
    </row>
    <row r="82" spans="1:13" s="55" customFormat="1" x14ac:dyDescent="0.25">
      <c r="A82" s="81"/>
      <c r="B82" s="105" t="s">
        <v>52</v>
      </c>
      <c r="C82" s="92">
        <v>94242.33</v>
      </c>
      <c r="D82" s="92">
        <v>537564.43000000005</v>
      </c>
      <c r="E82" s="92">
        <v>0</v>
      </c>
      <c r="F82" s="93">
        <f>E82/D82</f>
        <v>0</v>
      </c>
      <c r="G82" s="92">
        <v>0</v>
      </c>
      <c r="H82" s="93">
        <f>G82/D82</f>
        <v>0</v>
      </c>
      <c r="I82" s="92">
        <v>537564.43000000005</v>
      </c>
      <c r="J82" s="103"/>
      <c r="K82" s="165"/>
      <c r="L82" s="52"/>
      <c r="M82" s="53"/>
    </row>
    <row r="83" spans="1:13" s="55" customFormat="1" x14ac:dyDescent="0.25">
      <c r="A83" s="81"/>
      <c r="B83" s="105" t="s">
        <v>38</v>
      </c>
      <c r="C83" s="92">
        <v>11647.93</v>
      </c>
      <c r="D83" s="92">
        <v>66440.55</v>
      </c>
      <c r="E83" s="92">
        <v>0</v>
      </c>
      <c r="F83" s="93">
        <f>E83/D83</f>
        <v>0</v>
      </c>
      <c r="G83" s="92">
        <v>0</v>
      </c>
      <c r="H83" s="93">
        <f>G83/D83</f>
        <v>0</v>
      </c>
      <c r="I83" s="92">
        <v>66440.55</v>
      </c>
      <c r="J83" s="103"/>
      <c r="K83" s="165"/>
      <c r="L83" s="52"/>
      <c r="M83" s="53"/>
    </row>
    <row r="84" spans="1:13" s="55" customFormat="1" x14ac:dyDescent="0.25">
      <c r="A84" s="81"/>
      <c r="B84" s="105" t="s">
        <v>13</v>
      </c>
      <c r="C84" s="92"/>
      <c r="D84" s="92"/>
      <c r="E84" s="92"/>
      <c r="F84" s="93"/>
      <c r="G84" s="92"/>
      <c r="H84" s="93"/>
      <c r="I84" s="92"/>
      <c r="J84" s="103"/>
      <c r="K84" s="165"/>
      <c r="L84" s="52"/>
      <c r="M84" s="53"/>
    </row>
    <row r="85" spans="1:13" s="55" customFormat="1" x14ac:dyDescent="0.25">
      <c r="A85" s="81"/>
      <c r="B85" s="105" t="s">
        <v>5</v>
      </c>
      <c r="C85" s="92"/>
      <c r="D85" s="102"/>
      <c r="E85" s="92"/>
      <c r="F85" s="93"/>
      <c r="G85" s="92"/>
      <c r="H85" s="93"/>
      <c r="I85" s="92"/>
      <c r="J85" s="103"/>
      <c r="K85" s="165"/>
      <c r="L85" s="52"/>
      <c r="M85" s="53"/>
    </row>
    <row r="86" spans="1:13" s="57" customFormat="1" ht="105" customHeight="1" x14ac:dyDescent="0.25">
      <c r="A86" s="83" t="s">
        <v>84</v>
      </c>
      <c r="B86" s="95" t="s">
        <v>90</v>
      </c>
      <c r="C86" s="90">
        <f>SUM(C87:C91)</f>
        <v>30324.68</v>
      </c>
      <c r="D86" s="90">
        <f>SUM(D87:D91)</f>
        <v>30324.68</v>
      </c>
      <c r="E86" s="90">
        <f>SUM(E87:E91)</f>
        <v>2247.5100000000002</v>
      </c>
      <c r="F86" s="91">
        <f>E86/D86</f>
        <v>7.4099999999999999E-2</v>
      </c>
      <c r="G86" s="90">
        <f>SUM(G87:G91)</f>
        <v>2247.5100000000002</v>
      </c>
      <c r="H86" s="91">
        <f>G86/D86</f>
        <v>7.4099999999999999E-2</v>
      </c>
      <c r="I86" s="90">
        <f>SUM(I87:I91)</f>
        <v>30324.68</v>
      </c>
      <c r="J86" s="104" t="s">
        <v>117</v>
      </c>
      <c r="K86" s="165"/>
      <c r="L86" s="56"/>
      <c r="M86" s="56"/>
    </row>
    <row r="87" spans="1:13" s="55" customFormat="1" x14ac:dyDescent="0.25">
      <c r="A87" s="81"/>
      <c r="B87" s="105" t="s">
        <v>4</v>
      </c>
      <c r="C87" s="92"/>
      <c r="D87" s="102"/>
      <c r="E87" s="92"/>
      <c r="F87" s="93"/>
      <c r="G87" s="92"/>
      <c r="H87" s="93"/>
      <c r="I87" s="92"/>
      <c r="J87" s="103"/>
      <c r="K87" s="165"/>
      <c r="L87" s="52"/>
      <c r="M87" s="53"/>
    </row>
    <row r="88" spans="1:13" s="55" customFormat="1" x14ac:dyDescent="0.25">
      <c r="A88" s="81"/>
      <c r="B88" s="105" t="s">
        <v>52</v>
      </c>
      <c r="C88" s="92">
        <v>26988.97</v>
      </c>
      <c r="D88" s="92">
        <v>26988.97</v>
      </c>
      <c r="E88" s="92">
        <v>0</v>
      </c>
      <c r="F88" s="93">
        <f>E88/D88</f>
        <v>0</v>
      </c>
      <c r="G88" s="92">
        <v>0</v>
      </c>
      <c r="H88" s="93">
        <f>G88/D88</f>
        <v>0</v>
      </c>
      <c r="I88" s="92">
        <v>26988.97</v>
      </c>
      <c r="J88" s="103"/>
      <c r="K88" s="165"/>
      <c r="L88" s="52"/>
      <c r="M88" s="53"/>
    </row>
    <row r="89" spans="1:13" s="55" customFormat="1" x14ac:dyDescent="0.25">
      <c r="A89" s="81"/>
      <c r="B89" s="105" t="s">
        <v>38</v>
      </c>
      <c r="C89" s="92">
        <v>3335.71</v>
      </c>
      <c r="D89" s="92">
        <v>3335.71</v>
      </c>
      <c r="E89" s="92">
        <v>2247.5100000000002</v>
      </c>
      <c r="F89" s="93">
        <f>E89/D89</f>
        <v>0.67379999999999995</v>
      </c>
      <c r="G89" s="92">
        <v>2247.5100000000002</v>
      </c>
      <c r="H89" s="93">
        <f>G89/D89</f>
        <v>0.67379999999999995</v>
      </c>
      <c r="I89" s="92">
        <v>3335.71</v>
      </c>
      <c r="J89" s="103"/>
      <c r="K89" s="165"/>
      <c r="L89" s="52"/>
      <c r="M89" s="53"/>
    </row>
    <row r="90" spans="1:13" s="55" customFormat="1" x14ac:dyDescent="0.25">
      <c r="A90" s="81"/>
      <c r="B90" s="105" t="s">
        <v>13</v>
      </c>
      <c r="C90" s="92"/>
      <c r="D90" s="92"/>
      <c r="E90" s="92"/>
      <c r="F90" s="93"/>
      <c r="G90" s="92"/>
      <c r="H90" s="93"/>
      <c r="I90" s="92"/>
      <c r="J90" s="103"/>
      <c r="K90" s="165"/>
      <c r="L90" s="52"/>
      <c r="M90" s="53"/>
    </row>
    <row r="91" spans="1:13" s="55" customFormat="1" x14ac:dyDescent="0.25">
      <c r="A91" s="81"/>
      <c r="B91" s="105" t="s">
        <v>5</v>
      </c>
      <c r="C91" s="92"/>
      <c r="D91" s="102"/>
      <c r="E91" s="92"/>
      <c r="F91" s="93"/>
      <c r="G91" s="92"/>
      <c r="H91" s="93"/>
      <c r="I91" s="92"/>
      <c r="J91" s="103"/>
      <c r="K91" s="165"/>
      <c r="L91" s="52"/>
      <c r="M91" s="53"/>
    </row>
    <row r="92" spans="1:13" s="57" customFormat="1" ht="40.5" x14ac:dyDescent="0.25">
      <c r="A92" s="88" t="s">
        <v>87</v>
      </c>
      <c r="B92" s="95" t="s">
        <v>88</v>
      </c>
      <c r="C92" s="90">
        <v>0</v>
      </c>
      <c r="D92" s="90">
        <f>SUM(D93:D97)</f>
        <v>12139.1</v>
      </c>
      <c r="E92" s="90">
        <f>SUM(E93:E97)</f>
        <v>0</v>
      </c>
      <c r="F92" s="91">
        <f>E92/D92</f>
        <v>0</v>
      </c>
      <c r="G92" s="90">
        <f>SUM(G93:G97)</f>
        <v>0</v>
      </c>
      <c r="H92" s="93">
        <f t="shared" ref="H92" si="28">G92/D92</f>
        <v>0</v>
      </c>
      <c r="I92" s="90">
        <f>SUM(I93:I97)</f>
        <v>12139.1</v>
      </c>
      <c r="J92" s="104" t="s">
        <v>95</v>
      </c>
      <c r="K92" s="165"/>
      <c r="L92" s="56"/>
      <c r="M92" s="56"/>
    </row>
    <row r="93" spans="1:13" s="55" customFormat="1" x14ac:dyDescent="0.25">
      <c r="A93" s="81"/>
      <c r="B93" s="105" t="s">
        <v>4</v>
      </c>
      <c r="C93" s="92"/>
      <c r="D93" s="102"/>
      <c r="E93" s="92"/>
      <c r="F93" s="93"/>
      <c r="G93" s="92"/>
      <c r="H93" s="93"/>
      <c r="I93" s="92"/>
      <c r="J93" s="103"/>
      <c r="K93" s="165"/>
      <c r="L93" s="52"/>
      <c r="M93" s="53"/>
    </row>
    <row r="94" spans="1:13" s="55" customFormat="1" x14ac:dyDescent="0.25">
      <c r="A94" s="81"/>
      <c r="B94" s="105" t="s">
        <v>52</v>
      </c>
      <c r="C94" s="92">
        <v>0</v>
      </c>
      <c r="D94" s="92">
        <v>10803.8</v>
      </c>
      <c r="E94" s="92">
        <v>0</v>
      </c>
      <c r="F94" s="93">
        <f>E94/D94</f>
        <v>0</v>
      </c>
      <c r="G94" s="92">
        <v>0</v>
      </c>
      <c r="H94" s="93"/>
      <c r="I94" s="92">
        <v>10803.8</v>
      </c>
      <c r="J94" s="103"/>
      <c r="K94" s="165"/>
      <c r="L94" s="52"/>
      <c r="M94" s="53"/>
    </row>
    <row r="95" spans="1:13" s="55" customFormat="1" x14ac:dyDescent="0.25">
      <c r="A95" s="81"/>
      <c r="B95" s="105" t="s">
        <v>38</v>
      </c>
      <c r="C95" s="92"/>
      <c r="D95" s="92">
        <v>1335.3</v>
      </c>
      <c r="E95" s="92">
        <v>0</v>
      </c>
      <c r="F95" s="93">
        <v>0</v>
      </c>
      <c r="G95" s="92">
        <v>0</v>
      </c>
      <c r="H95" s="93"/>
      <c r="I95" s="92">
        <v>1335.3</v>
      </c>
      <c r="J95" s="103"/>
      <c r="K95" s="165"/>
      <c r="L95" s="52"/>
      <c r="M95" s="53"/>
    </row>
    <row r="96" spans="1:13" s="55" customFormat="1" x14ac:dyDescent="0.25">
      <c r="A96" s="81"/>
      <c r="B96" s="105" t="s">
        <v>13</v>
      </c>
      <c r="C96" s="92"/>
      <c r="D96" s="92"/>
      <c r="E96" s="92"/>
      <c r="F96" s="93"/>
      <c r="G96" s="92"/>
      <c r="H96" s="93"/>
      <c r="I96" s="92">
        <v>0</v>
      </c>
      <c r="J96" s="103"/>
      <c r="K96" s="165"/>
      <c r="L96" s="52"/>
      <c r="M96" s="53"/>
    </row>
    <row r="97" spans="1:13" s="55" customFormat="1" x14ac:dyDescent="0.25">
      <c r="A97" s="81"/>
      <c r="B97" s="105" t="s">
        <v>5</v>
      </c>
      <c r="C97" s="92"/>
      <c r="D97" s="102"/>
      <c r="E97" s="92"/>
      <c r="F97" s="93"/>
      <c r="G97" s="92"/>
      <c r="H97" s="93"/>
      <c r="I97" s="92"/>
      <c r="J97" s="103"/>
      <c r="K97" s="165"/>
      <c r="L97" s="52"/>
      <c r="M97" s="53"/>
    </row>
    <row r="98" spans="1:13" s="57" customFormat="1" ht="108" customHeight="1" x14ac:dyDescent="0.25">
      <c r="A98" s="83" t="s">
        <v>89</v>
      </c>
      <c r="B98" s="95" t="s">
        <v>85</v>
      </c>
      <c r="C98" s="90">
        <f>SUM(C99:C103)</f>
        <v>2432.92</v>
      </c>
      <c r="D98" s="90">
        <f>SUM(D99:D103)</f>
        <v>1813.47</v>
      </c>
      <c r="E98" s="90">
        <f>SUM(E99:E103)</f>
        <v>0</v>
      </c>
      <c r="F98" s="91">
        <f>E98/D98</f>
        <v>0</v>
      </c>
      <c r="G98" s="90">
        <f>SUM(G99:G103)</f>
        <v>0</v>
      </c>
      <c r="H98" s="93"/>
      <c r="I98" s="90">
        <f>SUM(I99:I103)</f>
        <v>1813.47</v>
      </c>
      <c r="J98" s="109" t="s">
        <v>118</v>
      </c>
      <c r="K98" s="165"/>
      <c r="L98" s="56"/>
      <c r="M98" s="56"/>
    </row>
    <row r="99" spans="1:13" s="55" customFormat="1" x14ac:dyDescent="0.25">
      <c r="A99" s="81"/>
      <c r="B99" s="105" t="s">
        <v>4</v>
      </c>
      <c r="C99" s="92"/>
      <c r="D99" s="102"/>
      <c r="E99" s="92"/>
      <c r="F99" s="93"/>
      <c r="G99" s="92"/>
      <c r="H99" s="93"/>
      <c r="I99" s="92"/>
      <c r="J99" s="103"/>
      <c r="K99" s="165"/>
      <c r="L99" s="52"/>
      <c r="M99" s="53"/>
    </row>
    <row r="100" spans="1:13" s="55" customFormat="1" x14ac:dyDescent="0.25">
      <c r="A100" s="81"/>
      <c r="B100" s="105" t="s">
        <v>52</v>
      </c>
      <c r="C100" s="92">
        <v>2165.3000000000002</v>
      </c>
      <c r="D100" s="92">
        <v>0</v>
      </c>
      <c r="E100" s="92">
        <v>0</v>
      </c>
      <c r="F100" s="93"/>
      <c r="G100" s="92">
        <v>0</v>
      </c>
      <c r="H100" s="93"/>
      <c r="I100" s="92">
        <v>0</v>
      </c>
      <c r="J100" s="103"/>
      <c r="K100" s="165"/>
      <c r="L100" s="52"/>
      <c r="M100" s="53"/>
    </row>
    <row r="101" spans="1:13" s="55" customFormat="1" x14ac:dyDescent="0.25">
      <c r="A101" s="81"/>
      <c r="B101" s="105" t="s">
        <v>38</v>
      </c>
      <c r="C101" s="92">
        <v>267.62</v>
      </c>
      <c r="D101" s="92">
        <v>1813.47</v>
      </c>
      <c r="E101" s="92">
        <v>0</v>
      </c>
      <c r="F101" s="93">
        <v>0</v>
      </c>
      <c r="G101" s="92">
        <v>0</v>
      </c>
      <c r="H101" s="93"/>
      <c r="I101" s="92">
        <v>1813.47</v>
      </c>
      <c r="J101" s="103"/>
      <c r="K101" s="165"/>
      <c r="L101" s="52"/>
      <c r="M101" s="53"/>
    </row>
    <row r="102" spans="1:13" s="55" customFormat="1" x14ac:dyDescent="0.25">
      <c r="A102" s="81"/>
      <c r="B102" s="105" t="s">
        <v>13</v>
      </c>
      <c r="C102" s="92"/>
      <c r="D102" s="92"/>
      <c r="E102" s="92"/>
      <c r="F102" s="93"/>
      <c r="G102" s="92"/>
      <c r="H102" s="93"/>
      <c r="I102" s="92"/>
      <c r="J102" s="103"/>
      <c r="K102" s="165"/>
      <c r="L102" s="52"/>
      <c r="M102" s="53"/>
    </row>
    <row r="103" spans="1:13" s="55" customFormat="1" x14ac:dyDescent="0.25">
      <c r="A103" s="81"/>
      <c r="B103" s="105" t="s">
        <v>5</v>
      </c>
      <c r="C103" s="92"/>
      <c r="D103" s="102"/>
      <c r="E103" s="92"/>
      <c r="F103" s="93"/>
      <c r="G103" s="92"/>
      <c r="H103" s="93"/>
      <c r="I103" s="92"/>
      <c r="J103" s="103"/>
      <c r="K103" s="165"/>
      <c r="L103" s="52"/>
      <c r="M103" s="53"/>
    </row>
    <row r="104" spans="1:13" s="57" customFormat="1" ht="111.75" customHeight="1" x14ac:dyDescent="0.25">
      <c r="A104" s="83" t="s">
        <v>110</v>
      </c>
      <c r="B104" s="95" t="s">
        <v>111</v>
      </c>
      <c r="C104" s="90">
        <f>SUM(C105:C109)</f>
        <v>0</v>
      </c>
      <c r="D104" s="90">
        <f>SUM(D105:D109)</f>
        <v>2432.92</v>
      </c>
      <c r="E104" s="90">
        <f>SUM(E105:E109)</f>
        <v>0</v>
      </c>
      <c r="F104" s="91">
        <f>E104/D104</f>
        <v>0</v>
      </c>
      <c r="G104" s="90">
        <f>SUM(G105:G109)</f>
        <v>0</v>
      </c>
      <c r="H104" s="93"/>
      <c r="I104" s="90">
        <f>SUM(I105:I109)</f>
        <v>2432.92</v>
      </c>
      <c r="J104" s="109" t="s">
        <v>96</v>
      </c>
      <c r="K104" s="165"/>
      <c r="L104" s="56"/>
      <c r="M104" s="56"/>
    </row>
    <row r="105" spans="1:13" s="55" customFormat="1" x14ac:dyDescent="0.25">
      <c r="A105" s="81"/>
      <c r="B105" s="108" t="s">
        <v>4</v>
      </c>
      <c r="C105" s="92"/>
      <c r="D105" s="127"/>
      <c r="E105" s="92"/>
      <c r="F105" s="93"/>
      <c r="G105" s="92"/>
      <c r="H105" s="93"/>
      <c r="I105" s="92"/>
      <c r="J105" s="140"/>
      <c r="K105" s="165"/>
      <c r="L105" s="52"/>
      <c r="M105" s="53"/>
    </row>
    <row r="106" spans="1:13" s="55" customFormat="1" ht="41.25" customHeight="1" x14ac:dyDescent="0.25">
      <c r="A106" s="81"/>
      <c r="B106" s="108" t="s">
        <v>52</v>
      </c>
      <c r="C106" s="92">
        <v>0</v>
      </c>
      <c r="D106" s="92">
        <v>2165.3000000000002</v>
      </c>
      <c r="E106" s="92">
        <v>0</v>
      </c>
      <c r="F106" s="93">
        <f>E106/D106</f>
        <v>0</v>
      </c>
      <c r="G106" s="92">
        <v>0</v>
      </c>
      <c r="H106" s="93">
        <f>G106/D106</f>
        <v>0</v>
      </c>
      <c r="I106" s="92">
        <v>2165.3000000000002</v>
      </c>
      <c r="J106" s="140"/>
      <c r="K106" s="165"/>
      <c r="L106" s="52"/>
      <c r="M106" s="53"/>
    </row>
    <row r="107" spans="1:13" s="55" customFormat="1" x14ac:dyDescent="0.25">
      <c r="A107" s="81"/>
      <c r="B107" s="108" t="s">
        <v>38</v>
      </c>
      <c r="C107" s="92">
        <v>0</v>
      </c>
      <c r="D107" s="92">
        <v>267.62</v>
      </c>
      <c r="E107" s="92">
        <v>0</v>
      </c>
      <c r="F107" s="93">
        <v>0</v>
      </c>
      <c r="G107" s="92">
        <v>0</v>
      </c>
      <c r="H107" s="93"/>
      <c r="I107" s="92">
        <v>267.62</v>
      </c>
      <c r="J107" s="140"/>
      <c r="K107" s="165"/>
      <c r="L107" s="52"/>
      <c r="M107" s="53"/>
    </row>
    <row r="108" spans="1:13" s="55" customFormat="1" ht="39.75" customHeight="1" x14ac:dyDescent="0.25">
      <c r="A108" s="81"/>
      <c r="B108" s="108" t="s">
        <v>13</v>
      </c>
      <c r="C108" s="92"/>
      <c r="D108" s="92"/>
      <c r="E108" s="92"/>
      <c r="F108" s="93"/>
      <c r="G108" s="92"/>
      <c r="H108" s="93"/>
      <c r="I108" s="92"/>
      <c r="J108" s="140"/>
      <c r="K108" s="165"/>
      <c r="L108" s="52"/>
      <c r="M108" s="53"/>
    </row>
    <row r="109" spans="1:13" s="55" customFormat="1" ht="56.25" customHeight="1" x14ac:dyDescent="0.25">
      <c r="A109" s="81"/>
      <c r="B109" s="108" t="s">
        <v>5</v>
      </c>
      <c r="C109" s="92"/>
      <c r="D109" s="127"/>
      <c r="E109" s="92"/>
      <c r="F109" s="93"/>
      <c r="G109" s="92"/>
      <c r="H109" s="93"/>
      <c r="I109" s="92"/>
      <c r="J109" s="140"/>
      <c r="K109" s="165"/>
      <c r="L109" s="52"/>
      <c r="M109" s="53"/>
    </row>
    <row r="110" spans="1:13" s="57" customFormat="1" ht="64.5" customHeight="1" x14ac:dyDescent="0.25">
      <c r="A110" s="82" t="s">
        <v>60</v>
      </c>
      <c r="B110" s="96" t="s">
        <v>79</v>
      </c>
      <c r="C110" s="97">
        <f>SUM(C111:C115)</f>
        <v>201114.43</v>
      </c>
      <c r="D110" s="97">
        <f>SUM(D111:D115)</f>
        <v>201114.43</v>
      </c>
      <c r="E110" s="97">
        <f>SUM(E111:E115)</f>
        <v>196303.64</v>
      </c>
      <c r="F110" s="98">
        <f>E110/D110</f>
        <v>0.97609999999999997</v>
      </c>
      <c r="G110" s="97">
        <f>SUM(G111:G115)</f>
        <v>196303.64</v>
      </c>
      <c r="H110" s="98">
        <f>G110/D110</f>
        <v>0.97609999999999997</v>
      </c>
      <c r="I110" s="97">
        <f>SUM(I111:I115)</f>
        <v>201114.43</v>
      </c>
      <c r="J110" s="172"/>
      <c r="K110" s="165"/>
      <c r="L110" s="56"/>
      <c r="M110" s="53"/>
    </row>
    <row r="111" spans="1:13" s="55" customFormat="1" ht="30.75" customHeight="1" x14ac:dyDescent="0.25">
      <c r="A111" s="81"/>
      <c r="B111" s="105" t="s">
        <v>4</v>
      </c>
      <c r="C111" s="92">
        <f>C117</f>
        <v>0</v>
      </c>
      <c r="D111" s="92">
        <f>D117</f>
        <v>0</v>
      </c>
      <c r="E111" s="92">
        <f>E117</f>
        <v>0</v>
      </c>
      <c r="F111" s="93"/>
      <c r="G111" s="92"/>
      <c r="H111" s="93"/>
      <c r="I111" s="92"/>
      <c r="J111" s="172"/>
      <c r="K111" s="165"/>
      <c r="L111" s="52"/>
      <c r="M111" s="53"/>
    </row>
    <row r="112" spans="1:13" s="55" customFormat="1" ht="30.75" customHeight="1" x14ac:dyDescent="0.25">
      <c r="A112" s="81"/>
      <c r="B112" s="105" t="s">
        <v>52</v>
      </c>
      <c r="C112" s="92">
        <f t="shared" ref="C112:I115" si="29">C118</f>
        <v>150835.79999999999</v>
      </c>
      <c r="D112" s="92">
        <f t="shared" si="29"/>
        <v>150835.79999999999</v>
      </c>
      <c r="E112" s="92">
        <f t="shared" si="29"/>
        <v>147227.73000000001</v>
      </c>
      <c r="F112" s="93">
        <f>E112/D112</f>
        <v>0.97609999999999997</v>
      </c>
      <c r="G112" s="92">
        <f t="shared" si="29"/>
        <v>147227.73000000001</v>
      </c>
      <c r="H112" s="93">
        <f>G112/D112</f>
        <v>0.97609999999999997</v>
      </c>
      <c r="I112" s="92">
        <f t="shared" si="29"/>
        <v>150835.79999999999</v>
      </c>
      <c r="J112" s="172"/>
      <c r="K112" s="165"/>
      <c r="L112" s="52"/>
      <c r="M112" s="53"/>
    </row>
    <row r="113" spans="1:13" s="55" customFormat="1" ht="30.75" customHeight="1" x14ac:dyDescent="0.25">
      <c r="A113" s="81"/>
      <c r="B113" s="105" t="s">
        <v>38</v>
      </c>
      <c r="C113" s="92">
        <f t="shared" si="29"/>
        <v>50278.63</v>
      </c>
      <c r="D113" s="92">
        <f>D119</f>
        <v>50278.63</v>
      </c>
      <c r="E113" s="92">
        <f t="shared" si="29"/>
        <v>49075.91</v>
      </c>
      <c r="F113" s="93">
        <f>E113/D113</f>
        <v>0.97609999999999997</v>
      </c>
      <c r="G113" s="92">
        <f t="shared" si="29"/>
        <v>49075.91</v>
      </c>
      <c r="H113" s="93">
        <f>G113/D113</f>
        <v>0.97609999999999997</v>
      </c>
      <c r="I113" s="92">
        <f t="shared" si="29"/>
        <v>50278.63</v>
      </c>
      <c r="J113" s="172"/>
      <c r="K113" s="165"/>
      <c r="L113" s="52"/>
      <c r="M113" s="53"/>
    </row>
    <row r="114" spans="1:13" s="55" customFormat="1" ht="30.75" customHeight="1" x14ac:dyDescent="0.25">
      <c r="A114" s="81"/>
      <c r="B114" s="105" t="s">
        <v>13</v>
      </c>
      <c r="C114" s="92">
        <f t="shared" si="29"/>
        <v>0</v>
      </c>
      <c r="D114" s="92">
        <f t="shared" si="29"/>
        <v>0</v>
      </c>
      <c r="E114" s="92">
        <f>E120</f>
        <v>0</v>
      </c>
      <c r="F114" s="93"/>
      <c r="G114" s="92">
        <f>G120</f>
        <v>0</v>
      </c>
      <c r="H114" s="93"/>
      <c r="I114" s="92">
        <f t="shared" ref="I114" si="30">I120</f>
        <v>0</v>
      </c>
      <c r="J114" s="172"/>
      <c r="K114" s="165"/>
      <c r="L114" s="52"/>
      <c r="M114" s="53"/>
    </row>
    <row r="115" spans="1:13" s="55" customFormat="1" ht="30.75" customHeight="1" x14ac:dyDescent="0.25">
      <c r="A115" s="81"/>
      <c r="B115" s="105" t="s">
        <v>5</v>
      </c>
      <c r="C115" s="92">
        <f t="shared" si="29"/>
        <v>0</v>
      </c>
      <c r="D115" s="92">
        <f t="shared" si="29"/>
        <v>0</v>
      </c>
      <c r="E115" s="92">
        <f>E121</f>
        <v>0</v>
      </c>
      <c r="F115" s="93"/>
      <c r="G115" s="92"/>
      <c r="H115" s="93"/>
      <c r="I115" s="92"/>
      <c r="J115" s="172"/>
      <c r="K115" s="165"/>
      <c r="L115" s="52"/>
      <c r="M115" s="53"/>
    </row>
    <row r="116" spans="1:13" s="54" customFormat="1" ht="32.25" customHeight="1" x14ac:dyDescent="0.25">
      <c r="A116" s="81" t="s">
        <v>65</v>
      </c>
      <c r="B116" s="89" t="s">
        <v>56</v>
      </c>
      <c r="C116" s="90">
        <f>SUM(C117:C121)</f>
        <v>201114.43</v>
      </c>
      <c r="D116" s="90">
        <f>SUM(D117:D121)</f>
        <v>201114.43</v>
      </c>
      <c r="E116" s="90">
        <f>SUM(E117:E121)</f>
        <v>196303.64</v>
      </c>
      <c r="F116" s="91">
        <f>E116/D116</f>
        <v>0.97609999999999997</v>
      </c>
      <c r="G116" s="90">
        <f>SUM(G117:G121)</f>
        <v>196303.64</v>
      </c>
      <c r="H116" s="91">
        <f>G116/D116</f>
        <v>0.97609999999999997</v>
      </c>
      <c r="I116" s="90">
        <f>SUM(I117:I121)</f>
        <v>201114.43</v>
      </c>
      <c r="J116" s="174" t="s">
        <v>97</v>
      </c>
      <c r="K116" s="165"/>
      <c r="L116" s="56"/>
      <c r="M116" s="53"/>
    </row>
    <row r="117" spans="1:13" s="55" customFormat="1" ht="32.25" customHeight="1" x14ac:dyDescent="0.25">
      <c r="A117" s="81"/>
      <c r="B117" s="105" t="s">
        <v>4</v>
      </c>
      <c r="C117" s="92"/>
      <c r="D117" s="102"/>
      <c r="E117" s="92"/>
      <c r="F117" s="93"/>
      <c r="G117" s="92"/>
      <c r="H117" s="93"/>
      <c r="I117" s="92"/>
      <c r="J117" s="174"/>
      <c r="K117" s="165"/>
      <c r="L117" s="52"/>
      <c r="M117" s="53"/>
    </row>
    <row r="118" spans="1:13" s="55" customFormat="1" ht="33.75" customHeight="1" x14ac:dyDescent="0.25">
      <c r="A118" s="81"/>
      <c r="B118" s="105" t="s">
        <v>52</v>
      </c>
      <c r="C118" s="92">
        <v>150835.79999999999</v>
      </c>
      <c r="D118" s="92">
        <v>150835.79999999999</v>
      </c>
      <c r="E118" s="92">
        <v>147227.73000000001</v>
      </c>
      <c r="F118" s="93">
        <f>E118/D118</f>
        <v>0.97609999999999997</v>
      </c>
      <c r="G118" s="92">
        <v>147227.73000000001</v>
      </c>
      <c r="H118" s="93">
        <f>G118/D118</f>
        <v>0.97609999999999997</v>
      </c>
      <c r="I118" s="92">
        <v>150835.79999999999</v>
      </c>
      <c r="J118" s="174"/>
      <c r="K118" s="165"/>
      <c r="L118" s="52"/>
      <c r="M118" s="53"/>
    </row>
    <row r="119" spans="1:13" s="55" customFormat="1" ht="35.25" customHeight="1" x14ac:dyDescent="0.25">
      <c r="A119" s="81"/>
      <c r="B119" s="105" t="s">
        <v>38</v>
      </c>
      <c r="C119" s="92">
        <v>50278.63</v>
      </c>
      <c r="D119" s="92">
        <v>50278.63</v>
      </c>
      <c r="E119" s="92">
        <v>49075.91</v>
      </c>
      <c r="F119" s="93">
        <f>E119/D119</f>
        <v>0.97609999999999997</v>
      </c>
      <c r="G119" s="92">
        <v>49075.91</v>
      </c>
      <c r="H119" s="93">
        <f>G119/D119</f>
        <v>0.97609999999999997</v>
      </c>
      <c r="I119" s="92">
        <v>50278.63</v>
      </c>
      <c r="J119" s="174"/>
      <c r="K119" s="165"/>
      <c r="L119" s="52"/>
      <c r="M119" s="53"/>
    </row>
    <row r="120" spans="1:13" s="55" customFormat="1" ht="32.25" customHeight="1" x14ac:dyDescent="0.25">
      <c r="A120" s="81"/>
      <c r="B120" s="105" t="s">
        <v>13</v>
      </c>
      <c r="C120" s="92">
        <v>0</v>
      </c>
      <c r="D120" s="92">
        <v>0</v>
      </c>
      <c r="E120" s="92"/>
      <c r="F120" s="93"/>
      <c r="G120" s="92"/>
      <c r="H120" s="93">
        <v>0</v>
      </c>
      <c r="I120" s="92"/>
      <c r="J120" s="174"/>
      <c r="K120" s="165"/>
      <c r="L120" s="52"/>
      <c r="M120" s="53"/>
    </row>
    <row r="121" spans="1:13" s="55" customFormat="1" ht="32.25" customHeight="1" x14ac:dyDescent="0.25">
      <c r="A121" s="80"/>
      <c r="B121" s="105" t="s">
        <v>5</v>
      </c>
      <c r="C121" s="92"/>
      <c r="D121" s="102"/>
      <c r="E121" s="92"/>
      <c r="F121" s="93"/>
      <c r="G121" s="92"/>
      <c r="H121" s="93"/>
      <c r="I121" s="94"/>
      <c r="J121" s="174"/>
      <c r="K121" s="165"/>
      <c r="L121" s="52"/>
      <c r="M121" s="53"/>
    </row>
    <row r="122" spans="1:13" s="63" customFormat="1" ht="65.25" customHeight="1" x14ac:dyDescent="0.25">
      <c r="A122" s="135" t="s">
        <v>44</v>
      </c>
      <c r="B122" s="136" t="s">
        <v>80</v>
      </c>
      <c r="C122" s="137">
        <f>SUM(C123:C127)</f>
        <v>16570.62</v>
      </c>
      <c r="D122" s="137">
        <f t="shared" ref="D122" si="31">SUM(D123:D127)</f>
        <v>16519.330000000002</v>
      </c>
      <c r="E122" s="137">
        <f>SUM(E123:E127)</f>
        <v>2432.27</v>
      </c>
      <c r="F122" s="138">
        <f t="shared" ref="F122:F131" si="32">E122/D122</f>
        <v>0.1472</v>
      </c>
      <c r="G122" s="97">
        <f>SUM(G123:G127)</f>
        <v>2425.7199999999998</v>
      </c>
      <c r="H122" s="138">
        <f t="shared" ref="H122:H131" si="33">G122/D122</f>
        <v>0.14680000000000001</v>
      </c>
      <c r="I122" s="137">
        <f>SUM(I123:I127)</f>
        <v>15799.62</v>
      </c>
      <c r="J122" s="175"/>
      <c r="K122" s="165"/>
      <c r="L122" s="58"/>
      <c r="M122" s="59"/>
    </row>
    <row r="123" spans="1:13" s="61" customFormat="1" x14ac:dyDescent="0.25">
      <c r="A123" s="139"/>
      <c r="B123" s="110" t="s">
        <v>4</v>
      </c>
      <c r="C123" s="128">
        <f>C147+C129+C135+C141+C153</f>
        <v>11670.93</v>
      </c>
      <c r="D123" s="128">
        <f t="shared" ref="D123" si="34">D147+D129+D135+D141+D153</f>
        <v>11670.93</v>
      </c>
      <c r="E123" s="128">
        <f>E129+E135+E141+E147+E153</f>
        <v>2425.7199999999998</v>
      </c>
      <c r="F123" s="123">
        <f t="shared" si="32"/>
        <v>0.20780000000000001</v>
      </c>
      <c r="G123" s="92">
        <f>G147+G129+G135+G141+G153</f>
        <v>2425.7199999999998</v>
      </c>
      <c r="H123" s="123">
        <f t="shared" si="33"/>
        <v>0.20780000000000001</v>
      </c>
      <c r="I123" s="128">
        <f>I129+I135+I141+I147+I153</f>
        <v>11650.57</v>
      </c>
      <c r="J123" s="175"/>
      <c r="K123" s="165"/>
      <c r="L123" s="58"/>
      <c r="M123" s="59"/>
    </row>
    <row r="124" spans="1:13" s="61" customFormat="1" x14ac:dyDescent="0.25">
      <c r="A124" s="139"/>
      <c r="B124" s="110" t="s">
        <v>37</v>
      </c>
      <c r="C124" s="128">
        <f>C148+C130+C136+C142+C154</f>
        <v>4626.4399999999996</v>
      </c>
      <c r="D124" s="128">
        <f t="shared" ref="C124:E127" si="35">D148+D130+D136+D142+D154</f>
        <v>4626.4399999999996</v>
      </c>
      <c r="E124" s="128">
        <f>E130++E136+E142+E148+E154</f>
        <v>6.55</v>
      </c>
      <c r="F124" s="123">
        <f t="shared" si="32"/>
        <v>1.4E-3</v>
      </c>
      <c r="G124" s="92">
        <f>G148+G130+G136+G142+G154</f>
        <v>0</v>
      </c>
      <c r="H124" s="123">
        <f t="shared" si="33"/>
        <v>0</v>
      </c>
      <c r="I124" s="128">
        <f>I130+I136+I142+I148+I154</f>
        <v>3927.09</v>
      </c>
      <c r="J124" s="175"/>
      <c r="K124" s="165"/>
      <c r="L124" s="58"/>
      <c r="M124" s="59"/>
    </row>
    <row r="125" spans="1:13" s="61" customFormat="1" x14ac:dyDescent="0.25">
      <c r="A125" s="139"/>
      <c r="B125" s="110" t="s">
        <v>38</v>
      </c>
      <c r="C125" s="128">
        <f t="shared" si="35"/>
        <v>273.25</v>
      </c>
      <c r="D125" s="128">
        <f t="shared" si="35"/>
        <v>221.96</v>
      </c>
      <c r="E125" s="128">
        <f>E149+E131+E137+E143+E155</f>
        <v>0</v>
      </c>
      <c r="F125" s="123">
        <f t="shared" si="32"/>
        <v>0</v>
      </c>
      <c r="G125" s="92">
        <f>G149+G131+G137+G143+G155</f>
        <v>0</v>
      </c>
      <c r="H125" s="123">
        <f t="shared" si="33"/>
        <v>0</v>
      </c>
      <c r="I125" s="128">
        <f>I131+I137+I143+I149+I155</f>
        <v>221.96</v>
      </c>
      <c r="J125" s="175"/>
      <c r="K125" s="165"/>
      <c r="L125" s="58"/>
      <c r="M125" s="59"/>
    </row>
    <row r="126" spans="1:13" s="61" customFormat="1" x14ac:dyDescent="0.25">
      <c r="A126" s="139"/>
      <c r="B126" s="110" t="s">
        <v>13</v>
      </c>
      <c r="C126" s="128">
        <f t="shared" si="35"/>
        <v>0</v>
      </c>
      <c r="D126" s="128">
        <f t="shared" si="35"/>
        <v>0</v>
      </c>
      <c r="E126" s="128">
        <f t="shared" si="35"/>
        <v>0</v>
      </c>
      <c r="F126" s="123"/>
      <c r="G126" s="92"/>
      <c r="H126" s="123"/>
      <c r="I126" s="128"/>
      <c r="J126" s="175"/>
      <c r="K126" s="165"/>
      <c r="L126" s="58"/>
      <c r="M126" s="59"/>
    </row>
    <row r="127" spans="1:13" s="61" customFormat="1" collapsed="1" x14ac:dyDescent="0.25">
      <c r="A127" s="139"/>
      <c r="B127" s="110" t="s">
        <v>5</v>
      </c>
      <c r="C127" s="128">
        <f t="shared" si="35"/>
        <v>0</v>
      </c>
      <c r="D127" s="128">
        <f t="shared" si="35"/>
        <v>0</v>
      </c>
      <c r="E127" s="128">
        <f t="shared" si="35"/>
        <v>0</v>
      </c>
      <c r="F127" s="123"/>
      <c r="G127" s="92"/>
      <c r="H127" s="123"/>
      <c r="I127" s="128"/>
      <c r="J127" s="175"/>
      <c r="K127" s="165"/>
      <c r="L127" s="58"/>
      <c r="M127" s="59"/>
    </row>
    <row r="128" spans="1:13" s="62" customFormat="1" ht="45" customHeight="1" x14ac:dyDescent="0.25">
      <c r="A128" s="129" t="s">
        <v>45</v>
      </c>
      <c r="B128" s="130" t="s">
        <v>39</v>
      </c>
      <c r="C128" s="131">
        <f t="shared" ref="C128:E128" si="36">SUM(C129:C133)</f>
        <v>4490.5200000000004</v>
      </c>
      <c r="D128" s="131">
        <f t="shared" si="36"/>
        <v>4439.2299999999996</v>
      </c>
      <c r="E128" s="131">
        <f t="shared" si="36"/>
        <v>0</v>
      </c>
      <c r="F128" s="132">
        <f>E128/D128</f>
        <v>0</v>
      </c>
      <c r="G128" s="90">
        <f>SUM(G129:G133)</f>
        <v>0</v>
      </c>
      <c r="H128" s="132">
        <f t="shared" si="33"/>
        <v>0</v>
      </c>
      <c r="I128" s="131">
        <f>I129+I130+I131</f>
        <v>4439.2299999999996</v>
      </c>
      <c r="J128" s="170" t="s">
        <v>99</v>
      </c>
      <c r="K128" s="165"/>
      <c r="L128" s="58"/>
      <c r="M128" s="59"/>
    </row>
    <row r="129" spans="1:13" s="61" customFormat="1" ht="39" customHeight="1" x14ac:dyDescent="0.25">
      <c r="A129" s="129"/>
      <c r="B129" s="110" t="s">
        <v>54</v>
      </c>
      <c r="C129" s="128">
        <v>572.83000000000004</v>
      </c>
      <c r="D129" s="128">
        <v>572.83000000000004</v>
      </c>
      <c r="E129" s="128"/>
      <c r="F129" s="132">
        <f>E129/D129</f>
        <v>0</v>
      </c>
      <c r="G129" s="92"/>
      <c r="H129" s="132">
        <f>G129/D129</f>
        <v>0</v>
      </c>
      <c r="I129" s="133">
        <v>572.83000000000004</v>
      </c>
      <c r="J129" s="170"/>
      <c r="K129" s="165"/>
      <c r="L129" s="58"/>
      <c r="M129" s="59"/>
    </row>
    <row r="130" spans="1:13" s="61" customFormat="1" ht="39" customHeight="1" x14ac:dyDescent="0.25">
      <c r="A130" s="129"/>
      <c r="B130" s="110" t="s">
        <v>52</v>
      </c>
      <c r="C130" s="128">
        <v>3644.44</v>
      </c>
      <c r="D130" s="128">
        <v>3644.44</v>
      </c>
      <c r="E130" s="128"/>
      <c r="F130" s="132">
        <f>E130/D130</f>
        <v>0</v>
      </c>
      <c r="G130" s="92"/>
      <c r="H130" s="132">
        <f>G130/D130</f>
        <v>0</v>
      </c>
      <c r="I130" s="133">
        <v>3644.44</v>
      </c>
      <c r="J130" s="170"/>
      <c r="K130" s="165"/>
      <c r="L130" s="58"/>
      <c r="M130" s="59"/>
    </row>
    <row r="131" spans="1:13" s="61" customFormat="1" ht="39" customHeight="1" x14ac:dyDescent="0.25">
      <c r="A131" s="129"/>
      <c r="B131" s="110" t="s">
        <v>38</v>
      </c>
      <c r="C131" s="128">
        <v>273.25</v>
      </c>
      <c r="D131" s="128">
        <v>221.96</v>
      </c>
      <c r="E131" s="128"/>
      <c r="F131" s="123">
        <f t="shared" si="32"/>
        <v>0</v>
      </c>
      <c r="G131" s="128"/>
      <c r="H131" s="132">
        <f t="shared" si="33"/>
        <v>0</v>
      </c>
      <c r="I131" s="133">
        <v>221.96</v>
      </c>
      <c r="J131" s="170"/>
      <c r="K131" s="165"/>
      <c r="L131" s="58"/>
      <c r="M131" s="59"/>
    </row>
    <row r="132" spans="1:13" s="61" customFormat="1" ht="22.5" customHeight="1" x14ac:dyDescent="0.25">
      <c r="A132" s="129"/>
      <c r="B132" s="110" t="s">
        <v>13</v>
      </c>
      <c r="C132" s="128"/>
      <c r="D132" s="116"/>
      <c r="E132" s="128"/>
      <c r="F132" s="123"/>
      <c r="G132" s="92"/>
      <c r="H132" s="123"/>
      <c r="I132" s="134"/>
      <c r="J132" s="170"/>
      <c r="K132" s="165"/>
      <c r="L132" s="58"/>
      <c r="M132" s="59"/>
    </row>
    <row r="133" spans="1:13" s="61" customFormat="1" ht="36" customHeight="1" collapsed="1" x14ac:dyDescent="0.25">
      <c r="A133" s="129"/>
      <c r="B133" s="110" t="s">
        <v>5</v>
      </c>
      <c r="C133" s="128"/>
      <c r="D133" s="116"/>
      <c r="E133" s="128"/>
      <c r="F133" s="123"/>
      <c r="G133" s="92"/>
      <c r="H133" s="123"/>
      <c r="I133" s="134"/>
      <c r="J133" s="170"/>
      <c r="K133" s="165"/>
      <c r="L133" s="58"/>
      <c r="M133" s="59"/>
    </row>
    <row r="134" spans="1:13" s="62" customFormat="1" ht="146.25" customHeight="1" x14ac:dyDescent="0.25">
      <c r="A134" s="129" t="s">
        <v>46</v>
      </c>
      <c r="B134" s="130" t="s">
        <v>40</v>
      </c>
      <c r="C134" s="131">
        <f t="shared" ref="C134:E134" si="37">SUM(C135:C139)</f>
        <v>13.1</v>
      </c>
      <c r="D134" s="131">
        <f t="shared" si="37"/>
        <v>13.1</v>
      </c>
      <c r="E134" s="131">
        <f t="shared" si="37"/>
        <v>6.55</v>
      </c>
      <c r="F134" s="132">
        <f t="shared" ref="F134:F158" si="38">E134/D134</f>
        <v>0.5</v>
      </c>
      <c r="G134" s="90">
        <f>G136</f>
        <v>0</v>
      </c>
      <c r="H134" s="132">
        <f t="shared" ref="H134:H158" si="39">G134/D134</f>
        <v>0</v>
      </c>
      <c r="I134" s="133">
        <f>I136</f>
        <v>13.1</v>
      </c>
      <c r="J134" s="110" t="s">
        <v>91</v>
      </c>
      <c r="K134" s="165"/>
      <c r="L134" s="58"/>
      <c r="M134" s="59"/>
    </row>
    <row r="135" spans="1:13" s="61" customFormat="1" x14ac:dyDescent="0.25">
      <c r="A135" s="129"/>
      <c r="B135" s="110" t="s">
        <v>4</v>
      </c>
      <c r="C135" s="128"/>
      <c r="D135" s="128"/>
      <c r="E135" s="128"/>
      <c r="F135" s="123"/>
      <c r="G135" s="92"/>
      <c r="H135" s="123"/>
      <c r="I135" s="134"/>
      <c r="J135" s="110"/>
      <c r="K135" s="165"/>
      <c r="L135" s="58"/>
      <c r="M135" s="59"/>
    </row>
    <row r="136" spans="1:13" s="61" customFormat="1" x14ac:dyDescent="0.25">
      <c r="A136" s="129"/>
      <c r="B136" s="110" t="s">
        <v>37</v>
      </c>
      <c r="C136" s="128">
        <v>13.1</v>
      </c>
      <c r="D136" s="128">
        <v>13.1</v>
      </c>
      <c r="E136" s="128">
        <v>6.55</v>
      </c>
      <c r="F136" s="123">
        <f t="shared" si="38"/>
        <v>0.5</v>
      </c>
      <c r="G136" s="92"/>
      <c r="H136" s="123">
        <f t="shared" si="39"/>
        <v>0</v>
      </c>
      <c r="I136" s="133">
        <v>13.1</v>
      </c>
      <c r="J136" s="110"/>
      <c r="K136" s="165"/>
      <c r="L136" s="58"/>
      <c r="M136" s="59"/>
    </row>
    <row r="137" spans="1:13" s="61" customFormat="1" x14ac:dyDescent="0.25">
      <c r="A137" s="129"/>
      <c r="B137" s="110" t="s">
        <v>38</v>
      </c>
      <c r="C137" s="128"/>
      <c r="D137" s="128"/>
      <c r="E137" s="128"/>
      <c r="F137" s="123"/>
      <c r="G137" s="92"/>
      <c r="H137" s="123"/>
      <c r="I137" s="134"/>
      <c r="J137" s="110"/>
      <c r="K137" s="165"/>
      <c r="L137" s="58"/>
      <c r="M137" s="59"/>
    </row>
    <row r="138" spans="1:13" s="61" customFormat="1" x14ac:dyDescent="0.25">
      <c r="A138" s="129"/>
      <c r="B138" s="110" t="s">
        <v>13</v>
      </c>
      <c r="C138" s="128"/>
      <c r="D138" s="128"/>
      <c r="E138" s="128"/>
      <c r="F138" s="123"/>
      <c r="G138" s="92"/>
      <c r="H138" s="123"/>
      <c r="I138" s="134"/>
      <c r="J138" s="110"/>
      <c r="K138" s="165"/>
      <c r="L138" s="58"/>
      <c r="M138" s="59"/>
    </row>
    <row r="139" spans="1:13" s="61" customFormat="1" ht="27.75" customHeight="1" collapsed="1" x14ac:dyDescent="0.25">
      <c r="A139" s="129"/>
      <c r="B139" s="110" t="s">
        <v>5</v>
      </c>
      <c r="C139" s="128"/>
      <c r="D139" s="128"/>
      <c r="E139" s="128"/>
      <c r="F139" s="123"/>
      <c r="G139" s="92"/>
      <c r="H139" s="123"/>
      <c r="I139" s="134"/>
      <c r="J139" s="110"/>
      <c r="K139" s="165"/>
      <c r="L139" s="58"/>
      <c r="M139" s="59"/>
    </row>
    <row r="140" spans="1:13" s="84" customFormat="1" ht="84.75" customHeight="1" outlineLevel="1" x14ac:dyDescent="0.25">
      <c r="A140" s="129" t="s">
        <v>47</v>
      </c>
      <c r="B140" s="130" t="s">
        <v>81</v>
      </c>
      <c r="C140" s="131">
        <f>SUM(C141:C145)</f>
        <v>7927.2</v>
      </c>
      <c r="D140" s="131">
        <f t="shared" ref="D140:E140" si="40">SUM(D141:D145)</f>
        <v>7927.2</v>
      </c>
      <c r="E140" s="131">
        <f t="shared" si="40"/>
        <v>840.28</v>
      </c>
      <c r="F140" s="132">
        <f t="shared" si="38"/>
        <v>0.106</v>
      </c>
      <c r="G140" s="90">
        <f>SUM(G141:G145)</f>
        <v>840.28</v>
      </c>
      <c r="H140" s="132">
        <f t="shared" si="39"/>
        <v>0.106</v>
      </c>
      <c r="I140" s="128">
        <f>I141</f>
        <v>7927.2</v>
      </c>
      <c r="J140" s="170" t="s">
        <v>104</v>
      </c>
      <c r="K140" s="165"/>
      <c r="L140" s="58"/>
      <c r="M140" s="59"/>
    </row>
    <row r="141" spans="1:13" s="61" customFormat="1" outlineLevel="1" x14ac:dyDescent="0.25">
      <c r="A141" s="129"/>
      <c r="B141" s="110" t="s">
        <v>4</v>
      </c>
      <c r="C141" s="128">
        <v>7927.2</v>
      </c>
      <c r="D141" s="128">
        <v>7927.2</v>
      </c>
      <c r="E141" s="128">
        <v>840.28</v>
      </c>
      <c r="F141" s="123">
        <f t="shared" si="38"/>
        <v>0.106</v>
      </c>
      <c r="G141" s="92">
        <v>840.28</v>
      </c>
      <c r="H141" s="123">
        <f t="shared" si="39"/>
        <v>0.106</v>
      </c>
      <c r="I141" s="128">
        <f>7134.5+792.7</f>
        <v>7927.2</v>
      </c>
      <c r="J141" s="170"/>
      <c r="K141" s="165"/>
      <c r="L141" s="58"/>
      <c r="M141" s="59"/>
    </row>
    <row r="142" spans="1:13" s="61" customFormat="1" outlineLevel="1" x14ac:dyDescent="0.25">
      <c r="A142" s="129"/>
      <c r="B142" s="110" t="s">
        <v>37</v>
      </c>
      <c r="C142" s="128"/>
      <c r="D142" s="128"/>
      <c r="E142" s="128"/>
      <c r="F142" s="123"/>
      <c r="G142" s="92"/>
      <c r="H142" s="123"/>
      <c r="I142" s="134"/>
      <c r="J142" s="170"/>
      <c r="K142" s="165"/>
      <c r="L142" s="58"/>
      <c r="M142" s="59"/>
    </row>
    <row r="143" spans="1:13" s="61" customFormat="1" outlineLevel="1" x14ac:dyDescent="0.25">
      <c r="A143" s="129"/>
      <c r="B143" s="110" t="s">
        <v>38</v>
      </c>
      <c r="C143" s="128"/>
      <c r="D143" s="128"/>
      <c r="E143" s="128"/>
      <c r="F143" s="123"/>
      <c r="G143" s="92"/>
      <c r="H143" s="123"/>
      <c r="I143" s="134"/>
      <c r="J143" s="170"/>
      <c r="K143" s="165"/>
      <c r="L143" s="58"/>
      <c r="M143" s="59"/>
    </row>
    <row r="144" spans="1:13" s="61" customFormat="1" outlineLevel="1" x14ac:dyDescent="0.25">
      <c r="A144" s="129"/>
      <c r="B144" s="110" t="s">
        <v>13</v>
      </c>
      <c r="C144" s="128"/>
      <c r="D144" s="116"/>
      <c r="E144" s="128"/>
      <c r="F144" s="123"/>
      <c r="G144" s="92"/>
      <c r="H144" s="123"/>
      <c r="I144" s="134"/>
      <c r="J144" s="170"/>
      <c r="K144" s="165"/>
      <c r="L144" s="58"/>
      <c r="M144" s="59"/>
    </row>
    <row r="145" spans="1:13" s="61" customFormat="1" outlineLevel="1" collapsed="1" x14ac:dyDescent="0.25">
      <c r="A145" s="129"/>
      <c r="B145" s="110" t="s">
        <v>5</v>
      </c>
      <c r="C145" s="128"/>
      <c r="D145" s="116"/>
      <c r="E145" s="128"/>
      <c r="F145" s="123"/>
      <c r="G145" s="92"/>
      <c r="H145" s="123"/>
      <c r="I145" s="134"/>
      <c r="J145" s="170"/>
      <c r="K145" s="165"/>
      <c r="L145" s="58"/>
      <c r="M145" s="59"/>
    </row>
    <row r="146" spans="1:13" s="54" customFormat="1" ht="96" customHeight="1" x14ac:dyDescent="0.25">
      <c r="A146" s="80" t="s">
        <v>48</v>
      </c>
      <c r="B146" s="89" t="s">
        <v>41</v>
      </c>
      <c r="C146" s="90">
        <f t="shared" ref="C146:D146" si="41">SUM(C147:C151)</f>
        <v>4139.8</v>
      </c>
      <c r="D146" s="90">
        <f t="shared" si="41"/>
        <v>4139.8</v>
      </c>
      <c r="E146" s="90">
        <f>SUM(E147:E151)</f>
        <v>1585.44</v>
      </c>
      <c r="F146" s="91">
        <f t="shared" si="38"/>
        <v>0.38300000000000001</v>
      </c>
      <c r="G146" s="90">
        <f>SUM(G147:G151)</f>
        <v>1585.44</v>
      </c>
      <c r="H146" s="91">
        <f t="shared" si="39"/>
        <v>0.38300000000000001</v>
      </c>
      <c r="I146" s="90">
        <f>SUM(I147:I151)</f>
        <v>3420.09</v>
      </c>
      <c r="J146" s="176" t="s">
        <v>98</v>
      </c>
      <c r="K146" s="165"/>
      <c r="L146" s="52"/>
      <c r="M146" s="53"/>
    </row>
    <row r="147" spans="1:13" s="55" customFormat="1" ht="78" customHeight="1" x14ac:dyDescent="0.25">
      <c r="A147" s="80"/>
      <c r="B147" s="105" t="s">
        <v>4</v>
      </c>
      <c r="C147" s="92">
        <v>3170.9</v>
      </c>
      <c r="D147" s="92">
        <v>3170.9</v>
      </c>
      <c r="E147" s="92">
        <v>1585.44</v>
      </c>
      <c r="F147" s="91">
        <f>E147/D147</f>
        <v>0.5</v>
      </c>
      <c r="G147" s="92">
        <v>1585.44</v>
      </c>
      <c r="H147" s="93">
        <f t="shared" si="39"/>
        <v>0.5</v>
      </c>
      <c r="I147" s="92">
        <f>1565.1+1585.44</f>
        <v>3150.54</v>
      </c>
      <c r="J147" s="176"/>
      <c r="K147" s="165"/>
      <c r="L147" s="52"/>
      <c r="M147" s="53"/>
    </row>
    <row r="148" spans="1:13" s="55" customFormat="1" ht="43.5" customHeight="1" x14ac:dyDescent="0.25">
      <c r="A148" s="80"/>
      <c r="B148" s="105" t="s">
        <v>37</v>
      </c>
      <c r="C148" s="92">
        <v>968.9</v>
      </c>
      <c r="D148" s="92">
        <v>968.9</v>
      </c>
      <c r="E148" s="92">
        <v>0</v>
      </c>
      <c r="F148" s="91">
        <f>E148/D148</f>
        <v>0</v>
      </c>
      <c r="G148" s="92"/>
      <c r="H148" s="93">
        <f t="shared" si="39"/>
        <v>0</v>
      </c>
      <c r="I148" s="92">
        <v>269.55</v>
      </c>
      <c r="J148" s="176"/>
      <c r="K148" s="165"/>
      <c r="L148" s="52"/>
      <c r="M148" s="53"/>
    </row>
    <row r="149" spans="1:13" s="55" customFormat="1" ht="52.5" customHeight="1" x14ac:dyDescent="0.25">
      <c r="A149" s="80"/>
      <c r="B149" s="105" t="s">
        <v>38</v>
      </c>
      <c r="C149" s="92"/>
      <c r="D149" s="92"/>
      <c r="E149" s="92"/>
      <c r="F149" s="93"/>
      <c r="G149" s="92"/>
      <c r="H149" s="93"/>
      <c r="I149" s="94"/>
      <c r="J149" s="176"/>
      <c r="K149" s="165"/>
      <c r="L149" s="52"/>
      <c r="M149" s="53"/>
    </row>
    <row r="150" spans="1:13" s="55" customFormat="1" ht="63.75" customHeight="1" x14ac:dyDescent="0.25">
      <c r="A150" s="80"/>
      <c r="B150" s="105" t="s">
        <v>13</v>
      </c>
      <c r="C150" s="92"/>
      <c r="D150" s="102"/>
      <c r="E150" s="92"/>
      <c r="F150" s="93"/>
      <c r="G150" s="92"/>
      <c r="H150" s="93"/>
      <c r="I150" s="94"/>
      <c r="J150" s="176"/>
      <c r="K150" s="165"/>
      <c r="L150" s="52"/>
      <c r="M150" s="53"/>
    </row>
    <row r="151" spans="1:13" s="55" customFormat="1" ht="81" customHeight="1" x14ac:dyDescent="0.25">
      <c r="A151" s="80"/>
      <c r="B151" s="105" t="s">
        <v>5</v>
      </c>
      <c r="C151" s="92"/>
      <c r="D151" s="102"/>
      <c r="E151" s="92"/>
      <c r="F151" s="93"/>
      <c r="G151" s="92"/>
      <c r="H151" s="93"/>
      <c r="I151" s="94"/>
      <c r="J151" s="176"/>
      <c r="K151" s="165"/>
      <c r="L151" s="52"/>
      <c r="M151" s="53"/>
    </row>
    <row r="152" spans="1:13" s="60" customFormat="1" ht="49.5" customHeight="1" x14ac:dyDescent="0.25">
      <c r="A152" s="129" t="s">
        <v>49</v>
      </c>
      <c r="B152" s="130" t="s">
        <v>55</v>
      </c>
      <c r="C152" s="131">
        <f t="shared" ref="C152:E152" si="42">SUM(C153:C157)</f>
        <v>0</v>
      </c>
      <c r="D152" s="131">
        <f t="shared" si="42"/>
        <v>0</v>
      </c>
      <c r="E152" s="131">
        <f t="shared" si="42"/>
        <v>0</v>
      </c>
      <c r="F152" s="93"/>
      <c r="G152" s="90">
        <f>SUM(G153:G157)</f>
        <v>0</v>
      </c>
      <c r="H152" s="132"/>
      <c r="I152" s="128">
        <f>I153</f>
        <v>0</v>
      </c>
      <c r="J152" s="174" t="s">
        <v>86</v>
      </c>
      <c r="K152" s="165"/>
      <c r="L152" s="58"/>
      <c r="M152" s="59"/>
    </row>
    <row r="153" spans="1:13" s="61" customFormat="1" x14ac:dyDescent="0.25">
      <c r="A153" s="129"/>
      <c r="B153" s="110" t="s">
        <v>4</v>
      </c>
      <c r="C153" s="128"/>
      <c r="D153" s="128"/>
      <c r="E153" s="128"/>
      <c r="F153" s="93"/>
      <c r="G153" s="92"/>
      <c r="H153" s="123"/>
      <c r="I153" s="128"/>
      <c r="J153" s="174"/>
      <c r="K153" s="165"/>
      <c r="L153" s="58"/>
      <c r="M153" s="59"/>
    </row>
    <row r="154" spans="1:13" s="61" customFormat="1" x14ac:dyDescent="0.25">
      <c r="A154" s="129"/>
      <c r="B154" s="110" t="s">
        <v>37</v>
      </c>
      <c r="C154" s="128"/>
      <c r="D154" s="128"/>
      <c r="E154" s="128"/>
      <c r="F154" s="93"/>
      <c r="G154" s="92"/>
      <c r="H154" s="123"/>
      <c r="I154" s="134"/>
      <c r="J154" s="174"/>
      <c r="K154" s="165"/>
      <c r="L154" s="58"/>
      <c r="M154" s="59"/>
    </row>
    <row r="155" spans="1:13" s="61" customFormat="1" x14ac:dyDescent="0.25">
      <c r="A155" s="129"/>
      <c r="B155" s="110" t="s">
        <v>38</v>
      </c>
      <c r="C155" s="128"/>
      <c r="D155" s="128"/>
      <c r="E155" s="128"/>
      <c r="F155" s="93"/>
      <c r="G155" s="92"/>
      <c r="H155" s="123"/>
      <c r="I155" s="134"/>
      <c r="J155" s="174"/>
      <c r="K155" s="165"/>
      <c r="L155" s="58"/>
      <c r="M155" s="59"/>
    </row>
    <row r="156" spans="1:13" s="61" customFormat="1" x14ac:dyDescent="0.25">
      <c r="A156" s="129"/>
      <c r="B156" s="110" t="s">
        <v>13</v>
      </c>
      <c r="C156" s="128"/>
      <c r="D156" s="116"/>
      <c r="E156" s="128"/>
      <c r="F156" s="123"/>
      <c r="G156" s="92"/>
      <c r="H156" s="123"/>
      <c r="I156" s="134"/>
      <c r="J156" s="174"/>
      <c r="K156" s="165"/>
      <c r="L156" s="58"/>
      <c r="M156" s="59"/>
    </row>
    <row r="157" spans="1:13" s="61" customFormat="1" x14ac:dyDescent="0.25">
      <c r="A157" s="129"/>
      <c r="B157" s="110" t="s">
        <v>5</v>
      </c>
      <c r="C157" s="128"/>
      <c r="D157" s="116"/>
      <c r="E157" s="128"/>
      <c r="F157" s="123"/>
      <c r="G157" s="92"/>
      <c r="H157" s="123"/>
      <c r="I157" s="134"/>
      <c r="J157" s="174"/>
      <c r="K157" s="165"/>
      <c r="L157" s="58"/>
      <c r="M157" s="59"/>
    </row>
    <row r="158" spans="1:13" s="46" customFormat="1" ht="409.5" customHeight="1" x14ac:dyDescent="0.25">
      <c r="A158" s="199" t="s">
        <v>20</v>
      </c>
      <c r="B158" s="198" t="s">
        <v>125</v>
      </c>
      <c r="C158" s="184">
        <f>SUM(C160:C164)</f>
        <v>304170.28000000003</v>
      </c>
      <c r="D158" s="184">
        <f>SUM(D160:D164)</f>
        <v>304426.5</v>
      </c>
      <c r="E158" s="184">
        <f t="shared" ref="E158:G158" si="43">SUM(E160:E164)</f>
        <v>63460.2</v>
      </c>
      <c r="F158" s="183">
        <f t="shared" si="38"/>
        <v>0.20849999999999999</v>
      </c>
      <c r="G158" s="184">
        <f t="shared" si="43"/>
        <v>60732.55</v>
      </c>
      <c r="H158" s="183">
        <f t="shared" si="39"/>
        <v>0.19950000000000001</v>
      </c>
      <c r="I158" s="184">
        <f>I160+I161+I162+I163+I164</f>
        <v>304426.5</v>
      </c>
      <c r="J158" s="168" t="s">
        <v>126</v>
      </c>
      <c r="K158" s="165"/>
      <c r="L158" s="35"/>
      <c r="M158" s="36"/>
    </row>
    <row r="159" spans="1:13" s="46" customFormat="1" ht="291" customHeight="1" x14ac:dyDescent="0.25">
      <c r="A159" s="199"/>
      <c r="B159" s="198"/>
      <c r="C159" s="184"/>
      <c r="D159" s="184"/>
      <c r="E159" s="184"/>
      <c r="F159" s="183"/>
      <c r="G159" s="184"/>
      <c r="H159" s="183"/>
      <c r="I159" s="184"/>
      <c r="J159" s="168"/>
      <c r="K159" s="165"/>
      <c r="L159" s="35"/>
      <c r="M159" s="36"/>
    </row>
    <row r="160" spans="1:13" s="38" customFormat="1" ht="151.5" customHeight="1" x14ac:dyDescent="0.25">
      <c r="A160" s="199"/>
      <c r="B160" s="157" t="s">
        <v>4</v>
      </c>
      <c r="C160" s="92">
        <v>18110.400000000001</v>
      </c>
      <c r="D160" s="92">
        <v>18110.400000000001</v>
      </c>
      <c r="E160" s="92">
        <v>0</v>
      </c>
      <c r="F160" s="93">
        <f>E160/D160</f>
        <v>0</v>
      </c>
      <c r="G160" s="92">
        <v>0</v>
      </c>
      <c r="H160" s="93">
        <f>G160/D160</f>
        <v>0</v>
      </c>
      <c r="I160" s="92">
        <v>18110.400000000001</v>
      </c>
      <c r="J160" s="168"/>
      <c r="K160" s="165"/>
      <c r="L160" s="35"/>
      <c r="M160" s="36"/>
    </row>
    <row r="161" spans="1:13" s="48" customFormat="1" ht="139.5" customHeight="1" x14ac:dyDescent="0.25">
      <c r="A161" s="199"/>
      <c r="B161" s="158" t="s">
        <v>16</v>
      </c>
      <c r="C161" s="92">
        <v>79892.100000000006</v>
      </c>
      <c r="D161" s="92">
        <v>79892.100000000006</v>
      </c>
      <c r="E161" s="92">
        <v>6087.8</v>
      </c>
      <c r="F161" s="93">
        <f>E161/D161</f>
        <v>7.6200000000000004E-2</v>
      </c>
      <c r="G161" s="92">
        <v>3360.15</v>
      </c>
      <c r="H161" s="93">
        <f>G161/D161</f>
        <v>4.2099999999999999E-2</v>
      </c>
      <c r="I161" s="92">
        <v>79892.100000000006</v>
      </c>
      <c r="J161" s="168"/>
      <c r="K161" s="165"/>
      <c r="L161" s="40"/>
      <c r="M161" s="36"/>
    </row>
    <row r="162" spans="1:13" s="38" customFormat="1" ht="108.75" customHeight="1" x14ac:dyDescent="0.25">
      <c r="A162" s="199"/>
      <c r="B162" s="157" t="s">
        <v>11</v>
      </c>
      <c r="C162" s="128">
        <v>15721.76</v>
      </c>
      <c r="D162" s="128">
        <v>15977.98</v>
      </c>
      <c r="E162" s="128">
        <f>G162</f>
        <v>174.57</v>
      </c>
      <c r="F162" s="123">
        <f>E162/D162</f>
        <v>1.09E-2</v>
      </c>
      <c r="G162" s="128">
        <v>174.57</v>
      </c>
      <c r="H162" s="123">
        <f>G162/D162</f>
        <v>1.09E-2</v>
      </c>
      <c r="I162" s="128">
        <v>15977.98</v>
      </c>
      <c r="J162" s="168"/>
      <c r="K162" s="165"/>
      <c r="L162" s="35"/>
      <c r="M162" s="36"/>
    </row>
    <row r="163" spans="1:13" s="38" customFormat="1" ht="103.5" customHeight="1" x14ac:dyDescent="0.25">
      <c r="A163" s="199"/>
      <c r="B163" s="157" t="s">
        <v>13</v>
      </c>
      <c r="C163" s="92"/>
      <c r="D163" s="92"/>
      <c r="E163" s="164"/>
      <c r="F163" s="93"/>
      <c r="G163" s="164"/>
      <c r="H163" s="93"/>
      <c r="I163" s="92"/>
      <c r="J163" s="168"/>
      <c r="K163" s="165"/>
      <c r="L163" s="35"/>
      <c r="M163" s="36"/>
    </row>
    <row r="164" spans="1:13" s="38" customFormat="1" ht="106.5" customHeight="1" x14ac:dyDescent="0.25">
      <c r="A164" s="199"/>
      <c r="B164" s="157" t="s">
        <v>5</v>
      </c>
      <c r="C164" s="92">
        <v>190446.02</v>
      </c>
      <c r="D164" s="92">
        <v>190446.02</v>
      </c>
      <c r="E164" s="92">
        <v>57197.83</v>
      </c>
      <c r="F164" s="93">
        <f t="shared" ref="F164:F180" si="44">E164/D164</f>
        <v>0.30030000000000001</v>
      </c>
      <c r="G164" s="92">
        <v>57197.83</v>
      </c>
      <c r="H164" s="93">
        <f t="shared" ref="H164:H170" si="45">G164/D164</f>
        <v>0.30030000000000001</v>
      </c>
      <c r="I164" s="92">
        <v>190446.02</v>
      </c>
      <c r="J164" s="168"/>
      <c r="K164" s="165"/>
      <c r="L164" s="35"/>
      <c r="M164" s="36"/>
    </row>
    <row r="165" spans="1:13" s="46" customFormat="1" ht="409.5" customHeight="1" x14ac:dyDescent="0.25">
      <c r="A165" s="177" t="s">
        <v>21</v>
      </c>
      <c r="B165" s="198" t="s">
        <v>105</v>
      </c>
      <c r="C165" s="186">
        <f>C167+C168+C169+C170+C171</f>
        <v>34548.480000000003</v>
      </c>
      <c r="D165" s="186">
        <f>D167+D168+D169+D170+D171</f>
        <v>35463.58</v>
      </c>
      <c r="E165" s="186">
        <f>E167+E168+E169+E170+E171</f>
        <v>23816.58</v>
      </c>
      <c r="F165" s="185">
        <f t="shared" si="44"/>
        <v>0.67159999999999997</v>
      </c>
      <c r="G165" s="186">
        <f>G167+G168+G169+G170+G171</f>
        <v>23102.400000000001</v>
      </c>
      <c r="H165" s="185">
        <f t="shared" si="45"/>
        <v>0.65139999999999998</v>
      </c>
      <c r="I165" s="186">
        <f>I167+I168+I169+I170+I171</f>
        <v>35463.58</v>
      </c>
      <c r="J165" s="167" t="s">
        <v>123</v>
      </c>
      <c r="K165" s="165"/>
      <c r="L165" s="35"/>
      <c r="M165" s="36"/>
    </row>
    <row r="166" spans="1:13" s="46" customFormat="1" ht="222" customHeight="1" x14ac:dyDescent="0.25">
      <c r="A166" s="179"/>
      <c r="B166" s="198"/>
      <c r="C166" s="186"/>
      <c r="D166" s="186"/>
      <c r="E166" s="186"/>
      <c r="F166" s="185"/>
      <c r="G166" s="186"/>
      <c r="H166" s="185"/>
      <c r="I166" s="186"/>
      <c r="J166" s="168"/>
      <c r="K166" s="165"/>
      <c r="L166" s="35"/>
      <c r="M166" s="36"/>
    </row>
    <row r="167" spans="1:13" s="38" customFormat="1" x14ac:dyDescent="0.25">
      <c r="A167" s="111"/>
      <c r="B167" s="110" t="s">
        <v>4</v>
      </c>
      <c r="C167" s="128">
        <v>446.3</v>
      </c>
      <c r="D167" s="128">
        <v>446.3</v>
      </c>
      <c r="E167" s="128">
        <v>70.489999999999995</v>
      </c>
      <c r="F167" s="123">
        <f>E167/D167</f>
        <v>0.15790000000000001</v>
      </c>
      <c r="G167" s="128">
        <v>70.489999999999995</v>
      </c>
      <c r="H167" s="123">
        <f>G167/D167</f>
        <v>0.15790000000000001</v>
      </c>
      <c r="I167" s="128">
        <v>446.3</v>
      </c>
      <c r="J167" s="168"/>
      <c r="K167" s="165"/>
      <c r="L167" s="35"/>
      <c r="M167" s="36"/>
    </row>
    <row r="168" spans="1:13" s="38" customFormat="1" x14ac:dyDescent="0.25">
      <c r="A168" s="111"/>
      <c r="B168" s="110" t="s">
        <v>16</v>
      </c>
      <c r="C168" s="128">
        <v>21104.9</v>
      </c>
      <c r="D168" s="128">
        <v>21304.9</v>
      </c>
      <c r="E168" s="128">
        <v>12401.4</v>
      </c>
      <c r="F168" s="123">
        <f t="shared" si="44"/>
        <v>0.58209999999999995</v>
      </c>
      <c r="G168" s="128">
        <v>11687.22</v>
      </c>
      <c r="H168" s="123">
        <f t="shared" si="45"/>
        <v>0.54859999999999998</v>
      </c>
      <c r="I168" s="128">
        <f>9518+11480.2+106.7+200</f>
        <v>21304.9</v>
      </c>
      <c r="J168" s="168"/>
      <c r="K168" s="165"/>
      <c r="L168" s="35"/>
      <c r="M168" s="36"/>
    </row>
    <row r="169" spans="1:13" s="38" customFormat="1" x14ac:dyDescent="0.25">
      <c r="A169" s="111"/>
      <c r="B169" s="110" t="s">
        <v>11</v>
      </c>
      <c r="C169" s="128">
        <v>3295.91</v>
      </c>
      <c r="D169" s="128">
        <v>3018.79</v>
      </c>
      <c r="E169" s="128">
        <f>G169</f>
        <v>1352.32</v>
      </c>
      <c r="F169" s="123">
        <f t="shared" si="44"/>
        <v>0.44800000000000001</v>
      </c>
      <c r="G169" s="128">
        <v>1352.32</v>
      </c>
      <c r="H169" s="123">
        <f t="shared" si="45"/>
        <v>0.44800000000000001</v>
      </c>
      <c r="I169" s="128">
        <f>D169</f>
        <v>3018.79</v>
      </c>
      <c r="J169" s="168"/>
      <c r="K169" s="165"/>
      <c r="L169" s="35"/>
      <c r="M169" s="36"/>
    </row>
    <row r="170" spans="1:13" s="38" customFormat="1" x14ac:dyDescent="0.25">
      <c r="A170" s="111"/>
      <c r="B170" s="110" t="s">
        <v>13</v>
      </c>
      <c r="C170" s="128">
        <v>9701.3700000000008</v>
      </c>
      <c r="D170" s="128">
        <v>10693.59</v>
      </c>
      <c r="E170" s="128">
        <f>G170</f>
        <v>9992.3700000000008</v>
      </c>
      <c r="F170" s="123">
        <f t="shared" si="44"/>
        <v>0.93440000000000001</v>
      </c>
      <c r="G170" s="128">
        <v>9992.3700000000008</v>
      </c>
      <c r="H170" s="123">
        <f t="shared" si="45"/>
        <v>0.93440000000000001</v>
      </c>
      <c r="I170" s="128">
        <f>D170</f>
        <v>10693.59</v>
      </c>
      <c r="J170" s="168"/>
      <c r="K170" s="165"/>
      <c r="L170" s="35"/>
      <c r="M170" s="36"/>
    </row>
    <row r="171" spans="1:13" s="38" customFormat="1" x14ac:dyDescent="0.25">
      <c r="A171" s="111"/>
      <c r="B171" s="110" t="s">
        <v>5</v>
      </c>
      <c r="C171" s="128"/>
      <c r="D171" s="128"/>
      <c r="E171" s="128"/>
      <c r="F171" s="123"/>
      <c r="G171" s="128"/>
      <c r="H171" s="123"/>
      <c r="I171" s="128"/>
      <c r="J171" s="168"/>
      <c r="K171" s="165"/>
      <c r="L171" s="35"/>
      <c r="M171" s="36"/>
    </row>
    <row r="172" spans="1:13" s="33" customFormat="1" ht="71.25" customHeight="1" x14ac:dyDescent="0.25">
      <c r="A172" s="111" t="s">
        <v>22</v>
      </c>
      <c r="B172" s="112" t="s">
        <v>67</v>
      </c>
      <c r="C172" s="116"/>
      <c r="D172" s="116"/>
      <c r="E172" s="116"/>
      <c r="F172" s="123"/>
      <c r="G172" s="102"/>
      <c r="H172" s="118"/>
      <c r="I172" s="119"/>
      <c r="J172" s="170" t="s">
        <v>36</v>
      </c>
      <c r="K172" s="165"/>
      <c r="L172" s="58"/>
      <c r="M172" s="59"/>
    </row>
    <row r="173" spans="1:13" s="33" customFormat="1" x14ac:dyDescent="0.25">
      <c r="A173" s="111"/>
      <c r="B173" s="110" t="s">
        <v>4</v>
      </c>
      <c r="C173" s="116"/>
      <c r="D173" s="116"/>
      <c r="E173" s="116"/>
      <c r="F173" s="123"/>
      <c r="G173" s="102"/>
      <c r="H173" s="118"/>
      <c r="I173" s="119"/>
      <c r="J173" s="170"/>
      <c r="K173" s="165"/>
      <c r="L173" s="58"/>
      <c r="M173" s="59"/>
    </row>
    <row r="174" spans="1:13" s="33" customFormat="1" x14ac:dyDescent="0.25">
      <c r="A174" s="111"/>
      <c r="B174" s="110" t="s">
        <v>16</v>
      </c>
      <c r="C174" s="116"/>
      <c r="D174" s="116"/>
      <c r="E174" s="116"/>
      <c r="F174" s="123"/>
      <c r="G174" s="102"/>
      <c r="H174" s="118"/>
      <c r="I174" s="119"/>
      <c r="J174" s="170"/>
      <c r="K174" s="165"/>
      <c r="L174" s="58"/>
      <c r="M174" s="59"/>
    </row>
    <row r="175" spans="1:13" s="33" customFormat="1" x14ac:dyDescent="0.25">
      <c r="A175" s="111"/>
      <c r="B175" s="110" t="s">
        <v>11</v>
      </c>
      <c r="C175" s="116"/>
      <c r="D175" s="116"/>
      <c r="E175" s="116"/>
      <c r="F175" s="123"/>
      <c r="G175" s="102"/>
      <c r="H175" s="118"/>
      <c r="I175" s="119"/>
      <c r="J175" s="170"/>
      <c r="K175" s="165"/>
      <c r="L175" s="58"/>
      <c r="M175" s="59"/>
    </row>
    <row r="176" spans="1:13" s="33" customFormat="1" x14ac:dyDescent="0.25">
      <c r="A176" s="111"/>
      <c r="B176" s="110" t="s">
        <v>13</v>
      </c>
      <c r="C176" s="116"/>
      <c r="D176" s="116"/>
      <c r="E176" s="116"/>
      <c r="F176" s="123"/>
      <c r="G176" s="102"/>
      <c r="H176" s="118"/>
      <c r="I176" s="119"/>
      <c r="J176" s="170"/>
      <c r="K176" s="165"/>
      <c r="L176" s="58"/>
      <c r="M176" s="59"/>
    </row>
    <row r="177" spans="1:13" s="33" customFormat="1" x14ac:dyDescent="0.25">
      <c r="A177" s="111"/>
      <c r="B177" s="110" t="s">
        <v>5</v>
      </c>
      <c r="C177" s="116"/>
      <c r="D177" s="116"/>
      <c r="E177" s="116"/>
      <c r="F177" s="123"/>
      <c r="G177" s="102"/>
      <c r="H177" s="118"/>
      <c r="I177" s="119"/>
      <c r="J177" s="170"/>
      <c r="K177" s="165"/>
      <c r="L177" s="58"/>
      <c r="M177" s="59"/>
    </row>
    <row r="178" spans="1:13" s="47" customFormat="1" ht="89.25" customHeight="1" x14ac:dyDescent="0.25">
      <c r="A178" s="111" t="s">
        <v>23</v>
      </c>
      <c r="B178" s="121" t="s">
        <v>129</v>
      </c>
      <c r="C178" s="160">
        <f>SUM(C179:C183)</f>
        <v>252.2</v>
      </c>
      <c r="D178" s="160">
        <f t="shared" ref="D178:I178" si="46">SUM(D179:D183)</f>
        <v>252.2</v>
      </c>
      <c r="E178" s="160">
        <f t="shared" si="46"/>
        <v>93.34</v>
      </c>
      <c r="F178" s="123">
        <f t="shared" si="44"/>
        <v>0.37009999999999998</v>
      </c>
      <c r="G178" s="160">
        <f t="shared" si="46"/>
        <v>80.02</v>
      </c>
      <c r="H178" s="161">
        <f t="shared" ref="H178" si="47">G178/D178</f>
        <v>0.31730000000000003</v>
      </c>
      <c r="I178" s="160">
        <f t="shared" si="46"/>
        <v>252.2</v>
      </c>
      <c r="J178" s="170" t="s">
        <v>100</v>
      </c>
      <c r="K178" s="165"/>
      <c r="L178" s="35"/>
      <c r="M178" s="36"/>
    </row>
    <row r="179" spans="1:13" s="47" customFormat="1" x14ac:dyDescent="0.25">
      <c r="A179" s="111"/>
      <c r="B179" s="158" t="s">
        <v>4</v>
      </c>
      <c r="C179" s="92"/>
      <c r="D179" s="92"/>
      <c r="E179" s="92"/>
      <c r="F179" s="123"/>
      <c r="G179" s="92"/>
      <c r="H179" s="123"/>
      <c r="I179" s="92"/>
      <c r="J179" s="170"/>
      <c r="K179" s="165"/>
      <c r="L179" s="35"/>
      <c r="M179" s="36"/>
    </row>
    <row r="180" spans="1:13" s="47" customFormat="1" x14ac:dyDescent="0.25">
      <c r="A180" s="111"/>
      <c r="B180" s="158" t="s">
        <v>16</v>
      </c>
      <c r="C180" s="92">
        <v>252.2</v>
      </c>
      <c r="D180" s="92">
        <v>252.2</v>
      </c>
      <c r="E180" s="92">
        <v>93.34</v>
      </c>
      <c r="F180" s="123">
        <f t="shared" si="44"/>
        <v>0.37009999999999998</v>
      </c>
      <c r="G180" s="92">
        <v>80.02</v>
      </c>
      <c r="H180" s="123">
        <f>G180/D180</f>
        <v>0.31730000000000003</v>
      </c>
      <c r="I180" s="92">
        <v>252.2</v>
      </c>
      <c r="J180" s="170"/>
      <c r="K180" s="165"/>
      <c r="L180" s="35"/>
      <c r="M180" s="36"/>
    </row>
    <row r="181" spans="1:13" s="47" customFormat="1" x14ac:dyDescent="0.25">
      <c r="A181" s="111"/>
      <c r="B181" s="158" t="s">
        <v>11</v>
      </c>
      <c r="C181" s="92"/>
      <c r="D181" s="92"/>
      <c r="E181" s="92"/>
      <c r="F181" s="93"/>
      <c r="G181" s="92"/>
      <c r="H181" s="123"/>
      <c r="I181" s="92"/>
      <c r="J181" s="170"/>
      <c r="K181" s="165"/>
      <c r="L181" s="35"/>
      <c r="M181" s="36"/>
    </row>
    <row r="182" spans="1:13" s="47" customFormat="1" x14ac:dyDescent="0.25">
      <c r="A182" s="111"/>
      <c r="B182" s="158" t="s">
        <v>13</v>
      </c>
      <c r="C182" s="92"/>
      <c r="D182" s="92"/>
      <c r="E182" s="92"/>
      <c r="F182" s="93"/>
      <c r="G182" s="92"/>
      <c r="H182" s="93"/>
      <c r="I182" s="92"/>
      <c r="J182" s="170"/>
      <c r="K182" s="165"/>
      <c r="L182" s="35"/>
      <c r="M182" s="36"/>
    </row>
    <row r="183" spans="1:13" s="47" customFormat="1" x14ac:dyDescent="0.25">
      <c r="A183" s="111"/>
      <c r="B183" s="158" t="s">
        <v>5</v>
      </c>
      <c r="C183" s="21"/>
      <c r="D183" s="21"/>
      <c r="E183" s="21"/>
      <c r="F183" s="69"/>
      <c r="G183" s="21"/>
      <c r="H183" s="69"/>
      <c r="I183" s="21"/>
      <c r="J183" s="170"/>
      <c r="K183" s="165"/>
      <c r="L183" s="35"/>
      <c r="M183" s="36"/>
    </row>
    <row r="184" spans="1:13" s="49" customFormat="1" ht="222.75" customHeight="1" x14ac:dyDescent="0.25">
      <c r="A184" s="111" t="s">
        <v>24</v>
      </c>
      <c r="B184" s="121" t="s">
        <v>106</v>
      </c>
      <c r="C184" s="116">
        <f>C186+C185+C187+C188+C189</f>
        <v>240755.92</v>
      </c>
      <c r="D184" s="116">
        <f>D186+D185+D187+D188+D189</f>
        <v>240755.92</v>
      </c>
      <c r="E184" s="116">
        <f t="shared" ref="E184" si="48">E186+E185+E187+E188+E189</f>
        <v>146491.19</v>
      </c>
      <c r="F184" s="118">
        <f>E184/D184</f>
        <v>0.60850000000000004</v>
      </c>
      <c r="G184" s="102">
        <f>G186+G185+G187+G188+G189</f>
        <v>146491.19</v>
      </c>
      <c r="H184" s="118">
        <f t="shared" ref="H184" si="49">G184/D184</f>
        <v>0.60850000000000004</v>
      </c>
      <c r="I184" s="116">
        <f>I186+I185+I187+I188+I189</f>
        <v>240755.92</v>
      </c>
      <c r="J184" s="182" t="s">
        <v>114</v>
      </c>
      <c r="K184" s="165"/>
      <c r="L184" s="35"/>
      <c r="M184" s="36"/>
    </row>
    <row r="185" spans="1:13" s="38" customFormat="1" ht="95.25" customHeight="1" x14ac:dyDescent="0.25">
      <c r="A185" s="111"/>
      <c r="B185" s="110" t="s">
        <v>4</v>
      </c>
      <c r="C185" s="128"/>
      <c r="D185" s="128"/>
      <c r="E185" s="128"/>
      <c r="F185" s="123"/>
      <c r="G185" s="92"/>
      <c r="H185" s="123"/>
      <c r="I185" s="128"/>
      <c r="J185" s="170"/>
      <c r="K185" s="165"/>
      <c r="L185" s="35"/>
      <c r="M185" s="36"/>
    </row>
    <row r="186" spans="1:13" s="38" customFormat="1" ht="113.25" customHeight="1" x14ac:dyDescent="0.25">
      <c r="A186" s="111"/>
      <c r="B186" s="110" t="s">
        <v>16</v>
      </c>
      <c r="C186" s="128">
        <v>224499.20000000001</v>
      </c>
      <c r="D186" s="128">
        <v>224499.20000000001</v>
      </c>
      <c r="E186" s="128">
        <v>135905.53</v>
      </c>
      <c r="F186" s="123">
        <f>E186/D186</f>
        <v>0.60540000000000005</v>
      </c>
      <c r="G186" s="92">
        <v>135905.53</v>
      </c>
      <c r="H186" s="123">
        <f>G186/D186</f>
        <v>0.60540000000000005</v>
      </c>
      <c r="I186" s="128">
        <v>224499.20000000001</v>
      </c>
      <c r="J186" s="170"/>
      <c r="K186" s="165"/>
      <c r="L186" s="35"/>
      <c r="M186" s="36"/>
    </row>
    <row r="187" spans="1:13" s="38" customFormat="1" ht="92.25" customHeight="1" x14ac:dyDescent="0.25">
      <c r="A187" s="111"/>
      <c r="B187" s="110" t="s">
        <v>11</v>
      </c>
      <c r="C187" s="128">
        <v>12237.34</v>
      </c>
      <c r="D187" s="128">
        <v>12237.34</v>
      </c>
      <c r="E187" s="128">
        <v>9383.64</v>
      </c>
      <c r="F187" s="123">
        <f>E187/D187</f>
        <v>0.76680000000000004</v>
      </c>
      <c r="G187" s="128">
        <v>9383.64</v>
      </c>
      <c r="H187" s="123">
        <f>G187/D187</f>
        <v>0.76680000000000004</v>
      </c>
      <c r="I187" s="128">
        <v>12237.34</v>
      </c>
      <c r="J187" s="170"/>
      <c r="K187" s="165"/>
      <c r="L187" s="35"/>
      <c r="M187" s="36"/>
    </row>
    <row r="188" spans="1:13" s="38" customFormat="1" ht="48" customHeight="1" x14ac:dyDescent="0.25">
      <c r="A188" s="111"/>
      <c r="B188" s="110" t="s">
        <v>13</v>
      </c>
      <c r="C188" s="128">
        <v>4019.38</v>
      </c>
      <c r="D188" s="128">
        <v>4019.38</v>
      </c>
      <c r="E188" s="128">
        <v>1202.02</v>
      </c>
      <c r="F188" s="123">
        <f>E188/D188</f>
        <v>0.29909999999999998</v>
      </c>
      <c r="G188" s="92">
        <v>1202.02</v>
      </c>
      <c r="H188" s="123">
        <f>G188/D188</f>
        <v>0.29909999999999998</v>
      </c>
      <c r="I188" s="128">
        <f>D188</f>
        <v>4019.38</v>
      </c>
      <c r="J188" s="170"/>
      <c r="K188" s="165"/>
      <c r="L188" s="35"/>
      <c r="M188" s="36"/>
    </row>
    <row r="189" spans="1:13" s="38" customFormat="1" ht="22.5" customHeight="1" x14ac:dyDescent="0.25">
      <c r="A189" s="111"/>
      <c r="B189" s="110" t="s">
        <v>5</v>
      </c>
      <c r="C189" s="128"/>
      <c r="D189" s="128"/>
      <c r="E189" s="128"/>
      <c r="F189" s="123"/>
      <c r="G189" s="92"/>
      <c r="H189" s="123"/>
      <c r="I189" s="128"/>
      <c r="J189" s="170"/>
      <c r="K189" s="165"/>
      <c r="L189" s="35"/>
      <c r="M189" s="36"/>
    </row>
    <row r="190" spans="1:13" s="34" customFormat="1" ht="63.75" customHeight="1" x14ac:dyDescent="0.25">
      <c r="A190" s="111" t="s">
        <v>25</v>
      </c>
      <c r="B190" s="112" t="s">
        <v>68</v>
      </c>
      <c r="C190" s="116"/>
      <c r="D190" s="116"/>
      <c r="E190" s="117"/>
      <c r="F190" s="118"/>
      <c r="G190" s="102"/>
      <c r="H190" s="118"/>
      <c r="I190" s="119"/>
      <c r="J190" s="110" t="s">
        <v>36</v>
      </c>
      <c r="K190" s="165"/>
      <c r="L190" s="58"/>
      <c r="M190" s="59"/>
    </row>
    <row r="191" spans="1:13" s="39" customFormat="1" ht="128.25" customHeight="1" x14ac:dyDescent="0.4">
      <c r="A191" s="111" t="s">
        <v>26</v>
      </c>
      <c r="B191" s="163" t="s">
        <v>127</v>
      </c>
      <c r="C191" s="160">
        <f>SUM(C192:C196)</f>
        <v>421455</v>
      </c>
      <c r="D191" s="160">
        <f t="shared" ref="D191:G191" si="50">SUM(D192:D196)</f>
        <v>421455</v>
      </c>
      <c r="E191" s="160">
        <f t="shared" si="50"/>
        <v>356054.02</v>
      </c>
      <c r="F191" s="159">
        <f>E191/D191</f>
        <v>0.8448</v>
      </c>
      <c r="G191" s="160">
        <f t="shared" si="50"/>
        <v>356054.02</v>
      </c>
      <c r="H191" s="159">
        <f>G191/D191</f>
        <v>0.8448</v>
      </c>
      <c r="I191" s="160">
        <f>SUM(I192:I196)</f>
        <v>421455</v>
      </c>
      <c r="J191" s="170" t="s">
        <v>130</v>
      </c>
      <c r="K191" s="165"/>
      <c r="L191" s="35"/>
      <c r="M191" s="36"/>
    </row>
    <row r="192" spans="1:13" s="39" customFormat="1" ht="51.75" customHeight="1" x14ac:dyDescent="0.4">
      <c r="A192" s="111"/>
      <c r="B192" s="157" t="s">
        <v>4</v>
      </c>
      <c r="C192" s="92"/>
      <c r="D192" s="92"/>
      <c r="E192" s="21"/>
      <c r="F192" s="69"/>
      <c r="G192" s="21"/>
      <c r="H192" s="69"/>
      <c r="I192" s="21"/>
      <c r="J192" s="170"/>
      <c r="K192" s="165"/>
      <c r="L192" s="35"/>
      <c r="M192" s="36"/>
    </row>
    <row r="193" spans="1:13" s="41" customFormat="1" ht="51.75" customHeight="1" x14ac:dyDescent="0.4">
      <c r="A193" s="120"/>
      <c r="B193" s="158" t="s">
        <v>16</v>
      </c>
      <c r="C193" s="92">
        <v>400380.6</v>
      </c>
      <c r="D193" s="92">
        <v>400380.6</v>
      </c>
      <c r="E193" s="92">
        <f>G193</f>
        <v>338251.32</v>
      </c>
      <c r="F193" s="93">
        <f>E193/D193</f>
        <v>0.8448</v>
      </c>
      <c r="G193" s="92">
        <v>338251.32</v>
      </c>
      <c r="H193" s="93">
        <f>G193/D193</f>
        <v>0.8448</v>
      </c>
      <c r="I193" s="92">
        <f>368367.5+32013.1</f>
        <v>400380.6</v>
      </c>
      <c r="J193" s="170"/>
      <c r="K193" s="165"/>
      <c r="L193" s="40"/>
      <c r="M193" s="36"/>
    </row>
    <row r="194" spans="1:13" s="41" customFormat="1" ht="51.75" customHeight="1" x14ac:dyDescent="0.4">
      <c r="A194" s="120"/>
      <c r="B194" s="158" t="s">
        <v>11</v>
      </c>
      <c r="C194" s="92">
        <v>21074.400000000001</v>
      </c>
      <c r="D194" s="92">
        <v>21074.400000000001</v>
      </c>
      <c r="E194" s="92">
        <f>G194</f>
        <v>17802.7</v>
      </c>
      <c r="F194" s="93">
        <f>E194/D194</f>
        <v>0.8448</v>
      </c>
      <c r="G194" s="92">
        <v>17802.7</v>
      </c>
      <c r="H194" s="93">
        <f>G194/D194</f>
        <v>0.8448</v>
      </c>
      <c r="I194" s="92">
        <f>19389.5+1684.9</f>
        <v>21074.400000000001</v>
      </c>
      <c r="J194" s="170"/>
      <c r="K194" s="165"/>
      <c r="L194" s="40"/>
      <c r="M194" s="36"/>
    </row>
    <row r="195" spans="1:13" s="39" customFormat="1" ht="51.75" customHeight="1" x14ac:dyDescent="0.4">
      <c r="A195" s="111"/>
      <c r="B195" s="157" t="s">
        <v>13</v>
      </c>
      <c r="C195" s="92">
        <v>0</v>
      </c>
      <c r="D195" s="92">
        <v>0</v>
      </c>
      <c r="E195" s="21">
        <v>0</v>
      </c>
      <c r="F195" s="69"/>
      <c r="G195" s="21"/>
      <c r="H195" s="69"/>
      <c r="I195" s="21">
        <v>0</v>
      </c>
      <c r="J195" s="170"/>
      <c r="K195" s="165"/>
      <c r="L195" s="35"/>
      <c r="M195" s="36"/>
    </row>
    <row r="196" spans="1:13" s="39" customFormat="1" ht="51.75" customHeight="1" x14ac:dyDescent="0.4">
      <c r="A196" s="111"/>
      <c r="B196" s="157" t="s">
        <v>5</v>
      </c>
      <c r="C196" s="128"/>
      <c r="D196" s="128"/>
      <c r="E196" s="20"/>
      <c r="F196" s="68"/>
      <c r="G196" s="21"/>
      <c r="H196" s="68"/>
      <c r="I196" s="20"/>
      <c r="J196" s="170"/>
      <c r="K196" s="165"/>
      <c r="L196" s="35"/>
      <c r="M196" s="36"/>
    </row>
    <row r="197" spans="1:13" s="76" customFormat="1" ht="75.75" customHeight="1" x14ac:dyDescent="0.25">
      <c r="A197" s="111" t="s">
        <v>27</v>
      </c>
      <c r="B197" s="112" t="s">
        <v>69</v>
      </c>
      <c r="C197" s="116"/>
      <c r="D197" s="116"/>
      <c r="E197" s="117"/>
      <c r="F197" s="118"/>
      <c r="G197" s="102"/>
      <c r="H197" s="118"/>
      <c r="I197" s="119"/>
      <c r="J197" s="110" t="s">
        <v>36</v>
      </c>
      <c r="K197" s="165"/>
      <c r="L197" s="58"/>
      <c r="M197" s="59"/>
    </row>
    <row r="198" spans="1:13" s="72" customFormat="1" ht="81" x14ac:dyDescent="0.25">
      <c r="A198" s="120" t="s">
        <v>30</v>
      </c>
      <c r="B198" s="121" t="s">
        <v>102</v>
      </c>
      <c r="C198" s="102">
        <f>C199+C200+C201</f>
        <v>0</v>
      </c>
      <c r="D198" s="102">
        <f t="shared" ref="D198:E198" si="51">D199+D200+D201</f>
        <v>0</v>
      </c>
      <c r="E198" s="102">
        <f t="shared" si="51"/>
        <v>0</v>
      </c>
      <c r="F198" s="113"/>
      <c r="G198" s="102">
        <f>G199+G200+G201</f>
        <v>0</v>
      </c>
      <c r="H198" s="113"/>
      <c r="I198" s="102">
        <f>I199+I200+I201</f>
        <v>0</v>
      </c>
      <c r="J198" s="170" t="s">
        <v>36</v>
      </c>
      <c r="K198" s="165"/>
      <c r="L198" s="52"/>
      <c r="M198" s="53"/>
    </row>
    <row r="199" spans="1:13" s="73" customFormat="1" x14ac:dyDescent="0.25">
      <c r="A199" s="122"/>
      <c r="B199" s="105" t="s">
        <v>4</v>
      </c>
      <c r="C199" s="92"/>
      <c r="D199" s="92"/>
      <c r="E199" s="92"/>
      <c r="F199" s="93"/>
      <c r="G199" s="92"/>
      <c r="H199" s="93"/>
      <c r="I199" s="92"/>
      <c r="J199" s="170"/>
      <c r="K199" s="165"/>
      <c r="L199" s="52"/>
      <c r="M199" s="53"/>
    </row>
    <row r="200" spans="1:13" s="73" customFormat="1" x14ac:dyDescent="0.25">
      <c r="A200" s="122"/>
      <c r="B200" s="105" t="s">
        <v>16</v>
      </c>
      <c r="C200" s="92"/>
      <c r="D200" s="92"/>
      <c r="E200" s="92"/>
      <c r="F200" s="93"/>
      <c r="G200" s="92"/>
      <c r="H200" s="93"/>
      <c r="I200" s="92"/>
      <c r="J200" s="170"/>
      <c r="K200" s="165"/>
      <c r="L200" s="52"/>
      <c r="M200" s="53"/>
    </row>
    <row r="201" spans="1:13" s="73" customFormat="1" x14ac:dyDescent="0.25">
      <c r="A201" s="122"/>
      <c r="B201" s="105" t="s">
        <v>11</v>
      </c>
      <c r="C201" s="92"/>
      <c r="D201" s="92"/>
      <c r="E201" s="92"/>
      <c r="F201" s="93"/>
      <c r="G201" s="92"/>
      <c r="H201" s="93"/>
      <c r="I201" s="92"/>
      <c r="J201" s="170"/>
      <c r="K201" s="165"/>
      <c r="L201" s="52"/>
      <c r="M201" s="53"/>
    </row>
    <row r="202" spans="1:13" s="73" customFormat="1" x14ac:dyDescent="0.25">
      <c r="A202" s="122"/>
      <c r="B202" s="105" t="s">
        <v>13</v>
      </c>
      <c r="C202" s="92"/>
      <c r="D202" s="92"/>
      <c r="E202" s="92"/>
      <c r="F202" s="93"/>
      <c r="G202" s="92"/>
      <c r="H202" s="93"/>
      <c r="I202" s="92"/>
      <c r="J202" s="170"/>
      <c r="K202" s="165"/>
      <c r="L202" s="52"/>
      <c r="M202" s="53"/>
    </row>
    <row r="203" spans="1:13" s="73" customFormat="1" x14ac:dyDescent="0.25">
      <c r="A203" s="122"/>
      <c r="B203" s="105" t="s">
        <v>5</v>
      </c>
      <c r="C203" s="92"/>
      <c r="D203" s="92"/>
      <c r="E203" s="92"/>
      <c r="F203" s="93"/>
      <c r="G203" s="92"/>
      <c r="H203" s="93"/>
      <c r="I203" s="92"/>
      <c r="J203" s="170"/>
      <c r="K203" s="165"/>
      <c r="L203" s="52"/>
      <c r="M203" s="53"/>
    </row>
    <row r="204" spans="1:13" s="74" customFormat="1" ht="74.25" customHeight="1" x14ac:dyDescent="0.25">
      <c r="A204" s="111" t="s">
        <v>29</v>
      </c>
      <c r="B204" s="112" t="s">
        <v>70</v>
      </c>
      <c r="C204" s="102"/>
      <c r="D204" s="102"/>
      <c r="E204" s="102"/>
      <c r="F204" s="113"/>
      <c r="G204" s="102"/>
      <c r="H204" s="113"/>
      <c r="I204" s="114"/>
      <c r="J204" s="110" t="s">
        <v>36</v>
      </c>
      <c r="K204" s="165"/>
      <c r="L204" s="58"/>
      <c r="M204" s="59"/>
    </row>
    <row r="205" spans="1:13" s="74" customFormat="1" ht="72.75" customHeight="1" x14ac:dyDescent="0.25">
      <c r="A205" s="111" t="s">
        <v>28</v>
      </c>
      <c r="B205" s="112" t="s">
        <v>71</v>
      </c>
      <c r="C205" s="102"/>
      <c r="D205" s="102"/>
      <c r="E205" s="102"/>
      <c r="F205" s="113"/>
      <c r="G205" s="102"/>
      <c r="H205" s="113"/>
      <c r="I205" s="114"/>
      <c r="J205" s="110" t="s">
        <v>36</v>
      </c>
      <c r="K205" s="165"/>
      <c r="L205" s="58"/>
      <c r="M205" s="59"/>
    </row>
    <row r="206" spans="1:13" s="77" customFormat="1" ht="94.5" customHeight="1" x14ac:dyDescent="0.4">
      <c r="A206" s="111" t="s">
        <v>72</v>
      </c>
      <c r="B206" s="112" t="s">
        <v>59</v>
      </c>
      <c r="C206" s="102"/>
      <c r="D206" s="102"/>
      <c r="E206" s="115"/>
      <c r="F206" s="113"/>
      <c r="G206" s="102"/>
      <c r="H206" s="113"/>
      <c r="I206" s="114"/>
      <c r="J206" s="110" t="s">
        <v>36</v>
      </c>
      <c r="K206" s="165"/>
      <c r="L206" s="58"/>
      <c r="M206" s="59"/>
    </row>
    <row r="207" spans="1:13" s="39" customFormat="1" ht="210" customHeight="1" x14ac:dyDescent="0.4">
      <c r="A207" s="111" t="s">
        <v>57</v>
      </c>
      <c r="B207" s="112" t="s">
        <v>108</v>
      </c>
      <c r="C207" s="116">
        <f>SUM(C208:C211)</f>
        <v>34441.199999999997</v>
      </c>
      <c r="D207" s="116">
        <f>SUM(D208:D211)</f>
        <v>34618.6</v>
      </c>
      <c r="E207" s="116">
        <f>SUM(E208:E211)</f>
        <v>23329.68</v>
      </c>
      <c r="F207" s="118">
        <f>E207/D207</f>
        <v>0.67390000000000005</v>
      </c>
      <c r="G207" s="102">
        <f>SUM(G208:G211)</f>
        <v>23145.01</v>
      </c>
      <c r="H207" s="118">
        <f>G207/D207</f>
        <v>0.66859999999999997</v>
      </c>
      <c r="I207" s="116">
        <f>SUM(I208:I211)</f>
        <v>34618.6</v>
      </c>
      <c r="J207" s="170" t="s">
        <v>101</v>
      </c>
      <c r="K207" s="165"/>
      <c r="L207" s="35"/>
      <c r="M207" s="36"/>
    </row>
    <row r="208" spans="1:13" s="51" customFormat="1" ht="33.75" customHeight="1" x14ac:dyDescent="0.4">
      <c r="A208" s="111"/>
      <c r="B208" s="110" t="s">
        <v>4</v>
      </c>
      <c r="C208" s="128">
        <v>30698.7</v>
      </c>
      <c r="D208" s="128">
        <v>30806</v>
      </c>
      <c r="E208" s="128">
        <v>22161.1</v>
      </c>
      <c r="F208" s="123">
        <f>E208/D208</f>
        <v>0.71940000000000004</v>
      </c>
      <c r="G208" s="92">
        <v>22161.1</v>
      </c>
      <c r="H208" s="123">
        <f t="shared" ref="H208:H210" si="52">G208/D208</f>
        <v>0.71940000000000004</v>
      </c>
      <c r="I208" s="128">
        <v>30806</v>
      </c>
      <c r="J208" s="170"/>
      <c r="K208" s="165"/>
      <c r="L208" s="35"/>
      <c r="M208" s="50"/>
    </row>
    <row r="209" spans="1:13" s="51" customFormat="1" ht="33.75" customHeight="1" x14ac:dyDescent="0.4">
      <c r="A209" s="111"/>
      <c r="B209" s="110" t="s">
        <v>16</v>
      </c>
      <c r="C209" s="128">
        <v>3742.5</v>
      </c>
      <c r="D209" s="128">
        <v>3742.5</v>
      </c>
      <c r="E209" s="128">
        <v>1100</v>
      </c>
      <c r="F209" s="123">
        <f>E209/D209</f>
        <v>0.29389999999999999</v>
      </c>
      <c r="G209" s="92">
        <v>915.33</v>
      </c>
      <c r="H209" s="123">
        <f t="shared" si="52"/>
        <v>0.24460000000000001</v>
      </c>
      <c r="I209" s="128">
        <v>3742.5</v>
      </c>
      <c r="J209" s="170"/>
      <c r="K209" s="165"/>
      <c r="L209" s="35"/>
      <c r="M209" s="50"/>
    </row>
    <row r="210" spans="1:13" s="51" customFormat="1" ht="33.75" customHeight="1" x14ac:dyDescent="0.4">
      <c r="A210" s="111"/>
      <c r="B210" s="110" t="s">
        <v>11</v>
      </c>
      <c r="C210" s="128"/>
      <c r="D210" s="128">
        <v>70.099999999999994</v>
      </c>
      <c r="E210" s="128">
        <f>G210</f>
        <v>68.58</v>
      </c>
      <c r="F210" s="123">
        <f>E210/D210</f>
        <v>0.97829999999999995</v>
      </c>
      <c r="G210" s="92">
        <v>68.58</v>
      </c>
      <c r="H210" s="123">
        <f t="shared" si="52"/>
        <v>0.97829999999999995</v>
      </c>
      <c r="I210" s="128">
        <v>70.099999999999994</v>
      </c>
      <c r="J210" s="170"/>
      <c r="K210" s="165"/>
      <c r="L210" s="35"/>
      <c r="M210" s="50"/>
    </row>
    <row r="211" spans="1:13" s="51" customFormat="1" ht="33.75" customHeight="1" x14ac:dyDescent="0.4">
      <c r="A211" s="111"/>
      <c r="B211" s="110" t="s">
        <v>13</v>
      </c>
      <c r="C211" s="128"/>
      <c r="D211" s="128"/>
      <c r="E211" s="128"/>
      <c r="F211" s="123"/>
      <c r="G211" s="92"/>
      <c r="H211" s="123"/>
      <c r="I211" s="128"/>
      <c r="J211" s="170"/>
      <c r="K211" s="165"/>
      <c r="L211" s="35"/>
      <c r="M211" s="50"/>
    </row>
    <row r="212" spans="1:13" ht="73.5" customHeight="1" x14ac:dyDescent="0.4">
      <c r="A212" s="111" t="s">
        <v>74</v>
      </c>
      <c r="B212" s="124" t="s">
        <v>73</v>
      </c>
      <c r="C212" s="127"/>
      <c r="D212" s="127"/>
      <c r="E212" s="115"/>
      <c r="F212" s="113"/>
      <c r="G212" s="127"/>
      <c r="H212" s="113"/>
      <c r="I212" s="114"/>
      <c r="J212" s="110" t="s">
        <v>36</v>
      </c>
      <c r="K212" s="165"/>
      <c r="L212" s="18"/>
      <c r="M212" s="19"/>
    </row>
    <row r="213" spans="1:13" ht="73.5" customHeight="1" x14ac:dyDescent="0.4">
      <c r="A213" s="111" t="s">
        <v>76</v>
      </c>
      <c r="B213" s="124" t="s">
        <v>75</v>
      </c>
      <c r="C213" s="127"/>
      <c r="D213" s="127"/>
      <c r="E213" s="115"/>
      <c r="F213" s="113"/>
      <c r="G213" s="127"/>
      <c r="H213" s="113"/>
      <c r="I213" s="114"/>
      <c r="J213" s="110" t="s">
        <v>36</v>
      </c>
      <c r="K213" s="165"/>
      <c r="L213" s="18"/>
      <c r="M213" s="19"/>
    </row>
    <row r="428" spans="9:9" x14ac:dyDescent="0.4">
      <c r="I428" s="6"/>
    </row>
    <row r="429" spans="9:9" x14ac:dyDescent="0.4">
      <c r="I429" s="6"/>
    </row>
    <row r="430" spans="9:9" x14ac:dyDescent="0.4">
      <c r="I430" s="6"/>
    </row>
  </sheetData>
  <customSheetViews>
    <customSheetView guid="{A0A3CD9B-2436-40D7-91DB-589A95FBBF00}" scale="50" showPageBreaks="1" outlineSymbols="0" zeroValues="0" fitToPage="1" printArea="1" showAutoFilter="1" view="pageBreakPreview">
      <pane xSplit="2" ySplit="8" topLeftCell="E24" activePane="bottomRight" state="frozen"/>
      <selection pane="bottomRight" activeCell="E27" sqref="E27"/>
      <rowBreaks count="29" manualBreakCount="29">
        <brk id="174" max="9" man="1"/>
        <brk id="208"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46" fitToHeight="0" orientation="landscape" r:id="rId1"/>
      <autoFilter ref="A7:J415"/>
    </customSheetView>
    <customSheetView guid="{6E4A7295-8CE0-4D28-ABEF-D38EBAE7C204}" scale="50" showPageBreaks="1" outlineSymbols="0" zeroValues="0" fitToPage="1" printArea="1" showAutoFilter="1" view="pageBreakPreview" topLeftCell="A4">
      <pane xSplit="2" ySplit="5" topLeftCell="C9" activePane="bottomRight" state="frozen"/>
      <selection pane="bottomRight" activeCell="G18" sqref="G18"/>
      <rowBreaks count="31" manualBreakCount="31">
        <brk id="28" max="9" man="1"/>
        <brk id="61" max="9" man="1"/>
        <brk id="128" max="9" man="1"/>
        <brk id="204" max="9"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 header="0" footer="0"/>
      <printOptions horizontalCentered="1"/>
      <pageSetup paperSize="8" scale="47" fitToHeight="0" orientation="landscape" horizontalDpi="4294967293" r:id="rId2"/>
      <autoFilter ref="A7:J415"/>
    </customSheetView>
    <customSheetView guid="{0CCCFAED-79CE-4449-BC23-D60C794B65C2}" scale="50" showPageBreaks="1" outlineSymbols="0" zeroValues="0" fitToPage="1" printArea="1" showAutoFilter="1" view="pageBreakPreview" topLeftCell="A5">
      <pane xSplit="2" ySplit="4" topLeftCell="H162" activePane="bottomRight" state="frozen"/>
      <selection pane="bottomRight" activeCell="J166" sqref="J166:J171"/>
      <rowBreaks count="32" manualBreakCount="32">
        <brk id="68" max="11" man="1"/>
        <brk id="122" max="11" man="1"/>
        <brk id="146" max="11" man="1"/>
        <brk id="168" max="11"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6" fitToHeight="0" orientation="landscape" horizontalDpi="4294967293" r:id="rId3"/>
      <autoFilter ref="A7:J397"/>
    </customSheetView>
    <customSheetView guid="{CCF533A2-322B-40E2-88B2-065E6D1D35B4}" scale="50" showPageBreaks="1" outlineSymbols="0" zeroValues="0" fitToPage="1" printArea="1" showAutoFilter="1" view="pageBreakPreview" topLeftCell="A4">
      <pane xSplit="2" ySplit="5" topLeftCell="C146" activePane="bottomRight" state="frozen"/>
      <selection pane="bottomRight" activeCell="H142" sqref="H142"/>
      <rowBreaks count="31" manualBreakCount="31">
        <brk id="28" max="11" man="1"/>
        <brk id="61" max="11" man="1"/>
        <brk id="128" max="11" man="1"/>
        <brk id="204" max="18"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 header="0" footer="0"/>
      <printOptions horizontalCentered="1"/>
      <pageSetup paperSize="8" scale="46" fitToHeight="0" orientation="landscape" horizontalDpi="4294967293" r:id="rId4"/>
      <autoFilter ref="A7:J397"/>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5"/>
      <autoFilter ref="A7:P404"/>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6"/>
      <autoFilter ref="A9:S1185"/>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7"/>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8"/>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9"/>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10"/>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3"/>
      <autoFilter ref="B1:T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4"/>
      <autoFilter ref="A9:T1142"/>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5"/>
      <autoFilter ref="A9:T1161"/>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6"/>
      <autoFilter ref="A9:S1185"/>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7"/>
      <autoFilter ref="A9:S1185"/>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8"/>
      <autoFilter ref="A7:P393"/>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19"/>
      <autoFilter ref="A7:P401"/>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20"/>
      <autoFilter ref="A7:P401"/>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21"/>
      <autoFilter ref="A7:P398"/>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22"/>
      <autoFilter ref="A7:K386"/>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23"/>
      <autoFilter ref="A7:L386"/>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24"/>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25"/>
      <autoFilter ref="A7:J397"/>
    </customSheetView>
    <customSheetView guid="{45DE1976-7F07-4EB4-8A9C-FB72D060BEFA}" scale="50" showPageBreaks="1" outlineSymbols="0" zeroValues="0" fitToPage="1" printArea="1" showAutoFilter="1" view="pageBreakPreview" topLeftCell="A143">
      <selection activeCell="B146" sqref="B146:B147"/>
      <rowBreaks count="32" manualBreakCount="32">
        <brk id="30" max="11" man="1"/>
        <brk id="128" max="11" man="1"/>
        <brk id="147" max="11" man="1"/>
        <brk id="171" max="11" man="1"/>
        <brk id="206" max="18"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6" fitToHeight="0" orientation="landscape" r:id="rId26"/>
      <autoFilter ref="A7:J403"/>
    </customSheetView>
    <customSheetView guid="{13BE7114-35DF-4699-8779-61985C68F6C3}" scale="50" showPageBreaks="1" outlineSymbols="0" zeroValues="0" printArea="1" showAutoFilter="1" view="pageBreakPreview" topLeftCell="A5">
      <pane xSplit="4" ySplit="10" topLeftCell="J32" activePane="bottomRight" state="frozen"/>
      <selection pane="bottomRight" activeCell="C33" sqref="C33"/>
      <rowBreaks count="33" manualBreakCount="33">
        <brk id="28" max="15" man="1"/>
        <brk id="35" max="11" man="1"/>
        <brk id="48" max="9" man="1"/>
        <brk id="109" max="11" man="1"/>
        <brk id="148" max="11"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6692913385826772" bottom="0" header="0" footer="0"/>
      <printOptions horizontalCentered="1"/>
      <pageSetup paperSize="9" scale="25" fitToHeight="0" orientation="landscape" horizontalDpi="4294967293" r:id="rId27"/>
      <autoFilter ref="A7:J409"/>
    </customSheetView>
    <customSheetView guid="{BEA0FDBA-BB07-4C19-8BBD-5E57EE395C09}" scale="50" showPageBreaks="1" outlineSymbols="0" zeroValues="0" fitToPage="1" printArea="1" showAutoFilter="1" view="pageBreakPreview" topLeftCell="A169">
      <selection activeCell="H178" sqref="H178"/>
      <rowBreaks count="34" manualBreakCount="34">
        <brk id="23" max="9" man="1"/>
        <brk id="59" max="9" man="1"/>
        <brk id="102" max="9" man="1"/>
        <brk id="143" max="9" man="1"/>
        <brk id="158" max="9" man="1"/>
        <brk id="177" max="9" man="1"/>
        <brk id="191"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colBreaks count="1" manualBreakCount="1">
        <brk id="12" max="183" man="1"/>
      </colBreaks>
      <pageMargins left="0" right="0" top="0.9055118110236221" bottom="0.19685039370078741" header="0" footer="0"/>
      <printOptions horizontalCentered="1"/>
      <pageSetup paperSize="9" scale="32" fitToHeight="0" orientation="landscape" r:id="rId28"/>
      <autoFilter ref="A7:J409"/>
    </customSheetView>
    <customSheetView guid="{CA384592-0CFD-4322-A4EB-34EC04693944}" scale="44" showPageBreaks="1" outlineSymbols="0" zeroValues="0" fitToPage="1" printArea="1" showAutoFilter="1" view="pageBreakPreview" topLeftCell="A157">
      <selection activeCell="G161" sqref="G161:G162"/>
      <rowBreaks count="31" manualBreakCount="31">
        <brk id="28" max="9" man="1"/>
        <brk id="147" max="9" man="1"/>
        <brk id="171"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7" fitToHeight="0" orientation="landscape" r:id="rId29"/>
      <autoFilter ref="A7:J415"/>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30"/>
      <autoFilter ref="A7:J415"/>
    </customSheetView>
    <customSheetView guid="{3EEA7E1A-5F2B-4408-A34C-1F0223B5B245}" scale="50" showPageBreaks="1" outlineSymbols="0" zeroValues="0" fitToPage="1" printArea="1" showAutoFilter="1" view="pageBreakPreview" topLeftCell="A5">
      <pane xSplit="4" ySplit="10" topLeftCell="E36" activePane="bottomRight" state="frozen"/>
      <selection pane="bottomRight" activeCell="I39" sqref="I39"/>
      <rowBreaks count="30" manualBreakCount="30">
        <brk id="28" max="15"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7" fitToHeight="0" orientation="landscape" horizontalDpi="4294967293" r:id="rId31"/>
      <autoFilter ref="A7:J415"/>
    </customSheetView>
    <customSheetView guid="{67ADFAE6-A9AF-44D7-8539-93CD0F6B7849}" scale="50" showPageBreaks="1" outlineSymbols="0" zeroValues="0" fitToPage="1" printArea="1" showAutoFilter="1" view="pageBreakPreview" topLeftCell="A4">
      <pane xSplit="4" ySplit="7" topLeftCell="E203" activePane="bottomRight" state="frozen"/>
      <selection pane="bottomRight" activeCell="D198" sqref="D198"/>
      <rowBreaks count="29" manualBreakCount="29">
        <brk id="23" max="9" man="1"/>
        <brk id="34" max="9"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pageMargins left="0" right="0" top="0.9055118110236221" bottom="0" header="0" footer="0"/>
      <printOptions horizontalCentered="1"/>
      <pageSetup paperSize="9" scale="33" fitToHeight="0" orientation="landscape" r:id="rId32"/>
      <autoFilter ref="A7:J415"/>
    </customSheetView>
  </customSheetViews>
  <mergeCells count="75">
    <mergeCell ref="J21:J23"/>
    <mergeCell ref="J24:J28"/>
    <mergeCell ref="J207:J211"/>
    <mergeCell ref="C165:C166"/>
    <mergeCell ref="B158:B159"/>
    <mergeCell ref="C158:C159"/>
    <mergeCell ref="J198:J203"/>
    <mergeCell ref="J165:J171"/>
    <mergeCell ref="J191:J196"/>
    <mergeCell ref="J158:J164"/>
    <mergeCell ref="I158:I159"/>
    <mergeCell ref="I165:I166"/>
    <mergeCell ref="J184:J189"/>
    <mergeCell ref="J178:J183"/>
    <mergeCell ref="J172:J177"/>
    <mergeCell ref="B21:B23"/>
    <mergeCell ref="A165:A166"/>
    <mergeCell ref="B165:B166"/>
    <mergeCell ref="D158:D159"/>
    <mergeCell ref="D165:D166"/>
    <mergeCell ref="H165:H166"/>
    <mergeCell ref="F165:F166"/>
    <mergeCell ref="E165:E166"/>
    <mergeCell ref="A158:A164"/>
    <mergeCell ref="E158:E159"/>
    <mergeCell ref="F158:F159"/>
    <mergeCell ref="G165:G166"/>
    <mergeCell ref="G158:G159"/>
    <mergeCell ref="H158:H159"/>
    <mergeCell ref="D21:D23"/>
    <mergeCell ref="E21:E23"/>
    <mergeCell ref="A21:A22"/>
    <mergeCell ref="B29:B30"/>
    <mergeCell ref="A29:A30"/>
    <mergeCell ref="C29:C30"/>
    <mergeCell ref="D29:D30"/>
    <mergeCell ref="A3:J3"/>
    <mergeCell ref="G6:H6"/>
    <mergeCell ref="A9:A14"/>
    <mergeCell ref="A5:A7"/>
    <mergeCell ref="E6:F6"/>
    <mergeCell ref="D6:D7"/>
    <mergeCell ref="C5:D5"/>
    <mergeCell ref="C6:C7"/>
    <mergeCell ref="B5:B7"/>
    <mergeCell ref="I5:I7"/>
    <mergeCell ref="J5:J7"/>
    <mergeCell ref="A15:A20"/>
    <mergeCell ref="E5:H5"/>
    <mergeCell ref="J9:J14"/>
    <mergeCell ref="J15:J20"/>
    <mergeCell ref="J37:J42"/>
    <mergeCell ref="J29:J35"/>
    <mergeCell ref="F21:F23"/>
    <mergeCell ref="G21:G23"/>
    <mergeCell ref="I21:I23"/>
    <mergeCell ref="G29:G30"/>
    <mergeCell ref="H29:H30"/>
    <mergeCell ref="I29:I30"/>
    <mergeCell ref="F29:F30"/>
    <mergeCell ref="E29:E30"/>
    <mergeCell ref="H21:H23"/>
    <mergeCell ref="C21:C23"/>
    <mergeCell ref="J152:J157"/>
    <mergeCell ref="J122:J127"/>
    <mergeCell ref="J146:J151"/>
    <mergeCell ref="J128:J133"/>
    <mergeCell ref="J116:J121"/>
    <mergeCell ref="J49:J54"/>
    <mergeCell ref="J43:J48"/>
    <mergeCell ref="J55:J60"/>
    <mergeCell ref="J62:J67"/>
    <mergeCell ref="J140:J145"/>
    <mergeCell ref="J110:J115"/>
    <mergeCell ref="J68:J73"/>
  </mergeCells>
  <phoneticPr fontId="4" type="noConversion"/>
  <printOptions horizontalCentered="1"/>
  <pageMargins left="0" right="0" top="0.9055118110236221" bottom="0" header="0" footer="0"/>
  <pageSetup paperSize="8" scale="41" fitToHeight="0" orientation="landscape" r:id="rId33"/>
  <rowBreaks count="31" manualBreakCount="31">
    <brk id="23" max="9" man="1"/>
    <brk id="35" max="9" man="1"/>
    <brk id="62" max="9"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01.09.2018</vt:lpstr>
      <vt:lpstr>'на 01.09.2018'!Заголовки_для_печати</vt:lpstr>
      <vt:lpstr>'на 01.09.2018'!Область_печати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2018-09-07T10:13:54Z</cp:lastPrinted>
  <dcterms:created xsi:type="dcterms:W3CDTF">2011-12-13T05:34:09Z</dcterms:created>
  <dcterms:modified xsi:type="dcterms:W3CDTF">2018-09-13T03:58:19Z</dcterms:modified>
</cp:coreProperties>
</file>