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12030" tabRatio="518"/>
  </bookViews>
  <sheets>
    <sheet name="на 01.07.2019" sheetId="1" r:id="rId1"/>
  </sheets>
  <definedNames>
    <definedName name="_xlnm._FilterDatabase" localSheetId="0" hidden="1">'на 01.07.2019'!$A$7:$J$399</definedName>
    <definedName name="Z_0005951B_56A8_4F75_9731_3C8A24CD1AB5_.wvu.FilterData" localSheetId="0" hidden="1">'на 01.07.2019'!$A$7:$J$399</definedName>
    <definedName name="Z_00EBC834_CC04_4600_ADF0_5EC4AEDA5595_.wvu.FilterData" localSheetId="0" hidden="1">'на 01.07.2019'!$A$7:$J$399</definedName>
    <definedName name="Z_01613E68_6B78_4CC0_9C3D_60683185C182_.wvu.FilterData" localSheetId="0" hidden="1">'на 01.07.2019'!$A$7:$J$399</definedName>
    <definedName name="Z_01D4DC8C_5FD8_4E22_9898_A6D2EE840F42_.wvu.FilterData" localSheetId="0" hidden="1">'на 01.07.2019'!$A$7:$J$399</definedName>
    <definedName name="Z_0217F586_7BE2_4803_B88F_1646729DF76E_.wvu.FilterData" localSheetId="0" hidden="1">'на 01.07.2019'!$A$7:$J$399</definedName>
    <definedName name="Z_02D2F435_66DA_468E_987B_F2AECDDD4E3B_.wvu.FilterData" localSheetId="0" hidden="1">'на 01.07.2019'!$A$7:$J$399</definedName>
    <definedName name="Z_036F0B1A_A4C3_4ACE_90F0_C92FA4824CCC_.wvu.FilterData" localSheetId="0" hidden="1">'на 01.07.2019'!$A$7:$J$399</definedName>
    <definedName name="Z_040F7A53_882C_426B_A971_3BA4E7F819F6_.wvu.FilterData" localSheetId="0" hidden="1">'на 01.07.2019'!$A$7:$H$146</definedName>
    <definedName name="Z_056CFCF2_1D67_47C0_BE8C_D1F7ABB1120B_.wvu.FilterData" localSheetId="0" hidden="1">'на 01.07.2019'!$A$7:$J$399</definedName>
    <definedName name="Z_05716ABD_418C_4DA4_AC8A_C2D9BFCD057A_.wvu.FilterData" localSheetId="0" hidden="1">'на 01.07.2019'!$A$7:$J$399</definedName>
    <definedName name="Z_05917B93_2768_415F_AFD9_F6B5D0EF275E_.wvu.FilterData" localSheetId="0" hidden="1">'на 01.07.2019'!$A$7:$J$399</definedName>
    <definedName name="Z_05C1E2BB_B583_44DD_A8AC_FBF87A053735_.wvu.FilterData" localSheetId="0" hidden="1">'на 01.07.2019'!$A$7:$H$146</definedName>
    <definedName name="Z_05C9DD0B_EBEE_40E7_A642_8B2CDCC810BA_.wvu.FilterData" localSheetId="0" hidden="1">'на 01.07.2019'!$A$7:$H$146</definedName>
    <definedName name="Z_0623BA59_06E0_47C4_A9E0_EFF8949456C2_.wvu.FilterData" localSheetId="0" hidden="1">'на 01.07.2019'!$A$7:$H$146</definedName>
    <definedName name="Z_0644E522_2545_474C_824A_2ED6C2798897_.wvu.FilterData" localSheetId="0" hidden="1">'на 01.07.2019'!$A$7:$J$399</definedName>
    <definedName name="Z_06CAE47A_6EDD_4FE2_8E3A_333266247E42_.wvu.FilterData" localSheetId="0" hidden="1">'на 01.07.2019'!$A$7:$J$399</definedName>
    <definedName name="Z_06E8A760_77DE_44B7_B51E_7A5411604938_.wvu.FilterData" localSheetId="0" hidden="1">'на 01.07.2019'!$A$7:$J$399</definedName>
    <definedName name="Z_06ECB70F_782C_4925_AAED_43BDE49D6216_.wvu.FilterData" localSheetId="0" hidden="1">'на 01.07.2019'!$A$7:$J$399</definedName>
    <definedName name="Z_071188D9_4773_41E2_8227_482316F94E22_.wvu.FilterData" localSheetId="0" hidden="1">'на 01.07.2019'!$A$7:$J$399</definedName>
    <definedName name="Z_076157D9_97A7_4D47_8780_D3B408E54324_.wvu.FilterData" localSheetId="0" hidden="1">'на 01.07.2019'!$A$7:$J$399</definedName>
    <definedName name="Z_079216EF_F396_45DE_93AA_DF26C49F532F_.wvu.FilterData" localSheetId="0" hidden="1">'на 01.07.2019'!$A$7:$H$146</definedName>
    <definedName name="Z_0796BB39_B763_4CFE_9C89_197614BDD8D2_.wvu.FilterData" localSheetId="0" hidden="1">'на 01.07.2019'!$A$7:$J$399</definedName>
    <definedName name="Z_081D092E_BCFD_434D_99DD_F262EBF81A7D_.wvu.FilterData" localSheetId="0" hidden="1">'на 01.07.2019'!$A$7:$H$146</definedName>
    <definedName name="Z_081D1E71_FAB1_490F_8347_4363E467A6B8_.wvu.FilterData" localSheetId="0" hidden="1">'на 01.07.2019'!$A$7:$J$399</definedName>
    <definedName name="Z_094B4134_1EAA_4AE3_8904_2CA55A37A0CD_.wvu.FilterData" localSheetId="0" hidden="1">'на 01.07.2019'!$A$7:$J$399</definedName>
    <definedName name="Z_09665491_2447_4ACE_847B_4452B60F2DF2_.wvu.FilterData" localSheetId="0" hidden="1">'на 01.07.2019'!$A$7:$J$399</definedName>
    <definedName name="Z_09EDEF91_2CA5_4F56_B67B_9D290C461670_.wvu.FilterData" localSheetId="0" hidden="1">'на 01.07.2019'!$A$7:$H$146</definedName>
    <definedName name="Z_09F9F792_37D5_476B_BEEE_67E9106F48F0_.wvu.FilterData" localSheetId="0" hidden="1">'на 01.07.2019'!$A$7:$J$399</definedName>
    <definedName name="Z_0A10B2C2_8811_4514_A02D_EDC7436B6D07_.wvu.FilterData" localSheetId="0" hidden="1">'на 01.07.2019'!$A$7:$J$399</definedName>
    <definedName name="Z_0AA70BDA_573F_4BEC_A548_CA5C4475BFE7_.wvu.FilterData" localSheetId="0" hidden="1">'на 01.07.2019'!$A$7:$J$399</definedName>
    <definedName name="Z_0AC3FA68_E0C8_4657_AD81_AF6345EA501C_.wvu.FilterData" localSheetId="0" hidden="1">'на 01.07.2019'!$A$7:$H$146</definedName>
    <definedName name="Z_0B579593_C56D_4394_91C1_F024BBE56EB1_.wvu.FilterData" localSheetId="0" hidden="1">'на 01.07.2019'!$A$7:$H$146</definedName>
    <definedName name="Z_0BC55D76_817D_4871_ADFD_780685E85798_.wvu.FilterData" localSheetId="0" hidden="1">'на 01.07.2019'!$A$7:$J$399</definedName>
    <definedName name="Z_0C6B39CB_8BE2_4437_B7EF_2B863FB64A7A_.wvu.FilterData" localSheetId="0" hidden="1">'на 01.07.2019'!$A$7:$H$146</definedName>
    <definedName name="Z_0C80C604_218C_428E_8C68_64D1AFDB22E0_.wvu.FilterData" localSheetId="0" hidden="1">'на 01.07.2019'!$A$7:$J$399</definedName>
    <definedName name="Z_0C81132D_0EFB_424B_A2C0_D694846C9416_.wvu.FilterData" localSheetId="0" hidden="1">'на 01.07.2019'!$A$7:$J$399</definedName>
    <definedName name="Z_0C8C20D3_1DCE_4FE1_95B1_F35D8D398254_.wvu.FilterData" localSheetId="0" hidden="1">'на 01.07.2019'!$A$7:$H$146</definedName>
    <definedName name="Z_0CC48B05_D738_4589_9F69_B44D9887E2C7_.wvu.FilterData" localSheetId="0" hidden="1">'на 01.07.2019'!$A$7:$J$399</definedName>
    <definedName name="Z_0CC9441C_88E9_46D0_951D_A49C84EDA8CE_.wvu.FilterData" localSheetId="0" hidden="1">'на 01.07.2019'!$A$7:$J$399</definedName>
    <definedName name="Z_0CCCFAED_79CE_4449_BC23_D60C794B65C2_.wvu.FilterData" localSheetId="0" hidden="1">'на 01.07.2019'!$A$7:$J$399</definedName>
    <definedName name="Z_0CCCFAED_79CE_4449_BC23_D60C794B65C2_.wvu.PrintArea" localSheetId="0" hidden="1">'на 01.07.2019'!$A$1:$J$198</definedName>
    <definedName name="Z_0CCCFAED_79CE_4449_BC23_D60C794B65C2_.wvu.PrintTitles" localSheetId="0" hidden="1">'на 01.07.2019'!$5:$8</definedName>
    <definedName name="Z_0CF3E93E_60F6_45C8_AD33_C2CE08831546_.wvu.FilterData" localSheetId="0" hidden="1">'на 01.07.2019'!$A$7:$H$146</definedName>
    <definedName name="Z_0D69C398_7947_4D78_B1FE_A2A25AB79E10_.wvu.FilterData" localSheetId="0" hidden="1">'на 01.07.2019'!$A$7:$J$399</definedName>
    <definedName name="Z_0D7F5190_D20E_42FD_AD77_53CB309C7272_.wvu.FilterData" localSheetId="0" hidden="1">'на 01.07.2019'!$A$7:$H$146</definedName>
    <definedName name="Z_0DBB7EB7_A885_4D4A_A4F3_1AB3A0FE5EB1_.wvu.FilterData" localSheetId="0" hidden="1">'на 01.07.2019'!$A$7:$J$399</definedName>
    <definedName name="Z_0E67843B_6B59_48DA_8F29_8BAD133298E1_.wvu.FilterData" localSheetId="0" hidden="1">'на 01.07.2019'!$A$7:$J$399</definedName>
    <definedName name="Z_0E6786D8_AC3A_48D5_9AD7_4E7485DB6D9C_.wvu.FilterData" localSheetId="0" hidden="1">'на 01.07.2019'!$A$7:$H$146</definedName>
    <definedName name="Z_0EBE1707_975C_4649_91D3_2E9B46A60B44_.wvu.FilterData" localSheetId="0" hidden="1">'на 01.07.2019'!$A$7:$J$399</definedName>
    <definedName name="Z_101FC8DD_6A10_4029_AD34_21DB4CDC5FDB_.wvu.FilterData" localSheetId="0" hidden="1">'на 01.07.2019'!$A$7:$J$399</definedName>
    <definedName name="Z_105D23B5_3830_4B2C_A4D4_FBFBD3BEFB9C_.wvu.FilterData" localSheetId="0" hidden="1">'на 01.07.2019'!$A$7:$H$146</definedName>
    <definedName name="Z_113A0779_204C_451B_8401_73E507046130_.wvu.FilterData" localSheetId="0" hidden="1">'на 01.07.2019'!$A$7:$J$399</definedName>
    <definedName name="Z_119EECA6_2DA1_40F6_BD98_65D18CFC0359_.wvu.FilterData" localSheetId="0" hidden="1">'на 01.07.2019'!$A$7:$J$399</definedName>
    <definedName name="Z_11B0FA8E_E0BF_44A4_A141_D0892BF4BA78_.wvu.FilterData" localSheetId="0" hidden="1">'на 01.07.2019'!$A$7:$J$399</definedName>
    <definedName name="Z_11EBBD1F_0821_4763_A781_80F95B559C64_.wvu.FilterData" localSheetId="0" hidden="1">'на 01.07.2019'!$A$7:$J$399</definedName>
    <definedName name="Z_12397037_6208_4B36_BC95_11438284A9DE_.wvu.FilterData" localSheetId="0" hidden="1">'на 01.07.2019'!$A$7:$H$146</definedName>
    <definedName name="Z_12C2408D_275D_4295_8823_146036CCAF72_.wvu.FilterData" localSheetId="0" hidden="1">'на 01.07.2019'!$A$7:$J$399</definedName>
    <definedName name="Z_130C16AD_E930_4810_BDF0_A6DD3A87B8D5_.wvu.FilterData" localSheetId="0" hidden="1">'на 01.07.2019'!$A$7:$J$399</definedName>
    <definedName name="Z_1315266B_953C_4E7F_B538_74B6DF400647_.wvu.FilterData" localSheetId="0" hidden="1">'на 01.07.2019'!$A$7:$H$146</definedName>
    <definedName name="Z_132984D2_035C_4C6F_8087_28C1188A76E6_.wvu.FilterData" localSheetId="0" hidden="1">'на 01.07.2019'!$A$7:$J$399</definedName>
    <definedName name="Z_13A75724_7658_4A80_9239_F37E0BC75B64_.wvu.FilterData" localSheetId="0" hidden="1">'на 01.07.2019'!$A$7:$J$399</definedName>
    <definedName name="Z_13BE7114_35DF_4699_8779_61985C68F6C3_.wvu.FilterData" localSheetId="0" hidden="1">'на 01.07.2019'!$A$7:$J$399</definedName>
    <definedName name="Z_13BE7114_35DF_4699_8779_61985C68F6C3_.wvu.PrintArea" localSheetId="0" hidden="1">'на 01.07.2019'!$A$1:$J$199</definedName>
    <definedName name="Z_13BE7114_35DF_4699_8779_61985C68F6C3_.wvu.PrintTitles" localSheetId="0" hidden="1">'на 01.07.2019'!$5:$8</definedName>
    <definedName name="Z_13E7ADA2_058C_4412_9AEA_31547694DD5C_.wvu.FilterData" localSheetId="0" hidden="1">'на 01.07.2019'!$A$7:$H$146</definedName>
    <definedName name="Z_1474826F_81A7_45CE_9E32_539008BC6006_.wvu.FilterData" localSheetId="0" hidden="1">'на 01.07.2019'!$A$7:$J$399</definedName>
    <definedName name="Z_148D8FAA_3DC1_4430_9D42_1AFD9B8B331B_.wvu.FilterData" localSheetId="0" hidden="1">'на 01.07.2019'!$A$7:$J$399</definedName>
    <definedName name="Z_14901D06_6751_467D_A640_08BD51FC6A24_.wvu.FilterData" localSheetId="0" hidden="1">'на 01.07.2019'!$A$7:$J$399</definedName>
    <definedName name="Z_1539101F_31E9_4994_A34D_436B2BB1B73C_.wvu.FilterData" localSheetId="0" hidden="1">'на 01.07.2019'!$A$7:$J$399</definedName>
    <definedName name="Z_158130B9_9537_4E7D_AC4C_ED389C9B13A6_.wvu.FilterData" localSheetId="0" hidden="1">'на 01.07.2019'!$A$7:$J$399</definedName>
    <definedName name="Z_15AF9AFF_36E4_41C3_A9EA_A83C0A87FA00_.wvu.FilterData" localSheetId="0" hidden="1">'на 01.07.2019'!$A$7:$J$399</definedName>
    <definedName name="Z_1611C1BA_C4E2_40AE_8F45_3BEDE164E518_.wvu.FilterData" localSheetId="0" hidden="1">'на 01.07.2019'!$A$7:$J$399</definedName>
    <definedName name="Z_16533C21_4A9A_450C_8A94_553B88C3A9CF_.wvu.FilterData" localSheetId="0" hidden="1">'на 01.07.2019'!$A$7:$H$146</definedName>
    <definedName name="Z_1682CF4C_6BE2_4E45_A613_382D117E51BF_.wvu.FilterData" localSheetId="0" hidden="1">'на 01.07.2019'!$A$7:$J$399</definedName>
    <definedName name="Z_168FD5D4_D13B_47B9_8E56_61C627E3620F_.wvu.FilterData" localSheetId="0" hidden="1">'на 01.07.2019'!$A$7:$H$146</definedName>
    <definedName name="Z_169B516E_654F_469D_A8A0_69AB59FA498D_.wvu.FilterData" localSheetId="0" hidden="1">'на 01.07.2019'!$A$7:$J$399</definedName>
    <definedName name="Z_176FBEC7_B2AF_4702_A894_382F81F9ECF6_.wvu.FilterData" localSheetId="0" hidden="1">'на 01.07.2019'!$A$7:$H$146</definedName>
    <definedName name="Z_17AC66D0_E8BD_44BA_92AB_131AEC3E5A62_.wvu.FilterData" localSheetId="0" hidden="1">'на 01.07.2019'!$A$7:$J$399</definedName>
    <definedName name="Z_17AEC02B_67B1_483A_97D2_C1C6DFD21518_.wvu.FilterData" localSheetId="0" hidden="1">'на 01.07.2019'!$A$7:$J$399</definedName>
    <definedName name="Z_1902C2E4_C521_44EB_B934_0EBD6E871DD8_.wvu.FilterData" localSheetId="0" hidden="1">'на 01.07.2019'!$A$7:$J$399</definedName>
    <definedName name="Z_191D2631_8F19_4FC0_96A1_F397D331A068_.wvu.FilterData" localSheetId="0" hidden="1">'на 01.07.2019'!$A$7:$J$399</definedName>
    <definedName name="Z_1922598D_45C0_4DFB_A9E9_4D22AFD5603E_.wvu.FilterData" localSheetId="0" hidden="1">'на 01.07.2019'!$A$7:$J$399</definedName>
    <definedName name="Z_19497421_00C1_4657_A11B_18FB2BAAE62A_.wvu.FilterData" localSheetId="0" hidden="1">'на 01.07.2019'!$A$7:$J$399</definedName>
    <definedName name="Z_19510E6E_7565_4AC2_BCB4_A345501456B6_.wvu.FilterData" localSheetId="0" hidden="1">'на 01.07.2019'!$A$7:$H$146</definedName>
    <definedName name="Z_197DC433_2311_4239_A28E_8D90CD4AEB73_.wvu.FilterData" localSheetId="0" hidden="1">'на 01.07.2019'!$A$7:$J$399</definedName>
    <definedName name="Z_19944AB6_3B70_4B1C_8696_B2E3AC2ED125_.wvu.FilterData" localSheetId="0" hidden="1">'на 01.07.2019'!$A$7:$J$399</definedName>
    <definedName name="Z_19A4AADC_FDEE_45BB_8FEE_0F5508EFB8E2_.wvu.FilterData" localSheetId="0" hidden="1">'на 01.07.2019'!$A$7:$J$399</definedName>
    <definedName name="Z_19B34FC3_E683_4280_90EE_7791220AE682_.wvu.FilterData" localSheetId="0" hidden="1">'на 01.07.2019'!$A$7:$J$399</definedName>
    <definedName name="Z_19E5B318_3123_4687_A10B_72F3BDA9A599_.wvu.FilterData" localSheetId="0" hidden="1">'на 01.07.2019'!$A$7:$J$399</definedName>
    <definedName name="Z_1A049C7C_CD0A_4889_B39E_1914732262E3_.wvu.FilterData" localSheetId="0" hidden="1">'на 01.07.2019'!$A$7:$J$399</definedName>
    <definedName name="Z_1ADD4354_436F_41C7_AFD6_B73FA2D9BC20_.wvu.FilterData" localSheetId="0" hidden="1">'на 01.07.2019'!$A$7:$J$399</definedName>
    <definedName name="Z_1B413C41_F5DB_4793_803B_D278F6A0BE2C_.wvu.FilterData" localSheetId="0" hidden="1">'на 01.07.2019'!$A$7:$J$399</definedName>
    <definedName name="Z_1B943BCB_9609_428B_963E_E25F01748D7C_.wvu.FilterData" localSheetId="0" hidden="1">'на 01.07.2019'!$A$7:$J$399</definedName>
    <definedName name="Z_1BA0A829_1467_4894_A294_9BFD1EA8F94D_.wvu.FilterData" localSheetId="0" hidden="1">'на 01.07.2019'!$A$7:$J$399</definedName>
    <definedName name="Z_1C384A54_E3F0_4C1E_862E_6CD9154B364F_.wvu.FilterData" localSheetId="0" hidden="1">'на 01.07.2019'!$A$7:$J$399</definedName>
    <definedName name="Z_1C3DA4EF_3676_4683_84F0_1C41D26FFC16_.wvu.FilterData" localSheetId="0" hidden="1">'на 01.07.2019'!$A$7:$J$399</definedName>
    <definedName name="Z_1C3DF549_BEC3_47F7_8F0B_A96D42597ECF_.wvu.FilterData" localSheetId="0" hidden="1">'на 01.07.2019'!$A$7:$H$146</definedName>
    <definedName name="Z_1C681B2A_8932_44D9_BF50_EA5DBCC10436_.wvu.FilterData" localSheetId="0" hidden="1">'на 01.07.2019'!$A$7:$H$146</definedName>
    <definedName name="Z_1CB0764B_554D_4C09_98DC_8DED9FC27F03_.wvu.FilterData" localSheetId="0" hidden="1">'на 01.07.2019'!$A$7:$J$399</definedName>
    <definedName name="Z_1CB0CE3F_75F2_462B_8FE5_E94B0D7D6C1F_.wvu.FilterData" localSheetId="0" hidden="1">'на 01.07.2019'!$A$7:$J$399</definedName>
    <definedName name="Z_1CB5C523_AFA5_43A8_9C28_9F12CFE5BE65_.wvu.FilterData" localSheetId="0" hidden="1">'на 01.07.2019'!$A$7:$J$399</definedName>
    <definedName name="Z_1CEF9102_6C60_416B_8820_19DA6CA2FF8F_.wvu.FilterData" localSheetId="0" hidden="1">'на 01.07.2019'!$A$7:$J$399</definedName>
    <definedName name="Z_1D2C2901_70D8_494F_B885_AA5F7F9A1D2E_.wvu.FilterData" localSheetId="0" hidden="1">'на 01.07.2019'!$A$7:$J$399</definedName>
    <definedName name="Z_1D546444_6D70_47F2_86F2_EDA85896BE29_.wvu.FilterData" localSheetId="0" hidden="1">'на 01.07.2019'!$A$7:$J$399</definedName>
    <definedName name="Z_1D797472_1425_44E0_B821_543CF555289A_.wvu.FilterData" localSheetId="0" hidden="1">'на 01.07.2019'!$A$7:$J$399</definedName>
    <definedName name="Z_1E88DC95_DDEB_4EE8_8544_5724B1E6FA94_.wvu.FilterData" localSheetId="0" hidden="1">'на 01.07.2019'!$A$7:$J$399</definedName>
    <definedName name="Z_1F274A4D_4DCC_44CA_A1BD_90B7EE180486_.wvu.FilterData" localSheetId="0" hidden="1">'на 01.07.2019'!$A$7:$H$146</definedName>
    <definedName name="Z_1F6B5B08_FAE9_43CF_A27B_EE7ACD6D4DF6_.wvu.FilterData" localSheetId="0" hidden="1">'на 01.07.2019'!$A$7:$J$399</definedName>
    <definedName name="Z_1F6FF066_5CAF_4FE9_9ABD_85517853573D_.wvu.FilterData" localSheetId="0" hidden="1">'на 01.07.2019'!$A$7:$J$399</definedName>
    <definedName name="Z_1F885BC0_FA2D_45E9_BC66_C7BA68F6529B_.wvu.FilterData" localSheetId="0" hidden="1">'на 01.07.2019'!$A$7:$J$399</definedName>
    <definedName name="Z_1FD02FF0_4DBF_48AF_BE48_54893718170B_.wvu.FilterData" localSheetId="0" hidden="1">'на 01.07.2019'!$A$7:$J$399</definedName>
    <definedName name="Z_1FF678B1_7F2B_4362_81E7_D3C79ED64B95_.wvu.FilterData" localSheetId="0" hidden="1">'на 01.07.2019'!$A$7:$H$146</definedName>
    <definedName name="Z_202A973C_D681_42B4_9905_A37D128193B3_.wvu.FilterData" localSheetId="0" hidden="1">'на 01.07.2019'!$A$7:$J$399</definedName>
    <definedName name="Z_20461DED_BCEE_4284_A6DA_6F07C40C8239_.wvu.FilterData" localSheetId="0" hidden="1">'на 01.07.2019'!$A$7:$J$399</definedName>
    <definedName name="Z_20A3EB12_07C5_4317_9D11_7C0131FF1F02_.wvu.FilterData" localSheetId="0" hidden="1">'на 01.07.2019'!$A$7:$J$399</definedName>
    <definedName name="Z_215E0AF3_2FB9_4AD2_85EB_5BB3A76EA017_.wvu.FilterData" localSheetId="0" hidden="1">'на 01.07.2019'!$A$7:$J$399</definedName>
    <definedName name="Z_216AEA56_C079_4104_83C7_B22F3C2C4895_.wvu.FilterData" localSheetId="0" hidden="1">'на 01.07.2019'!$A$7:$H$146</definedName>
    <definedName name="Z_2181C7D4_AA52_40AC_A808_5D532F9A4DB9_.wvu.FilterData" localSheetId="0" hidden="1">'на 01.07.2019'!$A$7:$H$146</definedName>
    <definedName name="Z_222CB208_6EE7_4ACF_9056_A80606B8DEAE_.wvu.FilterData" localSheetId="0" hidden="1">'на 01.07.2019'!$A$7:$J$399</definedName>
    <definedName name="Z_22A3361C_6866_4206_B8FA_E848438D95B8_.wvu.FilterData" localSheetId="0" hidden="1">'на 01.07.2019'!$A$7:$H$146</definedName>
    <definedName name="Z_23D71F5A_A534_4F07_942A_44ED3D76C570_.wvu.FilterData" localSheetId="0" hidden="1">'на 01.07.2019'!$A$7:$J$399</definedName>
    <definedName name="Z_246D425F_E7DE_4F74_93E1_1CA6487BB7AF_.wvu.FilterData" localSheetId="0" hidden="1">'на 01.07.2019'!$A$7:$J$399</definedName>
    <definedName name="Z_24860D1B_9CB0_4DBB_9F9A_A7B23A9FBD9E_.wvu.FilterData" localSheetId="0" hidden="1">'на 01.07.2019'!$A$7:$J$399</definedName>
    <definedName name="Z_24D1D1DF_90B3_41D1_82E1_05DE887CC58D_.wvu.FilterData" localSheetId="0" hidden="1">'на 01.07.2019'!$A$7:$H$146</definedName>
    <definedName name="Z_24E5C1BC_322C_4FEF_B964_F0DCC04482C1_.wvu.Cols" localSheetId="0" hidden="1">'на 01.07.2019'!#REF!,'на 01.07.2019'!#REF!</definedName>
    <definedName name="Z_24E5C1BC_322C_4FEF_B964_F0DCC04482C1_.wvu.FilterData" localSheetId="0" hidden="1">'на 01.07.2019'!$A$7:$H$146</definedName>
    <definedName name="Z_24E5C1BC_322C_4FEF_B964_F0DCC04482C1_.wvu.Rows" localSheetId="0" hidden="1">'на 01.07.2019'!#REF!</definedName>
    <definedName name="Z_25997FFA_90F9_4B4A_8C73_3E119DFE9BDB_.wvu.FilterData" localSheetId="0" hidden="1">'на 01.07.2019'!$A$7:$J$399</definedName>
    <definedName name="Z_25DD804F_4FCB_49C0_B290_F226E6C8FC4D_.wvu.FilterData" localSheetId="0" hidden="1">'на 01.07.2019'!$A$7:$J$399</definedName>
    <definedName name="Z_25F305AA_6420_44FE_A658_6597DFDEDA7F_.wvu.FilterData" localSheetId="0" hidden="1">'на 01.07.2019'!$A$7:$J$399</definedName>
    <definedName name="Z_26390C63_E690_4CD6_B911_4F7F9CCE06AD_.wvu.FilterData" localSheetId="0" hidden="1">'на 01.07.2019'!$A$7:$J$399</definedName>
    <definedName name="Z_2647282E_5B25_4148_AAD9_72AB0A3F24C4_.wvu.FilterData" localSheetId="0" hidden="1">'на 01.07.2019'!$A$3:$K$183</definedName>
    <definedName name="Z_26E7CD7D_71FD_4075_B268_E6444384CE7D_.wvu.FilterData" localSheetId="0" hidden="1">'на 01.07.2019'!$A$7:$H$146</definedName>
    <definedName name="Z_271A6422_0558_45A4_90D0_4FBBFA0C466A_.wvu.FilterData" localSheetId="0" hidden="1">'на 01.07.2019'!$A$7:$J$399</definedName>
    <definedName name="Z_2751B79E_F60F_449F_9B1A_ED01F0EE4A3F_.wvu.FilterData" localSheetId="0" hidden="1">'на 01.07.2019'!$A$7:$J$399</definedName>
    <definedName name="Z_28008BE5_0693_468D_890E_2AE562EDDFCA_.wvu.FilterData" localSheetId="0" hidden="1">'на 01.07.2019'!$A$7:$H$146</definedName>
    <definedName name="Z_282F013D_E5B1_4C17_8727_7949891CEFC8_.wvu.FilterData" localSheetId="0" hidden="1">'на 01.07.2019'!$A$7:$J$399</definedName>
    <definedName name="Z_28E41E88_388C_4DFB_9AF5_1D40B3E9E104_.wvu.FilterData" localSheetId="0" hidden="1">'на 01.07.2019'!$A$7:$J$399</definedName>
    <definedName name="Z_28E4EEA1_2ECD_4F92_886B_4623628382D4_.wvu.FilterData" localSheetId="0" hidden="1">'на 01.07.2019'!$A$7:$J$399</definedName>
    <definedName name="Z_2932A736_9A81_4C2B_931E_457899534006_.wvu.FilterData" localSheetId="0" hidden="1">'на 01.07.2019'!$A$7:$J$399</definedName>
    <definedName name="Z_29A3F31E_AA0E_4520_83F3_6EDE69E47FB4_.wvu.FilterData" localSheetId="0" hidden="1">'на 01.07.2019'!$A$7:$J$399</definedName>
    <definedName name="Z_29D1C55E_0AE0_4CA9_A4C9_F358DEE7E9AD_.wvu.FilterData" localSheetId="0" hidden="1">'на 01.07.2019'!$A$7:$J$399</definedName>
    <definedName name="Z_29D71C82_2577_4FF3_9305_7EF7756DC376_.wvu.FilterData" localSheetId="0" hidden="1">'на 01.07.2019'!$A$7:$J$399</definedName>
    <definedName name="Z_2A075779_EE89_4995_9517_DAD5135FF513_.wvu.FilterData" localSheetId="0" hidden="1">'на 01.07.2019'!$A$7:$J$399</definedName>
    <definedName name="Z_2A1C394E_EC37_4AB7_9E3A_0759931D8CFD_.wvu.FilterData" localSheetId="0" hidden="1">'на 01.07.2019'!$A$7:$J$399</definedName>
    <definedName name="Z_2A567982_7892_4F86_A16D_3A26E4C78607_.wvu.FilterData" localSheetId="0" hidden="1">'на 01.07.2019'!$A$7:$J$399</definedName>
    <definedName name="Z_2A6F2DEB_E43C_4851_BD61_C2D3E4DD465D_.wvu.FilterData" localSheetId="0" hidden="1">'на 01.07.2019'!$A$7:$J$399</definedName>
    <definedName name="Z_2A9D3288_FE38_46DD_A0BD_6FD4437B54BF_.wvu.FilterData" localSheetId="0" hidden="1">'на 01.07.2019'!$A$7:$J$399</definedName>
    <definedName name="Z_2B4EF399_1F78_4650_9196_70339D27DB54_.wvu.FilterData" localSheetId="0" hidden="1">'на 01.07.2019'!$A$7:$J$399</definedName>
    <definedName name="Z_2B67E997_66AF_4883_9EE5_9876648FDDE9_.wvu.FilterData" localSheetId="0" hidden="1">'на 01.07.2019'!$A$7:$J$399</definedName>
    <definedName name="Z_2B6BAC9D_8ECF_4B5C_AEA7_CCE1C0524E55_.wvu.FilterData" localSheetId="0" hidden="1">'на 01.07.2019'!$A$7:$J$399</definedName>
    <definedName name="Z_2C029299_5EEC_4151_A9E2_241D31E08692_.wvu.FilterData" localSheetId="0" hidden="1">'на 01.07.2019'!$A$7:$J$399</definedName>
    <definedName name="Z_2C43A648_766E_499E_95B2_EA6F7EA791D4_.wvu.FilterData" localSheetId="0" hidden="1">'на 01.07.2019'!$A$7:$J$399</definedName>
    <definedName name="Z_2C47EAD7_6B0B_40AB_9599_0BF3302E35F1_.wvu.FilterData" localSheetId="0" hidden="1">'на 01.07.2019'!$A$7:$H$146</definedName>
    <definedName name="Z_2C83C5CF_2113_4A26_AC8F_B29994F8C20B_.wvu.FilterData" localSheetId="0" hidden="1">'на 01.07.2019'!$A$7:$J$399</definedName>
    <definedName name="Z_2CA13149_FCDD_4675_859E_83B5251A0804_.wvu.FilterData" localSheetId="0" hidden="1">'на 01.07.2019'!$A$7:$J$399</definedName>
    <definedName name="Z_2CD18B03_71F5_4B8A_8C6C_592F5A66335B_.wvu.FilterData" localSheetId="0" hidden="1">'на 01.07.2019'!$A$7:$J$399</definedName>
    <definedName name="Z_2D011736_53B8_48A8_8C2E_71DD995F6546_.wvu.FilterData" localSheetId="0" hidden="1">'на 01.07.2019'!$A$7:$J$399</definedName>
    <definedName name="Z_2D540280_F40F_4530_A32A_1FF2E78E7147_.wvu.FilterData" localSheetId="0" hidden="1">'на 01.07.2019'!$A$7:$J$399</definedName>
    <definedName name="Z_2D918A37_6905_4BEF_BC3A_DA45E968DAC3_.wvu.FilterData" localSheetId="0" hidden="1">'на 01.07.2019'!$A$7:$H$146</definedName>
    <definedName name="Z_2D97755C_B099_4001_9C5F_12A88788A461_.wvu.FilterData" localSheetId="0" hidden="1">'на 01.07.2019'!$A$7:$J$399</definedName>
    <definedName name="Z_2DCF6207_B24B_43F5_B844_6C1E92F9CADA_.wvu.FilterData" localSheetId="0" hidden="1">'на 01.07.2019'!$A$7:$J$399</definedName>
    <definedName name="Z_2DF88C31_E5A0_4DFE_877D_5A31D3992603_.wvu.Rows" localSheetId="0" hidden="1">'на 01.07.2019'!#REF!,'на 01.07.2019'!#REF!,'на 01.07.2019'!#REF!,'на 01.07.2019'!#REF!,'на 01.07.2019'!#REF!,'на 01.07.2019'!#REF!,'на 01.07.2019'!#REF!,'на 01.07.2019'!#REF!,'на 01.07.2019'!#REF!,'на 01.07.2019'!#REF!,'на 01.07.2019'!#REF!</definedName>
    <definedName name="Z_2F3BAFC5_8792_4BC0_833F_5CB9ACB14A14_.wvu.FilterData" localSheetId="0" hidden="1">'на 01.07.2019'!$A$7:$H$146</definedName>
    <definedName name="Z_2F3DE7DB_1DEA_4A0C_88EC_B05C9EEC768F_.wvu.FilterData" localSheetId="0" hidden="1">'на 01.07.2019'!$A$7:$J$399</definedName>
    <definedName name="Z_2F72C4E3_E946_4870_A59B_C47D17A3E8B0_.wvu.FilterData" localSheetId="0" hidden="1">'на 01.07.2019'!$A$7:$J$399</definedName>
    <definedName name="Z_2F7AC811_CA37_46E3_866E_6E10DF43054A_.wvu.FilterData" localSheetId="0" hidden="1">'на 01.07.2019'!$A$7:$J$399</definedName>
    <definedName name="Z_2FAB8F10_5F5A_4B70_9158_E79B14A6565A_.wvu.FilterData" localSheetId="0" hidden="1">'на 01.07.2019'!$A$7:$J$399</definedName>
    <definedName name="Z_300D3722_BC5B_4EFC_A306_CB3461E96075_.wvu.FilterData" localSheetId="0" hidden="1">'на 01.07.2019'!$A$7:$J$399</definedName>
    <definedName name="Z_30325303_BF31_42D5_AC1B_F6902B32CA33_.wvu.FilterData" localSheetId="0" hidden="1">'на 01.07.2019'!$A$7:$J$399</definedName>
    <definedName name="Z_308AF0B3_EE19_4841_BBC0_915C9A7203E9_.wvu.FilterData" localSheetId="0" hidden="1">'на 01.07.2019'!$A$7:$J$399</definedName>
    <definedName name="Z_30F94082_E7C8_4DE7_AE26_19B3A4317363_.wvu.FilterData" localSheetId="0" hidden="1">'на 01.07.2019'!$A$7:$J$399</definedName>
    <definedName name="Z_315B3829_E75D_48BB_A407_88A96C0D6A4B_.wvu.FilterData" localSheetId="0" hidden="1">'на 01.07.2019'!$A$7:$J$399</definedName>
    <definedName name="Z_3169E1B8_6971_4325_933B_3FDE2BEB6DA0_.wvu.FilterData" localSheetId="0" hidden="1">'на 01.07.2019'!$A$7:$J$399</definedName>
    <definedName name="Z_316B9C14_7546_49E5_A384_4190EC7682DE_.wvu.FilterData" localSheetId="0" hidden="1">'на 01.07.2019'!$A$7:$J$399</definedName>
    <definedName name="Z_31985263_3556_4B71_A26F_62706F49B320_.wvu.FilterData" localSheetId="0" hidden="1">'на 01.07.2019'!$A$7:$H$146</definedName>
    <definedName name="Z_31C5283F_7633_4B8A_ADD5_7EB245AE899F_.wvu.FilterData" localSheetId="0" hidden="1">'на 01.07.2019'!$A$7:$J$399</definedName>
    <definedName name="Z_31EABA3C_DD8D_46BF_85B1_09527EF8E816_.wvu.FilterData" localSheetId="0" hidden="1">'на 01.07.2019'!$A$7:$H$146</definedName>
    <definedName name="Z_320B1B6B_1198_44A6_8D72_260589D02390_.wvu.FilterData" localSheetId="0" hidden="1">'на 01.07.2019'!$A$7:$J$399</definedName>
    <definedName name="Z_328B1FBD_B9E0_4F8C_AA1F_438ED0F19823_.wvu.FilterData" localSheetId="0" hidden="1">'на 01.07.2019'!$A$7:$J$399</definedName>
    <definedName name="Z_32F81156_0F3B_49A8_B56D_9A01AA7C97FE_.wvu.FilterData" localSheetId="0" hidden="1">'на 01.07.2019'!$A$7:$J$399</definedName>
    <definedName name="Z_33081AFE_875F_4448_8DBB_C2288E582829_.wvu.FilterData" localSheetId="0" hidden="1">'на 01.07.2019'!$A$7:$J$399</definedName>
    <definedName name="Z_33725023_9491_4856_AC32_391D3DCA1E13_.wvu.FilterData" localSheetId="0" hidden="1">'на 01.07.2019'!$A$7:$J$399</definedName>
    <definedName name="Z_33995DBE_E7D5_4BC5_96C4_CB599185238D_.wvu.FilterData" localSheetId="0" hidden="1">'на 01.07.2019'!$A$7:$J$399</definedName>
    <definedName name="Z_33F06620_89E2_4BA8_BAB0_6A7070FEBD8A_.wvu.FilterData" localSheetId="0" hidden="1">'на 01.07.2019'!$A$7:$J$399</definedName>
    <definedName name="Z_34587A22_A707_48EC_A6D8_8CA0D443CB5A_.wvu.FilterData" localSheetId="0" hidden="1">'на 01.07.2019'!$A$7:$J$399</definedName>
    <definedName name="Z_349EEACA_C7A1_441E_BFE3_096E57329F7C_.wvu.FilterData" localSheetId="0" hidden="1">'на 01.07.2019'!$A$7:$J$399</definedName>
    <definedName name="Z_34E97F8E_B808_4C29_AFA8_24160BA8B576_.wvu.FilterData" localSheetId="0" hidden="1">'на 01.07.2019'!$A$7:$H$146</definedName>
    <definedName name="Z_354643EC_374D_4252_A3BA_624B9338CCF6_.wvu.FilterData" localSheetId="0" hidden="1">'на 01.07.2019'!$A$7:$J$399</definedName>
    <definedName name="Z_356902C5_CBA1_407E_849C_39B6CAAFCD34_.wvu.FilterData" localSheetId="0" hidden="1">'на 01.07.2019'!$A$7:$J$399</definedName>
    <definedName name="Z_356FBDD5_3775_4781_9E0A_901095CE6157_.wvu.FilterData" localSheetId="0" hidden="1">'на 01.07.2019'!$A$7:$J$399</definedName>
    <definedName name="Z_3597F15D_13FB_47E4_B2D7_0713796F1B32_.wvu.FilterData" localSheetId="0" hidden="1">'на 01.07.2019'!$A$7:$H$146</definedName>
    <definedName name="Z_35A82584_BCCD_413D_BF58_739C849379E3_.wvu.FilterData" localSheetId="0" hidden="1">'на 01.07.2019'!$A$7:$J$399</definedName>
    <definedName name="Z_36279478_DEDD_46A7_8B6D_9500CB65A35C_.wvu.FilterData" localSheetId="0" hidden="1">'на 01.07.2019'!$A$7:$H$146</definedName>
    <definedName name="Z_36282042_958F_4D98_9515_9E9271F26AA2_.wvu.FilterData" localSheetId="0" hidden="1">'на 01.07.2019'!$A$7:$H$146</definedName>
    <definedName name="Z_36483E9A_03E9_431F_B24B_73C77EA6547E_.wvu.FilterData" localSheetId="0" hidden="1">'на 01.07.2019'!$A$7:$J$399</definedName>
    <definedName name="Z_368728BB_F981_4DE3_8F4E_C77C2580C6B3_.wvu.FilterData" localSheetId="0" hidden="1">'на 01.07.2019'!$A$7:$J$399</definedName>
    <definedName name="Z_36AEB3FF_FCBC_4E21_8EFE_F20781816ED3_.wvu.FilterData" localSheetId="0" hidden="1">'на 01.07.2019'!$A$7:$H$146</definedName>
    <definedName name="Z_371CA4AD_891B_4B1D_9403_45AB26546607_.wvu.FilterData" localSheetId="0" hidden="1">'на 01.07.2019'!$A$7:$J$399</definedName>
    <definedName name="Z_375FD1ED_0F0C_4C78_AE3D_1D583BC74E47_.wvu.FilterData" localSheetId="0" hidden="1">'на 01.07.2019'!$A$7:$J$399</definedName>
    <definedName name="Z_3780FC5F_184E_406C_B40E_6BE29406408E_.wvu.FilterData" localSheetId="0" hidden="1">'на 01.07.2019'!$A$7:$J$399</definedName>
    <definedName name="Z_3789C719_2C4D_4FFB_B9EF_5AA095975824_.wvu.FilterData" localSheetId="0" hidden="1">'на 01.07.2019'!$A$7:$J$399</definedName>
    <definedName name="Z_37F8CE32_8CE8_4D95_9C0E_63112E6EFFE9_.wvu.Cols" localSheetId="0" hidden="1">'на 01.07.2019'!#REF!</definedName>
    <definedName name="Z_37F8CE32_8CE8_4D95_9C0E_63112E6EFFE9_.wvu.FilterData" localSheetId="0" hidden="1">'на 01.07.2019'!$A$7:$H$146</definedName>
    <definedName name="Z_37F8CE32_8CE8_4D95_9C0E_63112E6EFFE9_.wvu.PrintArea" localSheetId="0" hidden="1">'на 01.07.2019'!$A$1:$J$146</definedName>
    <definedName name="Z_37F8CE32_8CE8_4D95_9C0E_63112E6EFFE9_.wvu.PrintTitles" localSheetId="0" hidden="1">'на 01.07.2019'!$5:$8</definedName>
    <definedName name="Z_37F8CE32_8CE8_4D95_9C0E_63112E6EFFE9_.wvu.Rows" localSheetId="0" hidden="1">'на 01.07.2019'!#REF!,'на 01.07.2019'!#REF!,'на 01.07.2019'!#REF!,'на 01.07.2019'!#REF!,'на 01.07.2019'!#REF!,'на 01.07.2019'!#REF!,'на 01.07.2019'!#REF!,'на 01.07.2019'!#REF!,'на 01.07.2019'!#REF!,'на 01.07.2019'!#REF!,'на 01.07.2019'!#REF!,'на 01.07.2019'!#REF!,'на 01.07.2019'!#REF!,'на 01.07.2019'!#REF!,'на 01.07.2019'!#REF!,'на 01.07.2019'!#REF!,'на 01.07.2019'!#REF!</definedName>
    <definedName name="Z_386EE007_6994_4AA6_8824_D461BF01F1EA_.wvu.FilterData" localSheetId="0" hidden="1">'на 01.07.2019'!$A$7:$J$399</definedName>
    <definedName name="Z_394FB935_0201_44F8_9182_26C511D48F51_.wvu.FilterData" localSheetId="0" hidden="1">'на 01.07.2019'!$A$7:$J$399</definedName>
    <definedName name="Z_39897EE2_53F6_432A_9A7F_7DBB2FBB08E4_.wvu.FilterData" localSheetId="0" hidden="1">'на 01.07.2019'!$A$7:$J$399</definedName>
    <definedName name="Z_39BDB0EB_9BA4_409E_B505_137EC009426F_.wvu.FilterData" localSheetId="0" hidden="1">'на 01.07.2019'!$A$7:$J$399</definedName>
    <definedName name="Z_39C96D4E_1C4D_4F18_8517_A4E3C24B1712_.wvu.FilterData" localSheetId="0" hidden="1">'на 01.07.2019'!$A$7:$J$399</definedName>
    <definedName name="Z_3A08D49D_7322_4FD5_90D4_F8436B9BCFE3_.wvu.FilterData" localSheetId="0" hidden="1">'на 01.07.2019'!$A$7:$J$399</definedName>
    <definedName name="Z_3A152827_EFCD_4FCD_A4F0_81C604FF3F88_.wvu.FilterData" localSheetId="0" hidden="1">'на 01.07.2019'!$A$7:$J$399</definedName>
    <definedName name="Z_3A3C36BB_10E7_4C1E_B0B9_7B6ED7A3EB3A_.wvu.FilterData" localSheetId="0" hidden="1">'на 01.07.2019'!$A$7:$J$399</definedName>
    <definedName name="Z_3A3DB971_386F_40FA_8DD4_4A74AFE3B4C9_.wvu.FilterData" localSheetId="0" hidden="1">'на 01.07.2019'!$A$7:$J$399</definedName>
    <definedName name="Z_3AAEA08B_779A_471D_BFA0_0D98BF9A4FAD_.wvu.FilterData" localSheetId="0" hidden="1">'на 01.07.2019'!$A$7:$H$146</definedName>
    <definedName name="Z_3ABBA6B1_F69F_4AC7_8A6D_97A73D7030DF_.wvu.FilterData" localSheetId="0" hidden="1">'на 01.07.2019'!$A$7:$J$399</definedName>
    <definedName name="Z_3B9A8A09_51D3_4E7C_A285_7AC18DD1651A_.wvu.FilterData" localSheetId="0" hidden="1">'на 01.07.2019'!$A$7:$J$399</definedName>
    <definedName name="Z_3C664174_3E98_4762_A560_3810A313981F_.wvu.FilterData" localSheetId="0" hidden="1">'на 01.07.2019'!$A$7:$J$399</definedName>
    <definedName name="Z_3C9F72CF_10C2_48CF_BBB6_A2B9A1393F37_.wvu.FilterData" localSheetId="0" hidden="1">'на 01.07.2019'!$A$7:$H$146</definedName>
    <definedName name="Z_3CBCA6B7_5D7C_44A4_844A_26E2A61FDE86_.wvu.FilterData" localSheetId="0" hidden="1">'на 01.07.2019'!$A$7:$J$399</definedName>
    <definedName name="Z_3CF5067B_C0BF_4885_AAB9_F758BBB164A0_.wvu.FilterData" localSheetId="0" hidden="1">'на 01.07.2019'!$A$7:$J$399</definedName>
    <definedName name="Z_3D1280C8_646B_4BB2_862F_8A8207220C6A_.wvu.FilterData" localSheetId="0" hidden="1">'на 01.07.2019'!$A$7:$H$146</definedName>
    <definedName name="Z_3D221415_9606_4173_A756_975B19400305_.wvu.FilterData" localSheetId="0" hidden="1">'на 01.07.2019'!$A$7:$J$399</definedName>
    <definedName name="Z_3D4245D9_9AB3_43FE_97D0_205A6EA7E6E4_.wvu.FilterData" localSheetId="0" hidden="1">'на 01.07.2019'!$A$7:$J$399</definedName>
    <definedName name="Z_3D5A28D4_CB7B_405C_9FFF_EB22C14AB77F_.wvu.FilterData" localSheetId="0" hidden="1">'на 01.07.2019'!$A$7:$J$399</definedName>
    <definedName name="Z_3D6E136A_63AE_4912_A965_BD438229D989_.wvu.FilterData" localSheetId="0" hidden="1">'на 01.07.2019'!$A$7:$J$399</definedName>
    <definedName name="Z_3DB4F6FC_CE58_4083_A6ED_88DCB901BB99_.wvu.FilterData" localSheetId="0" hidden="1">'на 01.07.2019'!$A$7:$H$146</definedName>
    <definedName name="Z_3E14FD86_95B1_4D0E_A8F6_A4FFDE0E3FF0_.wvu.FilterData" localSheetId="0" hidden="1">'на 01.07.2019'!$A$7:$J$399</definedName>
    <definedName name="Z_3E7BBA27_FCB5_4D66_864C_8656009B9E88_.wvu.FilterData" localSheetId="0" hidden="1">'на 01.07.2019'!$A$3:$K$183</definedName>
    <definedName name="Z_3EEA7E1A_5F2B_4408_A34C_1F0223B5B245_.wvu.FilterData" localSheetId="0" hidden="1">'на 01.07.2019'!$A$7:$J$399</definedName>
    <definedName name="Z_3F0F098D_D998_48FD_BB26_7A5537CB4DC9_.wvu.FilterData" localSheetId="0" hidden="1">'на 01.07.2019'!$A$7:$J$399</definedName>
    <definedName name="Z_3F4E18FA_E0CE_43C2_A7F4_5CAE036892ED_.wvu.FilterData" localSheetId="0" hidden="1">'на 01.07.2019'!$A$7:$J$399</definedName>
    <definedName name="Z_3F7954D6_04C1_4B23_AE36_0FF9609A2280_.wvu.FilterData" localSheetId="0" hidden="1">'на 01.07.2019'!$A$7:$J$399</definedName>
    <definedName name="Z_3F839701_87D5_496C_AD9C_2B5AE5742513_.wvu.FilterData" localSheetId="0" hidden="1">'на 01.07.2019'!$A$7:$J$399</definedName>
    <definedName name="Z_3FE8ACF3_2097_4BA9_8230_2DBD30F09632_.wvu.FilterData" localSheetId="0" hidden="1">'на 01.07.2019'!$A$7:$J$399</definedName>
    <definedName name="Z_3FEA0B99_83A0_4934_91F1_66BC8E596ABB_.wvu.FilterData" localSheetId="0" hidden="1">'на 01.07.2019'!$A$7:$J$399</definedName>
    <definedName name="Z_3FEDCFF8_5450_469D_9A9E_38AB8819A083_.wvu.FilterData" localSheetId="0" hidden="1">'на 01.07.2019'!$A$7:$J$399</definedName>
    <definedName name="Z_402DFE3F_A5E1_41E8_BB4F_E3062FAE22D8_.wvu.FilterData" localSheetId="0" hidden="1">'на 01.07.2019'!$A$7:$J$399</definedName>
    <definedName name="Z_403313B7_B74E_4D03_8AB9_B2A52A5BA330_.wvu.FilterData" localSheetId="0" hidden="1">'на 01.07.2019'!$A$7:$H$146</definedName>
    <definedName name="Z_4055661A_C391_44E3_B71B_DF824D593415_.wvu.FilterData" localSheetId="0" hidden="1">'на 01.07.2019'!$A$7:$H$146</definedName>
    <definedName name="Z_413E8ADC_60FE_4AEB_A365_51405ED7DAEF_.wvu.FilterData" localSheetId="0" hidden="1">'на 01.07.2019'!$A$7:$J$399</definedName>
    <definedName name="Z_415B8653_FE9C_472E_85AE_9CFA9B00FD5E_.wvu.FilterData" localSheetId="0" hidden="1">'на 01.07.2019'!$A$7:$H$146</definedName>
    <definedName name="Z_418F9F46_9018_4AFC_A504_8CA60A905B83_.wvu.FilterData" localSheetId="0" hidden="1">'на 01.07.2019'!$A$7:$J$399</definedName>
    <definedName name="Z_41A2847A_411A_4D8D_8669_7A8FD6A7F9E8_.wvu.FilterData" localSheetId="0" hidden="1">'на 01.07.2019'!$A$7:$J$399</definedName>
    <definedName name="Z_41C6EAF5_F389_4A73_A5DF_3E2ABACB9DC1_.wvu.FilterData" localSheetId="0" hidden="1">'на 01.07.2019'!$A$7:$J$399</definedName>
    <definedName name="Z_422AF1DB_ADD9_4056_90D1_EF57FA0619FA_.wvu.FilterData" localSheetId="0" hidden="1">'на 01.07.2019'!$A$7:$J$399</definedName>
    <definedName name="Z_423AE2BD_6FE7_4E39_8400_BD8A00496896_.wvu.FilterData" localSheetId="0" hidden="1">'на 01.07.2019'!$A$7:$J$399</definedName>
    <definedName name="Z_42BF13A9_20A4_4030_912B_F63923E11DBF_.wvu.FilterData" localSheetId="0" hidden="1">'на 01.07.2019'!$A$7:$J$399</definedName>
    <definedName name="Z_4388DD05_A74C_4C1C_A344_6EEDB2F4B1B0_.wvu.FilterData" localSheetId="0" hidden="1">'на 01.07.2019'!$A$7:$H$146</definedName>
    <definedName name="Z_43F7D742_5383_4CCE_A058_3A12F3676DF6_.wvu.FilterData" localSheetId="0" hidden="1">'на 01.07.2019'!$A$7:$J$399</definedName>
    <definedName name="Z_445590C0_7350_4A17_AB85_F8DCF9494ECC_.wvu.FilterData" localSheetId="0" hidden="1">'на 01.07.2019'!$A$7:$H$146</definedName>
    <definedName name="Z_448249C8_AE56_4244_9A71_332B9BB563B1_.wvu.FilterData" localSheetId="0" hidden="1">'на 01.07.2019'!$A$7:$J$399</definedName>
    <definedName name="Z_4500807F_0E0F_40C0_A6A6_F5F607F7BCF2_.wvu.FilterData" localSheetId="0" hidden="1">'на 01.07.2019'!$A$7:$J$399</definedName>
    <definedName name="Z_4518508D_B738_485B_8F09_2B48028E59D4_.wvu.FilterData" localSheetId="0" hidden="1">'на 01.07.2019'!$A$7:$J$399</definedName>
    <definedName name="Z_45D27932_FD3D_46DE_B431_4E5606457D7F_.wvu.FilterData" localSheetId="0" hidden="1">'на 01.07.2019'!$A$7:$H$146</definedName>
    <definedName name="Z_45DE1976_7F07_4EB4_8A9C_FB72D060BEFA_.wvu.FilterData" localSheetId="0" hidden="1">'на 01.07.2019'!$A$7:$J$399</definedName>
    <definedName name="Z_45DE1976_7F07_4EB4_8A9C_FB72D060BEFA_.wvu.PrintArea" localSheetId="0" hidden="1">'на 01.07.2019'!$A$1:$J$184</definedName>
    <definedName name="Z_45DE1976_7F07_4EB4_8A9C_FB72D060BEFA_.wvu.PrintTitles" localSheetId="0" hidden="1">'на 01.07.2019'!$5:$8</definedName>
    <definedName name="Z_463F3E4B_81D6_4261_A251_5FB4227E67B1_.wvu.FilterData" localSheetId="0" hidden="1">'на 01.07.2019'!$A$7:$J$399</definedName>
    <definedName name="Z_4646AC6A_1AED_414D_9F5A_8C20F4393FAC_.wvu.FilterData" localSheetId="0" hidden="1">'на 01.07.2019'!$A$7:$J$399</definedName>
    <definedName name="Z_464A6675_A54C_47A6_87B3_7B4DF2961434_.wvu.FilterData" localSheetId="0" hidden="1">'на 01.07.2019'!$A$7:$J$399</definedName>
    <definedName name="Z_46710F25_253B_4E24_937C_29641ECA4F50_.wvu.FilterData" localSheetId="0" hidden="1">'на 01.07.2019'!$A$7:$J$399</definedName>
    <definedName name="Z_46EDADFA_EC35_46D3_9137_2B694BF910BA_.wvu.FilterData" localSheetId="0" hidden="1">'на 01.07.2019'!$A$7:$J$399</definedName>
    <definedName name="Z_474B57ED_4959_4C17_9ED5_42840CC1EF1F_.wvu.FilterData" localSheetId="0" hidden="1">'на 01.07.2019'!$A$7:$J$399</definedName>
    <definedName name="Z_4765959C_9F0B_44DF_B00A_10C6BB8CF204_.wvu.FilterData" localSheetId="0" hidden="1">'на 01.07.2019'!$A$7:$J$399</definedName>
    <definedName name="Z_476DBA6E_91D1_4913_8987_DE65424E41FC_.wvu.FilterData" localSheetId="0" hidden="1">'на 01.07.2019'!$A$7:$J$399</definedName>
    <definedName name="Z_477D6B5D_325A_45EE_9C5E_7F9C11D6E1EF_.wvu.FilterData" localSheetId="0" hidden="1">'на 01.07.2019'!$A$7:$J$399</definedName>
    <definedName name="Z_47A8A680_8C4D_4709_925D_1B1D9945DCD8_.wvu.FilterData" localSheetId="0" hidden="1">'на 01.07.2019'!$A$7:$J$399</definedName>
    <definedName name="Z_47BCB1EA_366A_4F56_B866_A7D2D6FB6413_.wvu.FilterData" localSheetId="0" hidden="1">'на 01.07.2019'!$A$7:$J$399</definedName>
    <definedName name="Z_47CE02E9_7BC4_47FC_9B44_1B5CC8466C98_.wvu.FilterData" localSheetId="0" hidden="1">'на 01.07.2019'!$A$7:$J$399</definedName>
    <definedName name="Z_47DE35B6_B347_4C65_8E49_C2008CA773EB_.wvu.FilterData" localSheetId="0" hidden="1">'на 01.07.2019'!$A$7:$H$146</definedName>
    <definedName name="Z_47E54F1A_929E_4350_846F_D427E0D466DD_.wvu.FilterData" localSheetId="0" hidden="1">'на 01.07.2019'!$A$7:$J$399</definedName>
    <definedName name="Z_486156AC_4370_4C02_BA8A_CB9B49D1A8EC_.wvu.FilterData" localSheetId="0" hidden="1">'на 01.07.2019'!$A$7:$J$399</definedName>
    <definedName name="Z_4861CA5D_AAF5_4F79_B1FC_28136A948C67_.wvu.FilterData" localSheetId="0" hidden="1">'на 01.07.2019'!$A$7:$J$399</definedName>
    <definedName name="Z_490A2F1C_31D3_46A4_90C2_4FE00A2A3110_.wvu.FilterData" localSheetId="0" hidden="1">'на 01.07.2019'!$A$7:$J$399</definedName>
    <definedName name="Z_494248FA_238D_478D_A4F9_307A931FFEE2_.wvu.FilterData" localSheetId="0" hidden="1">'на 01.07.2019'!$A$7:$J$399</definedName>
    <definedName name="Z_495CB41C_9D74_45FB_9A3C_30411D304A3A_.wvu.FilterData" localSheetId="0" hidden="1">'на 01.07.2019'!$A$7:$J$399</definedName>
    <definedName name="Z_49C7329D_3247_4713_BC9A_64F0EE2B0B3C_.wvu.FilterData" localSheetId="0" hidden="1">'на 01.07.2019'!$A$7:$J$399</definedName>
    <definedName name="Z_49E10B09_97E3_41C9_892E_7D9C5DFF5740_.wvu.FilterData" localSheetId="0" hidden="1">'на 01.07.2019'!$A$7:$J$399</definedName>
    <definedName name="Z_49F2D403_965E_4EAD_9917_761D5083F09E_.wvu.FilterData" localSheetId="0" hidden="1">'на 01.07.2019'!$A$7:$J$399</definedName>
    <definedName name="Z_4A659025_264B_4535_9CC0_B58EAC1CFB45_.wvu.FilterData" localSheetId="0" hidden="1">'на 01.07.2019'!$A$7:$J$399</definedName>
    <definedName name="Z_4A8D74AF_6B6C_4239_9EC3_301119213646_.wvu.FilterData" localSheetId="0" hidden="1">'на 01.07.2019'!$A$7:$J$399</definedName>
    <definedName name="Z_4AE61192_90D6_4C2B_9424_00320246C826_.wvu.FilterData" localSheetId="0" hidden="1">'на 01.07.2019'!$A$7:$J$399</definedName>
    <definedName name="Z_4AF0FF7E_D940_4246_AB71_AC8FEDA2EF24_.wvu.FilterData" localSheetId="0" hidden="1">'на 01.07.2019'!$A$7:$J$399</definedName>
    <definedName name="Z_4BB7905C_0E11_42F1_848D_90186131796A_.wvu.FilterData" localSheetId="0" hidden="1">'на 01.07.2019'!$A$7:$H$146</definedName>
    <definedName name="Z_4BE15B2D_077F_41A8_A21C_AB77D19D57D3_.wvu.FilterData" localSheetId="0" hidden="1">'на 01.07.2019'!$A$7:$J$399</definedName>
    <definedName name="Z_4C1FE39D_945F_4F14_94DF_F69B283DCD9F_.wvu.FilterData" localSheetId="0" hidden="1">'на 01.07.2019'!$A$7:$H$146</definedName>
    <definedName name="Z_4CA010EE_9FB5_4C7E_A14E_34EFE4C7E4F1_.wvu.FilterData" localSheetId="0" hidden="1">'на 01.07.2019'!$A$7:$J$399</definedName>
    <definedName name="Z_4CEB490B_58FB_4CA0_AAF2_63178FECD849_.wvu.FilterData" localSheetId="0" hidden="1">'на 01.07.2019'!$A$7:$J$399</definedName>
    <definedName name="Z_4DBA5214_E42E_4E7C_B43C_190A2BF79ACC_.wvu.FilterData" localSheetId="0" hidden="1">'на 01.07.2019'!$A$7:$J$399</definedName>
    <definedName name="Z_4DC9D79A_8761_4284_BFE5_DFE7738AB4F8_.wvu.FilterData" localSheetId="0" hidden="1">'на 01.07.2019'!$A$7:$J$399</definedName>
    <definedName name="Z_4DF21929_63B0_45D6_9063_EE3D75E46DF0_.wvu.FilterData" localSheetId="0" hidden="1">'на 01.07.2019'!$A$7:$J$399</definedName>
    <definedName name="Z_4E70B456_53A6_4A9B_B0D8_E54D21A50BAA_.wvu.FilterData" localSheetId="0" hidden="1">'на 01.07.2019'!$A$7:$J$399</definedName>
    <definedName name="Z_4EB9A2EB_6EC6_4AFE_AFFA_537868B4F130_.wvu.FilterData" localSheetId="0" hidden="1">'на 01.07.2019'!$A$7:$J$399</definedName>
    <definedName name="Z_4EF3C623_C372_46C1_AA60_4AC85C37C9F2_.wvu.FilterData" localSheetId="0" hidden="1">'на 01.07.2019'!$A$7:$J$399</definedName>
    <definedName name="Z_4F08029A_B8F0_4DA4_87B0_16FDC76C4FA3_.wvu.FilterData" localSheetId="0" hidden="1">'на 01.07.2019'!$A$7:$J$399</definedName>
    <definedName name="Z_4FA4A69A_6589_44A8_8710_9041295BCBA3_.wvu.FilterData" localSheetId="0" hidden="1">'на 01.07.2019'!$A$7:$J$399</definedName>
    <definedName name="Z_4FE18469_4F1B_4C4F_94F8_2337C288BBDA_.wvu.FilterData" localSheetId="0" hidden="1">'на 01.07.2019'!$A$7:$J$399</definedName>
    <definedName name="Z_5039ACE2_215B_49F3_AC23_F5E171EB2E04_.wvu.FilterData" localSheetId="0" hidden="1">'на 01.07.2019'!$A$7:$J$399</definedName>
    <definedName name="Z_50C7EE06_D3E5_466A_B02E_784815AC69C9_.wvu.FilterData" localSheetId="0" hidden="1">'на 01.07.2019'!$A$7:$J$399</definedName>
    <definedName name="Z_50F270BE_8CE5_4CA8_ACB0_0FE221C0502F_.wvu.FilterData" localSheetId="0" hidden="1">'на 01.07.2019'!$A$7:$J$399</definedName>
    <definedName name="Z_512708F0_FC6D_4404_BE68_DA23201791B7_.wvu.FilterData" localSheetId="0" hidden="1">'на 01.07.2019'!$A$7:$J$399</definedName>
    <definedName name="Z_51637613_0EB8_43CA_A073_E9BDD29429FF_.wvu.FilterData" localSheetId="0" hidden="1">'на 01.07.2019'!$A$7:$J$399</definedName>
    <definedName name="Z_51BD5A76_12FD_4D74_BB88_134070337907_.wvu.FilterData" localSheetId="0" hidden="1">'на 01.07.2019'!$A$7:$J$399</definedName>
    <definedName name="Z_5211D146_D07B_4B5D_8712_916865134037_.wvu.FilterData" localSheetId="0" hidden="1">'на 01.07.2019'!$A$7:$J$399</definedName>
    <definedName name="Z_5253E1E1_F351_4BC1_B2DF_DE6F6B57B558_.wvu.FilterData" localSheetId="0" hidden="1">'на 01.07.2019'!$A$7:$J$399</definedName>
    <definedName name="Z_529A9D10_2BB0_46A7_944D_8ECDFA0395B8_.wvu.FilterData" localSheetId="0" hidden="1">'на 01.07.2019'!$A$7:$J$399</definedName>
    <definedName name="Z_52ACD1DE_5C8C_419B_897D_A938C2151D22_.wvu.FilterData" localSheetId="0" hidden="1">'на 01.07.2019'!$A$7:$J$399</definedName>
    <definedName name="Z_52C40832_4D48_45A4_B802_95C62DCB5A61_.wvu.FilterData" localSheetId="0" hidden="1">'на 01.07.2019'!$A$7:$H$146</definedName>
    <definedName name="Z_53011515_95F3_4C88_88B6_C1D6475FC303_.wvu.FilterData" localSheetId="0" hidden="1">'на 01.07.2019'!$A$7:$J$399</definedName>
    <definedName name="Z_539CB3DF_9B66_4BE7_9074_8CE0405EB8A6_.wvu.Cols" localSheetId="0" hidden="1">'на 01.07.2019'!#REF!,'на 01.07.2019'!#REF!</definedName>
    <definedName name="Z_539CB3DF_9B66_4BE7_9074_8CE0405EB8A6_.wvu.FilterData" localSheetId="0" hidden="1">'на 01.07.2019'!$A$7:$J$399</definedName>
    <definedName name="Z_539CB3DF_9B66_4BE7_9074_8CE0405EB8A6_.wvu.PrintArea" localSheetId="0" hidden="1">'на 01.07.2019'!$A$1:$J$178</definedName>
    <definedName name="Z_539CB3DF_9B66_4BE7_9074_8CE0405EB8A6_.wvu.PrintTitles" localSheetId="0" hidden="1">'на 01.07.2019'!$5:$8</definedName>
    <definedName name="Z_543FDC9E_DC95_4C7A_84E4_76AA766A82EF_.wvu.FilterData" localSheetId="0" hidden="1">'на 01.07.2019'!$A$7:$J$399</definedName>
    <definedName name="Z_54703B32_BADE_4A70_9C97_888CD74744A0_.wvu.FilterData" localSheetId="0" hidden="1">'на 01.07.2019'!$A$7:$J$399</definedName>
    <definedName name="Z_54998E4E_243D_4810_826F_6D61E2FD7B80_.wvu.FilterData" localSheetId="0" hidden="1">'на 01.07.2019'!$A$7:$J$399</definedName>
    <definedName name="Z_54BA7F95_777A_45AD_95C4_BDBF7D83E6C8_.wvu.FilterData" localSheetId="0" hidden="1">'на 01.07.2019'!$A$7:$J$399</definedName>
    <definedName name="Z_55266A36_B6A9_42E1_8467_17D14F12BABD_.wvu.FilterData" localSheetId="0" hidden="1">'на 01.07.2019'!$A$7:$H$146</definedName>
    <definedName name="Z_55F24CBB_212F_42F4_BB98_92561BDA95C3_.wvu.FilterData" localSheetId="0" hidden="1">'на 01.07.2019'!$A$7:$J$399</definedName>
    <definedName name="Z_564F82E8_8306_4799_B1F9_06B1FD1FB16E_.wvu.FilterData" localSheetId="0" hidden="1">'на 01.07.2019'!$A$3:$K$183</definedName>
    <definedName name="Z_565A1A16_6A4F_4794_B3C1_1808DC7E86C0_.wvu.FilterData" localSheetId="0" hidden="1">'на 01.07.2019'!$A$7:$H$146</definedName>
    <definedName name="Z_568C3823_FEE7_49C8_B4CF_3D48541DA65C_.wvu.FilterData" localSheetId="0" hidden="1">'на 01.07.2019'!$A$7:$H$146</definedName>
    <definedName name="Z_5696C387_34DF_4BED_BB60_2D85436D9DA8_.wvu.FilterData" localSheetId="0" hidden="1">'на 01.07.2019'!$A$7:$J$399</definedName>
    <definedName name="Z_56C18D87_C587_43F7_9147_D7827AADF66D_.wvu.FilterData" localSheetId="0" hidden="1">'на 01.07.2019'!$A$7:$H$146</definedName>
    <definedName name="Z_5729DC83_8713_4B21_9D2C_8A74D021747E_.wvu.FilterData" localSheetId="0" hidden="1">'на 01.07.2019'!$A$7:$H$146</definedName>
    <definedName name="Z_5730431A_42FA_4886_8F76_DA9C1179F65B_.wvu.FilterData" localSheetId="0" hidden="1">'на 01.07.2019'!$A$7:$J$399</definedName>
    <definedName name="Z_58270B81_2C5A_44D4_84D8_B29B6BA03243_.wvu.FilterData" localSheetId="0" hidden="1">'на 01.07.2019'!$A$7:$H$146</definedName>
    <definedName name="Z_5834E280_FA37_4F43_B5D8_B8D5A97A4524_.wvu.FilterData" localSheetId="0" hidden="1">'на 01.07.2019'!$A$7:$J$399</definedName>
    <definedName name="Z_58A2BFA9_7803_4AA8_99E8_85AF5847A611_.wvu.FilterData" localSheetId="0" hidden="1">'на 01.07.2019'!$A$7:$J$399</definedName>
    <definedName name="Z_58BFA8D4_CF88_4C84_B35F_981C21093C49_.wvu.FilterData" localSheetId="0" hidden="1">'на 01.07.2019'!$A$7:$J$399</definedName>
    <definedName name="Z_58EAD7A7_C312_4E53_9D90_6DB268F00AAE_.wvu.FilterData" localSheetId="0" hidden="1">'на 01.07.2019'!$A$7:$J$399</definedName>
    <definedName name="Z_59074C03_1A19_4344_8FE1_916D5A98CD29_.wvu.FilterData" localSheetId="0" hidden="1">'на 01.07.2019'!$A$7:$J$399</definedName>
    <definedName name="Z_593FC661_D3C9_4D5B_9F7F_4FD8BB281A5E_.wvu.FilterData" localSheetId="0" hidden="1">'на 01.07.2019'!$A$7:$J$399</definedName>
    <definedName name="Z_59F91900_CAE9_4608_97BE_FBC0993C389F_.wvu.FilterData" localSheetId="0" hidden="1">'на 01.07.2019'!$A$7:$H$146</definedName>
    <definedName name="Z_5A0826D2_48E8_4049_87EB_8011A792B32A_.wvu.FilterData" localSheetId="0" hidden="1">'на 01.07.2019'!$A$7:$J$399</definedName>
    <definedName name="Z_5AC843E8_BE7D_4B69_82E5_622B40389D76_.wvu.FilterData" localSheetId="0" hidden="1">'на 01.07.2019'!$A$7:$J$399</definedName>
    <definedName name="Z_5AED1EEB_F2BD_4EA8_B85A_ECC7CA9EB0BB_.wvu.FilterData" localSheetId="0" hidden="1">'на 01.07.2019'!$A$7:$J$399</definedName>
    <definedName name="Z_5B201F9D_0EC3_499C_A33C_1C4C3BFDAC63_.wvu.FilterData" localSheetId="0" hidden="1">'на 01.07.2019'!$A$7:$J$399</definedName>
    <definedName name="Z_5B530939_3820_4F41_B6AF_D342046937E2_.wvu.FilterData" localSheetId="0" hidden="1">'на 01.07.2019'!$A$7:$J$399</definedName>
    <definedName name="Z_5B6D98E6_8929_4747_9889_173EDC254AC0_.wvu.FilterData" localSheetId="0" hidden="1">'на 01.07.2019'!$A$7:$J$399</definedName>
    <definedName name="Z_5B8F35C7_BACE_46B7_A289_D37993E37EE6_.wvu.FilterData" localSheetId="0" hidden="1">'на 01.07.2019'!$A$7:$J$399</definedName>
    <definedName name="Z_5C13A1A0_C535_4639_90BE_9B5D72B8AEDB_.wvu.FilterData" localSheetId="0" hidden="1">'на 01.07.2019'!$A$7:$H$146</definedName>
    <definedName name="Z_5C253E80_F3BD_4FE4_AB93_2FEE92134E33_.wvu.FilterData" localSheetId="0" hidden="1">'на 01.07.2019'!$A$7:$J$399</definedName>
    <definedName name="Z_5C519772_2A20_4B5B_841B_37C4DE3DF25F_.wvu.FilterData" localSheetId="0" hidden="1">'на 01.07.2019'!$A$7:$J$399</definedName>
    <definedName name="Z_5CDE7466_9008_4EE8_8F19_E26D937B15F6_.wvu.FilterData" localSheetId="0" hidden="1">'на 01.07.2019'!$A$7:$H$146</definedName>
    <definedName name="Z_5D02AC07_9DDA_4DED_8BC0_7F56C2780A3D_.wvu.FilterData" localSheetId="0" hidden="1">'на 01.07.2019'!$A$7:$J$399</definedName>
    <definedName name="Z_5D1A8E24_0858_4B4C_9A88_78819F5A1F0E_.wvu.FilterData" localSheetId="0" hidden="1">'на 01.07.2019'!$A$7:$J$399</definedName>
    <definedName name="Z_5E8319AA_70BE_4A15_908D_5BB7BC61D3F7_.wvu.FilterData" localSheetId="0" hidden="1">'на 01.07.2019'!$A$7:$J$399</definedName>
    <definedName name="Z_5EB104F4_627D_44E7_960F_6C67063C7D09_.wvu.FilterData" localSheetId="0" hidden="1">'на 01.07.2019'!$A$7:$J$399</definedName>
    <definedName name="Z_5EB1B5BB_79BE_4318_9140_3FA31802D519_.wvu.FilterData" localSheetId="0" hidden="1">'на 01.07.2019'!$A$7:$J$399</definedName>
    <definedName name="Z_5EB1B5BB_79BE_4318_9140_3FA31802D519_.wvu.PrintArea" localSheetId="0" hidden="1">'на 01.07.2019'!$A$1:$J$178</definedName>
    <definedName name="Z_5EB1B5BB_79BE_4318_9140_3FA31802D519_.wvu.PrintTitles" localSheetId="0" hidden="1">'на 01.07.2019'!$5:$8</definedName>
    <definedName name="Z_5FB953A5_71FF_4056_AF98_C9D06FF0EDF3_.wvu.Cols" localSheetId="0" hidden="1">'на 01.07.2019'!#REF!,'на 01.07.2019'!#REF!</definedName>
    <definedName name="Z_5FB953A5_71FF_4056_AF98_C9D06FF0EDF3_.wvu.FilterData" localSheetId="0" hidden="1">'на 01.07.2019'!$A$7:$J$399</definedName>
    <definedName name="Z_5FB953A5_71FF_4056_AF98_C9D06FF0EDF3_.wvu.PrintArea" localSheetId="0" hidden="1">'на 01.07.2019'!$A$1:$J$178</definedName>
    <definedName name="Z_5FB953A5_71FF_4056_AF98_C9D06FF0EDF3_.wvu.PrintTitles" localSheetId="0" hidden="1">'на 01.07.2019'!$5:$8</definedName>
    <definedName name="Z_6011A554_E1A4_465F_9A01_E0469A86D44D_.wvu.FilterData" localSheetId="0" hidden="1">'на 01.07.2019'!$A$7:$J$399</definedName>
    <definedName name="Z_60155C64_695E_458C_BBFE_B89C53118803_.wvu.FilterData" localSheetId="0" hidden="1">'на 01.07.2019'!$A$7:$J$399</definedName>
    <definedName name="Z_60657231_C99E_4191_A90E_C546FB588843_.wvu.FilterData" localSheetId="0" hidden="1">'на 01.07.2019'!$A$7:$H$146</definedName>
    <definedName name="Z_6068C3FF_17AA_48A5_A88B_2523CBAC39AE_.wvu.FilterData" localSheetId="0" hidden="1">'на 01.07.2019'!$A$7:$J$399</definedName>
    <definedName name="Z_6068C3FF_17AA_48A5_A88B_2523CBAC39AE_.wvu.PrintArea" localSheetId="0" hidden="1">'на 01.07.2019'!$A$1:$J$184</definedName>
    <definedName name="Z_6068C3FF_17AA_48A5_A88B_2523CBAC39AE_.wvu.PrintTitles" localSheetId="0" hidden="1">'на 01.07.2019'!$5:$8</definedName>
    <definedName name="Z_6096DF59_5639_431F_ACAA_6E74367471D4_.wvu.FilterData" localSheetId="0" hidden="1">'на 01.07.2019'!$A$7:$J$399</definedName>
    <definedName name="Z_60B33E92_3815_4061_91AA_8E38B8895054_.wvu.FilterData" localSheetId="0" hidden="1">'на 01.07.2019'!$A$7:$H$146</definedName>
    <definedName name="Z_61D3C2BE_E5C3_4670_8A8C_5EA015D7BE13_.wvu.FilterData" localSheetId="0" hidden="1">'на 01.07.2019'!$A$7:$J$399</definedName>
    <definedName name="Z_61FEE2C2_8D13_4755_8517_9B75B80FA4B1_.wvu.FilterData" localSheetId="0" hidden="1">'на 01.07.2019'!$A$7:$J$399</definedName>
    <definedName name="Z_6246324E_D224_4FAC_8C67_F9370E7D77EB_.wvu.FilterData" localSheetId="0" hidden="1">'на 01.07.2019'!$A$7:$J$399</definedName>
    <definedName name="Z_62534477_13C5_437C_87A9_3525FC60CE4D_.wvu.FilterData" localSheetId="0" hidden="1">'на 01.07.2019'!$A$7:$J$399</definedName>
    <definedName name="Z_62691467_BD46_47AE_A6DF_52CBD0D9817B_.wvu.FilterData" localSheetId="0" hidden="1">'на 01.07.2019'!$A$7:$H$146</definedName>
    <definedName name="Z_62C4D5B7_88F6_4885_99F7_CBFA0AACC2D9_.wvu.FilterData" localSheetId="0" hidden="1">'на 01.07.2019'!$A$7:$J$399</definedName>
    <definedName name="Z_62E7809F_D5DF_4BC1_AEFF_718779E2F7F6_.wvu.FilterData" localSheetId="0" hidden="1">'на 01.07.2019'!$A$7:$J$399</definedName>
    <definedName name="Z_62F28655_B8A8_45AE_A142_E93FF8C032BD_.wvu.FilterData" localSheetId="0" hidden="1">'на 01.07.2019'!$A$7:$J$399</definedName>
    <definedName name="Z_62F2B5AA_C3D1_4669_A4A0_184285923B8F_.wvu.FilterData" localSheetId="0" hidden="1">'на 01.07.2019'!$A$7:$J$399</definedName>
    <definedName name="Z_636DA917_E508_45C7_B31A_50C91F940D46_.wvu.FilterData" localSheetId="0" hidden="1">'на 01.07.2019'!$A$7:$J$399</definedName>
    <definedName name="Z_63720CAA_47FE_4977_B082_29E1534276C7_.wvu.FilterData" localSheetId="0" hidden="1">'на 01.07.2019'!$A$7:$J$399</definedName>
    <definedName name="Z_638AAAE8_8FF2_44D0_A160_BB2A9AEB5B72_.wvu.FilterData" localSheetId="0" hidden="1">'на 01.07.2019'!$A$7:$H$146</definedName>
    <definedName name="Z_63D45DC6_0D62_438A_9069_0A4378090381_.wvu.FilterData" localSheetId="0" hidden="1">'на 01.07.2019'!$A$7:$H$146</definedName>
    <definedName name="Z_647EE6A0_6C8D_4FBF_BCF1_907D60975A5A_.wvu.FilterData" localSheetId="0" hidden="1">'на 01.07.2019'!$A$7:$J$399</definedName>
    <definedName name="Z_648AB040_BD0E_49A1_BA40_87D3D9C0BA55_.wvu.FilterData" localSheetId="0" hidden="1">'на 01.07.2019'!$A$7:$J$399</definedName>
    <definedName name="Z_649E5CE3_4976_49D9_83DA_4E57FFC714BF_.wvu.Cols" localSheetId="0" hidden="1">'на 01.07.2019'!#REF!</definedName>
    <definedName name="Z_649E5CE3_4976_49D9_83DA_4E57FFC714BF_.wvu.FilterData" localSheetId="0" hidden="1">'на 01.07.2019'!$A$7:$J$399</definedName>
    <definedName name="Z_649E5CE3_4976_49D9_83DA_4E57FFC714BF_.wvu.PrintArea" localSheetId="0" hidden="1">'на 01.07.2019'!$A$1:$J$182</definedName>
    <definedName name="Z_649E5CE3_4976_49D9_83DA_4E57FFC714BF_.wvu.PrintTitles" localSheetId="0" hidden="1">'на 01.07.2019'!$5:$8</definedName>
    <definedName name="Z_64C01F03_E840_4B6E_960F_5E13E0981676_.wvu.FilterData" localSheetId="0" hidden="1">'на 01.07.2019'!$A$7:$J$399</definedName>
    <definedName name="Z_65F8B16B_220F_4FC8_86A4_6BDB56CB5C59_.wvu.FilterData" localSheetId="0" hidden="1">'на 01.07.2019'!$A$3:$K$183</definedName>
    <definedName name="Z_6654CD2E_14AE_4299_8801_306919BA9D32_.wvu.FilterData" localSheetId="0" hidden="1">'на 01.07.2019'!$A$7:$J$399</definedName>
    <definedName name="Z_66550ABE_0FE4_4071_B1FA_6163FA599414_.wvu.FilterData" localSheetId="0" hidden="1">'на 01.07.2019'!$A$7:$J$399</definedName>
    <definedName name="Z_6656F77C_55F8_4E1C_A222_2E884838D2F2_.wvu.FilterData" localSheetId="0" hidden="1">'на 01.07.2019'!$A$7:$J$399</definedName>
    <definedName name="Z_66EE8E68_84F1_44B5_B60B_7ED67214A421_.wvu.FilterData" localSheetId="0" hidden="1">'на 01.07.2019'!$A$7:$J$399</definedName>
    <definedName name="Z_67A1158E_8E10_4053_B044_B8AB7C784C01_.wvu.FilterData" localSheetId="0" hidden="1">'на 01.07.2019'!$A$7:$J$399</definedName>
    <definedName name="Z_67ADFAE6_A9AF_44D7_8539_93CD0F6B7849_.wvu.FilterData" localSheetId="0" hidden="1">'на 01.07.2019'!$A$7:$J$399</definedName>
    <definedName name="Z_67ADFAE6_A9AF_44D7_8539_93CD0F6B7849_.wvu.PrintArea" localSheetId="0" hidden="1">'на 01.07.2019'!$A$1:$J$198</definedName>
    <definedName name="Z_67ADFAE6_A9AF_44D7_8539_93CD0F6B7849_.wvu.PrintTitles" localSheetId="0" hidden="1">'на 01.07.2019'!$5:$8</definedName>
    <definedName name="Z_67ADFAE6_A9AF_44D7_8539_93CD0F6B7849_.wvu.Rows" localSheetId="0" hidden="1">'на 01.07.2019'!$92:$92</definedName>
    <definedName name="Z_68543727_5837_47F3_A17E_A06AE03143F0_.wvu.FilterData" localSheetId="0" hidden="1">'на 01.07.2019'!$A$7:$J$399</definedName>
    <definedName name="Z_6901CD30_42B7_4EC1_AF54_8AB710BFE495_.wvu.FilterData" localSheetId="0" hidden="1">'на 01.07.2019'!$A$7:$J$399</definedName>
    <definedName name="Z_69321B6F_CF2A_4DAB_82CF_8CAAD629F257_.wvu.FilterData" localSheetId="0" hidden="1">'на 01.07.2019'!$A$7:$J$399</definedName>
    <definedName name="Z_6A19F32A_B160_4483_91DD_03217B777DF3_.wvu.FilterData" localSheetId="0" hidden="1">'на 01.07.2019'!$A$7:$J$399</definedName>
    <definedName name="Z_6A3BD144_0140_4ADD_AD88_B274AA069B37_.wvu.FilterData" localSheetId="0" hidden="1">'на 01.07.2019'!$A$7:$J$399</definedName>
    <definedName name="Z_6B30174D_06F6_400C_8FE4_A489A229C982_.wvu.FilterData" localSheetId="0" hidden="1">'на 01.07.2019'!$A$7:$J$399</definedName>
    <definedName name="Z_6B9F1A4E_485B_421D_A44C_0AAE5901E28D_.wvu.FilterData" localSheetId="0" hidden="1">'на 01.07.2019'!$A$7:$J$399</definedName>
    <definedName name="Z_6BE4E62B_4F97_4F96_9638_8ADCE8F932B1_.wvu.FilterData" localSheetId="0" hidden="1">'на 01.07.2019'!$A$7:$H$146</definedName>
    <definedName name="Z_6BE735CC_AF2E_4F67_B22D_A8AB001D3353_.wvu.FilterData" localSheetId="0" hidden="1">'на 01.07.2019'!$A$7:$H$146</definedName>
    <definedName name="Z_6C574B3A_CBDC_4063_B039_06E2BE768645_.wvu.FilterData" localSheetId="0" hidden="1">'на 01.07.2019'!$A$7:$J$399</definedName>
    <definedName name="Z_6CF84B0C_144A_4CF4_A34E_B9147B738037_.wvu.FilterData" localSheetId="0" hidden="1">'на 01.07.2019'!$A$7:$H$146</definedName>
    <definedName name="Z_6D091BF8_3118_4C66_BFCF_A396B92963B0_.wvu.FilterData" localSheetId="0" hidden="1">'на 01.07.2019'!$A$7:$J$399</definedName>
    <definedName name="Z_6D692D1F_2186_4B62_878B_AABF13F25116_.wvu.FilterData" localSheetId="0" hidden="1">'на 01.07.2019'!$A$7:$J$399</definedName>
    <definedName name="Z_6D7CFBF1_75D3_41F3_8694_AE4E45FE6F72_.wvu.FilterData" localSheetId="0" hidden="1">'на 01.07.2019'!$A$7:$J$399</definedName>
    <definedName name="Z_6DC5357A_CB08_43BF_90C5_44CA067A2BB4_.wvu.FilterData" localSheetId="0" hidden="1">'на 01.07.2019'!$A$7:$J$399</definedName>
    <definedName name="Z_6E1926CF_4906_4A55_811C_617ED8BB98BA_.wvu.FilterData" localSheetId="0" hidden="1">'на 01.07.2019'!$A$7:$J$399</definedName>
    <definedName name="Z_6E2D6686_B9FD_4BBA_8CD4_95C6386F5509_.wvu.FilterData" localSheetId="0" hidden="1">'на 01.07.2019'!$A$7:$H$146</definedName>
    <definedName name="Z_6E4A7295_8CE0_4D28_ABEF_D38EBAE7C204_.wvu.FilterData" localSheetId="0" hidden="1">'на 01.07.2019'!$A$7:$J$399</definedName>
    <definedName name="Z_6E4A7295_8CE0_4D28_ABEF_D38EBAE7C204_.wvu.PrintArea" localSheetId="0" hidden="1">'на 01.07.2019'!$A$1:$J$199</definedName>
    <definedName name="Z_6E4A7295_8CE0_4D28_ABEF_D38EBAE7C204_.wvu.PrintTitles" localSheetId="0" hidden="1">'на 01.07.2019'!$5:$8</definedName>
    <definedName name="Z_6ECBF068_1C02_4E6C_B4E6_EB2B6EC464BD_.wvu.FilterData" localSheetId="0" hidden="1">'на 01.07.2019'!$A$7:$J$399</definedName>
    <definedName name="Z_6F1223ED_6D7E_4BDC_97BD_57C6B16DF50B_.wvu.FilterData" localSheetId="0" hidden="1">'на 01.07.2019'!$A$7:$J$399</definedName>
    <definedName name="Z_6F188E27_E72B_48C9_888E_3A4AAF082D5A_.wvu.FilterData" localSheetId="0" hidden="1">'на 01.07.2019'!$A$7:$J$399</definedName>
    <definedName name="Z_6F60BF81_D1A9_4E04_93E7_3EE7124B8D23_.wvu.FilterData" localSheetId="0" hidden="1">'на 01.07.2019'!$A$7:$H$146</definedName>
    <definedName name="Z_6FA95ECB_A72C_44B0_B29D_BED71D2AC5FA_.wvu.FilterData" localSheetId="0" hidden="1">'на 01.07.2019'!$A$7:$J$399</definedName>
    <definedName name="Z_701E5EC3_E633_4389_A70E_4DD82E713CE4_.wvu.FilterData" localSheetId="0" hidden="1">'на 01.07.2019'!$A$7:$J$399</definedName>
    <definedName name="Z_70563E19_BB5A_4FAB_8E42_6308F4D97788_.wvu.FilterData" localSheetId="0" hidden="1">'на 01.07.2019'!$A$7:$J$399</definedName>
    <definedName name="Z_70567FCD_AD22_4F19_9380_E5332B152F74_.wvu.FilterData" localSheetId="0" hidden="1">'на 01.07.2019'!$A$7:$J$399</definedName>
    <definedName name="Z_706D67E7_3361_40B2_829D_8844AB8060E2_.wvu.FilterData" localSheetId="0" hidden="1">'на 01.07.2019'!$A$7:$H$146</definedName>
    <definedName name="Z_70E4543C_ADDB_4019_BDB2_F36D27861FA5_.wvu.FilterData" localSheetId="0" hidden="1">'на 01.07.2019'!$A$7:$J$399</definedName>
    <definedName name="Z_70F1B7E8_7988_4C81_9922_ABE1AE06A197_.wvu.FilterData" localSheetId="0" hidden="1">'на 01.07.2019'!$A$7:$J$399</definedName>
    <definedName name="Z_71392A7E_0652_42FB_9A5C_35A0D8CFF7F9_.wvu.FilterData" localSheetId="0" hidden="1">'на 01.07.2019'!$A$7:$J$399</definedName>
    <definedName name="Z_7246383F_5A7C_4469_ABE5_F3DE99D7B98C_.wvu.FilterData" localSheetId="0" hidden="1">'на 01.07.2019'!$A$7:$H$146</definedName>
    <definedName name="Z_727CF329_C3C3_4900_8882_0105D9B87052_.wvu.FilterData" localSheetId="0" hidden="1">'на 01.07.2019'!$A$7:$J$399</definedName>
    <definedName name="Z_728B417D_5E48_46CF_86FE_9C0FFD136F19_.wvu.FilterData" localSheetId="0" hidden="1">'на 01.07.2019'!$A$7:$J$399</definedName>
    <definedName name="Z_72971C39_5C91_4008_BD77_2DC24FDFDCB6_.wvu.FilterData" localSheetId="0" hidden="1">'на 01.07.2019'!$A$7:$J$399</definedName>
    <definedName name="Z_72BCCF18_7B1D_4731_977C_FF5C187A4C82_.wvu.FilterData" localSheetId="0" hidden="1">'на 01.07.2019'!$A$7:$J$399</definedName>
    <definedName name="Z_72C0943B_A5D5_4B80_AD54_166C5CDC74DE_.wvu.FilterData" localSheetId="0" hidden="1">'на 01.07.2019'!$A$3:$K$183</definedName>
    <definedName name="Z_72C0943B_A5D5_4B80_AD54_166C5CDC74DE_.wvu.PrintArea" localSheetId="0" hidden="1">'на 01.07.2019'!$A$1:$J$198</definedName>
    <definedName name="Z_72C0943B_A5D5_4B80_AD54_166C5CDC74DE_.wvu.PrintTitles" localSheetId="0" hidden="1">'на 01.07.2019'!$5:$8</definedName>
    <definedName name="Z_7351B774_7780_442A_903E_647131A150ED_.wvu.FilterData" localSheetId="0" hidden="1">'на 01.07.2019'!$A$7:$J$399</definedName>
    <definedName name="Z_7376FA42_13A1_4710_BABC_A35C9B40426F_.wvu.FilterData" localSheetId="0" hidden="1">'на 01.07.2019'!$A$7:$J$399</definedName>
    <definedName name="Z_73DD0BF4_420B_48CB_9B9B_8A8636EFB6F5_.wvu.FilterData" localSheetId="0" hidden="1">'на 01.07.2019'!$A$7:$J$399</definedName>
    <definedName name="Z_741C3AAD_37E5_4231_B8F1_6F6ABAB5BA70_.wvu.FilterData" localSheetId="0" hidden="1">'на 01.07.2019'!$A$3:$K$183</definedName>
    <definedName name="Z_742C8CE1_B323_4B6C_901C_E2B713ADDB04_.wvu.FilterData" localSheetId="0" hidden="1">'на 01.07.2019'!$A$7:$H$146</definedName>
    <definedName name="Z_748F9DE0_4D4D_45B7_B0A6_8E38A8FAC9E9_.wvu.FilterData" localSheetId="0" hidden="1">'на 01.07.2019'!$A$7:$J$399</definedName>
    <definedName name="Z_74E76C1B_437A_4F95_A676_022F5E1C8D67_.wvu.FilterData" localSheetId="0" hidden="1">'на 01.07.2019'!$A$7:$J$399</definedName>
    <definedName name="Z_74F25527_9FBE_45D8_B38D_2B215FE8DD1E_.wvu.FilterData" localSheetId="0" hidden="1">'на 01.07.2019'!$A$7:$J$399</definedName>
    <definedName name="Z_762066AC_D656_4392_845D_8C6157B76764_.wvu.FilterData" localSheetId="0" hidden="1">'на 01.07.2019'!$A$7:$H$146</definedName>
    <definedName name="Z_7654DBDC_86A8_4903_B5DC_30516E94F2C0_.wvu.FilterData" localSheetId="0" hidden="1">'на 01.07.2019'!$A$7:$J$399</definedName>
    <definedName name="Z_77081AB2_288F_4D22_9FAD_2429DAF1E510_.wvu.FilterData" localSheetId="0" hidden="1">'на 01.07.2019'!$A$7:$J$399</definedName>
    <definedName name="Z_777611BF_FE54_48A9_A8A8_0C82A3AE3A94_.wvu.FilterData" localSheetId="0" hidden="1">'на 01.07.2019'!$A$7:$J$399</definedName>
    <definedName name="Z_784E79C4_44EE_4A5F_B5EE_E1C5DC2A73F5_.wvu.FilterData" localSheetId="0" hidden="1">'на 01.07.2019'!$A$7:$J$399</definedName>
    <definedName name="Z_793C7B2D_7F2B_48EC_8A47_D2709381137D_.wvu.FilterData" localSheetId="0" hidden="1">'на 01.07.2019'!$A$7:$J$399</definedName>
    <definedName name="Z_799DB00F_141C_483B_A462_359C05A36D93_.wvu.FilterData" localSheetId="0" hidden="1">'на 01.07.2019'!$A$7:$H$146</definedName>
    <definedName name="Z_79E4D554_5B2C_41A7_B934_B430838AA03E_.wvu.FilterData" localSheetId="0" hidden="1">'на 01.07.2019'!$A$7:$J$399</definedName>
    <definedName name="Z_7A01CF94_90AE_4821_93EE_D3FE8D12D8D5_.wvu.FilterData" localSheetId="0" hidden="1">'на 01.07.2019'!$A$7:$J$399</definedName>
    <definedName name="Z_7A09065A_45D5_4C53_B9DD_121DF6719D64_.wvu.FilterData" localSheetId="0" hidden="1">'на 01.07.2019'!$A$7:$H$146</definedName>
    <definedName name="Z_7A71A7FF_8800_4D00_AEC1_1B599D526CDE_.wvu.FilterData" localSheetId="0" hidden="1">'на 01.07.2019'!$A$7:$J$399</definedName>
    <definedName name="Z_7AE14342_BF53_4FA2_8C85_1038D8BA9596_.wvu.FilterData" localSheetId="0" hidden="1">'на 01.07.2019'!$A$7:$H$146</definedName>
    <definedName name="Z_7B245AB0_C2AF_4822_BFC4_2399F85856C1_.wvu.Cols" localSheetId="0" hidden="1">'на 01.07.2019'!#REF!,'на 01.07.2019'!#REF!</definedName>
    <definedName name="Z_7B245AB0_C2AF_4822_BFC4_2399F85856C1_.wvu.FilterData" localSheetId="0" hidden="1">'на 01.07.2019'!$A$7:$J$399</definedName>
    <definedName name="Z_7B245AB0_C2AF_4822_BFC4_2399F85856C1_.wvu.PrintArea" localSheetId="0" hidden="1">'на 01.07.2019'!$A$1:$J$178</definedName>
    <definedName name="Z_7B245AB0_C2AF_4822_BFC4_2399F85856C1_.wvu.PrintTitles" localSheetId="0" hidden="1">'на 01.07.2019'!$5:$8</definedName>
    <definedName name="Z_7B77AEA7_9EB0_430F_94C7_6393A69B0369_.wvu.FilterData" localSheetId="0" hidden="1">'на 01.07.2019'!$A$7:$J$399</definedName>
    <definedName name="Z_7BA445E6_50A0_4F67_81F2_B2945A5BFD3F_.wvu.FilterData" localSheetId="0" hidden="1">'на 01.07.2019'!$A$7:$J$399</definedName>
    <definedName name="Z_7BC27702_AD83_4B6E_860E_D694439F877D_.wvu.FilterData" localSheetId="0" hidden="1">'на 01.07.2019'!$A$7:$H$146</definedName>
    <definedName name="Z_7C23B52F_243B_4908_ACCE_2C6A732F4CE2_.wvu.FilterData" localSheetId="0" hidden="1">'на 01.07.2019'!$A$7:$J$399</definedName>
    <definedName name="Z_7C5735B6_B983_4E14_B7E4_71C183F79239_.wvu.FilterData" localSheetId="0" hidden="1">'на 01.07.2019'!$A$7:$J$399</definedName>
    <definedName name="Z_7CB2D520_A8A5_4D6C_BE39_64C505DBAE2C_.wvu.FilterData" localSheetId="0" hidden="1">'на 01.07.2019'!$A$7:$J$399</definedName>
    <definedName name="Z_7CB9D1CB_80BA_40B4_9A94_7ED38A1B10BF_.wvu.FilterData" localSheetId="0" hidden="1">'на 01.07.2019'!$A$7:$J$399</definedName>
    <definedName name="Z_7D3CF40D_731A_458F_92D4_5239AC179A47_.wvu.FilterData" localSheetId="0" hidden="1">'на 01.07.2019'!$A$7:$J$399</definedName>
    <definedName name="Z_7D748AFA_A668_4029_AD67_E233DAE0B748_.wvu.FilterData" localSheetId="0" hidden="1">'на 01.07.2019'!$A$7:$J$399</definedName>
    <definedName name="Z_7DB24378_D193_4D04_9739_831C8625EEAE_.wvu.FilterData" localSheetId="0" hidden="1">'на 01.07.2019'!$A$7:$J$60</definedName>
    <definedName name="Z_7DE2C6BB_5F23_4345_9D0D_B5B4BA992A74_.wvu.FilterData" localSheetId="0" hidden="1">'на 01.07.2019'!$A$7:$J$399</definedName>
    <definedName name="Z_7E10B4A2_86C5_49FE_B735_A2A4A6EBA352_.wvu.FilterData" localSheetId="0" hidden="1">'на 01.07.2019'!$A$7:$J$399</definedName>
    <definedName name="Z_7E77AE50_A8E9_48E1_BD6F_0651484E1DB4_.wvu.FilterData" localSheetId="0" hidden="1">'на 01.07.2019'!$A$7:$J$399</definedName>
    <definedName name="Z_7EA33A1B_0947_4DD9_ACB5_FE84B029B96C_.wvu.FilterData" localSheetId="0" hidden="1">'на 01.07.2019'!$A$7:$J$399</definedName>
    <definedName name="Z_8007FFF7_F225_4D07_B648_0021B9FE9E8A_.wvu.FilterData" localSheetId="0" hidden="1">'на 01.07.2019'!$A$7:$J$399</definedName>
    <definedName name="Z_80140D8B_E635_4A57_8CFB_A0D49EB42D6A_.wvu.FilterData" localSheetId="0" hidden="1">'на 01.07.2019'!$A$7:$J$399</definedName>
    <definedName name="Z_8031C64D_1C21_4159_B071_D2328195B6C4_.wvu.FilterData" localSheetId="0" hidden="1">'на 01.07.2019'!$A$7:$J$399</definedName>
    <definedName name="Z_80D84490_9B2F_4196_9FDE_6B9221814592_.wvu.FilterData" localSheetId="0" hidden="1">'на 01.07.2019'!$A$7:$J$399</definedName>
    <definedName name="Z_81403331_C5EB_4760_B273_D3D9C8D43951_.wvu.FilterData" localSheetId="0" hidden="1">'на 01.07.2019'!$A$7:$H$146</definedName>
    <definedName name="Z_81649847_CB5B_4966_A3DA_C8770A46509B_.wvu.FilterData" localSheetId="0" hidden="1">'на 01.07.2019'!$A$7:$J$399</definedName>
    <definedName name="Z_81BE03B7_DE2F_4E82_8496_CAF917D1CC3F_.wvu.FilterData" localSheetId="0" hidden="1">'на 01.07.2019'!$A$7:$J$399</definedName>
    <definedName name="Z_8220CA38_66F1_4F9F_A7AE_CF3DF89B0B66_.wvu.FilterData" localSheetId="0" hidden="1">'на 01.07.2019'!$A$7:$J$399</definedName>
    <definedName name="Z_8280D1E0_5055_49CD_A383_D6B2F2EBD512_.wvu.FilterData" localSheetId="0" hidden="1">'на 01.07.2019'!$A$7:$H$146</definedName>
    <definedName name="Z_829F5F3F_AACC_4AF4_A7EF_0FD75747C358_.wvu.FilterData" localSheetId="0" hidden="1">'на 01.07.2019'!$A$7:$J$399</definedName>
    <definedName name="Z_82EF6439_1F2C_48B0_83F0_00AD9D43623A_.wvu.FilterData" localSheetId="0" hidden="1">'на 01.07.2019'!$A$7:$J$399</definedName>
    <definedName name="Z_837CFD4A_C906_4267_9AF6_CD5874FBB89E_.wvu.FilterData" localSheetId="0" hidden="1">'на 01.07.2019'!$A$7:$J$399</definedName>
    <definedName name="Z_83894FAF_831A_4268_8B2F_EACBEA69E5F1_.wvu.FilterData" localSheetId="0" hidden="1">'на 01.07.2019'!$A$7:$J$399</definedName>
    <definedName name="Z_840133FA_9546_4ED0_AA3E_E87F8F80931F_.wvu.FilterData" localSheetId="0" hidden="1">'на 01.07.2019'!$A$7:$J$399</definedName>
    <definedName name="Z_8462E4B7_FF49_4401_9CB1_027D70C3D86B_.wvu.FilterData" localSheetId="0" hidden="1">'на 01.07.2019'!$A$7:$H$146</definedName>
    <definedName name="Z_8518C130_335F_4917_99A5_712FA6AC79A6_.wvu.FilterData" localSheetId="0" hidden="1">'на 01.07.2019'!$A$7:$J$399</definedName>
    <definedName name="Z_8518EF96_21CF_4CEA_B17C_8AA8E48B82CF_.wvu.FilterData" localSheetId="0" hidden="1">'на 01.07.2019'!$A$7:$J$399</definedName>
    <definedName name="Z_85336449_1C25_4AF7_89BA_281D7385CDF9_.wvu.FilterData" localSheetId="0" hidden="1">'на 01.07.2019'!$A$7:$J$399</definedName>
    <definedName name="Z_85610BEE_6BD4_4AC9_9284_0AD9E6A15466_.wvu.FilterData" localSheetId="0" hidden="1">'на 01.07.2019'!$A$7:$J$399</definedName>
    <definedName name="Z_85621B9F_ABEF_4928_B406_5F6003CD3FC1_.wvu.FilterData" localSheetId="0" hidden="1">'на 01.07.2019'!$A$7:$J$399</definedName>
    <definedName name="Z_856E1644_43B0_4A35_AD05_C3FB0553F633_.wvu.FilterData" localSheetId="0" hidden="1">'на 01.07.2019'!$A$7:$J$399</definedName>
    <definedName name="Z_85941411_C589_4588_ABE6_705DAC8DCC3D_.wvu.FilterData" localSheetId="0" hidden="1">'на 01.07.2019'!$A$7:$J$399</definedName>
    <definedName name="Z_85EC44C9_3155_42D3_A129_8E0E8C37A7B0_.wvu.FilterData" localSheetId="0" hidden="1">'на 01.07.2019'!$A$7:$J$399</definedName>
    <definedName name="Z_8608FEAB_BF57_4E40_9AFB_AA087E242421_.wvu.FilterData" localSheetId="0" hidden="1">'на 01.07.2019'!$A$7:$J$399</definedName>
    <definedName name="Z_8649CC96_F63A_4F83_8C89_AA8F47AC05F3_.wvu.FilterData" localSheetId="0" hidden="1">'на 01.07.2019'!$A$7:$H$146</definedName>
    <definedName name="Z_865E39A3_4E09_45FF_A763_447E1E4F2C56_.wvu.FilterData" localSheetId="0" hidden="1">'на 01.07.2019'!$A$7:$J$399</definedName>
    <definedName name="Z_866666B3_A778_4059_8EF6_136684A0F698_.wvu.FilterData" localSheetId="0" hidden="1">'на 01.07.2019'!$A$7:$J$399</definedName>
    <definedName name="Z_868403B4_F60C_4700_B312_EDA79B4B2FC0_.wvu.FilterData" localSheetId="0" hidden="1">'на 01.07.2019'!$A$7:$J$399</definedName>
    <definedName name="Z_871DCBA4_4473_4C58_85F8_F17781E7BAB8_.wvu.FilterData" localSheetId="0" hidden="1">'на 01.07.2019'!$A$7:$J$399</definedName>
    <definedName name="Z_8789C1A0_51C5_46EF_B1F1_B319BE008AC1_.wvu.FilterData" localSheetId="0" hidden="1">'на 01.07.2019'!$A$7:$J$399</definedName>
    <definedName name="Z_87AE545F_036F_4E8B_9D04_AE59AB8BAC14_.wvu.FilterData" localSheetId="0" hidden="1">'на 01.07.2019'!$A$7:$H$146</definedName>
    <definedName name="Z_87D86486_B5EF_4463_9350_9D1E042A42DF_.wvu.FilterData" localSheetId="0" hidden="1">'на 01.07.2019'!$A$7:$J$399</definedName>
    <definedName name="Z_883D51B0_0A2B_40BD_A4BD_D3780EBDA8D9_.wvu.FilterData" localSheetId="0" hidden="1">'на 01.07.2019'!$A$7:$J$399</definedName>
    <definedName name="Z_8878B53B_0E8A_4A11_8A26_C2AC9BB8A4A9_.wvu.FilterData" localSheetId="0" hidden="1">'на 01.07.2019'!$A$7:$H$146</definedName>
    <definedName name="Z_888B8943_9277_42CB_A862_699801009D7B_.wvu.FilterData" localSheetId="0" hidden="1">'на 01.07.2019'!$A$7:$J$399</definedName>
    <definedName name="Z_88A0F5C8_F1C4_4816_99C8_59CB44BCE491_.wvu.FilterData" localSheetId="0" hidden="1">'на 01.07.2019'!$A$7:$J$399</definedName>
    <definedName name="Z_895608B2_F053_445E_BD6A_E885E9D4FE51_.wvu.FilterData" localSheetId="0" hidden="1">'на 01.07.2019'!$A$7:$J$399</definedName>
    <definedName name="Z_898FFEFC_C4FC_44BB_BE63_00FC13DD2042_.wvu.FilterData" localSheetId="0" hidden="1">'на 01.07.2019'!$A$7:$J$399</definedName>
    <definedName name="Z_89C6A5BF_E8A5_4A6F_A481_15B2F7A6D4E2_.wvu.FilterData" localSheetId="0" hidden="1">'на 01.07.2019'!$A$7:$J$399</definedName>
    <definedName name="Z_89F2DB1B_0F19_4230_A501_8A6666788E86_.wvu.FilterData" localSheetId="0" hidden="1">'на 01.07.2019'!$A$7:$J$399</definedName>
    <definedName name="Z_8A4ABF0A_262D_4454_86FE_CA0ADCDF3E94_.wvu.FilterData" localSheetId="0" hidden="1">'на 01.07.2019'!$A$7:$J$399</definedName>
    <definedName name="Z_8AEDF337_2CA8_4768_B777_87BA785EB7CF_.wvu.FilterData" localSheetId="0" hidden="1">'на 01.07.2019'!$A$7:$J$399</definedName>
    <definedName name="Z_8BA7C340_DD6D_4BDE_939B_41C98A02B423_.wvu.FilterData" localSheetId="0" hidden="1">'на 01.07.2019'!$A$7:$J$399</definedName>
    <definedName name="Z_8BB118EA_41BC_4E46_8EA1_4268AA5B6DB1_.wvu.FilterData" localSheetId="0" hidden="1">'на 01.07.2019'!$A$7:$J$399</definedName>
    <definedName name="Z_8C04CD6E_A1CC_4EF8_8DD5_B859F52073A0_.wvu.FilterData" localSheetId="0" hidden="1">'на 01.07.2019'!$A$7:$J$399</definedName>
    <definedName name="Z_8C654415_86D2_479D_A511_8A4B3774E375_.wvu.FilterData" localSheetId="0" hidden="1">'на 01.07.2019'!$A$7:$H$146</definedName>
    <definedName name="Z_8CAD663B_CD5E_4846_B4FD_69BCB6D1EB12_.wvu.FilterData" localSheetId="0" hidden="1">'на 01.07.2019'!$A$7:$H$146</definedName>
    <definedName name="Z_8CB267BE_E783_4914_8FFF_50D79F1D75CF_.wvu.FilterData" localSheetId="0" hidden="1">'на 01.07.2019'!$A$7:$H$146</definedName>
    <definedName name="Z_8D0153EB_A3EC_4213_A12B_74D6D827770F_.wvu.FilterData" localSheetId="0" hidden="1">'на 01.07.2019'!$A$7:$J$399</definedName>
    <definedName name="Z_8D165CA5_5C34_4274_A8CC_4FBD8A8EE6D4_.wvu.FilterData" localSheetId="0" hidden="1">'на 01.07.2019'!$A$7:$J$399</definedName>
    <definedName name="Z_8D7BE686_9FAF_4C26_8FD5_5395E55E0797_.wvu.FilterData" localSheetId="0" hidden="1">'на 01.07.2019'!$A$7:$H$146</definedName>
    <definedName name="Z_8D7C2311_E9FE_48F6_9665_BB17829B147C_.wvu.FilterData" localSheetId="0" hidden="1">'на 01.07.2019'!$A$7:$J$399</definedName>
    <definedName name="Z_8D8D2F4C_3B7E_4C1F_A367_4BA418733E1A_.wvu.FilterData" localSheetId="0" hidden="1">'на 01.07.2019'!$A$7:$H$146</definedName>
    <definedName name="Z_8DFDD887_4859_4275_91A7_634544543F21_.wvu.FilterData" localSheetId="0" hidden="1">'на 01.07.2019'!$A$7:$J$399</definedName>
    <definedName name="Z_8E62A2BE_7CE7_496E_AC79_F133ABDC98BF_.wvu.FilterData" localSheetId="0" hidden="1">'на 01.07.2019'!$A$7:$H$146</definedName>
    <definedName name="Z_8EEB3EFB_2D0D_474D_A904_853356F13984_.wvu.FilterData" localSheetId="0" hidden="1">'на 01.07.2019'!$A$7:$J$399</definedName>
    <definedName name="Z_8F2A8A22_72A2_4B00_8248_255CA52D5828_.wvu.FilterData" localSheetId="0" hidden="1">'на 01.07.2019'!$A$7:$J$399</definedName>
    <definedName name="Z_8F2C6946_96AE_437C_B49F_554BFA809A0E_.wvu.FilterData" localSheetId="0" hidden="1">'на 01.07.2019'!$A$7:$J$399</definedName>
    <definedName name="Z_8F77D1FA_0A19_42EE_8A6C_A8B882128C49_.wvu.FilterData" localSheetId="0" hidden="1">'на 01.07.2019'!$A$7:$J$399</definedName>
    <definedName name="Z_90067115_7038_486C_B585_B48F5820801A_.wvu.FilterData" localSheetId="0" hidden="1">'на 01.07.2019'!$A$7:$J$399</definedName>
    <definedName name="Z_9044C5A5_1D21_4DB7_B551_B82CFEBFBFBE_.wvu.FilterData" localSheetId="0" hidden="1">'на 01.07.2019'!$A$7:$J$399</definedName>
    <definedName name="Z_9089CAE7_C9D5_4B44_BF40_622C1D4BEC1A_.wvu.FilterData" localSheetId="0" hidden="1">'на 01.07.2019'!$A$7:$J$399</definedName>
    <definedName name="Z_90B62036_E8E2_47F2_BA67_9490969E5E89_.wvu.FilterData" localSheetId="0" hidden="1">'на 01.07.2019'!$A$7:$J$399</definedName>
    <definedName name="Z_91482E4A_EB85_41D6_AA9F_21521D0F577E_.wvu.FilterData" localSheetId="0" hidden="1">'на 01.07.2019'!$A$7:$J$399</definedName>
    <definedName name="Z_91A44DD7_EFA1_45BC_BF8A_C6EBAED142C3_.wvu.FilterData" localSheetId="0" hidden="1">'на 01.07.2019'!$A$7:$J$399</definedName>
    <definedName name="Z_920FBB9C_08EB_4E34_86D0_F557F6CFABB8_.wvu.FilterData" localSheetId="0" hidden="1">'на 01.07.2019'!$A$7:$J$399</definedName>
    <definedName name="Z_92A69ACC_08E1_4049_9A4E_909BE09E8D3F_.wvu.FilterData" localSheetId="0" hidden="1">'на 01.07.2019'!$A$7:$J$399</definedName>
    <definedName name="Z_92A7494D_B642_4D2E_8A98_FA3ADD190BCE_.wvu.FilterData" localSheetId="0" hidden="1">'на 01.07.2019'!$A$7:$J$399</definedName>
    <definedName name="Z_92A89EF4_8A4E_4790_B0CC_01892B6039EB_.wvu.FilterData" localSheetId="0" hidden="1">'на 01.07.2019'!$A$7:$J$399</definedName>
    <definedName name="Z_92B14807_1A18_49A7_BCF6_3D45DEFE0E47_.wvu.FilterData" localSheetId="0" hidden="1">'на 01.07.2019'!$A$7:$J$399</definedName>
    <definedName name="Z_92E38377_38CC_496E_BBD8_5394F7550FE3_.wvu.FilterData" localSheetId="0" hidden="1">'на 01.07.2019'!$A$7:$J$399</definedName>
    <definedName name="Z_93030161_EBD2_4C55_BB01_67290B2149A7_.wvu.FilterData" localSheetId="0" hidden="1">'на 01.07.2019'!$A$7:$J$399</definedName>
    <definedName name="Z_935DFEC4_8817_4BB5_A846_9674D5A05EE9_.wvu.FilterData" localSheetId="0" hidden="1">'на 01.07.2019'!$A$7:$H$146</definedName>
    <definedName name="Z_938F43B0_CEED_4632_948B_C835F76DFE4A_.wvu.FilterData" localSheetId="0" hidden="1">'на 01.07.2019'!$A$7:$J$399</definedName>
    <definedName name="Z_93997AAE_3E78_48E8_AE0E_38B78085663A_.wvu.FilterData" localSheetId="0" hidden="1">'на 01.07.2019'!$A$7:$J$399</definedName>
    <definedName name="Z_944D1186_FA84_48E6_9A44_19022D55084A_.wvu.FilterData" localSheetId="0" hidden="1">'на 01.07.2019'!$A$7:$J$399</definedName>
    <definedName name="Z_94851B80_49A7_4207_A790_443843F85060_.wvu.FilterData" localSheetId="0" hidden="1">'на 01.07.2019'!$A$7:$J$399</definedName>
    <definedName name="Z_94E3B816_367C_44F4_94FC_13D42F694C13_.wvu.FilterData" localSheetId="0" hidden="1">'на 01.07.2019'!$A$7:$J$399</definedName>
    <definedName name="Z_95B26847_5719_44C4_809A_1AA433F7B4DC_.wvu.FilterData" localSheetId="0" hidden="1">'на 01.07.2019'!$A$7:$J$399</definedName>
    <definedName name="Z_95B5A563_A81C_425C_AC80_18232E0FA0F2_.wvu.FilterData" localSheetId="0" hidden="1">'на 01.07.2019'!$A$7:$H$146</definedName>
    <definedName name="Z_95DCDA71_E71C_4701_B168_34A55CC7547D_.wvu.FilterData" localSheetId="0" hidden="1">'на 01.07.2019'!$A$7:$J$399</definedName>
    <definedName name="Z_95E04D27_058D_4765_8CB6_B789CC5A15B9_.wvu.FilterData" localSheetId="0" hidden="1">'на 01.07.2019'!$A$7:$J$399</definedName>
    <definedName name="Z_96167660_EA8B_4F7D_87A1_785E97B459B3_.wvu.FilterData" localSheetId="0" hidden="1">'на 01.07.2019'!$A$7:$H$146</definedName>
    <definedName name="Z_96879477_4713_4ABC_982A_7EB1C07B4DED_.wvu.FilterData" localSheetId="0" hidden="1">'на 01.07.2019'!$A$7:$H$146</definedName>
    <definedName name="Z_969E164A_AA47_4A3D_AECC_F3C5A8BBA40A_.wvu.FilterData" localSheetId="0" hidden="1">'на 01.07.2019'!$A$7:$J$399</definedName>
    <definedName name="Z_96C46F49_6CFA_47C5_9713_424D77847057_.wvu.FilterData" localSheetId="0" hidden="1">'на 01.07.2019'!$A$7:$J$399</definedName>
    <definedName name="Z_9780079B_2369_4362_9878_DE63286783A8_.wvu.FilterData" localSheetId="0" hidden="1">'на 01.07.2019'!$A$7:$J$399</definedName>
    <definedName name="Z_97B55429_A18E_43B5_9AF8_FE73FCDE4BBB_.wvu.FilterData" localSheetId="0" hidden="1">'на 01.07.2019'!$A$7:$J$399</definedName>
    <definedName name="Z_97E2C09C_6040_4BDA_B6A0_AF60F993AC48_.wvu.FilterData" localSheetId="0" hidden="1">'на 01.07.2019'!$A$7:$J$399</definedName>
    <definedName name="Z_97F74FDF_2C27_4D85_A3A7_1EF51A8A2DFF_.wvu.FilterData" localSheetId="0" hidden="1">'на 01.07.2019'!$A$7:$H$146</definedName>
    <definedName name="Z_98620FAB_A12D_44CF_95E4_17A962FCE777_.wvu.FilterData" localSheetId="0" hidden="1">'на 01.07.2019'!$A$7:$J$399</definedName>
    <definedName name="Z_987C1B6D_28A7_49CB_BBF0_6C3FFB9FC1C5_.wvu.FilterData" localSheetId="0" hidden="1">'на 01.07.2019'!$A$7:$J$399</definedName>
    <definedName name="Z_98AE7DDA_90CE_4E15_AD8D_6630EEDB042C_.wvu.FilterData" localSheetId="0" hidden="1">'на 01.07.2019'!$A$7:$J$399</definedName>
    <definedName name="Z_98BF881C_EB9C_4397_B787_F3FB50ED2890_.wvu.FilterData" localSheetId="0" hidden="1">'на 01.07.2019'!$A$7:$J$399</definedName>
    <definedName name="Z_98E168F2_55D9_4CA5_BFC7_4762AF11FD48_.wvu.FilterData" localSheetId="0" hidden="1">'на 01.07.2019'!$A$7:$J$399</definedName>
    <definedName name="Z_998B8119_4FF3_4A16_838D_539C6AE34D55_.wvu.Cols" localSheetId="0" hidden="1">'на 01.07.2019'!#REF!,'на 01.07.2019'!#REF!</definedName>
    <definedName name="Z_998B8119_4FF3_4A16_838D_539C6AE34D55_.wvu.FilterData" localSheetId="0" hidden="1">'на 01.07.2019'!$A$7:$J$399</definedName>
    <definedName name="Z_998B8119_4FF3_4A16_838D_539C6AE34D55_.wvu.PrintArea" localSheetId="0" hidden="1">'на 01.07.2019'!$A$1:$J$178</definedName>
    <definedName name="Z_998B8119_4FF3_4A16_838D_539C6AE34D55_.wvu.PrintTitles" localSheetId="0" hidden="1">'на 01.07.2019'!$5:$8</definedName>
    <definedName name="Z_998B8119_4FF3_4A16_838D_539C6AE34D55_.wvu.Rows" localSheetId="0" hidden="1">'на 01.07.2019'!#REF!</definedName>
    <definedName name="Z_99950613_28E7_4EC2_B918_559A2757B0A9_.wvu.FilterData" localSheetId="0" hidden="1">'на 01.07.2019'!$A$7:$J$399</definedName>
    <definedName name="Z_99950613_28E7_4EC2_B918_559A2757B0A9_.wvu.PrintArea" localSheetId="0" hidden="1">'на 01.07.2019'!$A$1:$J$184</definedName>
    <definedName name="Z_99950613_28E7_4EC2_B918_559A2757B0A9_.wvu.PrintTitles" localSheetId="0" hidden="1">'на 01.07.2019'!$5:$8</definedName>
    <definedName name="Z_9A28E7E9_55CD_40D9_9E29_E07B8DD3C238_.wvu.FilterData" localSheetId="0" hidden="1">'на 01.07.2019'!$A$7:$J$399</definedName>
    <definedName name="Z_9A769443_7DFA_43D5_AB26_6F2EEF53DAF1_.wvu.FilterData" localSheetId="0" hidden="1">'на 01.07.2019'!$A$7:$H$146</definedName>
    <definedName name="Z_9A8CADCF_85D0_4D32_80F2_6CE3DE83CA66_.wvu.FilterData" localSheetId="0" hidden="1">'на 01.07.2019'!$A$7:$J$399</definedName>
    <definedName name="Z_9B640DD4_FBFD_444A_B4D5_4A34ED79B9BC_.wvu.FilterData" localSheetId="0" hidden="1">'на 01.07.2019'!$A$7:$J$399</definedName>
    <definedName name="Z_9C310551_EC8B_4B87_B5AF_39FC532C6FE3_.wvu.FilterData" localSheetId="0" hidden="1">'на 01.07.2019'!$A$7:$H$146</definedName>
    <definedName name="Z_9C38FBC7_6E93_40A5_BD30_7720FC92D0D4_.wvu.FilterData" localSheetId="0" hidden="1">'на 01.07.2019'!$A$7:$J$399</definedName>
    <definedName name="Z_9CB26755_9CF3_42C9_A567_6FF9CCE0F397_.wvu.FilterData" localSheetId="0" hidden="1">'на 01.07.2019'!$A$7:$J$399</definedName>
    <definedName name="Z_9CE1F91A_5326_41A6_9CA7_C24ACCBE2F48_.wvu.FilterData" localSheetId="0" hidden="1">'на 01.07.2019'!$A$7:$J$399</definedName>
    <definedName name="Z_9D24C81C_5B18_4B40_BF88_7236C9CAE366_.wvu.FilterData" localSheetId="0" hidden="1">'на 01.07.2019'!$A$7:$H$146</definedName>
    <definedName name="Z_9DE7839B_6B77_48C9_B008_4D6E417DD85D_.wvu.FilterData" localSheetId="0" hidden="1">'на 01.07.2019'!$A$7:$J$399</definedName>
    <definedName name="Z_9E1D944D_E62F_4660_B928_F956F86CCB3D_.wvu.FilterData" localSheetId="0" hidden="1">'на 01.07.2019'!$A$7:$J$399</definedName>
    <definedName name="Z_9E720D93_31F0_4636_BA00_6CE6F83F3651_.wvu.FilterData" localSheetId="0" hidden="1">'на 01.07.2019'!$A$7:$J$399</definedName>
    <definedName name="Z_9E943B7D_D4C7_443F_BC4C_8AB90546D8A5_.wvu.Cols" localSheetId="0" hidden="1">'на 01.07.2019'!#REF!,'на 01.07.2019'!#REF!</definedName>
    <definedName name="Z_9E943B7D_D4C7_443F_BC4C_8AB90546D8A5_.wvu.FilterData" localSheetId="0" hidden="1">'на 01.07.2019'!$A$3:$J$60</definedName>
    <definedName name="Z_9E943B7D_D4C7_443F_BC4C_8AB90546D8A5_.wvu.PrintTitles" localSheetId="0" hidden="1">'на 01.07.2019'!$5:$8</definedName>
    <definedName name="Z_9E943B7D_D4C7_443F_BC4C_8AB90546D8A5_.wvu.Rows" localSheetId="0" hidden="1">'на 01.07.2019'!#REF!,'на 01.07.2019'!#REF!,'на 01.07.2019'!#REF!,'на 01.07.2019'!#REF!,'на 01.07.2019'!#REF!,'на 01.07.2019'!#REF!,'на 01.07.2019'!#REF!,'на 01.07.2019'!#REF!,'на 01.07.2019'!#REF!,'на 01.07.2019'!#REF!,'на 01.07.2019'!#REF!,'на 01.07.2019'!#REF!,'на 01.07.2019'!#REF!,'на 01.07.2019'!#REF!,'на 01.07.2019'!#REF!,'на 01.07.2019'!#REF!,'на 01.07.2019'!#REF!,'на 01.07.2019'!#REF!,'на 01.07.2019'!#REF!,'на 01.07.2019'!#REF!</definedName>
    <definedName name="Z_9EC99D85_9CBB_4D41_A0AC_5A782960B43C_.wvu.FilterData" localSheetId="0" hidden="1">'на 01.07.2019'!$A$7:$H$146</definedName>
    <definedName name="Z_9F469FEB_94D1_4BA9_BDF6_0A94C53541EA_.wvu.FilterData" localSheetId="0" hidden="1">'на 01.07.2019'!$A$7:$J$399</definedName>
    <definedName name="Z_9FA29541_62F4_4CED_BF33_19F6BA57578F_.wvu.Cols" localSheetId="0" hidden="1">'на 01.07.2019'!#REF!,'на 01.07.2019'!#REF!</definedName>
    <definedName name="Z_9FA29541_62F4_4CED_BF33_19F6BA57578F_.wvu.FilterData" localSheetId="0" hidden="1">'на 01.07.2019'!$A$7:$J$399</definedName>
    <definedName name="Z_9FA29541_62F4_4CED_BF33_19F6BA57578F_.wvu.PrintArea" localSheetId="0" hidden="1">'на 01.07.2019'!$A$1:$J$178</definedName>
    <definedName name="Z_9FA29541_62F4_4CED_BF33_19F6BA57578F_.wvu.PrintTitles" localSheetId="0" hidden="1">'на 01.07.2019'!$5:$8</definedName>
    <definedName name="Z_9FDAEEB9_7434_4701_B9D3_AEFADA35D37B_.wvu.FilterData" localSheetId="0" hidden="1">'на 01.07.2019'!$A$7:$J$399</definedName>
    <definedName name="Z_A076AA26_B89C_401B_BFC1_DBB6CC9D6D95_.wvu.FilterData" localSheetId="0" hidden="1">'на 01.07.2019'!$A$7:$J$399</definedName>
    <definedName name="Z_A08B7B60_BE09_484D_B75E_15D9DE206B17_.wvu.FilterData" localSheetId="0" hidden="1">'на 01.07.2019'!$A$7:$J$399</definedName>
    <definedName name="Z_A0963EEC_5578_46DF_B7B0_2B9F8CADC5B9_.wvu.FilterData" localSheetId="0" hidden="1">'на 01.07.2019'!$A$7:$J$399</definedName>
    <definedName name="Z_A0A3CD9B_2436_40D7_91DB_589A95FBBF00_.wvu.FilterData" localSheetId="0" hidden="1">'на 01.07.2019'!$A$7:$J$399</definedName>
    <definedName name="Z_A0A3CD9B_2436_40D7_91DB_589A95FBBF00_.wvu.PrintArea" localSheetId="0" hidden="1">'на 01.07.2019'!$A$1:$J$198</definedName>
    <definedName name="Z_A0A3CD9B_2436_40D7_91DB_589A95FBBF00_.wvu.PrintTitles" localSheetId="0" hidden="1">'на 01.07.2019'!$5:$8</definedName>
    <definedName name="Z_A0EB0A04_1124_498B_8C4B_C1E25B53C1A8_.wvu.FilterData" localSheetId="0" hidden="1">'на 01.07.2019'!$A$7:$H$146</definedName>
    <definedName name="Z_A0F76A4B_6862_4C98_8A93_2EBAEE1B6BB0_.wvu.FilterData" localSheetId="0" hidden="1">'на 01.07.2019'!$A$7:$J$399</definedName>
    <definedName name="Z_A113B19A_DB2C_4585_AED7_B7EF9F05E57E_.wvu.FilterData" localSheetId="0" hidden="1">'на 01.07.2019'!$A$7:$J$399</definedName>
    <definedName name="Z_A1252AD3_62A9_4B5D_B0FA_98A0DCCDEFC0_.wvu.FilterData" localSheetId="0" hidden="1">'на 01.07.2019'!$A$7:$J$399</definedName>
    <definedName name="Z_A21CB1BD_5236_485F_8FCB_D43C0EB079B8_.wvu.FilterData" localSheetId="0" hidden="1">'на 01.07.2019'!$A$7:$J$399</definedName>
    <definedName name="Z_A2611F3A_C06C_4662_B39E_6F08BA7C9B14_.wvu.FilterData" localSheetId="0" hidden="1">'на 01.07.2019'!$A$7:$H$146</definedName>
    <definedName name="Z_A28DA500_33FC_4913_B21A_3E2D7ED7A130_.wvu.FilterData" localSheetId="0" hidden="1">'на 01.07.2019'!$A$7:$H$146</definedName>
    <definedName name="Z_A38250FB_559C_49CE_918A_6673F9586B86_.wvu.FilterData" localSheetId="0" hidden="1">'на 01.07.2019'!$A$7:$J$399</definedName>
    <definedName name="Z_A5169FE8_9D26_44E6_A6EA_F78B40E1DE01_.wvu.FilterData" localSheetId="0" hidden="1">'на 01.07.2019'!$A$7:$J$399</definedName>
    <definedName name="Z_A57C42F9_18B1_4AA0_97AE_4F8F0C3D5B4A_.wvu.FilterData" localSheetId="0" hidden="1">'на 01.07.2019'!$A$7:$J$399</definedName>
    <definedName name="Z_A62258B9_7768_4C4F_AFFC_537782E81CFF_.wvu.FilterData" localSheetId="0" hidden="1">'на 01.07.2019'!$A$7:$H$146</definedName>
    <definedName name="Z_A65D4FF6_26A1_47FE_AF98_41E05002FB1E_.wvu.FilterData" localSheetId="0" hidden="1">'на 01.07.2019'!$A$7:$H$146</definedName>
    <definedName name="Z_A6816A2A_A381_4629_A196_A2D2CBED046E_.wvu.FilterData" localSheetId="0" hidden="1">'на 01.07.2019'!$A$7:$J$399</definedName>
    <definedName name="Z_A6B98527_7CBF_4E4D_BDEA_9334A3EB779F_.wvu.Cols" localSheetId="0" hidden="1">'на 01.07.2019'!#REF!,'на 01.07.2019'!#REF!,'на 01.07.2019'!$K:$BN</definedName>
    <definedName name="Z_A6B98527_7CBF_4E4D_BDEA_9334A3EB779F_.wvu.FilterData" localSheetId="0" hidden="1">'на 01.07.2019'!$A$7:$J$399</definedName>
    <definedName name="Z_A6B98527_7CBF_4E4D_BDEA_9334A3EB779F_.wvu.PrintArea" localSheetId="0" hidden="1">'на 01.07.2019'!$A$1:$BN$178</definedName>
    <definedName name="Z_A6B98527_7CBF_4E4D_BDEA_9334A3EB779F_.wvu.PrintTitles" localSheetId="0" hidden="1">'на 01.07.2019'!$5:$7</definedName>
    <definedName name="Z_A80309A3_DC3C_4005_B42B_D4917A972961_.wvu.FilterData" localSheetId="0" hidden="1">'на 01.07.2019'!$A$7:$J$399</definedName>
    <definedName name="Z_A8EFE8CB_4B40_4A53_8B7A_29439E2B50D7_.wvu.FilterData" localSheetId="0" hidden="1">'на 01.07.2019'!$A$7:$J$399</definedName>
    <definedName name="Z_A98C96B5_CE3A_4FF9_B3E5_0DBB66ADC5BB_.wvu.FilterData" localSheetId="0" hidden="1">'на 01.07.2019'!$A$7:$H$146</definedName>
    <definedName name="Z_A9BB2943_E4B1_4809_A926_69F8C50E1CF2_.wvu.FilterData" localSheetId="0" hidden="1">'на 01.07.2019'!$A$7:$J$399</definedName>
    <definedName name="Z_AA4C7BF5_07E0_4095_B165_D2AF600190FA_.wvu.FilterData" localSheetId="0" hidden="1">'на 01.07.2019'!$A$7:$H$146</definedName>
    <definedName name="Z_AAC4B5AB_1913_4D9C_A1FF_BD9345E009EB_.wvu.FilterData" localSheetId="0" hidden="1">'на 01.07.2019'!$A$7:$H$146</definedName>
    <definedName name="Z_AB20AEF7_931C_411F_91E6_F461408B5AE6_.wvu.FilterData" localSheetId="0" hidden="1">'на 01.07.2019'!$A$7:$J$399</definedName>
    <definedName name="Z_ABA75302_0F6D_4886_9D81_1818E8870CAA_.wvu.FilterData" localSheetId="0" hidden="1">'на 01.07.2019'!$A$3:$K$183</definedName>
    <definedName name="Z_ABAF42E6_6CD6_46B1_A0C6_0099C207BC1C_.wvu.FilterData" localSheetId="0" hidden="1">'на 01.07.2019'!$A$7:$J$399</definedName>
    <definedName name="Z_ABF07E15_3FB5_46FA_8B18_72FA32E3F1DA_.wvu.FilterData" localSheetId="0" hidden="1">'на 01.07.2019'!$A$7:$J$399</definedName>
    <definedName name="Z_ACFE2E5A_B4BC_4793_B103_05F97C227772_.wvu.FilterData" localSheetId="0" hidden="1">'на 01.07.2019'!$A$7:$J$399</definedName>
    <definedName name="Z_AD079EA2_4E18_46EE_8E20_0C7923C917D2_.wvu.FilterData" localSheetId="0" hidden="1">'на 01.07.2019'!$A$7:$J$399</definedName>
    <definedName name="Z_AD5FD28B_B163_4E28_9CF1_4D777A9C7F23_.wvu.FilterData" localSheetId="0" hidden="1">'на 01.07.2019'!$A$7:$J$399</definedName>
    <definedName name="Z_ADE318A0_9CB5_431A_AF2B_D561B19631D9_.wvu.FilterData" localSheetId="0" hidden="1">'на 01.07.2019'!$A$7:$J$399</definedName>
    <definedName name="Z_ADF53E9B_9172_4E3F_AC45_4FF59160C1DB_.wvu.FilterData" localSheetId="0" hidden="1">'на 01.07.2019'!$A$7:$J$399</definedName>
    <definedName name="Z_AF01D870_77CB_46A2_A95B_3A27FF42EAA8_.wvu.FilterData" localSheetId="0" hidden="1">'на 01.07.2019'!$A$7:$H$146</definedName>
    <definedName name="Z_AF1AEFF5_9892_4FCB_BD3E_6CF1CEE1B71B_.wvu.FilterData" localSheetId="0" hidden="1">'на 01.07.2019'!$A$7:$J$399</definedName>
    <definedName name="Z_AF578863_5150_4761_94CC_531A4DF22DCE_.wvu.FilterData" localSheetId="0" hidden="1">'на 01.07.2019'!$A$7:$J$399</definedName>
    <definedName name="Z_AFABF6AA_2F6E_48B0_98F8_213EA30990B1_.wvu.FilterData" localSheetId="0" hidden="1">'на 01.07.2019'!$A$7:$J$399</definedName>
    <definedName name="Z_AFC26506_1EE1_430F_B247_3257CE41958A_.wvu.FilterData" localSheetId="0" hidden="1">'на 01.07.2019'!$A$7:$J$399</definedName>
    <definedName name="Z_B00B4D71_156E_4DD9_93CC_1F392CBA035F_.wvu.FilterData" localSheetId="0" hidden="1">'на 01.07.2019'!$A$7:$J$399</definedName>
    <definedName name="Z_B0B61858_D248_4F0B_95EB_A53482FBF19B_.wvu.FilterData" localSheetId="0" hidden="1">'на 01.07.2019'!$A$7:$J$399</definedName>
    <definedName name="Z_B0BB7BD4_E507_4D19_A9BF_6595068A89B5_.wvu.FilterData" localSheetId="0" hidden="1">'на 01.07.2019'!$A$7:$J$399</definedName>
    <definedName name="Z_B180D137_9F25_4AD4_9057_37928F1867A8_.wvu.FilterData" localSheetId="0" hidden="1">'на 01.07.2019'!$A$7:$H$146</definedName>
    <definedName name="Z_B1FA2CF0_321B_4787_93E8_EB6D5C78D6B5_.wvu.FilterData" localSheetId="0" hidden="1">'на 01.07.2019'!$A$7:$J$399</definedName>
    <definedName name="Z_B246A3A0_6AE0_4610_AE7A_F7490C26DBCA_.wvu.FilterData" localSheetId="0" hidden="1">'на 01.07.2019'!$A$7:$J$399</definedName>
    <definedName name="Z_B2D38EAC_E767_43A7_B7A2_621639FE347D_.wvu.FilterData" localSheetId="0" hidden="1">'на 01.07.2019'!$A$7:$H$146</definedName>
    <definedName name="Z_B2E9D1B9_C3FE_4F75_89F4_46F3E34C24E4_.wvu.FilterData" localSheetId="0" hidden="1">'на 01.07.2019'!$A$7:$J$399</definedName>
    <definedName name="Z_B30FEF93_CDBE_4AC5_9298_7B65E13C3F79_.wvu.FilterData" localSheetId="0" hidden="1">'на 01.07.2019'!$A$7:$J$399</definedName>
    <definedName name="Z_B3114865_FFF9_40B7_B9E6_C3642102DCF9_.wvu.FilterData" localSheetId="0" hidden="1">'на 01.07.2019'!$A$7:$J$399</definedName>
    <definedName name="Z_B3339176_D3D0_4D7A_8AAB_C0B71F942A93_.wvu.FilterData" localSheetId="0" hidden="1">'на 01.07.2019'!$A$7:$H$146</definedName>
    <definedName name="Z_B350A9CC_C225_45B2_AEE1_E6A61C6949F5_.wvu.FilterData" localSheetId="0" hidden="1">'на 01.07.2019'!$A$7:$J$399</definedName>
    <definedName name="Z_B3655F0F_A78B_43E5_BFD5_814C66A7690F_.wvu.FilterData" localSheetId="0" hidden="1">'на 01.07.2019'!$A$7:$J$399</definedName>
    <definedName name="Z_B45FAC42_679D_43AB_B511_9E5492CAC2DB_.wvu.FilterData" localSheetId="0" hidden="1">'на 01.07.2019'!$A$7:$H$146</definedName>
    <definedName name="Z_B47A0A9E_665F_4B62_A9A6_650B391D5D49_.wvu.FilterData" localSheetId="0" hidden="1">'на 01.07.2019'!$A$7:$J$399</definedName>
    <definedName name="Z_B499C08D_A2E7_417F_A9B7_BFCE2B66534F_.wvu.FilterData" localSheetId="0" hidden="1">'на 01.07.2019'!$A$7:$J$399</definedName>
    <definedName name="Z_B4E448FF_1059_48E0_93CC_976057024FF4_.wvu.FilterData" localSheetId="0" hidden="1">'на 01.07.2019'!$A$7:$J$399</definedName>
    <definedName name="Z_B509A51A_98E0_4D86_A1E4_A5AB9AE9E52F_.wvu.FilterData" localSheetId="0" hidden="1">'на 01.07.2019'!$A$7:$J$399</definedName>
    <definedName name="Z_B543C7D0_E350_4DA4_A835_ADCB64A4D66D_.wvu.FilterData" localSheetId="0" hidden="1">'на 01.07.2019'!$A$7:$J$399</definedName>
    <definedName name="Z_B5533D56_E1AE_4DE7_8436_EF9CA55A4943_.wvu.FilterData" localSheetId="0" hidden="1">'на 01.07.2019'!$A$7:$J$399</definedName>
    <definedName name="Z_B56BEF44_39DC_4F5B_A5E5_157C237832AF_.wvu.FilterData" localSheetId="0" hidden="1">'на 01.07.2019'!$A$7:$H$146</definedName>
    <definedName name="Z_B5A6FE62_B66C_45B1_AF17_B7686B0B3A3F_.wvu.FilterData" localSheetId="0" hidden="1">'на 01.07.2019'!$A$7:$J$399</definedName>
    <definedName name="Z_B603D180_E09A_4B9C_810F_9423EBA4A0EA_.wvu.FilterData" localSheetId="0" hidden="1">'на 01.07.2019'!$A$7:$J$399</definedName>
    <definedName name="Z_B666AFF1_6658_457A_A768_4BF1349F009A_.wvu.FilterData" localSheetId="0" hidden="1">'на 01.07.2019'!$A$7:$J$399</definedName>
    <definedName name="Z_B698776A_6A96_445D_9813_F5440DD90495_.wvu.FilterData" localSheetId="0" hidden="1">'на 01.07.2019'!$A$7:$J$399</definedName>
    <definedName name="Z_B6D72401_10F2_4D08_9A2D_EC1E2043D946_.wvu.FilterData" localSheetId="0" hidden="1">'на 01.07.2019'!$A$7:$J$399</definedName>
    <definedName name="Z_B6F11AB1_40C8_4880_BE42_1C35664CF325_.wvu.FilterData" localSheetId="0" hidden="1">'на 01.07.2019'!$A$7:$J$399</definedName>
    <definedName name="Z_B736B334_F8CF_4A1D_A747_B2B8CF3F3731_.wvu.FilterData" localSheetId="0" hidden="1">'на 01.07.2019'!$A$7:$J$399</definedName>
    <definedName name="Z_B7A22467_168B_475A_AC6B_F744F4990F6A_.wvu.FilterData" localSheetId="0" hidden="1">'на 01.07.2019'!$A$7:$J$399</definedName>
    <definedName name="Z_B7A4DC29_6CA3_48BD_BD2B_5EA61D250392_.wvu.FilterData" localSheetId="0" hidden="1">'на 01.07.2019'!$A$7:$H$146</definedName>
    <definedName name="Z_B7D9DE91_6329_4AB9_BB45_131E306E53B9_.wvu.FilterData" localSheetId="0" hidden="1">'на 01.07.2019'!$A$7:$J$399</definedName>
    <definedName name="Z_B7F67755_3086_43A6_86E7_370F80E61BD0_.wvu.FilterData" localSheetId="0" hidden="1">'на 01.07.2019'!$A$7:$H$146</definedName>
    <definedName name="Z_B8283716_285A_45D5_8283_DCA7A3C9CFC7_.wvu.FilterData" localSheetId="0" hidden="1">'на 01.07.2019'!$A$7:$J$399</definedName>
    <definedName name="Z_B858041A_E0C9_4C5A_A736_A0DA4684B712_.wvu.FilterData" localSheetId="0" hidden="1">'на 01.07.2019'!$A$7:$J$399</definedName>
    <definedName name="Z_B8EDA240_D337_4165_927F_4408D011F4B1_.wvu.FilterData" localSheetId="0" hidden="1">'на 01.07.2019'!$A$7:$J$399</definedName>
    <definedName name="Z_B94999B0_3597_431C_9F36_97A338C842BB_.wvu.FilterData" localSheetId="0" hidden="1">'на 01.07.2019'!$A$7:$J$399</definedName>
    <definedName name="Z_B9A29D57_1D84_4BB4_A72C_EF14D2D8DD4E_.wvu.FilterData" localSheetId="0" hidden="1">'на 01.07.2019'!$A$7:$J$399</definedName>
    <definedName name="Z_B9FDB936_DEDC_405B_AC55_3262523808BE_.wvu.FilterData" localSheetId="0" hidden="1">'на 01.07.2019'!$A$7:$J$399</definedName>
    <definedName name="Z_BAB4825B_2E54_4A6C_A72D_1F8E7B4FEFFB_.wvu.FilterData" localSheetId="0" hidden="1">'на 01.07.2019'!$A$7:$J$399</definedName>
    <definedName name="Z_BAFB3A8F_5ACD_4C4A_A33C_831C754D88C0_.wvu.FilterData" localSheetId="0" hidden="1">'на 01.07.2019'!$A$7:$J$399</definedName>
    <definedName name="Z_BBED0997_5705_4C3C_95F1_5444E893BE19_.wvu.FilterData" localSheetId="0" hidden="1">'на 01.07.2019'!$A$7:$J$399</definedName>
    <definedName name="Z_BC09D690_D177_4FC8_AE1F_8F0F0D5C6ECD_.wvu.FilterData" localSheetId="0" hidden="1">'на 01.07.2019'!$A$7:$J$399</definedName>
    <definedName name="Z_BC202F3F_4E55_462F_AFE4_24E3BB6517B3_.wvu.FilterData" localSheetId="0" hidden="1">'на 01.07.2019'!$A$7:$J$399</definedName>
    <definedName name="Z_BC6910FC_42F8_457B_8F8D_9BC0111CE283_.wvu.FilterData" localSheetId="0" hidden="1">'на 01.07.2019'!$A$7:$J$399</definedName>
    <definedName name="Z_BD08DE99_B722_4C7F_897B_080446202D0F_.wvu.FilterData" localSheetId="0" hidden="1">'на 01.07.2019'!$A$7:$J$399</definedName>
    <definedName name="Z_BD690439_1CC5_4E37_A0E9_1B65A930CD21_.wvu.FilterData" localSheetId="0" hidden="1">'на 01.07.2019'!$A$7:$J$399</definedName>
    <definedName name="Z_BD707806_8F10_492F_81AE_A7900A187828_.wvu.FilterData" localSheetId="0" hidden="1">'на 01.07.2019'!$A$3:$K$183</definedName>
    <definedName name="Z_BD822A95_4AA3_4CF6_94E8_04D2B9283308_.wvu.FilterData" localSheetId="0" hidden="1">'на 01.07.2019'!$A$7:$J$399</definedName>
    <definedName name="Z_BDD573CF_BFE0_4002_B5F7_E438A5DAD635_.wvu.FilterData" localSheetId="0" hidden="1">'на 01.07.2019'!$A$7:$J$399</definedName>
    <definedName name="Z_BE3F7214_4B0C_40FA_B4F7_B0F38416BCEF_.wvu.FilterData" localSheetId="0" hidden="1">'на 01.07.2019'!$A$7:$J$399</definedName>
    <definedName name="Z_BE41C01B_5C79_4BA0_8F6F_0E99B8B69C13_.wvu.FilterData" localSheetId="0" hidden="1">'на 01.07.2019'!$A$7:$J$399</definedName>
    <definedName name="Z_BE442298_736F_47F5_9592_76FFCCDA59DB_.wvu.FilterData" localSheetId="0" hidden="1">'на 01.07.2019'!$A$7:$H$146</definedName>
    <definedName name="Z_BE842559_6B14_41AC_A92A_4E50A6CE8B79_.wvu.FilterData" localSheetId="0" hidden="1">'на 01.07.2019'!$A$7:$J$399</definedName>
    <definedName name="Z_BE97AC31_BFEB_4520_BC44_68B0C987C70A_.wvu.FilterData" localSheetId="0" hidden="1">'на 01.07.2019'!$A$7:$J$399</definedName>
    <definedName name="Z_BEA0FDBA_BB07_4C19_8BBD_5E57EE395C09_.wvu.FilterData" localSheetId="0" hidden="1">'на 01.07.2019'!$A$7:$J$399</definedName>
    <definedName name="Z_BEA0FDBA_BB07_4C19_8BBD_5E57EE395C09_.wvu.PrintArea" localSheetId="0" hidden="1">'на 01.07.2019'!$A$1:$J$198</definedName>
    <definedName name="Z_BEA0FDBA_BB07_4C19_8BBD_5E57EE395C09_.wvu.PrintTitles" localSheetId="0" hidden="1">'на 01.07.2019'!$5:$8</definedName>
    <definedName name="Z_BF22223F_B516_45E8_9C4B_DD4CB4CE2C48_.wvu.FilterData" localSheetId="0" hidden="1">'на 01.07.2019'!$A$7:$J$399</definedName>
    <definedName name="Z_BF65F093_304D_44F0_BF26_E5F8F9093CF5_.wvu.FilterData" localSheetId="0" hidden="1">'на 01.07.2019'!$A$7:$J$60</definedName>
    <definedName name="Z_C02D2AC3_00AB_4B4C_8299_349FC338B994_.wvu.FilterData" localSheetId="0" hidden="1">'на 01.07.2019'!$A$7:$J$399</definedName>
    <definedName name="Z_C0E14968_138D_48A2_9D67_80D62DD131B4_.wvu.FilterData" localSheetId="0" hidden="1">'на 01.07.2019'!$A$7:$J$399</definedName>
    <definedName name="Z_C0ED18A2_48B4_4C82_979B_4B80DB79BC08_.wvu.FilterData" localSheetId="0" hidden="1">'на 01.07.2019'!$A$7:$J$399</definedName>
    <definedName name="Z_C106F923_AD55_472E_86A3_2C4C13F084E8_.wvu.FilterData" localSheetId="0" hidden="1">'на 01.07.2019'!$A$7:$J$399</definedName>
    <definedName name="Z_C140C6EF_B272_4886_8555_3A3DB8A6C4A0_.wvu.FilterData" localSheetId="0" hidden="1">'на 01.07.2019'!$A$7:$J$399</definedName>
    <definedName name="Z_C14C28B9_3A8B_4F55_AC1E_B6D3DA6398D5_.wvu.FilterData" localSheetId="0" hidden="1">'на 01.07.2019'!$A$7:$J$399</definedName>
    <definedName name="Z_C276A679_E43E_444B_B0E9_B307A301A03A_.wvu.FilterData" localSheetId="0" hidden="1">'на 01.07.2019'!$A$7:$J$399</definedName>
    <definedName name="Z_C27BA0A8_746D_45AD_B889_823A6BAE07E3_.wvu.FilterData" localSheetId="0" hidden="1">'на 01.07.2019'!$A$7:$J$399</definedName>
    <definedName name="Z_C2E7FF11_4F7B_4EA9_AD45_A8385AC4BC24_.wvu.FilterData" localSheetId="0" hidden="1">'на 01.07.2019'!$A$7:$H$146</definedName>
    <definedName name="Z_C35C56D1_B129_4866_84BA_2C2957BC8254_.wvu.FilterData" localSheetId="0" hidden="1">'на 01.07.2019'!$A$7:$J$399</definedName>
    <definedName name="Z_C3E7B974_7E68_49C9_8A66_DEBBC3D71CB8_.wvu.FilterData" localSheetId="0" hidden="1">'на 01.07.2019'!$A$7:$H$146</definedName>
    <definedName name="Z_C3E97E4D_03A9_422E_8E65_116E90E7DE0A_.wvu.FilterData" localSheetId="0" hidden="1">'на 01.07.2019'!$A$7:$J$399</definedName>
    <definedName name="Z_C47D5376_4107_461D_B353_0F0CCA5A27B8_.wvu.FilterData" localSheetId="0" hidden="1">'на 01.07.2019'!$A$7:$H$146</definedName>
    <definedName name="Z_C4A81194_E272_4927_9E06_D47C43E50753_.wvu.FilterData" localSheetId="0" hidden="1">'на 01.07.2019'!$A$7:$J$399</definedName>
    <definedName name="Z_C4E388F3_F33E_45AF_8E75_3BD450853C20_.wvu.FilterData" localSheetId="0" hidden="1">'на 01.07.2019'!$A$7:$J$399</definedName>
    <definedName name="Z_C55D9313_9108_41CA_AD0E_FE2F7292C638_.wvu.FilterData" localSheetId="0" hidden="1">'на 01.07.2019'!$A$7:$H$146</definedName>
    <definedName name="Z_C5A38A18_427F_40C3_A14B_55DA8E81FB09_.wvu.FilterData" localSheetId="0" hidden="1">'на 01.07.2019'!$A$7:$J$399</definedName>
    <definedName name="Z_C5D84F85_3611_4C2A_903D_ECFF3A3DA3D9_.wvu.FilterData" localSheetId="0" hidden="1">'на 01.07.2019'!$A$7:$H$146</definedName>
    <definedName name="Z_C636DE0B_BC5D_45AA_89BD_B628CA1FE119_.wvu.FilterData" localSheetId="0" hidden="1">'на 01.07.2019'!$A$7:$J$399</definedName>
    <definedName name="Z_C70C85CF_5ADB_4631_87C7_BA23E9BE3196_.wvu.FilterData" localSheetId="0" hidden="1">'на 01.07.2019'!$A$7:$J$399</definedName>
    <definedName name="Z_C74598AC_1D4B_466D_8455_294C1A2E69BB_.wvu.FilterData" localSheetId="0" hidden="1">'на 01.07.2019'!$A$7:$H$146</definedName>
    <definedName name="Z_C745CD1F_9AA3_43D8_A7DA_ABDAF8508B62_.wvu.FilterData" localSheetId="0" hidden="1">'на 01.07.2019'!$A$7:$J$399</definedName>
    <definedName name="Z_C77795A2_6414_4CC8_AA0C_59805D660811_.wvu.FilterData" localSheetId="0" hidden="1">'на 01.07.2019'!$A$7:$J$399</definedName>
    <definedName name="Z_C7B45388_19BF_40B6_BABC_45E74244A2D0_.wvu.FilterData" localSheetId="0" hidden="1">'на 01.07.2019'!$A$7:$J$399</definedName>
    <definedName name="Z_C7DB809B_EB90_4CA8_929B_8A5AA3E83B84_.wvu.FilterData" localSheetId="0" hidden="1">'на 01.07.2019'!$A$7:$J$399</definedName>
    <definedName name="Z_C8579552_11B1_4140_9659_E1DA02EF9DD1_.wvu.FilterData" localSheetId="0" hidden="1">'на 01.07.2019'!$A$7:$J$399</definedName>
    <definedName name="Z_C8C7D91A_0101_429D_A7C4_25C2A366909A_.wvu.Cols" localSheetId="0" hidden="1">'на 01.07.2019'!#REF!,'на 01.07.2019'!#REF!</definedName>
    <definedName name="Z_C8C7D91A_0101_429D_A7C4_25C2A366909A_.wvu.FilterData" localSheetId="0" hidden="1">'на 01.07.2019'!$A$7:$J$60</definedName>
    <definedName name="Z_C8C7D91A_0101_429D_A7C4_25C2A366909A_.wvu.Rows" localSheetId="0" hidden="1">'на 01.07.2019'!#REF!,'на 01.07.2019'!#REF!,'на 01.07.2019'!#REF!,'на 01.07.2019'!#REF!,'на 01.07.2019'!#REF!,'на 01.07.2019'!#REF!,'на 01.07.2019'!#REF!,'на 01.07.2019'!#REF!,'на 01.07.2019'!#REF!,'на 01.07.2019'!#REF!</definedName>
    <definedName name="Z_C9081176_529C_43E8_8E20_8AC24E7C2D35_.wvu.FilterData" localSheetId="0" hidden="1">'на 01.07.2019'!$A$7:$J$399</definedName>
    <definedName name="Z_C94FB5D5_E515_4327_B4DC_AC3D7C1A6363_.wvu.FilterData" localSheetId="0" hidden="1">'на 01.07.2019'!$A$7:$J$399</definedName>
    <definedName name="Z_C97ACF3E_ACD3_4C9D_94FA_EA6F3D46505E_.wvu.FilterData" localSheetId="0" hidden="1">'на 01.07.2019'!$A$7:$J$399</definedName>
    <definedName name="Z_C98B4A4E_FC1F_45B3_ABB0_7DC9BD4B8057_.wvu.FilterData" localSheetId="0" hidden="1">'на 01.07.2019'!$A$7:$H$146</definedName>
    <definedName name="Z_C9A5AE8B_0A38_4D54_B36F_AFD2A577F3EF_.wvu.FilterData" localSheetId="0" hidden="1">'на 01.07.2019'!$A$7:$J$399</definedName>
    <definedName name="Z_CA384592_0CFD_4322_A4EB_34EC04693944_.wvu.FilterData" localSheetId="0" hidden="1">'на 01.07.2019'!$A$7:$J$399</definedName>
    <definedName name="Z_CA384592_0CFD_4322_A4EB_34EC04693944_.wvu.PrintArea" localSheetId="0" hidden="1">'на 01.07.2019'!$A$1:$J$198</definedName>
    <definedName name="Z_CA384592_0CFD_4322_A4EB_34EC04693944_.wvu.PrintTitles" localSheetId="0" hidden="1">'на 01.07.2019'!$5:$8</definedName>
    <definedName name="Z_CAABA8F8_73A9_4D5F_A949_7D5636830179_.wvu.FilterData" localSheetId="0" hidden="1">'на 01.07.2019'!$A$7:$J$399</definedName>
    <definedName name="Z_CAAD7F8A_A328_4C0A_9ECF_2AD83A08D699_.wvu.FilterData" localSheetId="0" hidden="1">'на 01.07.2019'!$A$7:$H$146</definedName>
    <definedName name="Z_CB1A56DC_A135_41E6_8A02_AE4E518C879F_.wvu.FilterData" localSheetId="0" hidden="1">'на 01.07.2019'!$A$7:$J$399</definedName>
    <definedName name="Z_CB37E750_1F35_4C0A_B3BA_F688CA9C8186_.wvu.FilterData" localSheetId="0" hidden="1">'на 01.07.2019'!$A$7:$J$399</definedName>
    <definedName name="Z_CB4880DD_CE83_4DFC_BBA7_70687256D5A4_.wvu.FilterData" localSheetId="0" hidden="1">'на 01.07.2019'!$A$7:$H$146</definedName>
    <definedName name="Z_CBDBA949_FA00_4560_8001_BD00E63FCCA4_.wvu.FilterData" localSheetId="0" hidden="1">'на 01.07.2019'!$A$7:$J$399</definedName>
    <definedName name="Z_CBE0F0AD_DD6D_4940_A07E_F4A48D085109_.wvu.FilterData" localSheetId="0" hidden="1">'на 01.07.2019'!$A$7:$J$399</definedName>
    <definedName name="Z_CBF12BD1_A071_4448_8003_32E74F40E3E3_.wvu.FilterData" localSheetId="0" hidden="1">'на 01.07.2019'!$A$7:$H$146</definedName>
    <definedName name="Z_CBF9D894_3FD2_4B68_BAC8_643DB23851C0_.wvu.FilterData" localSheetId="0" hidden="1">'на 01.07.2019'!$A$7:$H$146</definedName>
    <definedName name="Z_CBF9D894_3FD2_4B68_BAC8_643DB23851C0_.wvu.Rows" localSheetId="0" hidden="1">'на 01.07.2019'!#REF!,'на 01.07.2019'!#REF!,'на 01.07.2019'!#REF!,'на 01.07.2019'!#REF!</definedName>
    <definedName name="Z_CCC17219_B1A3_4C6B_B903_0E4550432FD0_.wvu.FilterData" localSheetId="0" hidden="1">'на 01.07.2019'!$A$7:$H$146</definedName>
    <definedName name="Z_CCF533A2_322B_40E2_88B2_065E6D1D35B4_.wvu.FilterData" localSheetId="0" hidden="1">'на 01.07.2019'!$A$7:$J$399</definedName>
    <definedName name="Z_CCF533A2_322B_40E2_88B2_065E6D1D35B4_.wvu.PrintArea" localSheetId="0" hidden="1">'на 01.07.2019'!$A$1:$J$198</definedName>
    <definedName name="Z_CCF533A2_322B_40E2_88B2_065E6D1D35B4_.wvu.PrintTitles" localSheetId="0" hidden="1">'на 01.07.2019'!$5:$8</definedName>
    <definedName name="Z_CD10AFE5_EACD_43E3_B0AD_1FCFF7EEADC3_.wvu.FilterData" localSheetId="0" hidden="1">'на 01.07.2019'!$A$7:$J$399</definedName>
    <definedName name="Z_CDABDA6A_CEAA_4779_9390_A07E787E5F1B_.wvu.FilterData" localSheetId="0" hidden="1">'на 01.07.2019'!$A$7:$J$399</definedName>
    <definedName name="Z_CDBBEB40_4DC8_4F8A_B0B0_EE0E987A2098_.wvu.FilterData" localSheetId="0" hidden="1">'на 01.07.2019'!$A$7:$J$399</definedName>
    <definedName name="Z_CDFBC319_A453_4828_B4DA_A1FF8333C207_.wvu.FilterData" localSheetId="0" hidden="1">'на 01.07.2019'!$A$7:$J$399</definedName>
    <definedName name="Z_CEF22FD3_C3E9_4C31_B864_568CAC74A486_.wvu.FilterData" localSheetId="0" hidden="1">'на 01.07.2019'!$A$7:$J$399</definedName>
    <definedName name="Z_CFEB7053_3C1D_451D_9A86_5940DFCF964A_.wvu.FilterData" localSheetId="0" hidden="1">'на 01.07.2019'!$A$7:$J$399</definedName>
    <definedName name="Z_D165341F_496A_48CE_829A_555B16787041_.wvu.FilterData" localSheetId="0" hidden="1">'на 01.07.2019'!$A$7:$J$399</definedName>
    <definedName name="Z_D20DFCFE_63F9_4265_B37B_4F36C46DF159_.wvu.Cols" localSheetId="0" hidden="1">'на 01.07.2019'!#REF!,'на 01.07.2019'!#REF!</definedName>
    <definedName name="Z_D20DFCFE_63F9_4265_B37B_4F36C46DF159_.wvu.FilterData" localSheetId="0" hidden="1">'на 01.07.2019'!$A$7:$J$399</definedName>
    <definedName name="Z_D20DFCFE_63F9_4265_B37B_4F36C46DF159_.wvu.PrintArea" localSheetId="0" hidden="1">'на 01.07.2019'!$A$1:$J$178</definedName>
    <definedName name="Z_D20DFCFE_63F9_4265_B37B_4F36C46DF159_.wvu.PrintTitles" localSheetId="0" hidden="1">'на 01.07.2019'!$5:$8</definedName>
    <definedName name="Z_D20DFCFE_63F9_4265_B37B_4F36C46DF159_.wvu.Rows" localSheetId="0" hidden="1">'на 01.07.2019'!#REF!,'на 01.07.2019'!#REF!,'на 01.07.2019'!#REF!,'на 01.07.2019'!#REF!,'на 01.07.2019'!#REF!</definedName>
    <definedName name="Z_D2422493_0DF6_4923_AFF9_1CE532FC9E0E_.wvu.FilterData" localSheetId="0" hidden="1">'на 01.07.2019'!$A$7:$J$399</definedName>
    <definedName name="Z_D26EAC32_42CC_46AF_8D27_8094727B2B8E_.wvu.FilterData" localSheetId="0" hidden="1">'на 01.07.2019'!$A$7:$J$399</definedName>
    <definedName name="Z_D298563F_7459_410D_A6E1_6B1CDFA6DAA7_.wvu.FilterData" localSheetId="0" hidden="1">'на 01.07.2019'!$A$7:$J$399</definedName>
    <definedName name="Z_D2D627FD_8F1D_4B0C_A4A1_1A515A2831A8_.wvu.FilterData" localSheetId="0" hidden="1">'на 01.07.2019'!$A$7:$J$399</definedName>
    <definedName name="Z_D343F548_3DE6_4716_9B8B_0FF1DF1B1DE3_.wvu.FilterData" localSheetId="0" hidden="1">'на 01.07.2019'!$A$7:$H$146</definedName>
    <definedName name="Z_D3607008_88A4_4735_BF9B_0D60A732D98C_.wvu.FilterData" localSheetId="0" hidden="1">'на 01.07.2019'!$A$7:$J$399</definedName>
    <definedName name="Z_D3C3EFC2_493C_4B9B_BC16_8147B08F8F65_.wvu.FilterData" localSheetId="0" hidden="1">'на 01.07.2019'!$A$7:$H$146</definedName>
    <definedName name="Z_D3D848E7_EB88_4E73_985E_C45B9AE68145_.wvu.FilterData" localSheetId="0" hidden="1">'на 01.07.2019'!$A$7:$J$399</definedName>
    <definedName name="Z_D3E86F4B_12A8_47CC_AEBE_74534991E315_.wvu.FilterData" localSheetId="0" hidden="1">'на 01.07.2019'!$A$7:$J$399</definedName>
    <definedName name="Z_D3F31BC4_4CDA_431B_BA5F_ADE76A923760_.wvu.FilterData" localSheetId="0" hidden="1">'на 01.07.2019'!$A$7:$H$146</definedName>
    <definedName name="Z_D41FF341_5913_4A9E_9CE5_B058CA00C0C7_.wvu.FilterData" localSheetId="0" hidden="1">'на 01.07.2019'!$A$7:$J$399</definedName>
    <definedName name="Z_D45ABB34_16CC_462D_8459_2034D47F465D_.wvu.FilterData" localSheetId="0" hidden="1">'на 01.07.2019'!$A$7:$H$146</definedName>
    <definedName name="Z_D479007E_A9E8_4307_A3E8_18A2BB5C55F2_.wvu.FilterData" localSheetId="0" hidden="1">'на 01.07.2019'!$A$7:$J$399</definedName>
    <definedName name="Z_D489BEDD_3BCD_49DF_9648_48FD6162F1E7_.wvu.FilterData" localSheetId="0" hidden="1">'на 01.07.2019'!$A$7:$J$399</definedName>
    <definedName name="Z_D48CEF89_B01B_4E1D_92B4_235EA4A40F11_.wvu.FilterData" localSheetId="0" hidden="1">'на 01.07.2019'!$A$7:$J$399</definedName>
    <definedName name="Z_D4B24D18_8D1D_47A1_AE9B_21E3F9EF98EE_.wvu.FilterData" localSheetId="0" hidden="1">'на 01.07.2019'!$A$7:$J$399</definedName>
    <definedName name="Z_D4C26987_0F4D_4A17_91A3_C1C154DC81B2_.wvu.FilterData" localSheetId="0" hidden="1">'на 01.07.2019'!$A$7:$J$399</definedName>
    <definedName name="Z_D4D3E883_F6A4_4364_94CA_00BA6BEEBB0B_.wvu.FilterData" localSheetId="0" hidden="1">'на 01.07.2019'!$A$7:$J$399</definedName>
    <definedName name="Z_D4E20E73_FD07_4BE4_B8FA_FE6B214643C4_.wvu.FilterData" localSheetId="0" hidden="1">'на 01.07.2019'!$A$7:$J$399</definedName>
    <definedName name="Z_D5317C3A_3EDA_404B_818D_EAF558810951_.wvu.FilterData" localSheetId="0" hidden="1">'на 01.07.2019'!$A$7:$H$146</definedName>
    <definedName name="Z_D537FB3B_712D_486A_BA32_4F73BEB2AA19_.wvu.FilterData" localSheetId="0" hidden="1">'на 01.07.2019'!$A$7:$H$146</definedName>
    <definedName name="Z_D6730C21_0555_4F4D_B589_9DE5CFF9C442_.wvu.FilterData" localSheetId="0" hidden="1">'на 01.07.2019'!$A$7:$H$146</definedName>
    <definedName name="Z_D692A203_B3F4_405F_AE1A_37385B86A714_.wvu.FilterData" localSheetId="0" hidden="1">'на 01.07.2019'!$A$7:$J$399</definedName>
    <definedName name="Z_D6D7FE80_F340_4943_9CA8_381604446690_.wvu.FilterData" localSheetId="0" hidden="1">'на 01.07.2019'!$A$7:$J$399</definedName>
    <definedName name="Z_D7104B72_13BA_47A2_BD7D_6C7C814EB74F_.wvu.FilterData" localSheetId="0" hidden="1">'на 01.07.2019'!$A$7:$J$399</definedName>
    <definedName name="Z_D74587C8_09B2_428F_ACC0_4DEF87F264B1_.wvu.FilterData" localSheetId="0" hidden="1">'на 01.07.2019'!$A$7:$J$399</definedName>
    <definedName name="Z_D7BC8E82_4392_4806_9DAE_D94253790B9C_.wvu.Cols" localSheetId="0" hidden="1">'на 01.07.2019'!#REF!,'на 01.07.2019'!#REF!,'на 01.07.2019'!$K:$BN</definedName>
    <definedName name="Z_D7BC8E82_4392_4806_9DAE_D94253790B9C_.wvu.FilterData" localSheetId="0" hidden="1">'на 01.07.2019'!$A$7:$J$399</definedName>
    <definedName name="Z_D7BC8E82_4392_4806_9DAE_D94253790B9C_.wvu.PrintArea" localSheetId="0" hidden="1">'на 01.07.2019'!$A$1:$BN$178</definedName>
    <definedName name="Z_D7BC8E82_4392_4806_9DAE_D94253790B9C_.wvu.PrintTitles" localSheetId="0" hidden="1">'на 01.07.2019'!$5:$7</definedName>
    <definedName name="Z_D7DA24ED_ABB7_4D6E_ACD6_4B88F5184AF8_.wvu.FilterData" localSheetId="0" hidden="1">'на 01.07.2019'!$A$7:$J$399</definedName>
    <definedName name="Z_D8418465_ECB6_40A4_8538_9D6D02B4E5CE_.wvu.FilterData" localSheetId="0" hidden="1">'на 01.07.2019'!$A$7:$H$146</definedName>
    <definedName name="Z_D84FBB24_1F53_4A51_B9A3_672EE24CBBBB_.wvu.FilterData" localSheetId="0" hidden="1">'на 01.07.2019'!$A$7:$J$399</definedName>
    <definedName name="Z_D8836A46_4276_4875_86A1_BB0E2B53006C_.wvu.FilterData" localSheetId="0" hidden="1">'на 01.07.2019'!$A$7:$H$146</definedName>
    <definedName name="Z_D8EBE17E_7A1A_4392_901C_A4C8DD4BAF28_.wvu.FilterData" localSheetId="0" hidden="1">'на 01.07.2019'!$A$7:$H$146</definedName>
    <definedName name="Z_D917D9C8_DA24_43F6_B702_2D065DC4F3EA_.wvu.FilterData" localSheetId="0" hidden="1">'на 01.07.2019'!$A$7:$J$399</definedName>
    <definedName name="Z_D921BCFE_106A_48C3_8051_F877509D5A90_.wvu.FilterData" localSheetId="0" hidden="1">'на 01.07.2019'!$A$7:$J$399</definedName>
    <definedName name="Z_D930048B_C8C6_498D_B7FD_C4CFAF447C25_.wvu.FilterData" localSheetId="0" hidden="1">'на 01.07.2019'!$A$7:$J$399</definedName>
    <definedName name="Z_D93C7415_B321_4E66_84AD_0490D011FDE7_.wvu.FilterData" localSheetId="0" hidden="1">'на 01.07.2019'!$A$7:$J$399</definedName>
    <definedName name="Z_D952F92C_16FA_49C0_ACE1_EEFE2012130A_.wvu.FilterData" localSheetId="0" hidden="1">'на 01.07.2019'!$A$7:$J$399</definedName>
    <definedName name="Z_D954D534_B88D_4A21_85D6_C0757B597D1E_.wvu.FilterData" localSheetId="0" hidden="1">'на 01.07.2019'!$A$7:$J$399</definedName>
    <definedName name="Z_D95852A1_B0FC_4AC5_B62B_5CCBE05B0D15_.wvu.FilterData" localSheetId="0" hidden="1">'на 01.07.2019'!$A$7:$J$399</definedName>
    <definedName name="Z_D97BC9A1_860C_45CB_8FAD_B69CEE39193C_.wvu.FilterData" localSheetId="0" hidden="1">'на 01.07.2019'!$A$7:$H$146</definedName>
    <definedName name="Z_D981844C_3450_4227_997A_DB8016618FC0_.wvu.FilterData" localSheetId="0" hidden="1">'на 01.07.2019'!$A$7:$J$399</definedName>
    <definedName name="Z_D9E7CF58_1888_4559_99D1_C71D21E76828_.wvu.FilterData" localSheetId="0" hidden="1">'на 01.07.2019'!$A$7:$J$399</definedName>
    <definedName name="Z_DA244080_1388_426A_A939_BCE866427DCE_.wvu.FilterData" localSheetId="0" hidden="1">'на 01.07.2019'!$A$7:$J$399</definedName>
    <definedName name="Z_DA3033F1_502F_4BCA_B468_CBA3E20E7254_.wvu.FilterData" localSheetId="0" hidden="1">'на 01.07.2019'!$A$7:$J$399</definedName>
    <definedName name="Z_DA5DFA2D_C1AA_42F5_8828_D1905F1C9BD0_.wvu.FilterData" localSheetId="0" hidden="1">'на 01.07.2019'!$A$7:$J$399</definedName>
    <definedName name="Z_DAB9487C_F291_4A20_8CE8_A04CF6419B39_.wvu.FilterData" localSheetId="0" hidden="1">'на 01.07.2019'!$A$7:$J$399</definedName>
    <definedName name="Z_DB55315D_56C8_4F2C_9317_AA25AA5EAC9E_.wvu.FilterData" localSheetId="0" hidden="1">'на 01.07.2019'!$A$7:$J$399</definedName>
    <definedName name="Z_DBB88EE7_5C30_443C_A427_07BA2C7C58DA_.wvu.FilterData" localSheetId="0" hidden="1">'на 01.07.2019'!$A$7:$J$399</definedName>
    <definedName name="Z_DBF40914_927D_466F_8B6B_F333D1AFC9B0_.wvu.FilterData" localSheetId="0" hidden="1">'на 01.07.2019'!$A$7:$J$399</definedName>
    <definedName name="Z_DC263B7F_7E05_4E66_AE9F_05D6DDE635B1_.wvu.FilterData" localSheetId="0" hidden="1">'на 01.07.2019'!$A$7:$H$146</definedName>
    <definedName name="Z_DC796824_ECED_4590_A3E8_8D5A3534C637_.wvu.FilterData" localSheetId="0" hidden="1">'на 01.07.2019'!$A$7:$H$146</definedName>
    <definedName name="Z_DCC1B134_1BA2_418E_B1D0_0938D8743370_.wvu.FilterData" localSheetId="0" hidden="1">'на 01.07.2019'!$A$7:$H$146</definedName>
    <definedName name="Z_DCC98630_5CE8_4EB8_B53F_29063CBFDB7B_.wvu.FilterData" localSheetId="0" hidden="1">'на 01.07.2019'!$A$7:$J$399</definedName>
    <definedName name="Z_DCF0AAEF_DCCD_45D0_96BB_43A3455DEADB_.wvu.FilterData" localSheetId="0" hidden="1">'на 01.07.2019'!$A$7:$J$399</definedName>
    <definedName name="Z_DD479BCC_48E3_497E_81BC_9A58CD7AC8EF_.wvu.FilterData" localSheetId="0" hidden="1">'на 01.07.2019'!$A$7:$J$399</definedName>
    <definedName name="Z_DDA68DE5_EF86_4A52_97CD_589088C5FE7A_.wvu.FilterData" localSheetId="0" hidden="1">'на 01.07.2019'!$A$7:$H$146</definedName>
    <definedName name="Z_DE210091_3D77_4964_B6B2_443A728CBE9E_.wvu.FilterData" localSheetId="0" hidden="1">'на 01.07.2019'!$A$7:$J$399</definedName>
    <definedName name="Z_DE2C3999_6F3E_4D24_86CF_8803BF5FAA48_.wvu.FilterData" localSheetId="0" hidden="1">'на 01.07.2019'!$A$7:$J$60</definedName>
    <definedName name="Z_DEA6EDB2_F27D_4C8F_B061_FD80BEC5543F_.wvu.FilterData" localSheetId="0" hidden="1">'на 01.07.2019'!$A$7:$H$146</definedName>
    <definedName name="Z_DEC0916C_F395_445D_ABBE_41FCE4F7A20B_.wvu.FilterData" localSheetId="0" hidden="1">'на 01.07.2019'!$A$7:$J$399</definedName>
    <definedName name="Z_DECE3245_1BE4_4A3F_B644_E8DE80612C1E_.wvu.FilterData" localSheetId="0" hidden="1">'на 01.07.2019'!$A$7:$J$399</definedName>
    <definedName name="Z_DF6B7D46_D8DB_447A_83A4_53EE18358CF2_.wvu.FilterData" localSheetId="0" hidden="1">'на 01.07.2019'!$A$7:$J$399</definedName>
    <definedName name="Z_DFB08918_D5A4_4224_AEA5_63620C0D53DD_.wvu.FilterData" localSheetId="0" hidden="1">'на 01.07.2019'!$A$7:$J$399</definedName>
    <definedName name="Z_DFFC57A9_AC13_44A1_9304_B04C6A69A49C_.wvu.FilterData" localSheetId="0" hidden="1">'на 01.07.2019'!$A$7:$J$399</definedName>
    <definedName name="Z_E0178566_B0D6_4A04_941F_723DE4642B4A_.wvu.FilterData" localSheetId="0" hidden="1">'на 01.07.2019'!$A$7:$J$399</definedName>
    <definedName name="Z_E0415026_A3A4_4408_93D6_8180A1256A98_.wvu.FilterData" localSheetId="0" hidden="1">'на 01.07.2019'!$A$7:$J$399</definedName>
    <definedName name="Z_E06FEE19_D4C1_4288_ADA7_5CB65BBBB4B6_.wvu.FilterData" localSheetId="0" hidden="1">'на 01.07.2019'!$A$7:$J$399</definedName>
    <definedName name="Z_E08AFE05_9FC9_4440_8CA6_890648C8FE48_.wvu.FilterData" localSheetId="0" hidden="1">'на 01.07.2019'!$A$7:$J$399</definedName>
    <definedName name="Z_E0B34E03_0754_4713_9A98_5ACEE69C9E71_.wvu.FilterData" localSheetId="0" hidden="1">'на 01.07.2019'!$A$7:$H$146</definedName>
    <definedName name="Z_E1E7843B_3EC3_4FFF_9B1C_53E7DE6A4004_.wvu.FilterData" localSheetId="0" hidden="1">'на 01.07.2019'!$A$7:$H$146</definedName>
    <definedName name="Z_E25FE844_1AD8_4E16_B2DB_9033A702F13A_.wvu.FilterData" localSheetId="0" hidden="1">'на 01.07.2019'!$A$7:$H$146</definedName>
    <definedName name="Z_E2861A4E_263A_4BE6_9223_2DA352B0AD2D_.wvu.FilterData" localSheetId="0" hidden="1">'на 01.07.2019'!$A$7:$H$146</definedName>
    <definedName name="Z_E2FB76DF_1C94_4620_8087_FEE12FDAA3D2_.wvu.FilterData" localSheetId="0" hidden="1">'на 01.07.2019'!$A$7:$H$146</definedName>
    <definedName name="Z_E32A8700_E851_4315_A889_932E30063272_.wvu.FilterData" localSheetId="0" hidden="1">'на 01.07.2019'!$A$7:$J$399</definedName>
    <definedName name="Z_E3C6ECC1_0F12_435D_9B36_B23F6133337F_.wvu.FilterData" localSheetId="0" hidden="1">'на 01.07.2019'!$A$7:$H$146</definedName>
    <definedName name="Z_E437F2F2_3B79_49F0_9901_D31498A163D7_.wvu.FilterData" localSheetId="0" hidden="1">'на 01.07.2019'!$A$7:$J$399</definedName>
    <definedName name="Z_E531BAEE_E556_4AEF_B35B_C675BD99939C_.wvu.FilterData" localSheetId="0" hidden="1">'на 01.07.2019'!$A$7:$J$399</definedName>
    <definedName name="Z_E563A17B_3B3B_4B28_89D6_A5FC82DB33C2_.wvu.FilterData" localSheetId="0" hidden="1">'на 01.07.2019'!$A$7:$J$399</definedName>
    <definedName name="Z_E5DA1B9B_62F2_4CE6_9A2F_0A446D4275B1_.wvu.FilterData" localSheetId="0" hidden="1">'на 01.07.2019'!$A$7:$J$399</definedName>
    <definedName name="Z_E5EC7523_F88D_4AD4_9A8D_84C16AB7BFC1_.wvu.FilterData" localSheetId="0" hidden="1">'на 01.07.2019'!$A$7:$J$399</definedName>
    <definedName name="Z_E6B0F607_AC37_4539_B427_EA5DBDA71490_.wvu.FilterData" localSheetId="0" hidden="1">'на 01.07.2019'!$A$7:$J$399</definedName>
    <definedName name="Z_E6BEB68E_1813_43FA_83CB_AD563380E01C_.wvu.FilterData" localSheetId="0" hidden="1">'на 01.07.2019'!$A$7:$J$399</definedName>
    <definedName name="Z_E6F2229B_648C_45EB_AFDD_48E1933E9057_.wvu.FilterData" localSheetId="0" hidden="1">'на 01.07.2019'!$A$7:$J$399</definedName>
    <definedName name="Z_E79ABD49_719F_4887_A43D_3DE66BF8AD95_.wvu.FilterData" localSheetId="0" hidden="1">'на 01.07.2019'!$A$7:$J$399</definedName>
    <definedName name="Z_E7E34260_E3FF_494E_BB4E_1D372EA1276B_.wvu.FilterData" localSheetId="0" hidden="1">'на 01.07.2019'!$A$7:$J$399</definedName>
    <definedName name="Z_E818C85D_F563_4BCC_9747_0856B0207D9A_.wvu.FilterData" localSheetId="0" hidden="1">'на 01.07.2019'!$A$7:$J$399</definedName>
    <definedName name="Z_E85A9955_A3DD_46D7_A4A3_9B67A0E2B00C_.wvu.FilterData" localSheetId="0" hidden="1">'на 01.07.2019'!$A$7:$J$399</definedName>
    <definedName name="Z_E85CF805_B7EC_4B8E_BF6B_2D35F453C813_.wvu.FilterData" localSheetId="0" hidden="1">'на 01.07.2019'!$A$7:$J$399</definedName>
    <definedName name="Z_E8619C4F_9D0C_40CF_8636_CF30BDB53D78_.wvu.FilterData" localSheetId="0" hidden="1">'на 01.07.2019'!$A$7:$J$399</definedName>
    <definedName name="Z_E86B59AB_8419_4B63_BADC_4C4DB9795CAA_.wvu.FilterData" localSheetId="0" hidden="1">'на 01.07.2019'!$A$7:$J$399</definedName>
    <definedName name="Z_E88E1D11_18C0_4724_9D4F_2C85DDF57564_.wvu.FilterData" localSheetId="0" hidden="1">'на 01.07.2019'!$A$7:$H$146</definedName>
    <definedName name="Z_E8E447B7_386A_4449_A267_EA8A8ED2E9DF_.wvu.FilterData" localSheetId="0" hidden="1">'на 01.07.2019'!$A$7:$J$399</definedName>
    <definedName name="Z_E952215A_EF2B_4724_A091_1F77A330F7A6_.wvu.FilterData" localSheetId="0" hidden="1">'на 01.07.2019'!$A$7:$J$399</definedName>
    <definedName name="Z_E9A4F66F_BB40_4C19_8750_6E61AF1D74A1_.wvu.FilterData" localSheetId="0" hidden="1">'на 01.07.2019'!$A$7:$J$399</definedName>
    <definedName name="Z_EA16B1A6_A575_4BB9_B51E_98E088646246_.wvu.FilterData" localSheetId="0" hidden="1">'на 01.07.2019'!$A$7:$J$399</definedName>
    <definedName name="Z_EA234825_5817_4C50_AC45_83D70F061045_.wvu.FilterData" localSheetId="0" hidden="1">'на 01.07.2019'!$A$7:$J$399</definedName>
    <definedName name="Z_EA26BD39_D295_43F0_9554_645E38E73803_.wvu.FilterData" localSheetId="0" hidden="1">'на 01.07.2019'!$A$7:$J$399</definedName>
    <definedName name="Z_EA769D6D_3269_481D_9974_BC10C6C55FF6_.wvu.FilterData" localSheetId="0" hidden="1">'на 01.07.2019'!$A$7:$H$146</definedName>
    <definedName name="Z_EA7BB06C_40E6_4375_9BE4_353C118D0D8A_.wvu.FilterData" localSheetId="0" hidden="1">'на 01.07.2019'!$A$7:$J$399</definedName>
    <definedName name="Z_EAEC0497_D454_492F_A78A_948CBC8B7349_.wvu.FilterData" localSheetId="0" hidden="1">'на 01.07.2019'!$A$7:$J$399</definedName>
    <definedName name="Z_EB2D8BE6_72BC_4D23_BEC7_DBF109493B0C_.wvu.FilterData" localSheetId="0" hidden="1">'на 01.07.2019'!$A$7:$J$399</definedName>
    <definedName name="Z_EBCDBD63_50FE_4D52_B280_2A723FA77236_.wvu.FilterData" localSheetId="0" hidden="1">'на 01.07.2019'!$A$7:$H$146</definedName>
    <definedName name="Z_EBE6EB5A_28BA_42FD_8E13_84A84E5CEFFA_.wvu.FilterData" localSheetId="0" hidden="1">'на 01.07.2019'!$A$7:$J$399</definedName>
    <definedName name="Z_EC6B58CC_C695_4EAF_B026_DA7CE6279D7A_.wvu.FilterData" localSheetId="0" hidden="1">'на 01.07.2019'!$A$7:$J$399</definedName>
    <definedName name="Z_EC741CE0_C720_481D_9CFE_596247B0CF36_.wvu.FilterData" localSheetId="0" hidden="1">'на 01.07.2019'!$A$7:$J$399</definedName>
    <definedName name="Z_EC7DFC56_670B_4634_9C36_1A0E9779A8AB_.wvu.FilterData" localSheetId="0" hidden="1">'на 01.07.2019'!$A$7:$J$399</definedName>
    <definedName name="Z_EC7EDFF4_8717_443E_A482_A625A9C4247F_.wvu.FilterData" localSheetId="0" hidden="1">'на 01.07.2019'!$A$7:$J$399</definedName>
    <definedName name="Z_ECDB9DF1_6EBE_4872_A4EA_C132DB4F17D1_.wvu.FilterData" localSheetId="0" hidden="1">'на 01.07.2019'!$A$7:$J$399</definedName>
    <definedName name="Z_ED74FBD3_DF35_4798_8C2A_7ADA46D140AA_.wvu.FilterData" localSheetId="0" hidden="1">'на 01.07.2019'!$A$7:$H$146</definedName>
    <definedName name="Z_EF1610FE_843B_4864_9DAD_05F697DD47DC_.wvu.FilterData" localSheetId="0" hidden="1">'на 01.07.2019'!$A$7:$J$399</definedName>
    <definedName name="Z_EFFADE78_6F23_4B5D_AE74_3E82BA29B398_.wvu.FilterData" localSheetId="0" hidden="1">'на 01.07.2019'!$A$7:$H$146</definedName>
    <definedName name="Z_F05EFB87_3BE7_41AF_8465_1EA73F5E8818_.wvu.FilterData" localSheetId="0" hidden="1">'на 01.07.2019'!$A$7:$J$399</definedName>
    <definedName name="Z_F0EB967D_F079_4FD4_AD5F_5BA84E405B49_.wvu.FilterData" localSheetId="0" hidden="1">'на 01.07.2019'!$A$7:$J$399</definedName>
    <definedName name="Z_F140A98E_30AA_4FD0_8B93_08F8951EDE5E_.wvu.FilterData" localSheetId="0" hidden="1">'на 01.07.2019'!$A$7:$H$146</definedName>
    <definedName name="Z_F1D58EA3_233E_4B2C_907F_20FB7B32BCEB_.wvu.FilterData" localSheetId="0" hidden="1">'на 01.07.2019'!$A$7:$J$399</definedName>
    <definedName name="Z_F2110B0B_AAE7_42F0_B553_C360E9249AD4_.wvu.Cols" localSheetId="0" hidden="1">'на 01.07.2019'!#REF!,'на 01.07.2019'!#REF!,'на 01.07.2019'!$K:$BN</definedName>
    <definedName name="Z_F2110B0B_AAE7_42F0_B553_C360E9249AD4_.wvu.FilterData" localSheetId="0" hidden="1">'на 01.07.2019'!$A$7:$J$399</definedName>
    <definedName name="Z_F2110B0B_AAE7_42F0_B553_C360E9249AD4_.wvu.PrintArea" localSheetId="0" hidden="1">'на 01.07.2019'!$A$1:$BN$178</definedName>
    <definedName name="Z_F2110B0B_AAE7_42F0_B553_C360E9249AD4_.wvu.PrintTitles" localSheetId="0" hidden="1">'на 01.07.2019'!$5:$7</definedName>
    <definedName name="Z_F24FF7CE_BEE9_4D69_9CC9_1D573409219A_.wvu.FilterData" localSheetId="0" hidden="1">'на 01.07.2019'!$A$7:$J$399</definedName>
    <definedName name="Z_F2B210B3_A608_46A5_94E1_E525F8F6A2C4_.wvu.FilterData" localSheetId="0" hidden="1">'на 01.07.2019'!$A$7:$J$399</definedName>
    <definedName name="Z_F30FADD4_07E9_4B4F_B53A_86E542EF0570_.wvu.FilterData" localSheetId="0" hidden="1">'на 01.07.2019'!$A$7:$J$399</definedName>
    <definedName name="Z_F31E06D7_BB46_4306_AC80_7D867336978C_.wvu.FilterData" localSheetId="0" hidden="1">'на 01.07.2019'!$A$7:$J$399</definedName>
    <definedName name="Z_F338BCFF_FE37_4512_82DE_8C10862CD583_.wvu.FilterData" localSheetId="0" hidden="1">'на 01.07.2019'!$A$7:$J$399</definedName>
    <definedName name="Z_F34EC6B1_390D_4B75_852C_F8775ACC3B29_.wvu.FilterData" localSheetId="0" hidden="1">'на 01.07.2019'!$A$7:$J$399</definedName>
    <definedName name="Z_F3E148B1_ED1B_4330_84E7_EFC4722C807A_.wvu.FilterData" localSheetId="0" hidden="1">'на 01.07.2019'!$A$7:$J$399</definedName>
    <definedName name="Z_F3EB4276_07ED_4C3D_8305_EFD9881E26ED_.wvu.FilterData" localSheetId="0" hidden="1">'на 01.07.2019'!$A$7:$J$399</definedName>
    <definedName name="Z_F3F1BB49_52AF_48BB_95BC_060170851629_.wvu.FilterData" localSheetId="0" hidden="1">'на 01.07.2019'!$A$7:$J$399</definedName>
    <definedName name="Z_F413BB5D_EA53_42FB_84EF_A630DFA6E3CE_.wvu.FilterData" localSheetId="0" hidden="1">'на 01.07.2019'!$A$7:$J$399</definedName>
    <definedName name="Z_F424C8EB_1FD1_4B7C_BB16_C87F07FB1A66_.wvu.FilterData" localSheetId="0" hidden="1">'на 01.07.2019'!$A$7:$J$399</definedName>
    <definedName name="Z_F48552A9_1F3B_415E_B25A_3A35D2E6EB46_.wvu.FilterData" localSheetId="0" hidden="1">'на 01.07.2019'!$A$7:$J$399</definedName>
    <definedName name="Z_F4D51502_0CCD_4E1C_8387_D94D30666E39_.wvu.FilterData" localSheetId="0" hidden="1">'на 01.07.2019'!$A$7:$J$399</definedName>
    <definedName name="Z_F52002B9_A233_461F_9C02_2195A969869E_.wvu.FilterData" localSheetId="0" hidden="1">'на 01.07.2019'!$A$7:$J$399</definedName>
    <definedName name="Z_F5904F57_BE1E_4C1A_B9F2_3334C6090028_.wvu.FilterData" localSheetId="0" hidden="1">'на 01.07.2019'!$A$7:$J$399</definedName>
    <definedName name="Z_F5F50589_1DF0_4A91_A5AE_A081904AF6B0_.wvu.FilterData" localSheetId="0" hidden="1">'на 01.07.2019'!$A$7:$J$399</definedName>
    <definedName name="Z_F66AFAC6_2D91_47B3_B144_43AE4E90F02F_.wvu.FilterData" localSheetId="0" hidden="1">'на 01.07.2019'!$A$7:$J$399</definedName>
    <definedName name="Z_F675BEC0_5D51_42CD_8359_31DF2F226166_.wvu.FilterData" localSheetId="0" hidden="1">'на 01.07.2019'!$A$7:$J$399</definedName>
    <definedName name="Z_F6F4D1CA_4991_462D_A51D_FD0D91822706_.wvu.FilterData" localSheetId="0" hidden="1">'на 01.07.2019'!$A$7:$J$399</definedName>
    <definedName name="Z_F7FC106B_79FE_40D3_AA43_206A7284AC4B_.wvu.FilterData" localSheetId="0" hidden="1">'на 01.07.2019'!$A$7:$J$399</definedName>
    <definedName name="Z_F8CD48ED_A67F_492E_A417_09D352E93E12_.wvu.FilterData" localSheetId="0" hidden="1">'на 01.07.2019'!$A$7:$H$146</definedName>
    <definedName name="Z_F8E4304E_2CC4_4F73_A08A_BA6FE8EB77EF_.wvu.FilterData" localSheetId="0" hidden="1">'на 01.07.2019'!$A$7:$J$399</definedName>
    <definedName name="Z_F9AF50D2_05C8_4D13_9F15_43FAA7F1CB7A_.wvu.FilterData" localSheetId="0" hidden="1">'на 01.07.2019'!$A$7:$J$399</definedName>
    <definedName name="Z_F9F96D65_7E5D_4EDB_B47B_CD800EE8793F_.wvu.FilterData" localSheetId="0" hidden="1">'на 01.07.2019'!$A$7:$H$146</definedName>
    <definedName name="Z_FA263ADC_F7F9_4F21_8D0A_B162CFE58321_.wvu.FilterData" localSheetId="0" hidden="1">'на 01.07.2019'!$A$7:$J$399</definedName>
    <definedName name="Z_FA270880_5E39_4EAA_BE02_BDB906770A67_.wvu.FilterData" localSheetId="0" hidden="1">'на 01.07.2019'!$A$7:$J$399</definedName>
    <definedName name="Z_FA47CA05_CCF1_4EDC_AAF6_26967695B1D8_.wvu.FilterData" localSheetId="0" hidden="1">'на 01.07.2019'!$A$7:$J$399</definedName>
    <definedName name="Z_FA687933_7694_4C0F_8982_34C11239740C_.wvu.FilterData" localSheetId="0" hidden="1">'на 01.07.2019'!$A$7:$J$399</definedName>
    <definedName name="Z_FA9FECB8_BA16_47CC_97A5_FF0276B7BA2A_.wvu.FilterData" localSheetId="0" hidden="1">'на 01.07.2019'!$A$7:$J$399</definedName>
    <definedName name="Z_FADBBBF4_A5FD_47EA_87AF_F3DC2DF00CA8_.wvu.FilterData" localSheetId="0" hidden="1">'на 01.07.2019'!$A$7:$J$399</definedName>
    <definedName name="Z_FAEA1540_FB92_4A7F_8E18_381E2C6FAF74_.wvu.FilterData" localSheetId="0" hidden="1">'на 01.07.2019'!$A$7:$H$146</definedName>
    <definedName name="Z_FB2B2898_07E8_4F64_9660_A5CFE0C3B2A1_.wvu.FilterData" localSheetId="0" hidden="1">'на 01.07.2019'!$A$7:$J$399</definedName>
    <definedName name="Z_FB35B37B_2F7F_4D23_B40F_380D683C704C_.wvu.FilterData" localSheetId="0" hidden="1">'на 01.07.2019'!$A$7:$J$399</definedName>
    <definedName name="Z_FBEEEF36_B47B_4551_8D8A_904E9E1222D4_.wvu.FilterData" localSheetId="0" hidden="1">'на 01.07.2019'!$A$7:$H$146</definedName>
    <definedName name="Z_FC5D3D29_E6B6_4724_B01C_EFC5C58D36F7_.wvu.FilterData" localSheetId="0" hidden="1">'на 01.07.2019'!$A$7:$J$399</definedName>
    <definedName name="Z_FC921717_EFFF_4C5F_AE15_5DB48A6B2DDC_.wvu.FilterData" localSheetId="0" hidden="1">'на 01.07.2019'!$A$7:$J$399</definedName>
    <definedName name="Z_FCFEE462_86B3_4D22_A291_C53135F468F2_.wvu.FilterData" localSheetId="0" hidden="1">'на 01.07.2019'!$A$7:$J$399</definedName>
    <definedName name="Z_FD01F790_1BBF_4238_916B_FA56833C331E_.wvu.FilterData" localSheetId="0" hidden="1">'на 01.07.2019'!$A$7:$J$399</definedName>
    <definedName name="Z_FD0E1B66_1ED2_4768_AEAA_4813773FCD1B_.wvu.FilterData" localSheetId="0" hidden="1">'на 01.07.2019'!$A$7:$H$146</definedName>
    <definedName name="Z_FD3BE8C9_37F8_4B3C_B2C7_E77CF8E04BFB_.wvu.FilterData" localSheetId="0" hidden="1">'на 01.07.2019'!$A$7:$J$399</definedName>
    <definedName name="Z_FD5CEF9A_4499_4018_A32D_B5C5AF11D935_.wvu.FilterData" localSheetId="0" hidden="1">'на 01.07.2019'!$A$7:$J$399</definedName>
    <definedName name="Z_FD66CF31_1A62_4649_ABF8_67009C9EEFA8_.wvu.FilterData" localSheetId="0" hidden="1">'на 01.07.2019'!$A$7:$J$399</definedName>
    <definedName name="Z_FDDB310B_7AE0_49CB_BE16_F49E6EF78E5F_.wvu.FilterData" localSheetId="0" hidden="1">'на 01.07.2019'!$A$7:$J$399</definedName>
    <definedName name="Z_FDE37E7A_0D62_48F6_B80B_D6356ECC791B_.wvu.FilterData" localSheetId="0" hidden="1">'на 01.07.2019'!$A$7:$J$399</definedName>
    <definedName name="Z_FE9D531A_F987_4486_AC6F_37568587E0CC_.wvu.FilterData" localSheetId="0" hidden="1">'на 01.07.2019'!$A$7:$J$399</definedName>
    <definedName name="Z_FEE18FC2_E5D2_4C59_B7D0_FDF82F2008D4_.wvu.FilterData" localSheetId="0" hidden="1">'на 01.07.2019'!$A$7:$J$399</definedName>
    <definedName name="Z_FEF0FD9C_0AF1_4157_A391_071CD507BEBA_.wvu.FilterData" localSheetId="0" hidden="1">'на 01.07.2019'!$A$7:$J$399</definedName>
    <definedName name="Z_FEFFCD5F_F237_4316_B50A_6C71D0FF3363_.wvu.FilterData" localSheetId="0" hidden="1">'на 01.07.2019'!$A$7:$J$399</definedName>
    <definedName name="Z_FF7CC20D_CA9E_46D2_A113_9EB09E8A7DF6_.wvu.FilterData" localSheetId="0" hidden="1">'на 01.07.2019'!$A$7:$H$146</definedName>
    <definedName name="Z_FF7F531F_28CE_4C28_BA81_DE242DB82E03_.wvu.FilterData" localSheetId="0" hidden="1">'на 01.07.2019'!$A$7:$J$399</definedName>
    <definedName name="Z_FF9EFDBE_F5FD_432E_96BA_C22D4E9B91D4_.wvu.FilterData" localSheetId="0" hidden="1">'на 01.07.2019'!$A$7:$J$399</definedName>
    <definedName name="Z_FFBF84C0_8EC1_41E5_A130_1EB26E22D86E_.wvu.FilterData" localSheetId="0" hidden="1">'на 01.07.2019'!$A$7:$J$399</definedName>
    <definedName name="_xlnm.Print_Titles" localSheetId="0">'на 01.07.2019'!$5:$8</definedName>
    <definedName name="_xlnm.Print_Area" localSheetId="0">'на 01.07.2019'!$A$1:$J$198</definedName>
  </definedNames>
  <calcPr calcId="162913" fullPrecision="0"/>
  <customWorkbookViews>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xWindow="-8" yWindow="-8" windowWidth="1936" windowHeight="1056" tabRatio="440" activeSheetId="1"/>
    <customWorkbookView name="Маганёва Екатерина Николаевна - Личное представление" guid="{CA384592-0CFD-4322-A4EB-34EC04693944}" mergeInterval="0" personalView="1" maximized="1" xWindow="-8" yWindow="-8" windowWidth="1296" windowHeight="1000"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Рогожина Ольга Сергеевна - Личное представление" guid="{BEA0FDBA-BB07-4C19-8BBD-5E57EE395C09}" mergeInterval="0" personalView="1" maximized="1" windowWidth="1276" windowHeight="823" tabRatio="518" activeSheetId="1"/>
    <customWorkbookView name="Перевощикова Анна Васильевна - Личное представление" guid="{CCF533A2-322B-40E2-88B2-065E6D1D35B4}" mergeInterval="0" personalView="1" maximized="1" xWindow="-8" yWindow="-8" windowWidth="1936" windowHeight="1056" tabRatio="518" activeSheetId="1"/>
    <customWorkbookView name="Астахова Анна Владимировна - Личное представление" guid="{13BE7114-35DF-4699-8779-61985C68F6C3}" mergeInterval="0" personalView="1" maximized="1" xWindow="-8" yWindow="-8" windowWidth="1296" windowHeight="1000" tabRatio="440" activeSheetId="1" showComments="commIndAndComment"/>
    <customWorkbookView name="Козлова Анастасия Сергеевна - Личное представление" guid="{0CCCFAED-79CE-4449-BC23-D60C794B65C2}" mergeInterval="0" personalView="1" maximized="1" windowWidth="1276" windowHeight="779" tabRatio="518" activeSheetId="1"/>
  </customWorkbookViews>
  <fileRecoveryPr autoRecover="0"/>
</workbook>
</file>

<file path=xl/calcChain.xml><?xml version="1.0" encoding="utf-8"?>
<calcChain xmlns="http://schemas.openxmlformats.org/spreadsheetml/2006/main">
  <c r="E136" i="1" l="1"/>
  <c r="G136" i="1"/>
  <c r="G118" i="1" s="1"/>
  <c r="I137" i="1"/>
  <c r="I164" i="1"/>
  <c r="I131" i="1" l="1"/>
  <c r="I129" i="1" s="1"/>
  <c r="I125" i="1"/>
  <c r="I163" i="1"/>
  <c r="C119" i="1"/>
  <c r="I188" i="1"/>
  <c r="I32" i="1"/>
  <c r="G29" i="1"/>
  <c r="E190" i="1" l="1"/>
  <c r="H189" i="1" l="1"/>
  <c r="F189" i="1"/>
  <c r="I189" i="1" l="1"/>
  <c r="F188" i="1"/>
  <c r="I51" i="1" l="1"/>
  <c r="F24" i="1"/>
  <c r="H24" i="1"/>
  <c r="I26" i="1" l="1"/>
  <c r="C136" i="1" l="1"/>
  <c r="E119" i="1" l="1"/>
  <c r="D170" i="1" l="1"/>
  <c r="I170" i="1" s="1"/>
  <c r="I169" i="1"/>
  <c r="I171" i="1"/>
  <c r="E171" i="1"/>
  <c r="E151" i="1"/>
  <c r="D32" i="1" l="1"/>
  <c r="E26" i="1"/>
  <c r="H137" i="1"/>
  <c r="F137" i="1"/>
  <c r="I57" i="1" l="1"/>
  <c r="E147" i="1" l="1"/>
  <c r="G84" i="1" l="1"/>
  <c r="G78" i="1" s="1"/>
  <c r="G83" i="1"/>
  <c r="G77" i="1" s="1"/>
  <c r="I78" i="1"/>
  <c r="I77" i="1"/>
  <c r="E77" i="1"/>
  <c r="E78" i="1"/>
  <c r="H96" i="1"/>
  <c r="F96" i="1"/>
  <c r="I93" i="1"/>
  <c r="H95" i="1"/>
  <c r="F95" i="1"/>
  <c r="G93" i="1"/>
  <c r="E93" i="1"/>
  <c r="D93" i="1"/>
  <c r="D101" i="1"/>
  <c r="C101" i="1"/>
  <c r="D102" i="1"/>
  <c r="C102" i="1"/>
  <c r="D84" i="1"/>
  <c r="C84" i="1"/>
  <c r="C78" i="1" s="1"/>
  <c r="C83" i="1"/>
  <c r="C77" i="1" s="1"/>
  <c r="I75" i="1" l="1"/>
  <c r="G75" i="1"/>
  <c r="E75" i="1"/>
  <c r="D78" i="1"/>
  <c r="H93" i="1"/>
  <c r="F93" i="1"/>
  <c r="E164" i="1"/>
  <c r="D136" i="1" l="1"/>
  <c r="I136" i="1" s="1"/>
  <c r="I135" i="1" s="1"/>
  <c r="D135" i="1" l="1"/>
  <c r="I50" i="1" l="1"/>
  <c r="I25" i="1" l="1"/>
  <c r="I21" i="1" l="1"/>
  <c r="D83" i="1" l="1"/>
  <c r="D77" i="1" l="1"/>
  <c r="G14" i="1"/>
  <c r="G13" i="1"/>
  <c r="I46" i="1" l="1"/>
  <c r="I45" i="1"/>
  <c r="I44" i="1"/>
  <c r="I40" i="1"/>
  <c r="I39" i="1"/>
  <c r="I38" i="1"/>
  <c r="I196" i="1"/>
  <c r="I195" i="1"/>
  <c r="I122" i="1" l="1"/>
  <c r="I121" i="1"/>
  <c r="G122" i="1"/>
  <c r="G121" i="1"/>
  <c r="G120" i="1"/>
  <c r="G119" i="1"/>
  <c r="E118" i="1"/>
  <c r="E120" i="1"/>
  <c r="E121" i="1"/>
  <c r="E122" i="1"/>
  <c r="D119" i="1"/>
  <c r="D120" i="1"/>
  <c r="D121" i="1"/>
  <c r="D122" i="1"/>
  <c r="C120" i="1"/>
  <c r="C121" i="1"/>
  <c r="C122" i="1"/>
  <c r="G117" i="1" l="1"/>
  <c r="D118" i="1" l="1"/>
  <c r="C118" i="1"/>
  <c r="I114" i="1"/>
  <c r="H114" i="1"/>
  <c r="F114" i="1"/>
  <c r="I113" i="1"/>
  <c r="H113" i="1"/>
  <c r="F113" i="1"/>
  <c r="G111" i="1"/>
  <c r="E111" i="1"/>
  <c r="D111" i="1"/>
  <c r="C111" i="1"/>
  <c r="I102" i="1" l="1"/>
  <c r="I101" i="1"/>
  <c r="F111" i="1"/>
  <c r="I111" i="1"/>
  <c r="H111" i="1"/>
  <c r="I180" i="1"/>
  <c r="I181" i="1"/>
  <c r="I179" i="1"/>
  <c r="I165" i="1"/>
  <c r="I197" i="1"/>
  <c r="H196" i="1"/>
  <c r="H195" i="1"/>
  <c r="F195" i="1"/>
  <c r="G193" i="1"/>
  <c r="D193" i="1"/>
  <c r="C193" i="1"/>
  <c r="I190" i="1"/>
  <c r="I191" i="1"/>
  <c r="F196" i="1" l="1"/>
  <c r="E193" i="1"/>
  <c r="I193" i="1"/>
  <c r="H193" i="1"/>
  <c r="F193" i="1" l="1"/>
  <c r="H170" i="1" l="1"/>
  <c r="I126" i="1" l="1"/>
  <c r="I120" i="1" l="1"/>
  <c r="G147" i="1"/>
  <c r="D147" i="1"/>
  <c r="C147" i="1"/>
  <c r="G168" i="1"/>
  <c r="F170" i="1"/>
  <c r="C168" i="1"/>
  <c r="G55" i="1"/>
  <c r="D55" i="1"/>
  <c r="C55" i="1"/>
  <c r="I55" i="1"/>
  <c r="D168" i="1" l="1"/>
  <c r="H171" i="1"/>
  <c r="H55" i="1"/>
  <c r="I168" i="1"/>
  <c r="H147" i="1"/>
  <c r="F171" i="1"/>
  <c r="E168" i="1"/>
  <c r="H168" i="1" l="1"/>
  <c r="F168" i="1"/>
  <c r="I124" i="1"/>
  <c r="C29" i="1"/>
  <c r="I123" i="1" l="1"/>
  <c r="I119" i="1"/>
  <c r="I161" i="1"/>
  <c r="I47" i="1"/>
  <c r="I118" i="1" l="1"/>
  <c r="H78" i="1"/>
  <c r="H77" i="1"/>
  <c r="F78" i="1"/>
  <c r="F77" i="1"/>
  <c r="F107" i="1"/>
  <c r="I117" i="1" l="1"/>
  <c r="H89" i="1"/>
  <c r="H90" i="1"/>
  <c r="F90" i="1"/>
  <c r="E46" i="1" l="1"/>
  <c r="E43" i="1" l="1"/>
  <c r="F26" i="1" l="1"/>
  <c r="E165" i="1"/>
  <c r="E191" i="1" l="1"/>
  <c r="I81" i="1" l="1"/>
  <c r="G129" i="1" l="1"/>
  <c r="H151" i="1" l="1"/>
  <c r="G21" i="1" l="1"/>
  <c r="F131" i="1" l="1"/>
  <c r="D72" i="1" l="1"/>
  <c r="H157" i="1" l="1"/>
  <c r="C49" i="1" l="1"/>
  <c r="E181" i="1"/>
  <c r="H84" i="1" l="1"/>
  <c r="F84" i="1"/>
  <c r="H83" i="1"/>
  <c r="F83" i="1"/>
  <c r="G81" i="1"/>
  <c r="E81" i="1"/>
  <c r="D81" i="1"/>
  <c r="C81" i="1"/>
  <c r="F81" i="1" l="1"/>
  <c r="H81" i="1"/>
  <c r="D87" i="1" l="1"/>
  <c r="F89" i="1"/>
  <c r="I87" i="1"/>
  <c r="G87" i="1"/>
  <c r="E87" i="1"/>
  <c r="H87" i="1" l="1"/>
  <c r="F87" i="1"/>
  <c r="I185" i="1" l="1"/>
  <c r="H164" i="1"/>
  <c r="H188" i="1" l="1"/>
  <c r="E178" i="1" l="1"/>
  <c r="G102" i="1" l="1"/>
  <c r="E102" i="1"/>
  <c r="I71" i="1"/>
  <c r="G101" i="1"/>
  <c r="E101" i="1"/>
  <c r="D71" i="1" l="1"/>
  <c r="C178" i="1" l="1"/>
  <c r="D178" i="1" l="1"/>
  <c r="H32" i="1" l="1"/>
  <c r="F40" i="1" l="1"/>
  <c r="C21" i="1" l="1"/>
  <c r="I70" i="1" l="1"/>
  <c r="H70" i="1"/>
  <c r="G70" i="1"/>
  <c r="G64" i="1" s="1"/>
  <c r="F70" i="1"/>
  <c r="I74" i="1"/>
  <c r="H74" i="1"/>
  <c r="G74" i="1"/>
  <c r="F74" i="1"/>
  <c r="H40" i="1"/>
  <c r="G37" i="1" l="1"/>
  <c r="H38" i="1" l="1"/>
  <c r="F38" i="1"/>
  <c r="E37" i="1"/>
  <c r="D75" i="1" l="1"/>
  <c r="C75" i="1"/>
  <c r="F75" i="1" l="1"/>
  <c r="H75" i="1"/>
  <c r="F149" i="1" l="1"/>
  <c r="E33" i="1" l="1"/>
  <c r="F125" i="1" l="1"/>
  <c r="F124" i="1"/>
  <c r="H125" i="1"/>
  <c r="H124" i="1"/>
  <c r="F157" i="1" l="1"/>
  <c r="H149" i="1" l="1"/>
  <c r="H150" i="1"/>
  <c r="C37" i="1" l="1"/>
  <c r="F151" i="1" l="1"/>
  <c r="D37" i="1"/>
  <c r="F147" i="1" l="1"/>
  <c r="I147" i="1"/>
  <c r="C43" i="1"/>
  <c r="H180" i="1" l="1"/>
  <c r="H179" i="1"/>
  <c r="F179" i="1"/>
  <c r="F45" i="1" l="1"/>
  <c r="I65" i="1" l="1"/>
  <c r="I11" i="1" s="1"/>
  <c r="D161" i="1" l="1"/>
  <c r="I141" i="1" l="1"/>
  <c r="I178" i="1" l="1"/>
  <c r="G178" i="1"/>
  <c r="F180" i="1"/>
  <c r="H178" i="1" l="1"/>
  <c r="F178" i="1"/>
  <c r="H126" i="1" l="1"/>
  <c r="I37" i="1" l="1"/>
  <c r="H45" i="1"/>
  <c r="H46" i="1"/>
  <c r="E34" i="1" l="1"/>
  <c r="E29" i="1" s="1"/>
  <c r="D155" i="1"/>
  <c r="E155" i="1"/>
  <c r="G155" i="1"/>
  <c r="I155" i="1"/>
  <c r="C155" i="1"/>
  <c r="H155" i="1" l="1"/>
  <c r="F155" i="1"/>
  <c r="D43" i="1" l="1"/>
  <c r="G135" i="1"/>
  <c r="C135" i="1"/>
  <c r="H108" i="1" l="1"/>
  <c r="F108" i="1"/>
  <c r="H107" i="1"/>
  <c r="I105" i="1"/>
  <c r="G105" i="1"/>
  <c r="E105" i="1"/>
  <c r="D105" i="1"/>
  <c r="C105" i="1"/>
  <c r="E104" i="1"/>
  <c r="D104" i="1"/>
  <c r="C104" i="1"/>
  <c r="C74" i="1" s="1"/>
  <c r="I103" i="1"/>
  <c r="G103" i="1"/>
  <c r="E103" i="1"/>
  <c r="D103" i="1"/>
  <c r="C103" i="1"/>
  <c r="I72" i="1"/>
  <c r="G72" i="1"/>
  <c r="E72" i="1"/>
  <c r="C72" i="1"/>
  <c r="E71" i="1"/>
  <c r="E65" i="1" s="1"/>
  <c r="E100" i="1"/>
  <c r="D100" i="1"/>
  <c r="C100" i="1"/>
  <c r="C70" i="1" s="1"/>
  <c r="I68" i="1"/>
  <c r="I14" i="1" s="1"/>
  <c r="I69" i="1" l="1"/>
  <c r="E74" i="1"/>
  <c r="E70" i="1"/>
  <c r="C71" i="1"/>
  <c r="C65" i="1" s="1"/>
  <c r="C11" i="1" s="1"/>
  <c r="D70" i="1"/>
  <c r="D74" i="1"/>
  <c r="H26" i="1"/>
  <c r="I99" i="1"/>
  <c r="D99" i="1"/>
  <c r="E99" i="1"/>
  <c r="C99" i="1"/>
  <c r="F101" i="1"/>
  <c r="F71" i="1" s="1"/>
  <c r="F102" i="1"/>
  <c r="F72" i="1" s="1"/>
  <c r="H102" i="1"/>
  <c r="H72" i="1" s="1"/>
  <c r="G71" i="1"/>
  <c r="G65" i="1" s="1"/>
  <c r="F105" i="1"/>
  <c r="H105" i="1"/>
  <c r="E69" i="1" l="1"/>
  <c r="C64" i="1"/>
  <c r="C10" i="1" s="1"/>
  <c r="C69" i="1"/>
  <c r="E66" i="1"/>
  <c r="I67" i="1"/>
  <c r="I13" i="1" s="1"/>
  <c r="D69" i="1"/>
  <c r="F99" i="1"/>
  <c r="H101" i="1"/>
  <c r="H71" i="1" s="1"/>
  <c r="G99" i="1"/>
  <c r="H99" i="1" s="1"/>
  <c r="F69" i="1" l="1"/>
  <c r="G69" i="1"/>
  <c r="H69" i="1" s="1"/>
  <c r="F32" i="1" l="1"/>
  <c r="G10" i="1"/>
  <c r="G123" i="1" l="1"/>
  <c r="I43" i="1" l="1"/>
  <c r="D21" i="1" l="1"/>
  <c r="H163" i="1"/>
  <c r="F163" i="1"/>
  <c r="H21" i="1" l="1"/>
  <c r="F164" i="1" l="1"/>
  <c r="C185" i="1" l="1"/>
  <c r="G43" i="1" l="1"/>
  <c r="F46" i="1"/>
  <c r="E58" i="1" l="1"/>
  <c r="E12" i="1" l="1"/>
  <c r="E55" i="1"/>
  <c r="E21" i="1"/>
  <c r="F21" i="1" l="1"/>
  <c r="F55" i="1"/>
  <c r="I49" i="1"/>
  <c r="G161" i="1" l="1"/>
  <c r="I66" i="1" l="1"/>
  <c r="I12" i="1" s="1"/>
  <c r="I64" i="1"/>
  <c r="I10" i="1" s="1"/>
  <c r="I9" i="1" l="1"/>
  <c r="I62" i="1"/>
  <c r="H39" i="1" l="1"/>
  <c r="F39" i="1"/>
  <c r="H51" i="1"/>
  <c r="G49" i="1"/>
  <c r="D49" i="1"/>
  <c r="F51" i="1"/>
  <c r="E49" i="1" l="1"/>
  <c r="F37" i="1"/>
  <c r="H37" i="1"/>
  <c r="H49" i="1"/>
  <c r="F49" i="1" l="1"/>
  <c r="F43" i="1"/>
  <c r="H43" i="1"/>
  <c r="H25" i="1"/>
  <c r="H153" i="1"/>
  <c r="F153" i="1"/>
  <c r="F190" i="1"/>
  <c r="H190" i="1"/>
  <c r="G185" i="1"/>
  <c r="E185" i="1"/>
  <c r="D185" i="1"/>
  <c r="F25" i="1"/>
  <c r="H185" i="1" l="1"/>
  <c r="F185" i="1"/>
  <c r="D29" i="1"/>
  <c r="F29" i="1" s="1"/>
  <c r="I29" i="1" l="1"/>
  <c r="H29" i="1"/>
  <c r="E161" i="1" l="1"/>
  <c r="C161" i="1"/>
  <c r="H161" i="1" l="1"/>
  <c r="F161" i="1"/>
  <c r="F150" i="1" l="1"/>
  <c r="G141" i="1"/>
  <c r="E141" i="1"/>
  <c r="D141" i="1"/>
  <c r="C141" i="1"/>
  <c r="H136" i="1"/>
  <c r="F136" i="1"/>
  <c r="E135" i="1"/>
  <c r="H131" i="1"/>
  <c r="D129" i="1"/>
  <c r="C129" i="1"/>
  <c r="F126" i="1"/>
  <c r="E123" i="1"/>
  <c r="D123" i="1"/>
  <c r="C123" i="1"/>
  <c r="C68" i="1"/>
  <c r="C14" i="1" s="1"/>
  <c r="C67" i="1"/>
  <c r="C13" i="1" s="1"/>
  <c r="G66" i="1"/>
  <c r="C66" i="1"/>
  <c r="C12" i="1" s="1"/>
  <c r="G11" i="1"/>
  <c r="G12" i="1" l="1"/>
  <c r="C9" i="1"/>
  <c r="D65" i="1"/>
  <c r="D66" i="1"/>
  <c r="D64" i="1"/>
  <c r="E68" i="1"/>
  <c r="E67" i="1"/>
  <c r="F118" i="1"/>
  <c r="D68" i="1"/>
  <c r="D67" i="1"/>
  <c r="C62" i="1"/>
  <c r="C117" i="1"/>
  <c r="F123" i="1"/>
  <c r="F135" i="1"/>
  <c r="H120" i="1"/>
  <c r="D117" i="1"/>
  <c r="H119" i="1"/>
  <c r="F120" i="1"/>
  <c r="H123" i="1"/>
  <c r="H118" i="1"/>
  <c r="H129" i="1"/>
  <c r="H135" i="1"/>
  <c r="E14" i="1" l="1"/>
  <c r="E13" i="1"/>
  <c r="D12" i="1"/>
  <c r="D10" i="1"/>
  <c r="D11" i="1"/>
  <c r="D14" i="1"/>
  <c r="D13" i="1"/>
  <c r="D62" i="1"/>
  <c r="E117" i="1"/>
  <c r="E64" i="1"/>
  <c r="F119" i="1"/>
  <c r="H117" i="1"/>
  <c r="E10" i="1" l="1"/>
  <c r="F10" i="1" s="1"/>
  <c r="F117" i="1"/>
  <c r="E11" i="1"/>
  <c r="F11" i="1" s="1"/>
  <c r="H10" i="1"/>
  <c r="H11" i="1"/>
  <c r="H14" i="1"/>
  <c r="F14" i="1"/>
  <c r="H12" i="1"/>
  <c r="F12" i="1"/>
  <c r="D9" i="1"/>
  <c r="E62" i="1"/>
  <c r="F65" i="1"/>
  <c r="F64" i="1"/>
  <c r="H64" i="1"/>
  <c r="G62" i="1"/>
  <c r="H62" i="1" s="1"/>
  <c r="H65" i="1"/>
  <c r="G9" i="1"/>
  <c r="H66" i="1"/>
  <c r="F66" i="1"/>
  <c r="F62" i="1" l="1"/>
  <c r="H9" i="1"/>
  <c r="E9" i="1"/>
  <c r="F9" i="1" s="1"/>
  <c r="H57" i="1" l="1"/>
  <c r="F57" i="1"/>
  <c r="H17" i="1"/>
  <c r="I15" i="1"/>
  <c r="G15" i="1"/>
  <c r="D15" i="1"/>
  <c r="E15" i="1"/>
  <c r="C15" i="1"/>
  <c r="F17" i="1"/>
  <c r="H15" i="1" l="1"/>
  <c r="F15" i="1"/>
</calcChain>
</file>

<file path=xl/sharedStrings.xml><?xml version="1.0" encoding="utf-8"?>
<sst xmlns="http://schemas.openxmlformats.org/spreadsheetml/2006/main" count="272" uniqueCount="129">
  <si>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</si>
  <si>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</si>
  <si>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</si>
  <si>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</si>
  <si>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</si>
  <si>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</si>
  <si>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</si>
  <si>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</si>
  <si>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</si>
  <si>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</si>
  <si>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</si>
  <si>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</si>
  <si>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</si>
  <si>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</si>
  <si>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</si>
  <si>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</si>
  <si>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</si>
  <si>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</si>
  <si>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</si>
  <si>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</si>
  <si>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</si>
  <si>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</si>
  <si>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</si>
  <si>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</si>
  <si>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</si>
  <si>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</si>
  <si>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</si>
  <si>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</si>
  <si>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</si>
  <si>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</si>
  <si>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</si>
  <si>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</si>
  <si>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</si>
  <si>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</si>
  <si>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</si>
  <si>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</si>
  <si>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</si>
  <si>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</si>
  <si>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</si>
  <si>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</si>
  <si>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</si>
  <si>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</si>
  <si>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</si>
  <si>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</si>
  <si>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</si>
  <si>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</si>
  <si>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</si>
  <si>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</si>
  <si>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</si>
  <si>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</si>
  <si>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Улица Киртбая от  ул. 1 "З" до ул. 3 "З"(ДАиГ)</t>
  </si>
  <si>
    <t>26.</t>
  </si>
  <si>
    <t>11.1.2.</t>
  </si>
  <si>
    <t>11.1.2.1.</t>
  </si>
  <si>
    <t>27.</t>
  </si>
  <si>
    <t>28.</t>
  </si>
  <si>
    <t>11.1.1.1</t>
  </si>
  <si>
    <t>11.1.1.2</t>
  </si>
  <si>
    <t xml:space="preserve"> </t>
  </si>
  <si>
    <r>
      <t xml:space="preserve">Финансовые затраты на реализацию программы в </t>
    </r>
    <r>
      <rPr>
        <u/>
        <sz val="18"/>
        <rFont val="Times New Roman"/>
        <family val="2"/>
        <charset val="204"/>
      </rPr>
      <t>2019</t>
    </r>
    <r>
      <rPr>
        <sz val="18"/>
        <rFont val="Times New Roman"/>
        <family val="2"/>
        <charset val="204"/>
      </rPr>
      <t xml:space="preserve"> году  </t>
    </r>
  </si>
  <si>
    <t xml:space="preserve">Утвержденный план 
на 2019 год </t>
  </si>
  <si>
    <t xml:space="preserve">Уточненный план 
на 2019 год </t>
  </si>
  <si>
    <t>Ожидаемое исполнение на 01.01.2020</t>
  </si>
  <si>
    <t>29.</t>
  </si>
  <si>
    <t>11.1.2.2.</t>
  </si>
  <si>
    <t>Улица Маяковского на участке от  ул. 30 лет Победы до ул. Университетской (ДАиГ)</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</si>
  <si>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</si>
  <si>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</si>
  <si>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Обеспечение жильем граждан, уволенных с военной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</si>
  <si>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на переселение граждан из непригодного для проживания жилищного фонда и создание наемных домов социального использования (ДАиГ)</t>
  </si>
  <si>
    <t xml:space="preserve">В связи с отсутствием на 01.01.2019 участников подпрограммы, средства федерального бюджета до муниципального образования не доводились. </t>
  </si>
  <si>
    <t>Приобретение жилья в целях реализации полномочий в области жилищных отношений, установленных законодательством Российской Федерации (ДАиГ)</t>
  </si>
  <si>
    <t xml:space="preserve">Строительство систем инженерной инфраструктуры в целях обеспечения инженерной подготовки земельных участков, предназначенных для жилищного строительства (ДАиГ)
</t>
  </si>
  <si>
    <t xml:space="preserve">Подпрограмма  4 "Обеспечение мерами государственной поддержки по улучшению жилищных условий отдельных категорий граждан"
</t>
  </si>
  <si>
    <t>Подпрограмма 2 "Содействие развитию жилищного строительства"</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</si>
  <si>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</si>
  <si>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В 2019 году из средств окружного бюджета предусмотрены расходы на приобретение конвертов и бумаги. Закупки проводятся в соответствии с планом-графиком.</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</si>
  <si>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</si>
  <si>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</si>
  <si>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</si>
  <si>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</si>
  <si>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</si>
  <si>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"Создание условий для эффективного управления муниципальными финансами"</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</si>
  <si>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</si>
  <si>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</si>
  <si>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</si>
  <si>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</si>
  <si>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</si>
  <si>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Выполнение работ по определению границ зон затопления, подтопления на территории муниципального образования (ДАиГ)</t>
  </si>
  <si>
    <t>11.1.1.3</t>
  </si>
  <si>
    <t>Проект планировки и проект межевания территории ЗПЛ2 (Северный жилой район), предусматривающей индивидуальное жилое строительство в городе Сургуте (ДАиГ)</t>
  </si>
  <si>
    <t>Заключен муниципальный контракт №26/2018  на выполнение проектно-изыскательских работ по определению границ зон затопления, подтопления на территории муниципального образования городской округ город Сургут от 29.10.2018  со сроком выполнения работ 31.12.2019. Сумма по контракту 43 100 тыс.руб., в т.ч. 12 139,1 тыс.руб. на 2018 год</t>
  </si>
  <si>
    <t xml:space="preserve">Информация о реализации государственных программ Ханты-Мансийского автономного округа - Югры
на территории городского округа город Сургут на 01.07.2019 </t>
  </si>
  <si>
    <r>
      <rPr>
        <b/>
        <sz val="16"/>
        <rFont val="Times New Roman"/>
        <family val="2"/>
        <charset val="204"/>
      </rPr>
      <t>Государственная программа "Культурное пространство"</t>
    </r>
    <r>
      <rPr>
        <sz val="16"/>
        <rFont val="Times New Roman"/>
        <family val="2"/>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государственную поддержку отрасли культуры;
4. Судсидии на поддержку творческой деятельности и техническое оснащение детских и кукольных театров.
</t>
    </r>
  </si>
  <si>
    <r>
      <t>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2. Субсидии на государственную поддержку спортивных организаций, осуществляющих подготовку спортивного резерва для сборных команд Российской Федерации).
</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</si>
  <si>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t>
    </r>
  </si>
  <si>
    <r>
      <rPr>
        <sz val="16"/>
        <rFont val="Times New Roman"/>
        <family val="1"/>
        <charset val="204"/>
      </rPr>
      <t>АГ(ДК): 1) В рамках реализации государственной программы заключено соглашение от 01.04.2019 №05-СШ/2019 о предоставлении субсидии местному бюджету из бюджета ХМАО-Югры. В рамках подпрограммы "Развитие спорта высших достижений и системы подготовки спортивного резерва"  бюджетные ассигнования запланированы на приобретение спортивного оборудования, экипировки и инвентаря, медицинского сопровождения тренировочного процесса, проведение тренировочных сборов и участие в соревнованиях.</t>
    </r>
    <r>
      <rPr>
        <sz val="16"/>
        <color rgb="FFFF0000"/>
        <rFont val="Times New Roman"/>
        <family val="2"/>
        <charset val="204"/>
      </rPr>
      <t xml:space="preserve"> </t>
    </r>
    <r>
      <rPr>
        <sz val="16"/>
        <rFont val="Times New Roman"/>
        <family val="1"/>
        <charset val="204"/>
      </rPr>
      <t xml:space="preserve">Дополнительные соглашения о предоставлении субсидии на иные цели между куратором - управлением физической культуры и спорта и подведомственными учреждениями подписаны в июне 2019 года. Бюджетные ассигнования будут использованы в 3-4 квартале 2019 года.  </t>
    </r>
    <r>
      <rPr>
        <sz val="16"/>
        <color rgb="FFFF0000"/>
        <rFont val="Times New Roman"/>
        <family val="2"/>
        <charset val="204"/>
      </rPr>
      <t xml:space="preserve">                                                                                                                                                                                                                                                                                          </t>
    </r>
    <r>
      <rPr>
        <sz val="16"/>
        <rFont val="Times New Roman"/>
        <family val="1"/>
        <charset val="204"/>
      </rPr>
      <t xml:space="preserve">2) В рамках Федерального проекта "Спорт-норма жизни" подпрограммы "Развитие спорта высших достижений и системы подготовки спортивного резерва" соглашение между Департаментом физической культуры и спорта ХМАО-Югры и МО городской округ город Сургут на стадии подписания.  Бюджетные ассигнования запланированы на 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Бюджетные ассигнования будут использованы до конца 2019 года.       </t>
    </r>
    <r>
      <rPr>
        <sz val="16"/>
        <color rgb="FFFF0000"/>
        <rFont val="Times New Roman"/>
        <family val="2"/>
        <charset val="204"/>
      </rPr>
      <t xml:space="preserve">                                    </t>
    </r>
  </si>
  <si>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color rgb="FFFF0000"/>
        <rFont val="Times New Roman"/>
        <family val="2"/>
        <charset val="204"/>
      </rPr>
      <t xml:space="preserve">
</t>
    </r>
    <r>
      <rPr>
        <sz val="16"/>
        <rFont val="Times New Roman"/>
        <family val="1"/>
        <charset val="204"/>
      </rPr>
      <t xml:space="preserve">2. Иные межбюджетные трансферты на реализацию  мероприятий по содействию трудоустройству граждан.                                                                                                                                     3. 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                                                                       </t>
    </r>
  </si>
  <si>
    <t xml:space="preserve">АГ(ДК): В рамках реализации государственной программы заключено соглашение от 04.03.2019 №44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Заключены и оплачены договора на сумму 355,40 руб.:
- 70/44 от 30.04.2019 - поставка палаток (4шт.) - 89,62 тыс.руб.; 
- 69/44 от 30.04.2019 - поставка палаток (9шт.)  - 201,65 тыс.руб.                                                                                                                                                                                                                                                                                           - 66/44 от 26.04.2019 - поставка шатра -20,39 тыс. руб.; 
- 74/44 от 07.05.2019 - поставка директ-бокса, наушников - 16,98 тыс.руб.;
- 73/44 от 06.05.2019 - поставка радиосистемы - 26,76 тыс.руб.                                                                                                                                                                                                                                                                                                                                                                                                                                                                                                            </t>
  </si>
  <si>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</si>
  <si>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rPr>
        <u/>
        <sz val="16"/>
        <rFont val="Times New Roman"/>
        <family val="2"/>
        <charset val="204"/>
      </rPr>
      <t>УППЭК:</t>
    </r>
    <r>
      <rPr>
        <sz val="16"/>
        <rFont val="Times New Roman"/>
        <family val="2"/>
        <charset val="204"/>
      </rPr>
      <t xml:space="preserve"> в рамках реализации государственной программы запланировано оказание услуг по санитарно-противоэпидемическим мероприятиям (акарицидная, ларвицидная обработки, барьерная дератизация) в городе Сургуте. 
По итогам проведения конкурентных закупок заключены договора:
1. С ООО "СПЕЦБИОТЕХ" :
- на оказание услуг по  акарицидной (трехкратной)  обработке  территорий г. Сургута ХМАО-Югры  на сумму 711,9 тыс. руб. Сроки выполнения работ -  по 30.09.2019 г.;
- на оказание услуг по ларвицидной (двукратной) обработке открытых водоемов г. Сургута ХМАО-Югры  на сумму 237,2 тыс. руб. Срок оказания услуг -  по 31.08.2019г.;
- на оказание услуг по дератизации (двукратной) селитебной зоны территорий г. Сургута ХМАО-Югры  на сумму 152,1 тыс. руб. Срок оказания услуг - по 30.09.2019 г.,
2. С Филиалом Федерального бюджетного учреждения здравоохранения «Центр гигиены и эпидемиологии в Ханты-Мансийском автономном округе - Югре в городе Сургуте и в Сургутском районе» на оказание услуг по проведению контроля эффективности акарицидной (трехкратной)  и ларвицидной (двукратной) обработкам открытых водоемов,  дератизации (двукратной) по периметру селитебной зоны г. Сургута ХМАО-Югры на сумму 430,7 тыс.руб. Срок оказания услуг - по 20.10.2019 года.
Оплата будет произведена после проведения всех этапов обработки (план 3 квартал 2019 года).
1 626,01тыс.руб. - экономия, сложившаяся в результате уточнения цены договоров по итогам проведения процедур конкурентных закупок.
</t>
    </r>
    <r>
      <rPr>
        <u/>
        <sz val="16"/>
        <rFont val="Times New Roman"/>
        <family val="2"/>
        <charset val="204"/>
      </rPr>
      <t>АГ:</t>
    </r>
    <r>
      <rPr>
        <sz val="16"/>
        <rFont val="Times New Roman"/>
        <family val="2"/>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</si>
  <si>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t>Государственная программа "Развитие агропромышленного комплекса"</t>
    </r>
    <r>
      <rPr>
        <sz val="16"/>
        <rFont val="Times New Roman"/>
        <family val="2"/>
        <charset val="204"/>
      </rPr>
      <t xml:space="preserve">
(1. Субвенции на повышение эффективности использования и развитие ресурсного потенциала рыбохозяйственного комплекса;
 2.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3. Субвенции на поддержку животноводства, переработку и реализацию продукции животноводства)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</si>
  <si>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 Субсидии на реализацию программ формирования современной городской среды;
3.Субсидии на реализацию полномочий в сфере жилищно-коммунального комплекса)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</si>
  <si>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</si>
  <si>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r>
  </si>
  <si>
    <t>28.06.2019 размещены закупки на приобретение 20 жилых помещений для участников программы (103 342,08 тыс.руб.). Размещение закупок на приобретение 313 жилых помещений для участников программы запланировано на июль 2019 года. Произведена оплата по муниципальному контракту №166/2018 от 21.12.2018 на приобретение жилых помещений, заключенному в 2018 году (45 квартир.</t>
  </si>
  <si>
    <t>В июне размещена закупка на выполнение проектно-изыскательских работ по разработке проекта планировки и проект межевания территории 3ПЛ2, предусматривающий индивидуальное жилое строительство в городе Сургуте. Подведение итогов аукциона - 22.07.2019 года</t>
  </si>
  <si>
    <t xml:space="preserve">Заключен муниципальный контракт №9/2019 от 31.05.2019 на выполнение работ по строительству объекта с ООО "ЮВиС" со сроком выполнения работ 31.10.2019. Сумма по контракту - 377 987,5 тыс.руб. (сети - 87 276 тыс.руб., дорога - 290 711,5 тыс.руб.) </t>
  </si>
  <si>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объектов:
- "Внутриплощадочные сети канализации. Участок К75-К73-К72-К71-К70-К69-К68-до К20. Участок К34-К33-К29-К25-К20-К19-К18-К17-К13-К7";
- "Сети водоснабжения. Участок от ВВ-33 по Нефтеюганскому шоссе до вторых фланцевых соединений перед узлами учета №1, 2 в тепловом пункте по ул. Монтажная";
- "Котельная № 1 пос.Юность. Капитальный ремонт оборудования котельной".
2."Обеспечение равных прав потребителей на получение энергетических ресурсов" запланировано: 
1) ДГХ: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По результатам поступившей заявки 13.02.2019 от АО "Сжиженный газ Север" на 2019 год заключено соглашение от 21.03.2019 № 2  на сумму 7 536,2 тыс.руб., также зарегистрированы бюджетные обязательства на погашение кредиторской задолженности за 2018 год в сумме 74,8 тыс.руб.
По состоянию на 01.07.2019 предоставлена субсидия в сумме 2 446,6 тыс.руб., в том числе кредиторская задолженность за 2018 год - 68,3 тыс.руб.
2) УБУиО: расходы на оплату труда для осуществления переданного государственного полномочия.
3. "Повышение энергоэффективности в отраслях экономики" запланированы:
1) ДГХ: установка (замена) АУРТЭ в 3 учреждениях, в том числе разработка ПИР (на  1 учреждение), ремонт системы теплоснабжения в 2 учреждениях, установка (замена)  индивидуальных приборов учета  в муниципальных жилых и нежилых помещениях в количестве 106 шт.
По состоянию на 01.07.2019 исполнены  договоры/контракты:
-  от 31.01.2019 № 2  с ООО "Югра-Сервис" на разработку разделов проектной документации капитального ремонта автоматизированного узла тепловой энергии на сумму 99,8 тыс.руб., 
- от 15.03.2019 № 22 с ООО "Югра - Сервис" на разработку проектной документации по объекту "Капитальный ремонт автоматизированного узла управления тепловой энергии МБОУ НШ "Перспектива" на сумму 99,8 руб.,
- от 29.04.2019 № 23/03/19К с АУ ХМАО-Югры "Управление государственной экспертизы проектной документации и ценообразования в строительстве" на оказание услуг по проверке сметной стоимости работ по капитальному ремонту объекта "Капитальный ремонт наружных сетей тепловодоснабжения МБДОУ №77 "Бусинка" на сумму 12,0 тыс.руб.;
- муниципальный контракт от 10.04.2019 № 33 с ООО "ИЦ"Сургутстройцена" на оказание услуг по составлению локальных сметных расчетов на сумму 17,7 тыс.руб.
2) МКУ "ХЭУ": замена узлов учета потребления энергетических ресурсов в 1 учреждении.
Предприятиями города за счет собственных средств запланирована реконструкция уличных водопроводных сетей с применением современных материалов протяженностью 1,3  км, установка 1 частотного преобразователя на котельном оборудовании, техническое перевооружение магистральных тепловых сетей на основе современных технологий в двухтрубном исчислении протяжённостью 225 пог.м., замена светильников на светильники с энергосберегающими лампами на 19 объектах, техническое перевооружение сетей освещения на 1 котельной.
4. "Формирование комфортной городской среды" предусмотрено:
1) УЛПХиЭБ: планируется "Благоустройство в районе СурГУ в г. Сургуте" (устройство наружных сетей электроснабжения, устройство систем видеонаблюдения, установка малых архитектурных форм,  устройство детских игровых и спортивных площадок, устройство дорожно-тропиночной сети, обустройство зон отдыха, озеленение территории). 
Заключен договор от 24.06.2019 №А-46 с ООО "Ресайклинговые технологии" на сумму 39 977,9 тыс.руб. Средства будут освоены до конца 2019 года. 
716,30 тыс.руб. - экономия, сложившаяся в результате уточнения цены договоров по итогам проведения процедур конкурентных закупок.
2) ДГХ: Благоустройство придомовых территорий по 7 адресам (ул. Гагарина, 10, ул. Мира, 5, 7, ул. Островского, 9,19,38,40).
3) ДАиГ: ведется строительство объектов:
1. "Пешеходный мост в сквере "Старожилов" в г.Сургуте". В целях проведения корректировки сметной документации заключен договор №07П/2019 от 25.02.2019. Корректировка выполнена. Закупка на выполнение работ по строительству объекта размещена 13.06.2019. Подведение итогов аукциона - 04.07.2019;
2. "Главная площадь города Сургута". Извещение о проведении закупки на выполнение работ по благоустройству территории размещено 19.06.2019. Подведение итогов аукциона -08.07.2019.  
3.  "Исторический парк "Россия - моя история". Извещение о проведении  закупки на выполнение работ по благоустройству парка размещено 19.06.2019. Подведение итогов аукциона - 08.07.2019.
                                                                    </t>
  </si>
  <si>
    <r>
      <t>Государственная программа "Развитие жилищной сферы"
(</t>
    </r>
    <r>
      <rPr>
        <sz val="16"/>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 Субсидии на строительство объектов инженерной инфраструктуры на территориях, предназначенных для жилищного строительства
4.Субсидии на реализацию мероприятий по обеспечению жильем молодых семей
5. Субсидии для реализации полномочий в области жилищных отношений
6. Субсидии для реализации полномочий в области жилищного строительства
7.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8.Осуществление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9.Осуществление полномочий по обеспечению жильем отдельных категорий граждан, установленных Федеральным законом от 12 января 1995 года № 5-ФЗ "О ветеранах"
10.Субсидии на реализацию мероприятий по обеспечению жильем молодых семей)</t>
    </r>
  </si>
  <si>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t>
    </r>
    <r>
      <rPr>
        <sz val="16"/>
        <color rgb="FFFF0000"/>
        <rFont val="Times New Roman"/>
        <family val="2"/>
        <charset val="204"/>
      </rPr>
      <t xml:space="preserve">
</t>
    </r>
    <r>
      <rPr>
        <sz val="16"/>
        <rFont val="Times New Roman"/>
        <family val="1"/>
        <charset val="204"/>
      </rPr>
      <t>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
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дошкольных образовательных организаций и (или) общеобразовательных организаций.</t>
    </r>
    <r>
      <rPr>
        <sz val="16"/>
        <color rgb="FFFF0000"/>
        <rFont val="Times New Roman"/>
        <family val="2"/>
        <charset val="204"/>
      </rPr>
      <t xml:space="preserve">
</t>
    </r>
    <r>
      <rPr>
        <sz val="16"/>
        <rFont val="Times New Roman"/>
        <family val="1"/>
        <charset val="204"/>
      </rPr>
      <t>10. 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</si>
  <si>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создание условий для деятельности народных дружин;
3.Субсидии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</si>
  <si>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</si>
  <si>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Субсидии на развитие многофункциональных центров предоставления государственных и муниципальных услуг).</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</si>
  <si>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</si>
  <si>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t xml:space="preserve">   На 01.07.2019 участниками мероприятия числится 52 молодые семьи. Между Департаментом строительства ХМАО - Югры и Администрацией города заключено соглашение о предоставлении в 2019 году субсидии из бюджета Ханты-Мансийского автономного округа - Югры бюджету муниципального образования ХМАО-Югры город Сургут на софинансирование расходных обязательств муниципального образования ХМАО-Югры город Сургут на предоставление социальных выплат молодым семьям. Согласно выписке из Приказа Департамента строительства ХМАО-Югры от 20.12.2018 № 401-п, в список молодых семей-претендентов на получение социальных выплат в 2019 году включено 4 семьи. 
По состоянию на 01.07.2019:
- 4 молодым семьям выдано свидетельство о праве на получение социальной выплаты;
- 1 молодая семья приобрела жилое помещение. Перечисление будет произведено после поступления заявки из банка. 
</t>
  </si>
  <si>
    <r>
      <rPr>
        <u/>
        <sz val="16"/>
        <rFont val="Times New Roman"/>
        <family val="2"/>
        <charset val="204"/>
      </rPr>
      <t xml:space="preserve">АГ: </t>
    </r>
    <r>
      <rPr>
        <sz val="16"/>
        <rFont val="Times New Roman"/>
        <family val="2"/>
        <charset val="204"/>
      </rPr>
      <t xml:space="preserve">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по выплате заработной платы, а также по поставке бумаги и конвертов. 
</t>
    </r>
  </si>
  <si>
    <r>
      <rPr>
        <u/>
        <sz val="16"/>
        <rFont val="Times New Roman"/>
        <family val="1"/>
        <charset val="204"/>
      </rPr>
      <t xml:space="preserve">АГ: </t>
    </r>
    <r>
      <rPr>
        <sz val="16"/>
        <rFont val="Times New Roman"/>
        <family val="1"/>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По состоянию на 01.07.2019 произведена выплата заработной платы за январь-май и первую половину июня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u/>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</si>
  <si>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Деятельность  в рамках переданных полномочий в сфере трудовых отношений государственного управления охраной труда осуществляется в плановом режиме.</t>
    </r>
    <r>
      <rPr>
        <sz val="16"/>
        <color rgb="FFFF0000"/>
        <rFont val="Times New Roman"/>
        <family val="2"/>
        <charset val="204"/>
      </rPr>
      <t xml:space="preserve">
</t>
    </r>
    <r>
      <rPr>
        <u/>
        <sz val="16"/>
        <rFont val="Times New Roman"/>
        <family val="1"/>
        <charset val="204"/>
      </rPr>
      <t>ДО</t>
    </r>
    <r>
      <rPr>
        <sz val="16"/>
        <rFont val="Times New Roman"/>
        <family val="1"/>
        <charset val="204"/>
      </rPr>
      <t>: В соответствии с письмами КУ ХМАО-Югры "Сургутский центр занятости населения" в реализации мероприятий государственной программы участвуют 15 образовательных учреждений, подведомственных департаменту образования.</t>
    </r>
    <r>
      <rPr>
        <sz val="16"/>
        <color rgb="FFFF0000"/>
        <rFont val="Times New Roman"/>
        <family val="2"/>
        <charset val="204"/>
      </rPr>
      <t xml:space="preserve">
</t>
    </r>
    <r>
      <rPr>
        <sz val="16"/>
        <rFont val="Times New Roman"/>
        <family val="1"/>
        <charset val="204"/>
      </rPr>
      <t>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В рамках мероприятия "Организация стажировки инвалидов молодого возраста и инвалидов, получивших инвалидность впервые" организована стажировка для 2 инвалидов (МБДОУ №89 "Крепыш").</t>
    </r>
    <r>
      <rPr>
        <sz val="16"/>
        <color rgb="FFFF0000"/>
        <rFont val="Times New Roman"/>
        <family val="2"/>
        <charset val="204"/>
      </rPr>
      <t xml:space="preserve">
</t>
    </r>
    <r>
      <rPr>
        <u/>
        <sz val="16"/>
        <rFont val="Times New Roman"/>
        <family val="1"/>
        <charset val="204"/>
      </rPr>
      <t>АГ (ДК)</t>
    </r>
    <r>
      <rPr>
        <sz val="16"/>
        <rFont val="Times New Roman"/>
        <family val="1"/>
        <charset val="204"/>
      </rPr>
      <t xml:space="preserve">: В соответствии с письмами КУ ХМАО-Югры "Сургутский центр занятости населения"в реализации мероприятий государственной программы участвуют 2 спортивных учреждения, 1 учреждение культуры и 1 учреждение молодежной политики, подведомственные Администрации города.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обучения на курсах повышения квалификации в учреждения и на выплату заработной платы несовершеннолетним гражданам, которые будут трудоустроены в свободное от учебы время в период летних каникул.
</t>
    </r>
    <r>
      <rPr>
        <u/>
        <sz val="16"/>
        <rFont val="Times New Roman"/>
        <family val="1"/>
        <charset val="204"/>
      </rPr>
      <t>ДГХ:</t>
    </r>
    <r>
      <rPr>
        <sz val="16"/>
        <rFont val="Times New Roman"/>
        <family val="1"/>
        <charset val="204"/>
      </rPr>
      <t xml:space="preserve"> Средства предусмотрены на возмещение фактически понесенных затрат на создание постоянного рабочего места для инвалида, принятого на работу в МКУ "ДЭАЗиИС".</t>
    </r>
    <r>
      <rPr>
        <sz val="16"/>
        <color rgb="FFFF0000"/>
        <rFont val="Times New Roman"/>
        <family val="2"/>
        <charset val="204"/>
      </rPr>
      <t xml:space="preserve">
</t>
    </r>
    <r>
      <rPr>
        <u/>
        <sz val="16"/>
        <color rgb="FFFF0000"/>
        <rFont val="Times New Roman"/>
        <family val="2"/>
        <charset val="204"/>
      </rPr>
      <t/>
    </r>
  </si>
  <si>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11.04.2019 №71876000-1-2019-005 о предоставлении из бюджета ХМАО-Югры в 2019 году бюджету муниципального образования субсидии на поддержку отрасли культуры. В рамках подпрограммы "Модернизация и развитие учреждений культуры" бюджетные ассигнования запланированы на комплектование книжных фондов муниципальных общедоступных библиотек (МБУК "ЦБС"). Денежные средства планируется освоить в 4 квартале 2019 года.  </t>
    </r>
    <r>
      <rPr>
        <sz val="16"/>
        <color rgb="FFFF0000"/>
        <rFont val="Times New Roman"/>
        <family val="2"/>
        <charset val="204"/>
      </rPr>
      <t xml:space="preserve">                                                                                                                                                 </t>
    </r>
    <r>
      <rPr>
        <sz val="16"/>
        <rFont val="Times New Roman"/>
        <family val="1"/>
        <charset val="204"/>
      </rPr>
      <t xml:space="preserve">2) В рамках реализации государственной программы заключено соглашение от 25.03.2019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(МБУК "ЦБС"). Денежные средства планируется освоить в 3-4 квартале 2019 года.                                                                                                                                                                                                                                 Ведется работа по заключению договоров на сумму 112,5 тыс. руб.:
- поставка лицензионного программного обеспечения для осуществления электронной каталогизации - 55,0 тыс.руб.;
- приобретение оборудования для перевода документов в машиночитаемый формат - 57,5 тыс. руб.              </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соглашение от 21.03.2019 №71876000-1-2019-004 о предоставлении из бюджета ХМАО-Югры в 2019 году бюджету муниципального образования субсидии на поддержку творческой деятельности и техническое оснащение детских и кукольных театров. 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t>
    </r>
    <r>
      <rPr>
        <sz val="16"/>
        <color rgb="FFFF0000"/>
        <rFont val="Times New Roman"/>
        <family val="2"/>
        <charset val="204"/>
      </rPr>
      <t xml:space="preserve">                                                                                                                  </t>
    </r>
    <r>
      <rPr>
        <sz val="16"/>
        <rFont val="Times New Roman"/>
        <family val="1"/>
        <charset val="204"/>
      </rPr>
      <t xml:space="preserve">Заключены и оплачены договора на сумму 601,5 тыс.руб.:
- услуги по организации постановки спектакля - 333,2 тыс. руб.; 
- услуги по изготовлению кукол - 139,8 тыс. руб.;
- услуги по фотопечати на сетке - 22,3 тыс.руб.;
- услуги по разработке рекламным материалов - 20,0 тыс. руб.; 
- приобретение материалов (ткань) к спектаклю - 68,9 тыс.руб.; 
- приобретение материалов на изготовление декораций - 6,3 тыс. руб.; 
- поставка полиграфической продукции - 11,0 тыс.руб.   </t>
    </r>
    <r>
      <rPr>
        <sz val="16"/>
        <color rgb="FFFF0000"/>
        <rFont val="Times New Roman"/>
        <family val="2"/>
        <charset val="204"/>
      </rPr>
      <t xml:space="preserve">                                                                                                                                                                                                                                                                                                                                                                                                                                                                                                                                                                                                                                                                                                                                                                                                                                                                                                                                                </t>
    </r>
    <r>
      <rPr>
        <sz val="16"/>
        <rFont val="Times New Roman"/>
        <family val="1"/>
        <charset val="204"/>
      </rPr>
      <t xml:space="preserve">4) В рамках реализации государственной программы заключено соглашение от 22.03.2019 №71876000-1-2019-003 о предоставлении из бюджета ХМАО-Югры в 2019 году бюджету муниципального образования субсидии на государственную поддержку отрасли культуры. В рамках подпрограммы  "Модернизация и развитие учреждений культуры" бюджетные ассигнования запланированы на оснащение детских школ искусств музыкальными инструментами, оборудованием и учебными материалами  (МБУ ДО "ДШИ №1", МБУ ДО "ДШИ №3", МБУДО ДШИ им. Кукуевицкого) Денежные средства планируется освоить в 3-4 квартале 2019 года.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2019 года. </t>
    </r>
  </si>
  <si>
    <r>
      <rPr>
        <u/>
        <sz val="16"/>
        <rFont val="Times New Roman"/>
        <family val="1"/>
        <charset val="204"/>
      </rPr>
      <t>АГ:</t>
    </r>
    <r>
      <rPr>
        <sz val="16"/>
        <rFont val="Times New Roman"/>
        <family val="1"/>
        <charset val="204"/>
      </rPr>
      <t xml:space="preserve"> Функции по обеспечению организации  деятельности  комиссий по делам несовершеннолетних и защите их прав, по опеке и попечительству,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в рамках переданных государственных полномочий осуществляются в плановом режиме.</t>
    </r>
    <r>
      <rPr>
        <sz val="16"/>
        <color rgb="FFFF0000"/>
        <rFont val="Times New Roman"/>
        <family val="1"/>
        <charset val="204"/>
      </rPr>
      <t xml:space="preserve">
      </t>
    </r>
    <r>
      <rPr>
        <sz val="16"/>
        <rFont val="Times New Roman"/>
        <family val="1"/>
        <charset val="204"/>
      </rPr>
      <t xml:space="preserve">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t>
    </r>
    <r>
      <rPr>
        <sz val="16"/>
        <color rgb="FFFF0000"/>
        <rFont val="Times New Roman"/>
        <family val="1"/>
        <charset val="204"/>
      </rPr>
      <t xml:space="preserve">
</t>
    </r>
    <r>
      <rPr>
        <u/>
        <sz val="16"/>
        <rFont val="Times New Roman"/>
        <family val="1"/>
        <charset val="204"/>
      </rPr>
      <t>ДГХ:</t>
    </r>
    <r>
      <rPr>
        <sz val="16"/>
        <rFont val="Times New Roman"/>
        <family val="1"/>
        <charset val="204"/>
      </rPr>
      <t xml:space="preserve"> 
На 2019 год запланирован ремонт 7 квартир детям-сиротам по следующим адресам:
ул. Университетская, 31, кв. 435 (44,9 м2), ул. Чехова, 7, кв. 170 (39,1 м2), ул. Мечникова, 4, кв. 30 ( 29,8 м2), ул. Московская, 34, кв. 32 (28,3 м2),  ул. А.Усольцева, 26, кв. 274 (43,2 м2), ул. Ф. Показаньева, 10/1, кв. 56 (9,9 м2), пр. Набережный, 72, кв. 44 (43,8 м2).
По состоянию на 01.07.2019 заключены договоры:
- от 01.03.2019 № 13/19 с ООО "Югорский экспертный центр" на выполнение работ по проверке локально-сметных расчетов на выполнение ремонта помещений (ул. Университетская, 31, кв. 435,ул. Ф. Показаньева, 10/1, кв. 56) на сумму 5,9 тыс.руб., работы выполнены и оплачены в полном объеме.
- от 01.04.2019 № 16/19 с ООО "Югорский экспертный центр" на выполнение работ по проверке локально-сметных расчетов на выполнение ремонта помещений (пр. Набережный, 72, кв. 44, ул. Чехова, 7, кв. 170) на сумму 8,4 тыс.руб., работы выполнены и оплачены в полном объеме.
- от 19.04.2019 № 23/19 с ООО "СВ ПЛЮС" на выполнение проектных работ по электроснабжению, освещению жилого помещения (пр. Набережный, 72, кв. 44) на сумму 22,0 тыс.руб., работы выполнены, оплата будет произведена в следующем отчетном периоде.
- от 19.06.2019 № 23/19 с  ООО "Югорский экспертный центр" на выполнение проектных работ по проверке локального сметного расчет а на электромонтажные работы в жилом помещении (пр. Набережный, 72, кв. 44) на сумму 2,5 тыс.руб., работы выполнены и оплачены в полном объеме.
Заключен муниципальный контракт от 08.05.2019 № 24-ГХ с ООО "Виктум" на выполнение ремонта жилых помещений (ул. Университетская, 31, кв. 435, ул. Ф. Показаньева, 10/1, кв. 56), на сумму 281,3 тыс.руб., срок выполнения работ до 26.06.2019. Подрядчиком устраняются замечания, работы ведутся со срывом срока, к подрядчику будут применены штрафные санкции.
- от 10.06.2019 № 35- ГХ с ООО "СмартПромРесурс" на ремонт жилых помещений детям-сиротам по адресу ул. Чехова, 7, кв. 170 (39,1 м2) на сумму 123,5 тыс.руб., срок выполнения работ - до 19.07.2019.</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Размещенные закупки на приобретение для детей-сирот (63 жилых помещений - в марте 2019 года, 22 жилых помещенией - в апреле 2019 года, 55 жилых помещений - в мае 2019 года) признаны несостоявшимися по причине отсутствия заявок на участие. Очередное размещение закупок на приобретение жилых помещений для участников программы запланировано на июль  (22 кв.) и август (55 кв.).</t>
    </r>
    <r>
      <rPr>
        <sz val="16"/>
        <color rgb="FFFF0000"/>
        <rFont val="Times New Roman"/>
        <family val="1"/>
        <charset val="204"/>
      </rPr>
      <t xml:space="preserve">
</t>
    </r>
    <r>
      <rPr>
        <u/>
        <sz val="16"/>
        <rFont val="Times New Roman"/>
        <family val="1"/>
        <charset val="204"/>
      </rPr>
      <t>ДО:</t>
    </r>
    <r>
      <rPr>
        <sz val="16"/>
        <rFont val="Times New Roman"/>
        <family val="1"/>
        <charset val="204"/>
      </rPr>
      <t xml:space="preserve">
Доля детей-сирот и детей, оставшихся без попечения родителей  в возрасте от 6 до 17 лет (включительно), планируемая  для прохождения оздоровление в организациях отдыха детей и их оздоровления, от общей численности детей, нуждающихся  в оздоровлении - 35,7 % .</t>
    </r>
    <r>
      <rPr>
        <sz val="16"/>
        <color rgb="FFFF0000"/>
        <rFont val="Times New Roman"/>
        <family val="1"/>
        <charset val="204"/>
      </rPr>
      <t xml:space="preserve">
</t>
    </r>
    <r>
      <rPr>
        <sz val="16"/>
        <rFont val="Times New Roman"/>
        <family val="1"/>
        <charset val="204"/>
      </rPr>
      <t>В рамках реализации мероприятий программы в 2019 году планируется приобрести 200 путевок для детей-сирот и детей, оставшихся без попечения родителей  в возрасте от 6 до 17 лет (включительно). По состоянию на 01.07.2019 приобретено 58 путевок.</t>
    </r>
  </si>
  <si>
    <r>
      <rPr>
        <u/>
        <sz val="16"/>
        <rFont val="Times New Roman"/>
        <family val="1"/>
        <charset val="204"/>
      </rPr>
      <t>КУИ</t>
    </r>
    <r>
      <rPr>
        <sz val="16"/>
        <rFont val="Times New Roman"/>
        <family val="1"/>
        <charset val="204"/>
      </rPr>
      <t xml:space="preserve">: В рамках реализации программы  планируется предоставление субсидии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(3 получателя, денежные средства, в соответствии с поступившими заявками, выплачены  участникам в объеме 910 тыс.рублей)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(1 получатель).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с ИП Давлетов Константин Аркадьевич на выполнение работ по отлову, транспортировке, содержанию, регулированию численности и утилизации безнадзорных и бродячих домашних животных на сумму 3 678,1 тыс.руб. (в том числе средства окружного бюджета - 1 103,5 тыс.руб). Запланированный объем по контракту  203 головы.
По состоянию на 01.07.2019  принято выполнение на сумму 2 077,75 тыс.руб., из них средства окружного бюджета  1 075,4 тыс.руб., отловлено всего 203 головы.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животных, их лечению, защите населения от болезней, общих для человека и животных (с учетом страховых взносов на оплату труда в государственные внебюджетные фонды). Денежные средства будут освоены в течение года.
</t>
    </r>
    <r>
      <rPr>
        <sz val="16"/>
        <color rgb="FFFF0000"/>
        <rFont val="Times New Roman"/>
        <family val="2"/>
        <charset val="204"/>
      </rPr>
      <t xml:space="preserve">
</t>
    </r>
  </si>
  <si>
    <t>на 01.07.2019</t>
  </si>
  <si>
    <r>
      <rPr>
        <u/>
        <sz val="16"/>
        <rFont val="Times New Roman"/>
        <family val="1"/>
        <charset val="204"/>
      </rPr>
      <t>ДАиГ:</t>
    </r>
    <r>
      <rPr>
        <sz val="16"/>
        <rFont val="Times New Roman"/>
        <family val="1"/>
        <charset val="204"/>
      </rPr>
      <t xml:space="preserve"> Выплата субсидии произведена на основании Постановления Администрации города от 06.05.2019 №2927 "О предоставлении единовременной денежной выплаты на приобретение жилого помещения Степкиной И.И." 07.05.2019. Экономия по итогам проведения конкурсных процедур составила 0,12 тыс.рублей.</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 xml:space="preserve"> </t>
    </r>
    <r>
      <rPr>
        <sz val="16"/>
        <color rgb="FFFF0000"/>
        <rFont val="Times New Roman"/>
        <family val="2"/>
        <charset val="204"/>
      </rPr>
      <t xml:space="preserve">   </t>
    </r>
    <r>
      <rPr>
        <sz val="16"/>
        <rFont val="Times New Roman"/>
        <family val="1"/>
        <charset val="204"/>
      </rPr>
      <t>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 на 01.01.2019 числится 402 человека.</t>
    </r>
    <r>
      <rPr>
        <sz val="16"/>
        <color rgb="FFFF0000"/>
        <rFont val="Times New Roman"/>
        <family val="2"/>
        <charset val="204"/>
      </rPr>
      <t xml:space="preserve">
     </t>
    </r>
    <r>
      <rPr>
        <sz val="16"/>
        <rFont val="Times New Roman"/>
        <family val="1"/>
        <charset val="204"/>
      </rPr>
      <t>По состоянию на 01.07.2019 на основании приказа Департамента строительства ХМАО-Югры от 18.01.2019 № 5-п в список получателей субсидии включено 22 льготополучателя. С учетом доведенных лимитов федерального бюджета в 2019 году планируется предоставить субсидию всем льготополучателям, включенным в список, подтвердившим право на обеспечение жильем за счет средств федерального бюджета.</t>
    </r>
    <r>
      <rPr>
        <sz val="16"/>
        <color rgb="FFFF0000"/>
        <rFont val="Times New Roman"/>
        <family val="2"/>
        <charset val="204"/>
      </rPr>
      <t xml:space="preserve">
     </t>
    </r>
    <r>
      <rPr>
        <sz val="16"/>
        <rFont val="Times New Roman"/>
        <family val="1"/>
        <charset val="204"/>
      </rPr>
      <t>По состоянию на 01.07.2019: 
- 6 гражданам перечислена субсидия,
- 1 гражданину субсидия на стадии перечисления;</t>
    </r>
    <r>
      <rPr>
        <sz val="16"/>
        <color rgb="FFFF0000"/>
        <rFont val="Times New Roman"/>
        <family val="2"/>
        <charset val="204"/>
      </rPr>
      <t xml:space="preserve">
</t>
    </r>
    <r>
      <rPr>
        <sz val="16"/>
        <rFont val="Times New Roman"/>
        <family val="1"/>
        <charset val="204"/>
      </rPr>
      <t>- проекты постановлений о перечислении субсидии 3 гражданам на стадии согласования;</t>
    </r>
    <r>
      <rPr>
        <sz val="16"/>
        <color rgb="FFFF0000"/>
        <rFont val="Times New Roman"/>
        <family val="2"/>
        <charset val="204"/>
      </rPr>
      <t xml:space="preserve">
</t>
    </r>
    <r>
      <rPr>
        <sz val="16"/>
        <rFont val="Times New Roman"/>
        <family val="1"/>
        <charset val="204"/>
      </rPr>
      <t xml:space="preserve">- 3 граждан подбирают варианты приобретения жилья; </t>
    </r>
    <r>
      <rPr>
        <sz val="16"/>
        <color rgb="FFFF0000"/>
        <rFont val="Times New Roman"/>
        <family val="2"/>
        <charset val="204"/>
      </rPr>
      <t xml:space="preserve">
</t>
    </r>
    <r>
      <rPr>
        <sz val="16"/>
        <rFont val="Times New Roman"/>
        <family val="1"/>
        <charset val="204"/>
      </rPr>
      <t xml:space="preserve">- в отношении 1 гражданина проводится работа по подтверждению права на получение субсидии; </t>
    </r>
    <r>
      <rPr>
        <sz val="16"/>
        <color rgb="FFFF0000"/>
        <rFont val="Times New Roman"/>
        <family val="2"/>
        <charset val="204"/>
      </rPr>
      <t xml:space="preserve">
</t>
    </r>
    <r>
      <rPr>
        <sz val="16"/>
        <rFont val="Times New Roman"/>
        <family val="1"/>
        <charset val="204"/>
      </rPr>
      <t>- 2 гражданам отказано в предоставлении субсидии в связи с утратой права на обеспечение жильем за счет средств федерального бюджета;</t>
    </r>
    <r>
      <rPr>
        <sz val="16"/>
        <color rgb="FFFF0000"/>
        <rFont val="Times New Roman"/>
        <family val="2"/>
        <charset val="204"/>
      </rPr>
      <t xml:space="preserve">
</t>
    </r>
    <r>
      <rPr>
        <sz val="16"/>
        <rFont val="Times New Roman"/>
        <family val="1"/>
        <charset val="204"/>
      </rPr>
      <t xml:space="preserve">- 1 гражданин не предоставил документы для принятия решения о выдаче гарантийного письма;     </t>
    </r>
    <r>
      <rPr>
        <sz val="16"/>
        <color rgb="FFFF0000"/>
        <rFont val="Times New Roman"/>
        <family val="2"/>
        <charset val="204"/>
      </rPr>
      <t xml:space="preserve">                                                                                                          
</t>
    </r>
    <r>
      <rPr>
        <sz val="16"/>
        <rFont val="Times New Roman"/>
        <family val="1"/>
        <charset val="204"/>
      </rPr>
      <t xml:space="preserve">- 5 граждан отказались от получения субсидий на основании личного заявления. </t>
    </r>
    <r>
      <rPr>
        <sz val="16"/>
        <color rgb="FFFF0000"/>
        <rFont val="Times New Roman"/>
        <family val="2"/>
        <charset val="204"/>
      </rPr>
      <t xml:space="preserve">                                                                                                                 
       </t>
    </r>
  </si>
  <si>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от 22.01.2019 № 31.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t>
    </r>
    <r>
      <rPr>
        <sz val="16"/>
        <color rgb="FFFF0000"/>
        <rFont val="Times New Roman"/>
        <family val="2"/>
        <charset val="204"/>
      </rPr>
      <t xml:space="preserve">
    </t>
    </r>
    <r>
      <rPr>
        <sz val="16"/>
        <rFont val="Times New Roman"/>
        <family val="1"/>
        <charset val="204"/>
      </rPr>
      <t xml:space="preserve">   За счет средств софинансирования из местного бюджета производится оплата услуг и материальных запасов в соответствии с условиями заключенных договоров и муниципальных контрактов.  По состоянию на 01.07.2019 сформированы заявки на электронный аукцион по  приобретению оборудования и программного обеспечения. </t>
    </r>
    <r>
      <rPr>
        <sz val="16"/>
        <color rgb="FFFF0000"/>
        <rFont val="Times New Roman"/>
        <family val="2"/>
        <charset val="204"/>
      </rPr>
      <t xml:space="preserve">
      </t>
    </r>
    <r>
      <rPr>
        <sz val="16"/>
        <rFont val="Times New Roman"/>
        <family val="1"/>
        <charset val="204"/>
      </rPr>
      <t xml:space="preserve"> Реализация программы  осуществляется в плановом режиме.  Бюджетные ассигнования будут исп</t>
    </r>
    <r>
      <rPr>
        <sz val="16"/>
        <color theme="1"/>
        <rFont val="Times New Roman"/>
        <family val="1"/>
        <charset val="204"/>
      </rPr>
      <t>ользованы в полном объеме до конца 2019 года.
       2</t>
    </r>
    <r>
      <rPr>
        <sz val="16"/>
        <rFont val="Times New Roman"/>
        <family val="1"/>
        <charset val="204"/>
      </rPr>
      <t>. В рамках реализации мероприятий программы  заключены соглашения о предоставлении субсидии из бюджета ХМАО-Югры на поддержку малого и среднего предпринимательства.  
          Планируется проведение основных мероприятий:
- создание условий для развития субъектов малого и среднего предпринимательства;
- финансовая поддержка субъектов малого и среднего предпринимательства, осуществляющих социально значимые виды деятельности, определенные муниципальными образованиями и деятельность в социальной сфере;
- развитие инновационного и молодежного предпринимательства.</t>
    </r>
    <r>
      <rPr>
        <sz val="16"/>
        <color rgb="FFFF0000"/>
        <rFont val="Times New Roman"/>
        <family val="2"/>
        <charset val="204"/>
      </rPr>
      <t xml:space="preserve">
         </t>
    </r>
    <r>
      <rPr>
        <sz val="16"/>
        <rFont val="Times New Roman"/>
        <family val="1"/>
        <charset val="204"/>
      </rPr>
      <t>Прием документов на предоставление субсидий осуществляется с 27.06.2019 года.</t>
    </r>
    <r>
      <rPr>
        <sz val="16"/>
        <color rgb="FFFF0000"/>
        <rFont val="Times New Roman"/>
        <family val="2"/>
        <charset val="204"/>
      </rPr>
      <t xml:space="preserve">
          </t>
    </r>
    <r>
      <rPr>
        <sz val="16"/>
        <rFont val="Times New Roman"/>
        <family val="1"/>
        <charset val="204"/>
      </rPr>
      <t>В рамках исполнения муниципальных контрактов планируются следующие мероприятия:
-  ежегодный городской конкурс "Предприниматель года"; 
-  курс "Основы ведения предпринимательской деятельности".</t>
    </r>
    <r>
      <rPr>
        <sz val="16"/>
        <color rgb="FFFF0000"/>
        <rFont val="Times New Roman"/>
        <family val="2"/>
        <charset val="204"/>
      </rPr>
      <t xml:space="preserve">
</t>
    </r>
    <r>
      <rPr>
        <sz val="16"/>
        <rFont val="Times New Roman"/>
        <family val="2"/>
        <charset val="204"/>
      </rPr>
      <t xml:space="preserve">
</t>
    </r>
    <r>
      <rPr>
        <u/>
        <sz val="16"/>
        <rFont val="Times New Roman"/>
        <family val="2"/>
        <charset val="204"/>
      </rPr>
      <t>ДГХ:</t>
    </r>
    <r>
      <rPr>
        <sz val="16"/>
        <rFont val="Times New Roman"/>
        <family val="2"/>
        <charset val="204"/>
      </rPr>
      <t xml:space="preserve"> на 2019 год запланирован  ремонт помещений муниципального казённого учреждения "Многофункциональный центр предоставления государственных и муниципальных услуг города Сургута".
Департаментом экономического развития ХМАО-Югры (письмо от 14.03.2019 № 22-Исх-2760) предложено сформировать заявку на получение субсидии муниципальным образованием город Сургут на развитие многофункциональных центров предоставления государственных и муниципальных услуг без учета расходов на ремонт помещений многофункциональных центров предоставления государственных и муниципальных услуг.</t>
    </r>
    <r>
      <rPr>
        <sz val="16"/>
        <color rgb="FFFF0000"/>
        <rFont val="Times New Roman"/>
        <family val="2"/>
        <charset val="204"/>
      </rPr>
      <t xml:space="preserve">
</t>
    </r>
  </si>
  <si>
    <t>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Работы по объекту завершены.
В июне  приняты работы  в размере 7 452,3 тыс.руб.;
Оплата выполненных работ будет произведена в июле 2019 года. 
Окончательная приемка работ запланирована на 15.07. 2019 
Остаток средств в размере 19 618,03 тыс. руб. - экономия по результатам проведенной закупки и заключения муниципального контракта, а также по факту выполнения работ</t>
  </si>
  <si>
    <r>
      <rPr>
        <u/>
        <sz val="16"/>
        <rFont val="Times New Roman"/>
        <family val="1"/>
        <charset val="204"/>
      </rPr>
      <t>ДГХ</t>
    </r>
    <r>
      <rPr>
        <sz val="16"/>
        <rFont val="Times New Roman"/>
        <family val="1"/>
        <charset val="204"/>
      </rPr>
      <t>:  
Заключены муниципальные контракты на ремонт автомобильных дорог на сумму 611 477,7 тыс.руб., из них средства окружного бюджета 301 782,3 тыс.руб, средства городского бюджета 33 531,4 тыс.руб. Расходы запланированы на 3, 4 кварталы 2019 года.</t>
    </r>
    <r>
      <rPr>
        <sz val="16"/>
        <color rgb="FFFF0000"/>
        <rFont val="Times New Roman"/>
        <family val="2"/>
        <charset val="204"/>
      </rPr>
      <t xml:space="preserve">
</t>
    </r>
    <r>
      <rPr>
        <sz val="16"/>
        <rFont val="Times New Roman"/>
        <family val="1"/>
        <charset val="204"/>
      </rPr>
      <t>Ассигнования подлежат распределению по дополнительным объектам на выполнение работ по ремонту автомобильных дорог в сумме 7 401,3 тыс.руб, из них средства окружного бюджета 6 661,2 тыс.руб., средства городского бюджета 740,1 тыс.руб.</t>
    </r>
    <r>
      <rPr>
        <sz val="16"/>
        <color rgb="FFFF0000"/>
        <rFont val="Times New Roman"/>
        <family val="2"/>
        <charset val="204"/>
      </rPr>
      <t xml:space="preserve">
</t>
    </r>
    <r>
      <rPr>
        <sz val="16"/>
        <rFont val="Times New Roman"/>
        <family val="1"/>
        <charset val="204"/>
      </rPr>
      <t xml:space="preserve">В рамках реализации государственной программы предусмотрен ремонт 262,9 тыс.м2 автомобильных дорог.  </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ДАиГ</t>
    </r>
    <r>
      <rPr>
        <sz val="16"/>
        <rFont val="Times New Roman"/>
        <family val="1"/>
        <charset val="204"/>
      </rPr>
      <t>:В рамках государственной программы планируется строительство следующих объектов: 
1. "Объездная автомобильная дорога г.Сургута (Объездная автомобильная дорога 1 "З", VII пусковой комплекс, съезд на улицу Геологическую)". Извещение о проведении закупки на строительство объекта размещено 20.05.2019 года. Аукцион признан несостоявшимся, т.к. не подано ни одной заявки на участие в аукционе. Повторное размещение извещения о проведении закупки на выполнение работ по строительству объекта - июль 2019 года. Срок выполнения работ согласно аукционной документации - 31.08.2021 года. 
2. "Улица Маяковского от ул.30 лет Победы до ул.Университетская". Заключен муниципальный контракт №9/2019 от 31.05.2019 на выполнение работ по строительству объекта с ООО "ЮВиС". Сумма по контракту - 377 987,5 тыс.руб. (в т.ч. сети - 87 276 тыс.руб., дорога - 290 711,5 тыс.руб.). Срок выполнения работ - 31.10.2019. 
 3. "Улица Киртбая от  ул. 1 "З" до ул. 3 "З". Работы  по строительству объекта выполняются в соответствии с  заключенным муниципальным контрактом  № 08/2017 от 25.10.2017 с ООО СК "ЮВиС" . Цена контракта - 678 069,2 тыс. руб. ( в т. ч. стоимость строительства сетей - 324 341,5  тыс. руб., дороги - 353 727,7 тыс. руб.) Срок выполнения работ - 30 июня 2019 года. Работы по объекту завершены.
В июне  приняты работы в размере 43 135,6 тыс.руб. , идет приемка работ, предъявленных подрядчиком 28.06.2019. 
Оплата выполненных работ будет произведена в июле 2019 года. 
Окончательная приемка работ запланирована на 15.07. 2019</t>
    </r>
    <r>
      <rPr>
        <sz val="16"/>
        <color rgb="FFFF0000"/>
        <rFont val="Times New Roman"/>
        <family val="2"/>
        <charset val="204"/>
      </rPr>
      <t xml:space="preserve">
</t>
    </r>
    <r>
      <rPr>
        <u/>
        <sz val="16"/>
        <rFont val="Times New Roman"/>
        <family val="1"/>
        <charset val="204"/>
      </rPr>
      <t>АГ:</t>
    </r>
    <r>
      <rPr>
        <sz val="16"/>
        <rFont val="Times New Roman"/>
        <family val="1"/>
        <charset val="204"/>
      </rPr>
      <t xml:space="preserve"> На 01.07.2019 соглашение между Департаментом дорожного хозяйства и транспорта ХМАО-Югры и Администрацией города на приобретение и установку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на стадии заключения.</t>
    </r>
    <r>
      <rPr>
        <sz val="16"/>
        <color rgb="FFFF0000"/>
        <rFont val="Times New Roman"/>
        <family val="2"/>
        <charset val="204"/>
      </rPr>
      <t xml:space="preserve">
</t>
    </r>
    <r>
      <rPr>
        <u/>
        <sz val="16"/>
        <color rgb="FFFF0000"/>
        <rFont val="Times New Roman"/>
        <family val="2"/>
        <charset val="204"/>
      </rPr>
      <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</si>
  <si>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январь-май и первую половину июня месяца 2019 года,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r>
      <rPr>
        <sz val="16"/>
        <color rgb="FFFF0000"/>
        <rFont val="Times New Roman"/>
        <family val="2"/>
        <charset val="204"/>
      </rPr>
      <t xml:space="preserve"> 
      </t>
    </r>
    <r>
      <rPr>
        <sz val="16"/>
        <rFont val="Times New Roman"/>
        <family val="1"/>
        <charset val="204"/>
      </rPr>
      <t>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запланированы расходы на услуги почтовой связи, поставку конвертов и услуги СМИ по печати. Закупки для осуществления данного полномочия проводятся в соответствии с планом-графиком.</t>
    </r>
    <r>
      <rPr>
        <sz val="16"/>
        <color rgb="FFFF0000"/>
        <rFont val="Times New Roman"/>
        <family val="2"/>
        <charset val="204"/>
      </rPr>
      <t xml:space="preserve">
      </t>
    </r>
    <r>
      <rPr>
        <sz val="16"/>
        <rFont val="Times New Roman"/>
        <family val="1"/>
        <charset val="204"/>
      </rPr>
      <t xml:space="preserve">3. В рамках реализации государственной программы заключено 3 соглашения от 13.03.2019 № 16, от 14.03.2019 № 13, от 21.03.2019 № 56  о предоставлении субсидии в 2019 году на мероприятия по профилактике правонарушений между Департаментом внутренней политики ХМАО-Югры  и Администрацией города. </t>
    </r>
    <r>
      <rPr>
        <sz val="16"/>
        <color rgb="FFFF0000"/>
        <rFont val="Times New Roman"/>
        <family val="2"/>
        <charset val="204"/>
      </rPr>
      <t xml:space="preserve">
     </t>
    </r>
    <r>
      <rPr>
        <sz val="16"/>
        <rFont val="Times New Roman"/>
        <family val="1"/>
        <charset val="204"/>
      </rPr>
      <t xml:space="preserve"> Заключены контракты и договоры на выполнение мероприятий по информированию населения за нарушение ПДД,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на приобретение фирменной одежды, удостоверений народного дружинника и вкладышей к удостоверению народного дружинника;</t>
    </r>
    <r>
      <rPr>
        <sz val="16"/>
        <color rgb="FFFF0000"/>
        <rFont val="Times New Roman"/>
        <family val="2"/>
        <charset val="204"/>
      </rPr>
      <t xml:space="preserve"> </t>
    </r>
    <r>
      <rPr>
        <sz val="16"/>
        <rFont val="Times New Roman"/>
        <family val="1"/>
        <charset val="204"/>
      </rPr>
      <t>произведена рассылка 95 618 постановлений об административных правонарушениях правил дорожного движения.</t>
    </r>
    <r>
      <rPr>
        <sz val="16"/>
        <color rgb="FFFF0000"/>
        <rFont val="Times New Roman"/>
        <family val="2"/>
        <charset val="204"/>
      </rPr>
      <t xml:space="preserve">
      </t>
    </r>
    <r>
      <rPr>
        <sz val="16"/>
        <rFont val="Times New Roman"/>
        <family val="1"/>
        <charset val="204"/>
      </rPr>
      <t xml:space="preserve">В соответствии с изменениями в Закон автономного округа от 28.10.2011 №104-оз "О дорожном фонде ХМАО-Югры" денежные взыскания (штрафы) за нарушение законодательства РФ о безопасности дорожного движения с 01.01.2019 зачисляются в Дорожный фонд автономного округа, следовательно функции по реализации мероприятия "Обеспечение функционирования и развития  систем видеонаблюдения с целью повышения безопасности дорожного движения, информирования населения" будут осуществляться  в рамках государственной программы "Современная транспортная система". В целях бесперебойной работы по информированию населения рассылка постановлений об административных правонарушениях правил дорожного движения на 30.06.2019 осуществляется в рамках государственной программы ХМАО – Югры "Профилактика правонарушений и обеспечение отдельных прав граждан".    
</t>
    </r>
    <r>
      <rPr>
        <u/>
        <sz val="16"/>
        <color rgb="FFFF0000"/>
        <rFont val="Times New Roman"/>
        <family val="2"/>
        <charset val="204"/>
      </rPr>
      <t/>
    </r>
  </si>
  <si>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 Реализация программы осуществляется в плановом режиме, освоение средств планируется до конца 2019 года.</t>
    </r>
    <r>
      <rPr>
        <sz val="16"/>
        <color rgb="FFFF0000"/>
        <rFont val="Times New Roman"/>
        <family val="1"/>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реализующих основную образовательную программу дошкольного образования - 31 323 чел.</t>
    </r>
    <r>
      <rPr>
        <sz val="16"/>
        <color rgb="FFFF0000"/>
        <rFont val="Times New Roman"/>
        <family val="1"/>
        <charset val="204"/>
      </rPr>
      <t xml:space="preserve">
</t>
    </r>
    <r>
      <rPr>
        <sz val="16"/>
        <rFont val="Times New Roman"/>
        <family val="1"/>
        <charset val="204"/>
      </rPr>
      <t>Численность воспитанников, посещающих немуниципальные организации, в том числе социально ориентированные некоммерческие организации, осуществляющие образовательную деятельность по реализации образовательных программ дошкольного образования - 1 368 чел.</t>
    </r>
    <r>
      <rPr>
        <sz val="16"/>
        <color rgb="FFFF0000"/>
        <rFont val="Times New Roman"/>
        <family val="1"/>
        <charset val="204"/>
      </rPr>
      <t xml:space="preserve">
</t>
    </r>
    <r>
      <rPr>
        <sz val="16"/>
        <rFont val="Times New Roman"/>
        <family val="1"/>
        <charset val="204"/>
      </rPr>
      <t>Численность учащихся, получающих общее и дополнительное образование в общеобразовательных учреждениях, подведомственных департаменту образования - 51 931 чел.</t>
    </r>
    <r>
      <rPr>
        <sz val="16"/>
        <color rgb="FFFF0000"/>
        <rFont val="Times New Roman"/>
        <family val="1"/>
        <charset val="204"/>
      </rPr>
      <t xml:space="preserve">
</t>
    </r>
    <r>
      <rPr>
        <sz val="16"/>
        <rFont val="Times New Roman"/>
        <family val="1"/>
        <charset val="204"/>
      </rPr>
      <t>Численность учащихся частных общеобразовательных организаций - 452 чел.</t>
    </r>
    <r>
      <rPr>
        <sz val="16"/>
        <color rgb="FFFF0000"/>
        <rFont val="Times New Roman"/>
        <family val="1"/>
        <charset val="204"/>
      </rPr>
      <t xml:space="preserve">
</t>
    </r>
    <r>
      <rPr>
        <sz val="16"/>
        <rFont val="Times New Roman"/>
        <family val="1"/>
        <charset val="204"/>
      </rPr>
      <t>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- 8 210 человеко-услуг.                                                         Численность детей, отдохнувших в оздоровительных лагерях с дневным пребыванием детей, организованных на базе муниципальных образовательных учреждений - 7550 чел. (11190 чел. - планируемая численность детей в оздоровительных лагерях с дневным пребыванием детей, организованных на базе муниципальных образовательных учреждений в 2019 году).
Численность детей, посещающих лагерь с дневным пребыванием детей на базе немуниципальных организаций, в том числе социально ориентированных некоммерческих организаций - 455 чел. (1155 чел. - планируемая численность детей в лагерях с дневным пребыванием детей на базе немуниципальных организаций, в том числе социально ориентированных некоммерческих организаций в 2019 году).</t>
    </r>
    <r>
      <rPr>
        <sz val="16"/>
        <color rgb="FFFF0000"/>
        <rFont val="Times New Roman"/>
        <family val="1"/>
        <charset val="204"/>
      </rPr>
      <t xml:space="preserve">
</t>
    </r>
    <r>
      <rPr>
        <u/>
        <sz val="16"/>
        <rFont val="Times New Roman"/>
        <family val="1"/>
        <charset val="204"/>
      </rPr>
      <t xml:space="preserve">ДАиГ: </t>
    </r>
    <r>
      <rPr>
        <sz val="16"/>
        <rFont val="Times New Roman"/>
        <family val="1"/>
        <charset val="204"/>
      </rPr>
      <t>В рамках государственной программы реализуются следующие мероприятия:
 1. Выполнены проектно-изыскательские работы по объектам "Средняя общеобразовательная школа в микрорайоне 32 г.Сургута", "Средняя общеобразовательная школа в микрорайоне 33 г.Сургута". 
"Средняя общеобразовательная школа в микрорайоне 32 г. Сургута" -   Выполнены проектно -изыскательские работы в рамках муниципального контракта с ЗАО "Проектно-инвестиционная компания" № 15П/2017 от 04.10.2017 г. Заключен муниципальный контракт  №24/2018 от 19.12.2018 на строительство объекта. Стоимость работ по контракту - 942 778,2 тыс.руб. Срок выполнения работ - 20.11.2020 года.  Готовность объекта в целом - 5,4%.
Подрядчиком допущено отставание от графика выполнения работ. Подготовлен актуализированный график производства работ, а также подготовлены предложения по внесению изменений в государственную программу в части корректировки объемов бюджетных ассигнований по годам (уменьшение финансирования на 2019 год и перенос средств на 2020 год).
Заключен муниципальный контракт на оказание услуг по авторскому надзору №4/2019 от 12.03.2019. Стоимость по контракту - 1 571,3 тыс.руб. Срок оказания услуг - 20.11.2020. Остаток средств в размере 162,9 тыс.руб. - экономия по результатам проведенной закупки и заключения муниципального контракта.
"Средняя общеобразовательная школа в микрорайоне 33 г. Сургута"  - Выполнены проектно -изыскательские работы в рамках муниципального контракта с ЗАО "Проектно-инвестиционная компания" № 15П/2017 от 04.10.2017 г.Закупка на выполнение работ по строительству объекта была размещена в декабре 2018 года с начальной максимальной ценой контракта 940349,4 тыс.руб. и сроком выполнения работ - 20.11.2020 года. Ввиду отсутствия заявок аукцион признан не состоявшимся. Повторное размещение закупки на строительство объекта состоялось 18.03.2019 года. Победителем по результатам торгов признан участник ООО "Стройинвестгрупп" с предложением 893 385 676,16 руб. Подписание контракта приостановлено в связи с поступившими в ФАС жалобами. ФАС принято решение пересмотреть заявки участников на участие в аукционе. Заявки пересмотрены и отклонены. 
Очередное размещение извещения состоялось 13.06.2019г. Подведение итогов аукциона состоялось 02.07.2019г. Победителем признан ООО "Стройинвестгрупп". Подано 5 жалоб в ФАС. Рассмотрение жалоб состоится 5.07.2019 и 8.07.2019 года.
 2. Планируется приобретение объектов недвижимого имущества для размещения дошкольных образовательных организаций и общеобразовательных организаций образования - "Школа - детский сад № 1в микрорайоне 38 (100 учащ./300 мест)", "Детский сад в микрорайоне 42 г.Сургута" и "Развитие застроенной территории - части квартала 23А в г.Сургуте. Х этап строительства, встроенно-пристроенный детский сад на 80 мест". Выкуп объектов будет произведен по мере строительной готовности, ориентировочно в IV квартале 2019 года.</t>
    </r>
    <r>
      <rPr>
        <sz val="16"/>
        <color rgb="FFFF0000"/>
        <rFont val="Times New Roman"/>
        <family val="1"/>
        <charset val="204"/>
      </rPr>
      <t xml:space="preserve">
</t>
    </r>
    <r>
      <rPr>
        <sz val="16"/>
        <rFont val="Times New Roman"/>
        <family val="1"/>
        <charset val="204"/>
      </rPr>
      <t xml:space="preserve">АГ(ДК):  Реализация программы осуществляется в плановом режиме, освоение средств планируется до конца 2019 года.   
"Численность детей, посетивших лагерь дневного пребывания" - 467 чел. (700 чел. - планируемая численность детей,  посетивших лагерь дневного пребывания).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</si>
</sst>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47"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20"/>
      <name val="Times New Roman"/>
      <family val="2"/>
      <charset val="204"/>
    </font>
    <font>
      <sz val="18"/>
      <name val="Times New Roman"/>
      <family val="2"/>
      <charset val="204"/>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i/>
      <sz val="16"/>
      <color rgb="FFFF0000"/>
      <name val="Times New Roman"/>
      <family val="2"/>
      <charset val="204"/>
    </font>
    <font>
      <b/>
      <sz val="18"/>
      <color rgb="FFFF0000"/>
      <name val="Times New Roman"/>
      <family val="2"/>
      <charset val="204"/>
    </font>
    <font>
      <u/>
      <sz val="18"/>
      <name val="Times New Roman"/>
      <family val="2"/>
      <charset val="204"/>
    </font>
    <font>
      <i/>
      <sz val="16"/>
      <name val="Times New Roman"/>
      <family val="2"/>
      <charset val="204"/>
    </font>
    <font>
      <i/>
      <sz val="20"/>
      <name val="Times New Roman"/>
      <family val="2"/>
      <charset val="204"/>
    </font>
    <font>
      <sz val="24"/>
      <name val="Times New Roman"/>
      <family val="2"/>
      <charset val="204"/>
    </font>
    <font>
      <u/>
      <sz val="16"/>
      <name val="Times New Roman"/>
      <family val="1"/>
      <charset val="204"/>
    </font>
    <font>
      <sz val="16"/>
      <name val="Times New Roman"/>
      <family val="1"/>
      <charset val="204"/>
    </font>
    <font>
      <b/>
      <sz val="20"/>
      <name val="Times New Roman"/>
      <family val="2"/>
      <charset val="204"/>
    </font>
    <font>
      <sz val="16"/>
      <name val="Times New Roman"/>
      <family val="2"/>
      <charset val="204"/>
    </font>
    <font>
      <b/>
      <sz val="16"/>
      <name val="Times New Roman"/>
      <family val="2"/>
      <charset val="204"/>
    </font>
    <font>
      <sz val="16"/>
      <color rgb="FFFF0000"/>
      <name val="Times New Roman"/>
      <family val="1"/>
      <charset val="204"/>
    </font>
    <font>
      <sz val="12"/>
      <name val="Times New Roman"/>
      <family val="2"/>
      <charset val="204"/>
    </font>
    <font>
      <b/>
      <sz val="16"/>
      <name val="Times New Roman"/>
      <family val="1"/>
      <charset val="204"/>
    </font>
    <font>
      <u/>
      <sz val="16"/>
      <name val="Times New Roman"/>
      <family val="2"/>
      <charset val="204"/>
    </font>
    <font>
      <i/>
      <sz val="18"/>
      <name val="Times New Roman"/>
      <family val="2"/>
      <charset val="204"/>
    </font>
    <font>
      <b/>
      <i/>
      <sz val="16"/>
      <name val="Times New Roman"/>
      <family val="2"/>
      <charset val="204"/>
    </font>
    <font>
      <b/>
      <i/>
      <sz val="20"/>
      <name val="Times New Roman"/>
      <family val="2"/>
      <charset val="204"/>
    </font>
    <font>
      <b/>
      <sz val="16"/>
      <color rgb="FFFF0000"/>
      <name val="Times New Roman"/>
      <family val="1"/>
      <charset val="204"/>
    </font>
    <font>
      <u/>
      <sz val="16"/>
      <color rgb="FFFF0000"/>
      <name val="Times New Roman"/>
      <family val="1"/>
      <charset val="204"/>
    </font>
    <font>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rgb="FF000000"/>
      </left>
      <right style="medium">
        <color rgb="FF000000"/>
      </right>
      <top style="medium">
        <color rgb="FF000000"/>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2">
    <xf numFmtId="0" fontId="0" fillId="0" borderId="0" xfId="0"/>
    <xf numFmtId="4" fontId="14" fillId="0" borderId="0" xfId="0" applyNumberFormat="1" applyFont="1" applyFill="1" applyAlignment="1">
      <alignment horizontal="left" vertical="top" wrapText="1"/>
    </xf>
    <xf numFmtId="0" fontId="14" fillId="0" borderId="0" xfId="0" applyFont="1" applyFill="1" applyAlignment="1">
      <alignment horizontal="left" vertical="top" wrapText="1"/>
    </xf>
    <xf numFmtId="0" fontId="15" fillId="0" borderId="0" xfId="0" applyFont="1" applyFill="1" applyAlignment="1">
      <alignment horizontal="left" vertical="top" wrapText="1"/>
    </xf>
    <xf numFmtId="0" fontId="15" fillId="2" borderId="0" xfId="0" applyFont="1" applyFill="1" applyAlignment="1">
      <alignment horizontal="left" vertical="top" wrapText="1"/>
    </xf>
    <xf numFmtId="0" fontId="14" fillId="0" borderId="1" xfId="0" applyFont="1" applyFill="1" applyBorder="1" applyAlignment="1" applyProtection="1">
      <alignment horizontal="justify" vertical="top" wrapText="1"/>
      <protection locked="0"/>
    </xf>
    <xf numFmtId="0" fontId="24" fillId="0" borderId="0" xfId="0" applyFont="1" applyFill="1" applyAlignment="1">
      <alignment horizontal="left" vertical="top" wrapText="1"/>
    </xf>
    <xf numFmtId="0" fontId="24" fillId="2" borderId="0" xfId="0" applyFont="1" applyFill="1" applyAlignment="1">
      <alignment horizontal="left" vertical="top" wrapText="1"/>
    </xf>
    <xf numFmtId="0" fontId="26" fillId="2" borderId="1" xfId="0" applyFont="1" applyFill="1" applyBorder="1" applyAlignment="1">
      <alignment horizontal="justify" vertical="top" wrapText="1"/>
    </xf>
    <xf numFmtId="2" fontId="13" fillId="0" borderId="1" xfId="0" applyNumberFormat="1" applyFont="1" applyFill="1" applyBorder="1" applyAlignment="1" applyProtection="1">
      <alignment horizontal="center" vertical="top" wrapText="1"/>
      <protection locked="0"/>
    </xf>
    <xf numFmtId="9" fontId="13" fillId="0" borderId="1" xfId="0" applyNumberFormat="1" applyFont="1" applyFill="1" applyBorder="1" applyAlignment="1" applyProtection="1">
      <alignment horizontal="center" vertical="top" wrapText="1"/>
      <protection locked="0"/>
    </xf>
    <xf numFmtId="4" fontId="13" fillId="2" borderId="1" xfId="0" applyNumberFormat="1" applyFont="1" applyFill="1" applyBorder="1" applyAlignment="1" applyProtection="1">
      <alignment horizontal="center" vertical="top" wrapText="1"/>
      <protection locked="0"/>
    </xf>
    <xf numFmtId="0" fontId="30" fillId="0" borderId="0" xfId="0" applyFont="1" applyFill="1" applyAlignment="1">
      <alignment horizontal="left"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justify" vertical="top" wrapText="1"/>
    </xf>
    <xf numFmtId="4" fontId="15" fillId="0" borderId="0" xfId="0" applyNumberFormat="1" applyFont="1" applyFill="1" applyBorder="1" applyAlignment="1">
      <alignment vertical="top" wrapText="1"/>
    </xf>
    <xf numFmtId="2" fontId="15" fillId="0" borderId="0" xfId="0" applyNumberFormat="1" applyFont="1" applyFill="1" applyBorder="1" applyAlignment="1">
      <alignment vertical="top" wrapText="1"/>
    </xf>
    <xf numFmtId="9" fontId="15" fillId="0" borderId="0" xfId="0" applyNumberFormat="1" applyFont="1" applyFill="1" applyBorder="1" applyAlignment="1">
      <alignment vertical="top" wrapText="1"/>
    </xf>
    <xf numFmtId="4" fontId="15" fillId="2" borderId="0" xfId="0" applyNumberFormat="1" applyFont="1" applyFill="1" applyBorder="1" applyAlignment="1">
      <alignment vertical="top" wrapText="1"/>
    </xf>
    <xf numFmtId="0" fontId="16" fillId="0" borderId="0" xfId="0" applyFont="1" applyFill="1" applyAlignment="1">
      <alignment horizontal="justify" vertical="top" wrapText="1"/>
    </xf>
    <xf numFmtId="0" fontId="15" fillId="0" borderId="0" xfId="0" applyFont="1" applyFill="1" applyAlignment="1">
      <alignment vertical="top" wrapText="1"/>
    </xf>
    <xf numFmtId="0" fontId="15" fillId="0" borderId="0" xfId="0" applyFont="1" applyFill="1" applyBorder="1" applyAlignment="1" applyProtection="1">
      <alignment horizontal="center" vertical="top" wrapText="1"/>
      <protection locked="0"/>
    </xf>
    <xf numFmtId="4" fontId="15" fillId="0" borderId="0" xfId="0" applyNumberFormat="1" applyFont="1" applyFill="1" applyBorder="1" applyAlignment="1" applyProtection="1">
      <alignment horizontal="justify" vertical="top" wrapText="1"/>
      <protection locked="0"/>
    </xf>
    <xf numFmtId="4" fontId="15" fillId="0" borderId="0" xfId="0" applyNumberFormat="1" applyFont="1" applyFill="1" applyBorder="1" applyAlignment="1" applyProtection="1">
      <alignment horizontal="center" vertical="top" wrapText="1"/>
      <protection locked="0"/>
    </xf>
    <xf numFmtId="4" fontId="15" fillId="2" borderId="0" xfId="0" applyNumberFormat="1" applyFont="1" applyFill="1" applyBorder="1" applyAlignment="1" applyProtection="1">
      <alignment horizontal="center" vertical="top" wrapText="1"/>
      <protection locked="0"/>
    </xf>
    <xf numFmtId="9" fontId="15" fillId="0" borderId="0" xfId="0" applyNumberFormat="1" applyFont="1" applyFill="1" applyBorder="1" applyAlignment="1" applyProtection="1">
      <alignment horizontal="right" vertical="top" wrapText="1"/>
      <protection locked="0"/>
    </xf>
    <xf numFmtId="1" fontId="15" fillId="0" borderId="0" xfId="0" applyNumberFormat="1" applyFont="1" applyFill="1" applyBorder="1" applyAlignment="1" applyProtection="1">
      <alignment horizontal="right" vertical="top" wrapText="1"/>
      <protection locked="0"/>
    </xf>
    <xf numFmtId="4" fontId="12" fillId="0" borderId="0" xfId="0" applyNumberFormat="1" applyFont="1" applyFill="1" applyBorder="1" applyAlignment="1" applyProtection="1">
      <alignment horizontal="right" vertical="top" wrapText="1"/>
      <protection locked="0"/>
    </xf>
    <xf numFmtId="0" fontId="15" fillId="0" borderId="0" xfId="0" applyFont="1" applyFill="1" applyBorder="1" applyAlignment="1">
      <alignment horizontal="left" vertical="top" wrapText="1"/>
    </xf>
    <xf numFmtId="0" fontId="15" fillId="0" borderId="0" xfId="0" applyFont="1" applyFill="1" applyBorder="1" applyAlignment="1">
      <alignment vertical="top" wrapText="1"/>
    </xf>
    <xf numFmtId="0" fontId="30" fillId="0" borderId="1" xfId="0" applyFont="1" applyFill="1" applyBorder="1" applyAlignment="1" applyProtection="1">
      <alignment horizontal="center" vertical="top" wrapText="1"/>
      <protection locked="0"/>
    </xf>
    <xf numFmtId="0" fontId="29" fillId="0" borderId="1" xfId="0" applyFont="1" applyFill="1" applyBorder="1" applyAlignment="1" applyProtection="1">
      <alignment horizontal="center" vertical="top" wrapText="1"/>
      <protection locked="0"/>
    </xf>
    <xf numFmtId="3" fontId="30" fillId="0" borderId="1" xfId="0" applyNumberFormat="1" applyFont="1" applyFill="1" applyBorder="1" applyAlignment="1" applyProtection="1">
      <alignment horizontal="center" vertical="top" wrapText="1"/>
      <protection locked="0"/>
    </xf>
    <xf numFmtId="1" fontId="30" fillId="0" borderId="1" xfId="0" applyNumberFormat="1" applyFont="1" applyFill="1" applyBorder="1" applyAlignment="1" applyProtection="1">
      <alignment horizontal="center" vertical="top" wrapText="1"/>
      <protection locked="0"/>
    </xf>
    <xf numFmtId="3" fontId="30" fillId="2" borderId="1" xfId="0" applyNumberFormat="1" applyFont="1" applyFill="1" applyBorder="1" applyAlignment="1" applyProtection="1">
      <alignment horizontal="center" vertical="top" wrapText="1"/>
      <protection locked="0"/>
    </xf>
    <xf numFmtId="4" fontId="30" fillId="0" borderId="0" xfId="0" applyNumberFormat="1" applyFont="1" applyFill="1" applyAlignment="1">
      <alignment horizontal="left" vertical="top" wrapText="1"/>
    </xf>
    <xf numFmtId="4" fontId="14" fillId="0" borderId="1" xfId="0" applyNumberFormat="1" applyFont="1" applyFill="1" applyBorder="1" applyAlignment="1" applyProtection="1">
      <alignment horizontal="center" vertical="top" wrapText="1"/>
      <protection locked="0"/>
    </xf>
    <xf numFmtId="10" fontId="14" fillId="0" borderId="1" xfId="0" applyNumberFormat="1" applyFont="1" applyFill="1" applyBorder="1" applyAlignment="1" applyProtection="1">
      <alignment horizontal="center" vertical="top" wrapText="1"/>
      <protection locked="0"/>
    </xf>
    <xf numFmtId="4" fontId="15" fillId="2" borderId="1" xfId="0" applyNumberFormat="1" applyFont="1" applyFill="1" applyBorder="1" applyAlignment="1" applyProtection="1">
      <alignment horizontal="center" vertical="top" wrapText="1"/>
      <protection locked="0"/>
    </xf>
    <xf numFmtId="10" fontId="15" fillId="2" borderId="1" xfId="0" applyNumberFormat="1" applyFont="1" applyFill="1" applyBorder="1" applyAlignment="1" applyProtection="1">
      <alignment horizontal="center" vertical="top" wrapText="1"/>
      <protection locked="0"/>
    </xf>
    <xf numFmtId="4" fontId="14" fillId="2" borderId="1" xfId="0" applyNumberFormat="1" applyFont="1" applyFill="1" applyBorder="1" applyAlignment="1" applyProtection="1">
      <alignment horizontal="center" vertical="top" wrapText="1"/>
      <protection locked="0"/>
    </xf>
    <xf numFmtId="0" fontId="15" fillId="2" borderId="0" xfId="0" applyFont="1" applyFill="1" applyAlignment="1">
      <alignment vertical="top" wrapText="1"/>
    </xf>
    <xf numFmtId="4" fontId="15" fillId="0" borderId="1" xfId="0" applyNumberFormat="1" applyFont="1" applyFill="1" applyBorder="1" applyAlignment="1" applyProtection="1">
      <alignment horizontal="center" vertical="top" wrapText="1"/>
      <protection locked="0"/>
    </xf>
    <xf numFmtId="10" fontId="15" fillId="0" borderId="1" xfId="0" applyNumberFormat="1" applyFont="1" applyFill="1" applyBorder="1" applyAlignment="1" applyProtection="1">
      <alignment horizontal="center" vertical="top" wrapText="1"/>
      <protection locked="0"/>
    </xf>
    <xf numFmtId="4" fontId="20" fillId="2" borderId="1" xfId="0" applyNumberFormat="1" applyFont="1" applyFill="1" applyBorder="1" applyAlignment="1" applyProtection="1">
      <alignment horizontal="center" vertical="top" wrapText="1"/>
      <protection locked="0"/>
    </xf>
    <xf numFmtId="10" fontId="14" fillId="2" borderId="1" xfId="0" applyNumberFormat="1" applyFont="1" applyFill="1" applyBorder="1" applyAlignment="1" applyProtection="1">
      <alignment horizontal="center" vertical="top" wrapText="1"/>
      <protection locked="0"/>
    </xf>
    <xf numFmtId="0" fontId="20" fillId="0" borderId="0" xfId="0" applyFont="1" applyFill="1" applyAlignment="1">
      <alignment horizontal="left" vertical="top" wrapText="1"/>
    </xf>
    <xf numFmtId="0" fontId="23" fillId="0" borderId="0" xfId="0" applyFont="1" applyFill="1" applyAlignment="1">
      <alignment horizontal="left" vertical="top" wrapText="1"/>
    </xf>
    <xf numFmtId="0" fontId="23" fillId="2" borderId="0" xfId="0" applyFont="1" applyFill="1" applyAlignment="1">
      <alignment horizontal="left" vertical="top" wrapText="1"/>
    </xf>
    <xf numFmtId="0" fontId="25" fillId="2" borderId="0" xfId="0" applyFont="1" applyFill="1" applyAlignment="1">
      <alignment horizontal="left" vertical="top" wrapText="1"/>
    </xf>
    <xf numFmtId="0" fontId="23" fillId="3" borderId="0" xfId="0" applyFont="1" applyFill="1" applyAlignment="1">
      <alignment horizontal="left" vertical="top" wrapText="1"/>
    </xf>
    <xf numFmtId="0" fontId="27" fillId="3" borderId="0" xfId="0" applyFont="1" applyFill="1" applyAlignment="1">
      <alignment horizontal="left" vertical="top" wrapText="1"/>
    </xf>
    <xf numFmtId="0" fontId="25" fillId="0" borderId="0" xfId="0" applyFont="1" applyFill="1" applyAlignment="1">
      <alignment horizontal="left" vertical="top" wrapText="1"/>
    </xf>
    <xf numFmtId="0" fontId="17" fillId="0" borderId="0" xfId="0" applyFont="1" applyFill="1" applyAlignment="1">
      <alignment horizontal="left" vertical="top" wrapText="1"/>
    </xf>
    <xf numFmtId="0" fontId="20" fillId="3" borderId="0" xfId="0" applyFont="1" applyFill="1" applyAlignment="1">
      <alignment horizontal="left" vertical="top" wrapText="1"/>
    </xf>
    <xf numFmtId="0" fontId="20" fillId="4" borderId="0" xfId="0" applyFont="1" applyFill="1" applyAlignment="1">
      <alignment horizontal="left" vertical="top" wrapText="1"/>
    </xf>
    <xf numFmtId="4" fontId="15" fillId="0" borderId="1" xfId="0" applyNumberFormat="1" applyFont="1" applyFill="1" applyBorder="1" applyAlignment="1" applyProtection="1">
      <alignment horizontal="left" vertical="top" wrapText="1"/>
      <protection locked="0"/>
    </xf>
    <xf numFmtId="10" fontId="15" fillId="0" borderId="1" xfId="0" applyNumberFormat="1" applyFont="1" applyFill="1" applyBorder="1" applyAlignment="1" applyProtection="1">
      <alignment horizontal="left" vertical="top" wrapText="1"/>
      <protection locked="0"/>
    </xf>
    <xf numFmtId="4" fontId="15" fillId="2" borderId="1" xfId="0" applyNumberFormat="1" applyFont="1" applyFill="1" applyBorder="1" applyAlignment="1" applyProtection="1">
      <alignment horizontal="left" vertical="top" wrapText="1"/>
      <protection locked="0"/>
    </xf>
    <xf numFmtId="4" fontId="20" fillId="2" borderId="1" xfId="0" applyNumberFormat="1" applyFont="1" applyFill="1" applyBorder="1" applyAlignment="1" applyProtection="1">
      <alignment horizontal="left" vertical="top" wrapText="1"/>
      <protection locked="0"/>
    </xf>
    <xf numFmtId="0" fontId="15" fillId="0" borderId="0" xfId="0" applyFont="1" applyFill="1" applyAlignment="1">
      <alignment horizontal="center" vertical="top" wrapText="1"/>
    </xf>
    <xf numFmtId="0" fontId="15" fillId="0" borderId="0" xfId="0" applyFont="1" applyFill="1" applyAlignment="1">
      <alignment horizontal="justify" vertical="top" wrapText="1"/>
    </xf>
    <xf numFmtId="4" fontId="15" fillId="0" borderId="0" xfId="0" applyNumberFormat="1" applyFont="1" applyFill="1" applyAlignment="1">
      <alignment vertical="top" wrapText="1"/>
    </xf>
    <xf numFmtId="2" fontId="15" fillId="0" borderId="0" xfId="0" applyNumberFormat="1" applyFont="1" applyFill="1" applyAlignment="1">
      <alignment vertical="top" wrapText="1"/>
    </xf>
    <xf numFmtId="9" fontId="15" fillId="0" borderId="0" xfId="0" applyNumberFormat="1" applyFont="1" applyFill="1" applyAlignment="1">
      <alignment vertical="top" wrapText="1"/>
    </xf>
    <xf numFmtId="4" fontId="15" fillId="2" borderId="0" xfId="0" applyNumberFormat="1" applyFont="1" applyFill="1" applyAlignment="1">
      <alignment vertical="top" wrapText="1"/>
    </xf>
    <xf numFmtId="9" fontId="15" fillId="0" borderId="1" xfId="0" applyNumberFormat="1" applyFont="1" applyFill="1" applyBorder="1" applyAlignment="1" applyProtection="1">
      <alignment horizontal="center" vertical="top" wrapText="1"/>
      <protection locked="0"/>
    </xf>
    <xf numFmtId="0" fontId="18" fillId="0" borderId="2" xfId="0" applyFont="1" applyFill="1" applyBorder="1" applyAlignment="1" applyProtection="1">
      <alignment horizontal="justify" vertical="top" wrapText="1"/>
      <protection locked="0"/>
    </xf>
    <xf numFmtId="0" fontId="18" fillId="0" borderId="3" xfId="0" applyFont="1" applyFill="1" applyBorder="1" applyAlignment="1" applyProtection="1">
      <alignment horizontal="justify" vertical="top" wrapText="1"/>
      <protection locked="0"/>
    </xf>
    <xf numFmtId="4" fontId="20" fillId="0" borderId="1" xfId="0" applyNumberFormat="1" applyFont="1" applyFill="1" applyBorder="1" applyAlignment="1" applyProtection="1">
      <alignment horizontal="center" vertical="top" wrapText="1"/>
      <protection locked="0"/>
    </xf>
    <xf numFmtId="10" fontId="20" fillId="0" borderId="1" xfId="0" applyNumberFormat="1" applyFont="1" applyFill="1" applyBorder="1" applyAlignment="1" applyProtection="1">
      <alignment horizontal="center" vertical="top" wrapText="1"/>
      <protection locked="0"/>
    </xf>
    <xf numFmtId="9" fontId="22" fillId="2" borderId="1" xfId="0" applyNumberFormat="1" applyFont="1" applyFill="1" applyBorder="1" applyAlignment="1" applyProtection="1">
      <alignment horizontal="justify" vertical="top" wrapText="1"/>
      <protection locked="0"/>
    </xf>
    <xf numFmtId="0" fontId="15" fillId="0" borderId="1" xfId="0" applyFont="1" applyFill="1" applyBorder="1" applyAlignment="1" applyProtection="1">
      <alignment horizontal="justify" vertical="top" wrapText="1"/>
      <protection locked="0"/>
    </xf>
    <xf numFmtId="4" fontId="20" fillId="0" borderId="0" xfId="0" applyNumberFormat="1" applyFont="1" applyFill="1" applyAlignment="1">
      <alignment horizontal="left" vertical="top" wrapText="1"/>
    </xf>
    <xf numFmtId="0" fontId="14" fillId="0" borderId="3" xfId="0" applyFont="1" applyFill="1" applyBorder="1" applyAlignment="1" applyProtection="1">
      <alignment horizontal="justify" vertical="top" wrapText="1"/>
      <protection locked="0"/>
    </xf>
    <xf numFmtId="0" fontId="14" fillId="0" borderId="1" xfId="0" quotePrefix="1" applyFont="1" applyFill="1" applyBorder="1" applyAlignment="1" applyProtection="1">
      <alignment horizontal="justify" vertical="top" wrapText="1"/>
      <protection locked="0"/>
    </xf>
    <xf numFmtId="49" fontId="14" fillId="0" borderId="1" xfId="0" applyNumberFormat="1" applyFont="1" applyFill="1" applyBorder="1" applyAlignment="1" applyProtection="1">
      <alignment horizontal="justify" vertical="top" wrapText="1"/>
      <protection locked="0"/>
    </xf>
    <xf numFmtId="49" fontId="26" fillId="0" borderId="1" xfId="0" applyNumberFormat="1" applyFont="1" applyFill="1" applyBorder="1" applyAlignment="1" applyProtection="1">
      <alignment horizontal="justify" vertical="top" wrapText="1"/>
      <protection locked="0"/>
    </xf>
    <xf numFmtId="9" fontId="15" fillId="0" borderId="5" xfId="0" applyNumberFormat="1" applyFont="1" applyFill="1" applyBorder="1" applyAlignment="1" applyProtection="1">
      <alignment horizontal="center" vertical="top" wrapText="1"/>
      <protection locked="0"/>
    </xf>
    <xf numFmtId="0" fontId="15" fillId="2" borderId="1" xfId="0" applyFont="1" applyFill="1" applyBorder="1" applyAlignment="1">
      <alignment horizontal="left" vertical="top" wrapText="1"/>
    </xf>
    <xf numFmtId="0" fontId="20" fillId="2" borderId="0" xfId="0" applyFont="1" applyFill="1" applyAlignment="1">
      <alignment horizontal="left" vertical="top" wrapText="1"/>
    </xf>
    <xf numFmtId="0" fontId="34" fillId="0" borderId="4"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12" fillId="0" borderId="4"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left" vertical="top" wrapText="1"/>
      <protection locked="0"/>
    </xf>
    <xf numFmtId="0" fontId="36" fillId="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xf numFmtId="0" fontId="21" fillId="0" borderId="1" xfId="0" applyFont="1" applyFill="1" applyBorder="1" applyAlignment="1" applyProtection="1">
      <alignment horizontal="left" vertical="top" wrapText="1"/>
      <protection locked="0"/>
    </xf>
    <xf numFmtId="4" fontId="12" fillId="2" borderId="1" xfId="0" applyNumberFormat="1" applyFont="1" applyFill="1" applyBorder="1" applyAlignment="1" applyProtection="1">
      <alignment horizontal="center" vertical="top" wrapText="1"/>
      <protection locked="0"/>
    </xf>
    <xf numFmtId="10" fontId="12" fillId="2"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4" fontId="34" fillId="2" borderId="1" xfId="0" applyNumberFormat="1" applyFont="1" applyFill="1" applyBorder="1" applyAlignment="1" applyProtection="1">
      <alignment horizontal="center" vertical="top" wrapText="1"/>
      <protection locked="0"/>
    </xf>
    <xf numFmtId="4" fontId="34" fillId="0" borderId="1" xfId="0" applyNumberFormat="1" applyFont="1" applyFill="1" applyBorder="1" applyAlignment="1" applyProtection="1">
      <alignment horizontal="center" vertical="top" wrapText="1"/>
      <protection locked="0"/>
    </xf>
    <xf numFmtId="10" fontId="34" fillId="0" borderId="1" xfId="0" applyNumberFormat="1" applyFont="1" applyFill="1" applyBorder="1" applyAlignment="1" applyProtection="1">
      <alignment horizontal="center" vertical="top" wrapText="1"/>
      <protection locked="0"/>
    </xf>
    <xf numFmtId="10" fontId="12" fillId="0" borderId="1" xfId="0" applyNumberFormat="1" applyFont="1" applyFill="1" applyBorder="1" applyAlignment="1" applyProtection="1">
      <alignment horizontal="center" vertical="top" wrapText="1"/>
      <protection locked="0"/>
    </xf>
    <xf numFmtId="10" fontId="34" fillId="2"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left" vertical="top" wrapText="1"/>
      <protection locked="0"/>
    </xf>
    <xf numFmtId="4" fontId="30" fillId="4" borderId="0" xfId="0" applyNumberFormat="1" applyFont="1" applyFill="1" applyAlignment="1">
      <alignment horizontal="left" vertical="top" wrapText="1"/>
    </xf>
    <xf numFmtId="0" fontId="35" fillId="0" borderId="1" xfId="0" applyFont="1" applyFill="1" applyBorder="1" applyAlignment="1" applyProtection="1">
      <alignment horizontal="justify" vertical="top" wrapText="1"/>
      <protection locked="0"/>
    </xf>
    <xf numFmtId="0" fontId="36" fillId="2" borderId="1" xfId="0" applyFont="1" applyFill="1" applyBorder="1" applyAlignment="1" applyProtection="1">
      <alignment horizontal="justify" vertical="top" wrapText="1"/>
      <protection locked="0"/>
    </xf>
    <xf numFmtId="0" fontId="35" fillId="2" borderId="1" xfId="0" applyFont="1" applyFill="1" applyBorder="1" applyAlignment="1" applyProtection="1">
      <alignment horizontal="justify" vertical="top" wrapText="1"/>
      <protection locked="0"/>
    </xf>
    <xf numFmtId="0" fontId="34" fillId="2"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49" fontId="41" fillId="0" borderId="1" xfId="0" applyNumberFormat="1" applyFont="1" applyFill="1" applyBorder="1" applyAlignment="1" applyProtection="1">
      <alignment horizontal="justify" vertical="top" wrapText="1"/>
      <protection locked="0"/>
    </xf>
    <xf numFmtId="0" fontId="41" fillId="0" borderId="1" xfId="0" applyFont="1" applyFill="1" applyBorder="1" applyAlignment="1" applyProtection="1">
      <alignment horizontal="justify" vertical="top" wrapText="1"/>
      <protection locked="0"/>
    </xf>
    <xf numFmtId="4" fontId="30" fillId="0" borderId="1" xfId="0" applyNumberFormat="1" applyFont="1" applyFill="1" applyBorder="1" applyAlignment="1" applyProtection="1">
      <alignment horizontal="center" vertical="top" wrapText="1"/>
      <protection locked="0"/>
    </xf>
    <xf numFmtId="49" fontId="29" fillId="0" borderId="1" xfId="0" applyNumberFormat="1" applyFont="1" applyFill="1" applyBorder="1" applyAlignment="1" applyProtection="1">
      <alignment horizontal="justify" vertical="top" wrapText="1"/>
      <protection locked="0"/>
    </xf>
    <xf numFmtId="10" fontId="30" fillId="0" borderId="1" xfId="0" applyNumberFormat="1" applyFont="1" applyFill="1" applyBorder="1" applyAlignment="1" applyProtection="1">
      <alignment horizontal="center" vertical="top" wrapText="1"/>
      <protection locked="0"/>
    </xf>
    <xf numFmtId="0" fontId="29" fillId="0" borderId="1" xfId="0" applyFont="1" applyFill="1" applyBorder="1" applyAlignment="1" applyProtection="1">
      <alignment horizontal="justify" vertical="top" wrapText="1"/>
      <protection locked="0"/>
    </xf>
    <xf numFmtId="49" fontId="42" fillId="0" borderId="1" xfId="0" applyNumberFormat="1" applyFont="1" applyFill="1" applyBorder="1" applyAlignment="1" applyProtection="1">
      <alignment horizontal="justify" vertical="top" wrapText="1"/>
      <protection locked="0"/>
    </xf>
    <xf numFmtId="0" fontId="42" fillId="0" borderId="1" xfId="0" applyFont="1" applyFill="1" applyBorder="1" applyAlignment="1" applyProtection="1">
      <alignment horizontal="justify" vertical="top" wrapText="1"/>
      <protection locked="0"/>
    </xf>
    <xf numFmtId="4" fontId="43" fillId="0" borderId="1" xfId="0" applyNumberFormat="1" applyFont="1" applyFill="1" applyBorder="1" applyAlignment="1" applyProtection="1">
      <alignment horizontal="center" vertical="top" wrapText="1"/>
      <protection locked="0"/>
    </xf>
    <xf numFmtId="10" fontId="43" fillId="0" borderId="1" xfId="0" applyNumberFormat="1" applyFont="1" applyFill="1" applyBorder="1" applyAlignment="1" applyProtection="1">
      <alignment horizontal="center" vertical="top" wrapText="1"/>
      <protection locked="0"/>
    </xf>
    <xf numFmtId="49" fontId="30" fillId="0" borderId="1" xfId="0" applyNumberFormat="1" applyFont="1" applyFill="1" applyBorder="1" applyAlignment="1" applyProtection="1">
      <alignment horizontal="justify" vertical="top" wrapText="1"/>
      <protection locked="0"/>
    </xf>
    <xf numFmtId="49" fontId="29" fillId="2" borderId="1" xfId="0" applyNumberFormat="1" applyFont="1" applyFill="1" applyBorder="1" applyAlignment="1" applyProtection="1">
      <alignment horizontal="justify" vertical="top" wrapText="1"/>
      <protection locked="0"/>
    </xf>
    <xf numFmtId="0" fontId="29" fillId="2" borderId="1" xfId="0" applyFont="1" applyFill="1" applyBorder="1" applyAlignment="1" applyProtection="1">
      <alignment horizontal="justify" vertical="top" wrapText="1"/>
      <protection locked="0"/>
    </xf>
    <xf numFmtId="4" fontId="30" fillId="2" borderId="1" xfId="0" applyNumberFormat="1" applyFont="1" applyFill="1" applyBorder="1" applyAlignment="1" applyProtection="1">
      <alignment horizontal="center" vertical="top" wrapText="1"/>
      <protection locked="0"/>
    </xf>
    <xf numFmtId="49" fontId="30" fillId="2" borderId="1" xfId="0" applyNumberFormat="1" applyFont="1" applyFill="1" applyBorder="1" applyAlignment="1" applyProtection="1">
      <alignment horizontal="justify" vertical="top" wrapText="1"/>
      <protection locked="0"/>
    </xf>
    <xf numFmtId="9" fontId="12" fillId="2" borderId="1" xfId="0" applyNumberFormat="1" applyFont="1" applyFill="1" applyBorder="1" applyAlignment="1" applyProtection="1">
      <alignment horizontal="center" vertical="top" wrapText="1"/>
      <protection locked="0"/>
    </xf>
    <xf numFmtId="49" fontId="43" fillId="0" borderId="1" xfId="0" applyNumberFormat="1" applyFont="1" applyFill="1" applyBorder="1" applyAlignment="1" applyProtection="1">
      <alignment horizontal="justify" vertical="top" wrapText="1"/>
      <protection locked="0"/>
    </xf>
    <xf numFmtId="49" fontId="34" fillId="0" borderId="1" xfId="0" applyNumberFormat="1" applyFont="1" applyFill="1" applyBorder="1" applyAlignment="1" applyProtection="1">
      <alignment horizontal="justify" vertical="top" wrapText="1"/>
      <protection locked="0"/>
    </xf>
    <xf numFmtId="4" fontId="34" fillId="2" borderId="4" xfId="0" applyNumberFormat="1" applyFont="1" applyFill="1" applyBorder="1" applyAlignment="1" applyProtection="1">
      <alignment horizontal="center" vertical="top" wrapText="1"/>
      <protection locked="0"/>
    </xf>
    <xf numFmtId="4" fontId="34" fillId="2" borderId="1" xfId="0" applyNumberFormat="1" applyFont="1" applyFill="1" applyBorder="1" applyAlignment="1" applyProtection="1">
      <alignment horizontal="center" vertical="top" wrapText="1"/>
      <protection locked="0"/>
    </xf>
    <xf numFmtId="4" fontId="34" fillId="0" borderId="1" xfId="0" applyNumberFormat="1" applyFont="1" applyFill="1" applyBorder="1" applyAlignment="1" applyProtection="1">
      <alignment horizontal="center" vertical="top" wrapText="1"/>
      <protection locked="0"/>
    </xf>
    <xf numFmtId="10" fontId="34" fillId="0" borderId="1" xfId="0" applyNumberFormat="1" applyFont="1" applyFill="1" applyBorder="1" applyAlignment="1" applyProtection="1">
      <alignment horizontal="center" vertical="top" wrapText="1"/>
      <protection locked="0"/>
    </xf>
    <xf numFmtId="10" fontId="34" fillId="2" borderId="1" xfId="0" applyNumberFormat="1" applyFont="1" applyFill="1" applyBorder="1" applyAlignment="1" applyProtection="1">
      <alignment horizontal="center" vertical="top" wrapText="1"/>
      <protection locked="0"/>
    </xf>
    <xf numFmtId="0" fontId="34" fillId="0" borderId="1" xfId="0"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9" fontId="12" fillId="0" borderId="1" xfId="0" applyNumberFormat="1" applyFont="1" applyFill="1" applyBorder="1" applyAlignment="1" applyProtection="1">
      <alignment horizontal="center" vertical="top" wrapText="1"/>
      <protection locked="0"/>
    </xf>
    <xf numFmtId="2" fontId="12" fillId="0" borderId="5" xfId="0" applyNumberFormat="1" applyFont="1" applyFill="1" applyBorder="1" applyAlignment="1" applyProtection="1">
      <alignment horizontal="center" vertical="top" wrapText="1"/>
      <protection locked="0"/>
    </xf>
    <xf numFmtId="9" fontId="12" fillId="0" borderId="5" xfId="0" applyNumberFormat="1" applyFont="1" applyFill="1" applyBorder="1" applyAlignment="1" applyProtection="1">
      <alignment horizontal="center" vertical="top" wrapText="1"/>
      <protection locked="0"/>
    </xf>
    <xf numFmtId="0" fontId="35" fillId="0" borderId="4" xfId="0" applyFont="1" applyFill="1" applyBorder="1" applyAlignment="1" applyProtection="1">
      <alignment horizontal="justify" vertical="top" wrapText="1"/>
      <protection locked="0"/>
    </xf>
    <xf numFmtId="0" fontId="36" fillId="0" borderId="1" xfId="0" applyFont="1" applyBorder="1" applyAlignment="1">
      <alignment horizontal="left" vertical="top"/>
    </xf>
    <xf numFmtId="4" fontId="12" fillId="2" borderId="1" xfId="0" applyNumberFormat="1" applyFont="1" applyFill="1" applyBorder="1" applyAlignment="1" applyProtection="1">
      <alignment horizontal="left" vertical="top" wrapText="1"/>
      <protection locked="0"/>
    </xf>
    <xf numFmtId="2" fontId="12" fillId="2" borderId="1" xfId="0" applyNumberFormat="1" applyFont="1" applyFill="1" applyBorder="1" applyAlignment="1" applyProtection="1">
      <alignment horizontal="left" vertical="top" wrapText="1"/>
      <protection locked="0"/>
    </xf>
    <xf numFmtId="10" fontId="12" fillId="2" borderId="1" xfId="0" applyNumberFormat="1" applyFont="1" applyFill="1" applyBorder="1" applyAlignment="1" applyProtection="1">
      <alignment horizontal="left" vertical="top" wrapText="1"/>
      <protection locked="0"/>
    </xf>
    <xf numFmtId="9" fontId="12" fillId="2" borderId="1" xfId="0" applyNumberFormat="1" applyFont="1" applyFill="1" applyBorder="1" applyAlignment="1" applyProtection="1">
      <alignment horizontal="left" vertical="top" wrapText="1"/>
      <protection locked="0"/>
    </xf>
    <xf numFmtId="0" fontId="36" fillId="0" borderId="1" xfId="0" applyFont="1" applyBorder="1" applyAlignment="1">
      <alignment horizontal="left" vertical="top" wrapText="1"/>
    </xf>
    <xf numFmtId="2" fontId="34" fillId="0" borderId="1" xfId="0" applyNumberFormat="1" applyFont="1" applyFill="1" applyBorder="1" applyAlignment="1" applyProtection="1">
      <alignment horizontal="center" vertical="top" wrapText="1"/>
      <protection locked="0"/>
    </xf>
    <xf numFmtId="9" fontId="34" fillId="0" borderId="1" xfId="0" applyNumberFormat="1" applyFont="1" applyFill="1" applyBorder="1" applyAlignment="1" applyProtection="1">
      <alignment horizontal="center" vertical="top" wrapText="1"/>
      <protection locked="0"/>
    </xf>
    <xf numFmtId="0" fontId="34" fillId="2" borderId="4" xfId="0" applyFont="1" applyFill="1" applyBorder="1" applyAlignment="1" applyProtection="1">
      <alignment horizontal="justify" vertical="top" wrapText="1"/>
      <protection locked="0"/>
    </xf>
    <xf numFmtId="0" fontId="36" fillId="0" borderId="6" xfId="0" applyFont="1" applyBorder="1" applyAlignment="1">
      <alignment vertical="top" wrapText="1"/>
    </xf>
    <xf numFmtId="4" fontId="34" fillId="2" borderId="1" xfId="0" applyNumberFormat="1" applyFont="1" applyFill="1" applyBorder="1" applyAlignment="1" applyProtection="1">
      <alignment horizontal="left" vertical="top" wrapText="1"/>
      <protection locked="0"/>
    </xf>
    <xf numFmtId="10" fontId="34" fillId="2" borderId="1" xfId="0" applyNumberFormat="1" applyFont="1" applyFill="1" applyBorder="1" applyAlignment="1" applyProtection="1">
      <alignment horizontal="left" vertical="top" wrapText="1"/>
      <protection locked="0"/>
    </xf>
    <xf numFmtId="9" fontId="34" fillId="2" borderId="1" xfId="0" applyNumberFormat="1" applyFont="1" applyFill="1" applyBorder="1" applyAlignment="1" applyProtection="1">
      <alignment horizontal="left" vertical="top" wrapText="1"/>
      <protection locked="0"/>
    </xf>
    <xf numFmtId="9" fontId="34" fillId="2" borderId="1" xfId="0" applyNumberFormat="1" applyFont="1" applyFill="1" applyBorder="1" applyAlignment="1" applyProtection="1">
      <alignment horizontal="center" vertical="top" wrapText="1"/>
      <protection locked="0"/>
    </xf>
    <xf numFmtId="0" fontId="36" fillId="0" borderId="1" xfId="0" applyFont="1" applyBorder="1" applyAlignment="1">
      <alignment vertical="top" wrapText="1"/>
    </xf>
    <xf numFmtId="2" fontId="34" fillId="2" borderId="1" xfId="0" applyNumberFormat="1" applyFont="1" applyFill="1" applyBorder="1" applyAlignment="1" applyProtection="1">
      <alignment horizontal="center" vertical="top" wrapText="1"/>
      <protection locked="0"/>
    </xf>
    <xf numFmtId="0" fontId="36" fillId="0" borderId="0" xfId="0" applyFont="1" applyAlignment="1">
      <alignment horizontal="left" vertical="top" wrapText="1"/>
    </xf>
    <xf numFmtId="0" fontId="36" fillId="0" borderId="1" xfId="0" applyFont="1" applyFill="1" applyBorder="1" applyAlignment="1" applyProtection="1">
      <alignment horizontal="justify" vertical="top" wrapText="1"/>
      <protection locked="0"/>
    </xf>
    <xf numFmtId="4" fontId="34" fillId="2" borderId="1" xfId="0" applyNumberFormat="1" applyFont="1" applyFill="1" applyBorder="1" applyAlignment="1" applyProtection="1">
      <alignment horizontal="center" vertical="top" wrapText="1"/>
      <protection locked="0"/>
    </xf>
    <xf numFmtId="4" fontId="34" fillId="0" borderId="1" xfId="0" applyNumberFormat="1" applyFont="1" applyFill="1" applyBorder="1" applyAlignment="1" applyProtection="1">
      <alignment horizontal="center" vertical="top" wrapText="1"/>
      <protection locked="0"/>
    </xf>
    <xf numFmtId="10" fontId="34" fillId="0" borderId="1" xfId="0" applyNumberFormat="1" applyFont="1" applyFill="1" applyBorder="1" applyAlignment="1" applyProtection="1">
      <alignment horizontal="center" vertical="top" wrapText="1"/>
      <protection locked="0"/>
    </xf>
    <xf numFmtId="0" fontId="35" fillId="0" borderId="1" xfId="0" applyFont="1" applyFill="1" applyBorder="1" applyAlignment="1" applyProtection="1">
      <alignment horizontal="justify" vertical="top" wrapText="1"/>
      <protection locked="0"/>
    </xf>
    <xf numFmtId="4" fontId="34" fillId="0" borderId="0" xfId="0" applyNumberFormat="1" applyFont="1" applyFill="1" applyAlignment="1">
      <alignment horizontal="left" vertical="top" wrapText="1"/>
    </xf>
    <xf numFmtId="0" fontId="34" fillId="0" borderId="0" xfId="0" applyFont="1" applyFill="1" applyAlignment="1">
      <alignment horizontal="left" vertical="top" wrapText="1"/>
    </xf>
    <xf numFmtId="0" fontId="12" fillId="0" borderId="0" xfId="0" applyFont="1" applyFill="1" applyAlignment="1">
      <alignment horizontal="left" vertical="top" wrapText="1"/>
    </xf>
    <xf numFmtId="0" fontId="34" fillId="0" borderId="4" xfId="0" applyFont="1" applyFill="1" applyBorder="1" applyAlignment="1" applyProtection="1">
      <alignment horizontal="left" vertical="top" wrapText="1"/>
      <protection locked="0"/>
    </xf>
    <xf numFmtId="0" fontId="34" fillId="0" borderId="3" xfId="0" applyFont="1" applyFill="1" applyBorder="1" applyAlignment="1" applyProtection="1">
      <alignment horizontal="left" vertical="top" wrapText="1"/>
      <protection locked="0"/>
    </xf>
    <xf numFmtId="4" fontId="34" fillId="0" borderId="4" xfId="0" applyNumberFormat="1" applyFont="1" applyFill="1" applyBorder="1" applyAlignment="1" applyProtection="1">
      <alignment horizontal="center" vertical="top" wrapText="1"/>
      <protection locked="0"/>
    </xf>
    <xf numFmtId="4" fontId="34" fillId="0" borderId="3" xfId="0" applyNumberFormat="1" applyFont="1" applyFill="1" applyBorder="1" applyAlignment="1" applyProtection="1">
      <alignment horizontal="center" vertical="top" wrapText="1"/>
      <protection locked="0"/>
    </xf>
    <xf numFmtId="10" fontId="34" fillId="0" borderId="4" xfId="0" applyNumberFormat="1" applyFont="1" applyFill="1" applyBorder="1" applyAlignment="1" applyProtection="1">
      <alignment horizontal="center" vertical="top" wrapText="1"/>
      <protection locked="0"/>
    </xf>
    <xf numFmtId="10" fontId="34" fillId="0" borderId="3" xfId="0" applyNumberFormat="1" applyFont="1" applyFill="1" applyBorder="1" applyAlignment="1" applyProtection="1">
      <alignment horizontal="center" vertical="top" wrapText="1"/>
      <protection locked="0"/>
    </xf>
    <xf numFmtId="4" fontId="34" fillId="2" borderId="4" xfId="0" applyNumberFormat="1" applyFont="1" applyFill="1" applyBorder="1" applyAlignment="1" applyProtection="1">
      <alignment horizontal="center" vertical="top" wrapText="1"/>
      <protection locked="0"/>
    </xf>
    <xf numFmtId="4" fontId="34" fillId="2" borderId="3" xfId="0" applyNumberFormat="1" applyFont="1" applyFill="1" applyBorder="1" applyAlignment="1" applyProtection="1">
      <alignment horizontal="center" vertical="top" wrapText="1"/>
      <protection locked="0"/>
    </xf>
    <xf numFmtId="9" fontId="35" fillId="0" borderId="4" xfId="0" applyNumberFormat="1" applyFont="1" applyFill="1" applyBorder="1" applyAlignment="1" applyProtection="1">
      <alignment horizontal="justify" vertical="top" wrapText="1"/>
      <protection locked="0"/>
    </xf>
    <xf numFmtId="9" fontId="35" fillId="0" borderId="2" xfId="0" applyNumberFormat="1" applyFont="1" applyFill="1" applyBorder="1" applyAlignment="1" applyProtection="1">
      <alignment horizontal="justify" vertical="top" wrapText="1"/>
      <protection locked="0"/>
    </xf>
    <xf numFmtId="9" fontId="35" fillId="0" borderId="3" xfId="0" applyNumberFormat="1" applyFont="1" applyFill="1" applyBorder="1" applyAlignment="1" applyProtection="1">
      <alignment horizontal="justify" vertical="top" wrapText="1"/>
      <protection locked="0"/>
    </xf>
    <xf numFmtId="0" fontId="36" fillId="0" borderId="1" xfId="0" applyFont="1" applyFill="1" applyBorder="1" applyAlignment="1" applyProtection="1">
      <alignment horizontal="justify" vertical="top" wrapText="1"/>
      <protection locked="0"/>
    </xf>
    <xf numFmtId="4" fontId="34" fillId="0" borderId="2" xfId="0" applyNumberFormat="1" applyFont="1" applyFill="1" applyBorder="1" applyAlignment="1" applyProtection="1">
      <alignment horizontal="center" vertical="top" wrapText="1"/>
      <protection locked="0"/>
    </xf>
    <xf numFmtId="4" fontId="34" fillId="2" borderId="1" xfId="0" applyNumberFormat="1" applyFont="1" applyFill="1" applyBorder="1" applyAlignment="1" applyProtection="1">
      <alignment horizontal="center" vertical="top" wrapText="1"/>
      <protection locked="0"/>
    </xf>
    <xf numFmtId="0" fontId="36" fillId="0" borderId="1" xfId="0" applyFont="1" applyFill="1" applyBorder="1" applyAlignment="1" applyProtection="1">
      <alignment horizontal="left" vertical="top" wrapText="1"/>
      <protection locked="0"/>
    </xf>
    <xf numFmtId="4" fontId="34" fillId="0" borderId="1" xfId="0" applyNumberFormat="1" applyFont="1" applyFill="1" applyBorder="1" applyAlignment="1" applyProtection="1">
      <alignment horizontal="center" vertical="top" wrapText="1"/>
      <protection locked="0"/>
    </xf>
    <xf numFmtId="10" fontId="34" fillId="0" borderId="1" xfId="0" applyNumberFormat="1" applyFont="1" applyFill="1" applyBorder="1" applyAlignment="1" applyProtection="1">
      <alignment horizontal="center" vertical="top" wrapText="1"/>
      <protection locked="0"/>
    </xf>
    <xf numFmtId="10" fontId="34" fillId="2" borderId="1" xfId="0" applyNumberFormat="1" applyFont="1" applyFill="1" applyBorder="1" applyAlignment="1" applyProtection="1">
      <alignment horizontal="center" vertical="top" wrapText="1"/>
      <protection locked="0"/>
    </xf>
    <xf numFmtId="0" fontId="37" fillId="0" borderId="1" xfId="0" applyFont="1" applyFill="1" applyBorder="1" applyAlignment="1" applyProtection="1">
      <alignment horizontal="justify" vertical="top" wrapText="1"/>
      <protection locked="0"/>
    </xf>
    <xf numFmtId="0" fontId="18" fillId="0" borderId="1" xfId="0" applyFont="1" applyFill="1" applyBorder="1" applyAlignment="1" applyProtection="1">
      <alignment horizontal="justify" vertical="top" wrapText="1"/>
      <protection locked="0"/>
    </xf>
    <xf numFmtId="0" fontId="33" fillId="0" borderId="1"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37" fillId="0" borderId="4" xfId="0" applyFont="1" applyFill="1" applyBorder="1" applyAlignment="1" applyProtection="1">
      <alignment horizontal="left" vertical="top" wrapText="1"/>
      <protection locked="0"/>
    </xf>
    <xf numFmtId="0" fontId="37" fillId="0" borderId="2" xfId="0" applyFont="1" applyFill="1" applyBorder="1" applyAlignment="1" applyProtection="1">
      <alignment horizontal="left" vertical="top" wrapText="1"/>
      <protection locked="0"/>
    </xf>
    <xf numFmtId="0" fontId="37" fillId="0" borderId="3" xfId="0" applyFont="1" applyFill="1" applyBorder="1" applyAlignment="1" applyProtection="1">
      <alignment horizontal="left" vertical="top" wrapText="1"/>
      <protection locked="0"/>
    </xf>
    <xf numFmtId="0" fontId="44" fillId="0" borderId="4" xfId="0" applyFont="1" applyFill="1" applyBorder="1" applyAlignment="1" applyProtection="1">
      <alignment horizontal="justify" vertical="top" wrapText="1"/>
      <protection locked="0"/>
    </xf>
    <xf numFmtId="0" fontId="21" fillId="0" borderId="2" xfId="0" applyFont="1" applyFill="1" applyBorder="1" applyAlignment="1" applyProtection="1">
      <alignment horizontal="justify" vertical="top" wrapText="1"/>
      <protection locked="0"/>
    </xf>
    <xf numFmtId="0" fontId="21" fillId="0" borderId="3"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4" fillId="0" borderId="4" xfId="0" applyFont="1" applyFill="1" applyBorder="1" applyAlignment="1" applyProtection="1">
      <alignment horizontal="justify" vertical="top" wrapText="1"/>
      <protection locked="0"/>
    </xf>
    <xf numFmtId="0" fontId="34" fillId="0" borderId="2" xfId="0" applyFont="1" applyFill="1" applyBorder="1" applyAlignment="1" applyProtection="1">
      <alignment horizontal="justify" vertical="top" wrapText="1"/>
      <protection locked="0"/>
    </xf>
    <xf numFmtId="0" fontId="36" fillId="0" borderId="4" xfId="0" applyFont="1" applyFill="1" applyBorder="1" applyAlignment="1" applyProtection="1">
      <alignment horizontal="justify" vertical="top" wrapText="1"/>
      <protection locked="0"/>
    </xf>
    <xf numFmtId="0" fontId="36" fillId="0" borderId="3" xfId="0" applyFont="1" applyFill="1" applyBorder="1" applyAlignment="1" applyProtection="1">
      <alignment horizontal="justify" vertical="top" wrapText="1"/>
      <protection locked="0"/>
    </xf>
    <xf numFmtId="0" fontId="34" fillId="0" borderId="3" xfId="0" applyFont="1" applyFill="1" applyBorder="1" applyAlignment="1" applyProtection="1">
      <alignment horizontal="justify" vertical="top" wrapText="1"/>
      <protection locked="0"/>
    </xf>
    <xf numFmtId="0" fontId="31" fillId="0" borderId="0" xfId="0" quotePrefix="1" applyFont="1" applyFill="1" applyBorder="1" applyAlignment="1" applyProtection="1">
      <alignment horizontal="center" vertical="top" wrapText="1"/>
      <protection locked="0"/>
    </xf>
    <xf numFmtId="165" fontId="13" fillId="0" borderId="1" xfId="0" applyNumberFormat="1" applyFont="1" applyFill="1" applyBorder="1" applyAlignment="1" applyProtection="1">
      <alignment horizontal="center" vertical="top" wrapText="1"/>
      <protection locked="0"/>
    </xf>
    <xf numFmtId="0" fontId="12"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center" vertical="top" wrapText="1"/>
      <protection locked="0"/>
    </xf>
    <xf numFmtId="4" fontId="13" fillId="0" borderId="1" xfId="0" applyNumberFormat="1" applyFont="1" applyFill="1" applyBorder="1" applyAlignment="1" applyProtection="1">
      <alignment horizontal="center" vertical="top" wrapText="1"/>
      <protection locked="0"/>
    </xf>
    <xf numFmtId="4" fontId="13" fillId="0" borderId="1" xfId="0" quotePrefix="1"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center" vertical="top" wrapText="1"/>
      <protection locked="0"/>
    </xf>
    <xf numFmtId="2" fontId="13" fillId="0" borderId="1" xfId="0" applyNumberFormat="1" applyFont="1" applyFill="1" applyBorder="1" applyAlignment="1" applyProtection="1">
      <alignment horizontal="center" vertical="top" wrapText="1"/>
      <protection locked="0"/>
    </xf>
    <xf numFmtId="165" fontId="13" fillId="0" borderId="1" xfId="0" quotePrefix="1" applyNumberFormat="1" applyFont="1" applyFill="1" applyBorder="1" applyAlignment="1" applyProtection="1">
      <alignment horizontal="center" vertical="top" wrapText="1"/>
      <protection locked="0"/>
    </xf>
    <xf numFmtId="4" fontId="36" fillId="0" borderId="1" xfId="0" applyNumberFormat="1" applyFont="1" applyFill="1" applyBorder="1" applyAlignment="1" applyProtection="1">
      <alignment horizontal="justify" vertical="top" wrapText="1"/>
      <protection locked="0"/>
    </xf>
    <xf numFmtId="10" fontId="34" fillId="0" borderId="2" xfId="0" applyNumberFormat="1" applyFont="1" applyFill="1" applyBorder="1" applyAlignment="1" applyProtection="1">
      <alignment horizontal="center" vertical="top" wrapText="1"/>
      <protection locked="0"/>
    </xf>
    <xf numFmtId="49" fontId="18" fillId="0" borderId="1" xfId="0" applyNumberFormat="1" applyFont="1" applyFill="1" applyBorder="1" applyAlignment="1" applyProtection="1">
      <alignment horizontal="left" vertical="top" wrapText="1"/>
      <protection locked="0"/>
    </xf>
    <xf numFmtId="0" fontId="45" fillId="0" borderId="1" xfId="0" applyFont="1" applyFill="1" applyBorder="1" applyAlignment="1" applyProtection="1">
      <alignment horizontal="justify" vertical="top" wrapText="1"/>
      <protection locked="0"/>
    </xf>
    <xf numFmtId="0" fontId="35" fillId="0" borderId="4" xfId="0" applyFont="1" applyFill="1" applyBorder="1" applyAlignment="1" applyProtection="1">
      <alignment horizontal="left" vertical="top" wrapText="1"/>
      <protection locked="0"/>
    </xf>
    <xf numFmtId="0" fontId="38" fillId="0" borderId="2" xfId="0" applyFont="1" applyBorder="1" applyAlignment="1">
      <alignment horizontal="left" vertical="top" wrapText="1"/>
    </xf>
    <xf numFmtId="0" fontId="38" fillId="0" borderId="3" xfId="0" applyFont="1" applyBorder="1" applyAlignment="1">
      <alignment horizontal="left" vertical="top" wrapText="1"/>
    </xf>
    <xf numFmtId="9" fontId="35" fillId="0" borderId="1" xfId="0" applyNumberFormat="1" applyFont="1" applyFill="1" applyBorder="1" applyAlignment="1" applyProtection="1">
      <alignment horizontal="justify" vertical="top" wrapText="1"/>
      <protection locked="0"/>
    </xf>
    <xf numFmtId="9" fontId="22" fillId="0" borderId="1" xfId="0" applyNumberFormat="1" applyFont="1" applyFill="1" applyBorder="1" applyAlignment="1" applyProtection="1">
      <alignment horizontal="justify" vertical="top" wrapText="1"/>
      <protection locked="0"/>
    </xf>
    <xf numFmtId="0" fontId="35" fillId="0" borderId="4" xfId="0" applyFont="1" applyFill="1" applyBorder="1" applyAlignment="1" applyProtection="1">
      <alignment horizontal="justify" vertical="top" wrapText="1"/>
      <protection locked="0"/>
    </xf>
    <xf numFmtId="2" fontId="37" fillId="0" borderId="1" xfId="0" applyNumberFormat="1" applyFont="1" applyFill="1" applyBorder="1" applyAlignment="1" applyProtection="1">
      <alignment vertical="top" wrapText="1"/>
      <protection locked="0"/>
    </xf>
    <xf numFmtId="2" fontId="18" fillId="0" borderId="1" xfId="0" applyNumberFormat="1" applyFont="1" applyFill="1" applyBorder="1" applyAlignment="1" applyProtection="1">
      <alignment vertical="top" wrapText="1"/>
      <protection locked="0"/>
    </xf>
    <xf numFmtId="4" fontId="21" fillId="0" borderId="1" xfId="0" applyNumberFormat="1" applyFont="1" applyFill="1" applyBorder="1" applyAlignment="1" applyProtection="1">
      <alignment horizontal="justify" vertical="top" wrapText="1"/>
      <protection locked="0"/>
    </xf>
    <xf numFmtId="0" fontId="37" fillId="0" borderId="3" xfId="0" applyFont="1" applyFill="1" applyBorder="1" applyAlignment="1" applyProtection="1">
      <alignment horizontal="justify" vertical="top" wrapText="1"/>
      <protection locked="0"/>
    </xf>
    <xf numFmtId="9" fontId="18" fillId="2" borderId="1" xfId="0" applyNumberFormat="1" applyFont="1" applyFill="1" applyBorder="1" applyAlignment="1" applyProtection="1">
      <alignment horizontal="justify" vertical="top" wrapText="1"/>
      <protection locked="0"/>
    </xf>
    <xf numFmtId="9" fontId="22" fillId="2" borderId="1" xfId="0" applyNumberFormat="1" applyFont="1" applyFill="1" applyBorder="1" applyAlignment="1" applyProtection="1">
      <alignment horizontal="justify" vertical="top" wrapText="1"/>
      <protection locked="0"/>
    </xf>
    <xf numFmtId="9" fontId="35" fillId="2" borderId="4" xfId="0" applyNumberFormat="1" applyFont="1" applyFill="1" applyBorder="1" applyAlignment="1" applyProtection="1">
      <alignment horizontal="justify" vertical="top" wrapText="1"/>
      <protection locked="0"/>
    </xf>
    <xf numFmtId="9" fontId="35" fillId="2" borderId="2" xfId="0" applyNumberFormat="1" applyFont="1" applyFill="1" applyBorder="1" applyAlignment="1" applyProtection="1">
      <alignment horizontal="justify" vertical="top" wrapText="1"/>
      <protection locked="0"/>
    </xf>
    <xf numFmtId="9" fontId="35" fillId="2" borderId="3" xfId="0" applyNumberFormat="1" applyFont="1" applyFill="1" applyBorder="1" applyAlignment="1" applyProtection="1">
      <alignment horizontal="justify"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outlinePr showOutlineSymbols="0"/>
    <pageSetUpPr fitToPage="1"/>
  </sheetPr>
  <dimension ref="A1:M414"/>
  <sheetViews>
    <sheetView showZeros="0" tabSelected="1" showOutlineSymbols="0" view="pageBreakPreview" topLeftCell="G1" zoomScale="60" zoomScaleNormal="60" zoomScalePageLayoutView="75" workbookViewId="0">
      <selection activeCell="K1" sqref="K1:M1048576"/>
    </sheetView>
  </sheetViews>
  <sheetFormatPr defaultRowHeight="26.25" outlineLevelRow="1" outlineLevelCol="2" x14ac:dyDescent="0.25"/>
  <cols>
    <col min="1" max="1" width="16.75" style="60" customWidth="1"/>
    <col min="2" max="2" width="108" style="61" customWidth="1"/>
    <col min="3" max="3" width="23.875" style="62" customWidth="1"/>
    <col min="4" max="4" width="26.125" style="62" customWidth="1"/>
    <col min="5" max="5" width="22.625" style="63" customWidth="1" outlineLevel="2"/>
    <col min="6" max="6" width="18.625" style="64" customWidth="1" outlineLevel="2"/>
    <col min="7" max="7" width="21.25" style="65" customWidth="1" outlineLevel="2"/>
    <col min="8" max="8" width="19.375" style="64" customWidth="1" outlineLevel="2"/>
    <col min="9" max="9" width="27.875" style="64" customWidth="1" outlineLevel="2"/>
    <col min="10" max="10" width="116.125" style="61" customWidth="1"/>
    <col min="11" max="12" width="21.5" style="3" customWidth="1"/>
    <col min="13" max="13" width="22.75" style="20" customWidth="1"/>
    <col min="14" max="66" width="9" style="20" customWidth="1"/>
    <col min="67" max="16384" width="9" style="20"/>
  </cols>
  <sheetData>
    <row r="1" spans="1:13" ht="30.75" x14ac:dyDescent="0.25">
      <c r="A1" s="13"/>
      <c r="B1" s="14"/>
      <c r="C1" s="15"/>
      <c r="D1" s="15"/>
      <c r="E1" s="16"/>
      <c r="F1" s="17"/>
      <c r="G1" s="18"/>
      <c r="H1" s="17"/>
      <c r="I1" s="17"/>
      <c r="J1" s="19"/>
    </row>
    <row r="2" spans="1:13" ht="2.25" customHeight="1" x14ac:dyDescent="0.25">
      <c r="A2" s="13"/>
      <c r="B2" s="14"/>
      <c r="C2" s="15"/>
      <c r="D2" s="15"/>
      <c r="E2" s="16"/>
      <c r="F2" s="17"/>
      <c r="G2" s="18"/>
      <c r="H2" s="17"/>
      <c r="I2" s="17"/>
      <c r="J2" s="19"/>
    </row>
    <row r="3" spans="1:13" ht="63.75" customHeight="1" x14ac:dyDescent="0.25">
      <c r="A3" s="194" t="s">
        <v>92</v>
      </c>
      <c r="B3" s="194"/>
      <c r="C3" s="194"/>
      <c r="D3" s="194"/>
      <c r="E3" s="194"/>
      <c r="F3" s="194"/>
      <c r="G3" s="194"/>
      <c r="H3" s="194"/>
      <c r="I3" s="194"/>
      <c r="J3" s="194"/>
    </row>
    <row r="4" spans="1:13" s="29" customFormat="1" x14ac:dyDescent="0.25">
      <c r="A4" s="21"/>
      <c r="B4" s="22"/>
      <c r="C4" s="23"/>
      <c r="D4" s="23"/>
      <c r="E4" s="23"/>
      <c r="F4" s="23"/>
      <c r="G4" s="24"/>
      <c r="H4" s="25"/>
      <c r="I4" s="26"/>
      <c r="J4" s="27" t="s">
        <v>31</v>
      </c>
      <c r="K4" s="28"/>
      <c r="L4" s="28"/>
    </row>
    <row r="5" spans="1:13" s="3" customFormat="1" ht="75" customHeight="1" x14ac:dyDescent="0.25">
      <c r="A5" s="197" t="s">
        <v>3</v>
      </c>
      <c r="B5" s="200" t="s">
        <v>8</v>
      </c>
      <c r="C5" s="198" t="s">
        <v>59</v>
      </c>
      <c r="D5" s="198"/>
      <c r="E5" s="202" t="s">
        <v>122</v>
      </c>
      <c r="F5" s="202"/>
      <c r="G5" s="202"/>
      <c r="H5" s="202"/>
      <c r="I5" s="201" t="s">
        <v>62</v>
      </c>
      <c r="J5" s="200" t="s">
        <v>45</v>
      </c>
    </row>
    <row r="6" spans="1:13" s="3" customFormat="1" ht="52.5" customHeight="1" x14ac:dyDescent="0.25">
      <c r="A6" s="197"/>
      <c r="B6" s="200"/>
      <c r="C6" s="199" t="s">
        <v>60</v>
      </c>
      <c r="D6" s="198" t="s">
        <v>61</v>
      </c>
      <c r="E6" s="195" t="s">
        <v>7</v>
      </c>
      <c r="F6" s="195"/>
      <c r="G6" s="195" t="s">
        <v>6</v>
      </c>
      <c r="H6" s="195"/>
      <c r="I6" s="201"/>
      <c r="J6" s="200"/>
    </row>
    <row r="7" spans="1:13" s="3" customFormat="1" ht="85.5" customHeight="1" x14ac:dyDescent="0.25">
      <c r="A7" s="197"/>
      <c r="B7" s="200"/>
      <c r="C7" s="199"/>
      <c r="D7" s="198"/>
      <c r="E7" s="9" t="s">
        <v>0</v>
      </c>
      <c r="F7" s="10" t="s">
        <v>12</v>
      </c>
      <c r="G7" s="11" t="s">
        <v>9</v>
      </c>
      <c r="H7" s="10" t="s">
        <v>2</v>
      </c>
      <c r="I7" s="201"/>
      <c r="J7" s="200"/>
    </row>
    <row r="8" spans="1:13" s="12" customFormat="1" ht="36.75" customHeight="1" x14ac:dyDescent="0.25">
      <c r="A8" s="30">
        <v>1</v>
      </c>
      <c r="B8" s="31">
        <v>2</v>
      </c>
      <c r="C8" s="32">
        <v>3</v>
      </c>
      <c r="D8" s="32">
        <v>4</v>
      </c>
      <c r="E8" s="33">
        <v>5</v>
      </c>
      <c r="F8" s="32">
        <v>6</v>
      </c>
      <c r="G8" s="34">
        <v>7</v>
      </c>
      <c r="H8" s="34">
        <v>8</v>
      </c>
      <c r="I8" s="34">
        <v>9</v>
      </c>
      <c r="J8" s="32">
        <v>10</v>
      </c>
      <c r="K8" s="35"/>
      <c r="L8" s="35"/>
    </row>
    <row r="9" spans="1:13" s="158" customFormat="1" ht="40.5" x14ac:dyDescent="0.25">
      <c r="A9" s="196"/>
      <c r="B9" s="152" t="s">
        <v>30</v>
      </c>
      <c r="C9" s="154">
        <f>SUM(C10:C14)</f>
        <v>16834069.579999998</v>
      </c>
      <c r="D9" s="154">
        <f>SUM(D10:D14)</f>
        <v>16853367.91</v>
      </c>
      <c r="E9" s="154">
        <f>SUM(E10:E14)</f>
        <v>5673705.79</v>
      </c>
      <c r="F9" s="155">
        <f>E9/D9</f>
        <v>0.3367</v>
      </c>
      <c r="G9" s="154">
        <f t="shared" ref="G9" si="0">SUM(G10:G14)</f>
        <v>5231749.26</v>
      </c>
      <c r="H9" s="155">
        <f>G9/D9</f>
        <v>0.31040000000000001</v>
      </c>
      <c r="I9" s="154">
        <f>SUM(I10:I14)</f>
        <v>16831244.629999999</v>
      </c>
      <c r="J9" s="203"/>
      <c r="K9" s="35"/>
      <c r="L9" s="157"/>
      <c r="M9" s="157"/>
    </row>
    <row r="10" spans="1:13" s="159" customFormat="1" x14ac:dyDescent="0.25">
      <c r="A10" s="196"/>
      <c r="B10" s="156" t="s">
        <v>4</v>
      </c>
      <c r="C10" s="154">
        <f t="shared" ref="C10:E14" si="1">C16+C24+C31+C38+C44+C50+C56+C64+C149+C156+C162+C169+C179+C188+C194</f>
        <v>888001.7</v>
      </c>
      <c r="D10" s="154">
        <f t="shared" si="1"/>
        <v>888001.7</v>
      </c>
      <c r="E10" s="154">
        <f t="shared" si="1"/>
        <v>27424.04</v>
      </c>
      <c r="F10" s="155">
        <f t="shared" ref="F10:F14" si="2">E10/D10</f>
        <v>3.09E-2</v>
      </c>
      <c r="G10" s="154">
        <f>G16+G24+G31+G38+G44+G50+G56+G64+G149+G156+G162+G169+G179+G188+G194</f>
        <v>27424.04</v>
      </c>
      <c r="H10" s="155">
        <f>G10/D10</f>
        <v>3.09E-2</v>
      </c>
      <c r="I10" s="154">
        <f>I16+I24+I31+I38+I44+I50+I56+I64+I149+I156+I162+I169+I179+I188+I194</f>
        <v>887932.43</v>
      </c>
      <c r="J10" s="203"/>
      <c r="K10" s="35"/>
      <c r="L10" s="157"/>
      <c r="M10" s="157"/>
    </row>
    <row r="11" spans="1:13" s="159" customFormat="1" x14ac:dyDescent="0.25">
      <c r="A11" s="196"/>
      <c r="B11" s="156" t="s">
        <v>16</v>
      </c>
      <c r="C11" s="154">
        <f t="shared" si="1"/>
        <v>15305226.17</v>
      </c>
      <c r="D11" s="154">
        <f t="shared" si="1"/>
        <v>15316178.77</v>
      </c>
      <c r="E11" s="154">
        <f t="shared" si="1"/>
        <v>5587257.29</v>
      </c>
      <c r="F11" s="155">
        <f t="shared" si="2"/>
        <v>0.36480000000000001</v>
      </c>
      <c r="G11" s="154">
        <f>G17+G25+G32+G39+G45+G51+G57+G65+G150+G157+G163+G170+G180+G189+G195</f>
        <v>5145300.76</v>
      </c>
      <c r="H11" s="155">
        <f t="shared" ref="H11:H15" si="3">G11/D11</f>
        <v>0.33589999999999998</v>
      </c>
      <c r="I11" s="154">
        <f>I17+I25+I32+I39+I45+I51+I57+I65+I150+I157+I163+I170+I180+I189+I195</f>
        <v>15299584.24</v>
      </c>
      <c r="J11" s="203"/>
      <c r="K11" s="35"/>
      <c r="L11" s="157"/>
      <c r="M11" s="157"/>
    </row>
    <row r="12" spans="1:13" s="159" customFormat="1" x14ac:dyDescent="0.25">
      <c r="A12" s="196"/>
      <c r="B12" s="156" t="s">
        <v>11</v>
      </c>
      <c r="C12" s="154">
        <f t="shared" si="1"/>
        <v>481641.54</v>
      </c>
      <c r="D12" s="154">
        <f t="shared" si="1"/>
        <v>489987.27</v>
      </c>
      <c r="E12" s="153">
        <f t="shared" si="1"/>
        <v>46553.3</v>
      </c>
      <c r="F12" s="155">
        <f t="shared" si="2"/>
        <v>9.5000000000000001E-2</v>
      </c>
      <c r="G12" s="153">
        <f>G18+G26+G33+G40+G46+G52+G58+G66+G151+G158+G164+G171+G181+G190+G196</f>
        <v>46553.3</v>
      </c>
      <c r="H12" s="155">
        <f t="shared" si="3"/>
        <v>9.5000000000000001E-2</v>
      </c>
      <c r="I12" s="154">
        <f>I18+I26+I33+I40+I46+I52+I58+I66+I151+I158+I164+I171+I181+I190+I196</f>
        <v>484527.79</v>
      </c>
      <c r="J12" s="203"/>
      <c r="K12" s="35"/>
      <c r="L12" s="157"/>
      <c r="M12" s="157"/>
    </row>
    <row r="13" spans="1:13" s="159" customFormat="1" x14ac:dyDescent="0.25">
      <c r="A13" s="196"/>
      <c r="B13" s="156" t="s">
        <v>13</v>
      </c>
      <c r="C13" s="154">
        <f t="shared" si="1"/>
        <v>0</v>
      </c>
      <c r="D13" s="154">
        <f t="shared" si="1"/>
        <v>0</v>
      </c>
      <c r="E13" s="154">
        <f t="shared" si="1"/>
        <v>0</v>
      </c>
      <c r="F13" s="155"/>
      <c r="G13" s="154">
        <f>G19+G27+G34+G41+G47+G53+G59+G67+G152+G159+G165+G172+G182+G191+G197</f>
        <v>0</v>
      </c>
      <c r="H13" s="155"/>
      <c r="I13" s="154">
        <f>I19+I27+I34+I41+I47+I53+I59+I67+I152+I159+I165+I172+I182+I191+I197</f>
        <v>0</v>
      </c>
      <c r="J13" s="203"/>
      <c r="K13" s="35"/>
      <c r="L13" s="157"/>
      <c r="M13" s="157"/>
    </row>
    <row r="14" spans="1:13" s="159" customFormat="1" x14ac:dyDescent="0.25">
      <c r="A14" s="196"/>
      <c r="B14" s="156" t="s">
        <v>5</v>
      </c>
      <c r="C14" s="154">
        <f t="shared" si="1"/>
        <v>159200.17000000001</v>
      </c>
      <c r="D14" s="154">
        <f t="shared" si="1"/>
        <v>159200.17000000001</v>
      </c>
      <c r="E14" s="154">
        <f t="shared" si="1"/>
        <v>12471.16</v>
      </c>
      <c r="F14" s="155">
        <f t="shared" si="2"/>
        <v>7.8299999999999995E-2</v>
      </c>
      <c r="G14" s="154">
        <f>G20+G28+G35+G42+G48+G54+G60+G68+G153+G160+G166+G173+G183+G192+G198</f>
        <v>12471.16</v>
      </c>
      <c r="H14" s="155">
        <f t="shared" si="3"/>
        <v>7.8299999999999995E-2</v>
      </c>
      <c r="I14" s="154">
        <f>I20+I28+I35+I42+I48+I54+I60+I68+I153+I160+I166+I173+I183+I192+I198</f>
        <v>159200.17000000001</v>
      </c>
      <c r="J14" s="203"/>
      <c r="K14" s="35"/>
      <c r="L14" s="157"/>
      <c r="M14" s="157"/>
    </row>
    <row r="15" spans="1:13" s="158" customFormat="1" ht="111" customHeight="1" x14ac:dyDescent="0.25">
      <c r="A15" s="189" t="s">
        <v>32</v>
      </c>
      <c r="B15" s="152" t="s">
        <v>99</v>
      </c>
      <c r="C15" s="154">
        <f>C16+C17+C18+C19+C20</f>
        <v>3197.6</v>
      </c>
      <c r="D15" s="154">
        <f t="shared" ref="D15:G15" si="4">D16+D17+D18+D19+D20</f>
        <v>3197.6</v>
      </c>
      <c r="E15" s="154">
        <f t="shared" si="4"/>
        <v>0</v>
      </c>
      <c r="F15" s="155">
        <f>E15/D15</f>
        <v>0</v>
      </c>
      <c r="G15" s="154">
        <f t="shared" si="4"/>
        <v>0</v>
      </c>
      <c r="H15" s="155">
        <f t="shared" si="3"/>
        <v>0</v>
      </c>
      <c r="I15" s="153">
        <f t="shared" ref="I15" si="5">I16+I17+I18+I19+I20</f>
        <v>1571.59</v>
      </c>
      <c r="J15" s="181" t="s">
        <v>100</v>
      </c>
      <c r="K15" s="35"/>
      <c r="L15" s="157"/>
      <c r="M15" s="157"/>
    </row>
    <row r="16" spans="1:13" s="2" customFormat="1" ht="89.25" customHeight="1" x14ac:dyDescent="0.25">
      <c r="A16" s="190"/>
      <c r="B16" s="82" t="s">
        <v>4</v>
      </c>
      <c r="C16" s="90"/>
      <c r="D16" s="90"/>
      <c r="E16" s="90"/>
      <c r="F16" s="91"/>
      <c r="G16" s="90"/>
      <c r="H16" s="91"/>
      <c r="I16" s="90"/>
      <c r="J16" s="181"/>
      <c r="K16" s="73"/>
      <c r="L16" s="1"/>
      <c r="M16" s="1"/>
    </row>
    <row r="17" spans="1:13" s="2" customFormat="1" ht="89.25" customHeight="1" x14ac:dyDescent="0.25">
      <c r="A17" s="190"/>
      <c r="B17" s="82" t="s">
        <v>16</v>
      </c>
      <c r="C17" s="90">
        <v>3197.6</v>
      </c>
      <c r="D17" s="90">
        <v>3197.6</v>
      </c>
      <c r="E17" s="90">
        <v>0</v>
      </c>
      <c r="F17" s="91">
        <f>E17/D17</f>
        <v>0</v>
      </c>
      <c r="G17" s="90">
        <v>0</v>
      </c>
      <c r="H17" s="91">
        <f>G17/D17</f>
        <v>0</v>
      </c>
      <c r="I17" s="92">
        <v>1571.59</v>
      </c>
      <c r="J17" s="181"/>
      <c r="K17" s="99"/>
      <c r="L17" s="1"/>
      <c r="M17" s="1"/>
    </row>
    <row r="18" spans="1:13" s="2" customFormat="1" ht="89.25" customHeight="1" x14ac:dyDescent="0.25">
      <c r="A18" s="190"/>
      <c r="B18" s="82" t="s">
        <v>11</v>
      </c>
      <c r="C18" s="90"/>
      <c r="D18" s="90"/>
      <c r="E18" s="90"/>
      <c r="F18" s="91"/>
      <c r="G18" s="90"/>
      <c r="H18" s="91"/>
      <c r="I18" s="90"/>
      <c r="J18" s="181"/>
      <c r="K18" s="73"/>
      <c r="L18" s="1"/>
      <c r="M18" s="1"/>
    </row>
    <row r="19" spans="1:13" s="2" customFormat="1" ht="89.25" customHeight="1" x14ac:dyDescent="0.25">
      <c r="A19" s="190"/>
      <c r="B19" s="82" t="s">
        <v>13</v>
      </c>
      <c r="C19" s="90">
        <v>0</v>
      </c>
      <c r="D19" s="90">
        <v>0</v>
      </c>
      <c r="E19" s="90">
        <v>0</v>
      </c>
      <c r="F19" s="91"/>
      <c r="G19" s="90">
        <v>0</v>
      </c>
      <c r="H19" s="91"/>
      <c r="I19" s="90">
        <v>0</v>
      </c>
      <c r="J19" s="181"/>
      <c r="K19" s="73"/>
      <c r="L19" s="1"/>
      <c r="M19" s="1"/>
    </row>
    <row r="20" spans="1:13" s="3" customFormat="1" ht="43.5" customHeight="1" x14ac:dyDescent="0.25">
      <c r="A20" s="193"/>
      <c r="B20" s="82" t="s">
        <v>5</v>
      </c>
      <c r="C20" s="90"/>
      <c r="D20" s="90"/>
      <c r="E20" s="90"/>
      <c r="F20" s="91"/>
      <c r="G20" s="90"/>
      <c r="H20" s="91"/>
      <c r="I20" s="90"/>
      <c r="J20" s="181"/>
      <c r="K20" s="73"/>
      <c r="L20" s="1"/>
      <c r="M20" s="1"/>
    </row>
    <row r="21" spans="1:13" ht="262.5" customHeight="1" x14ac:dyDescent="0.25">
      <c r="A21" s="189" t="s">
        <v>14</v>
      </c>
      <c r="B21" s="185" t="s">
        <v>110</v>
      </c>
      <c r="C21" s="173">
        <f>C24+C25+C26+C27</f>
        <v>13107738.18</v>
      </c>
      <c r="D21" s="173">
        <f>D24+D25+D26+D27</f>
        <v>13109784.800000001</v>
      </c>
      <c r="E21" s="175">
        <f>E24+E25+E26+E27</f>
        <v>5108188.8899999997</v>
      </c>
      <c r="F21" s="177">
        <f>(E21/D21)</f>
        <v>0.3896</v>
      </c>
      <c r="G21" s="173">
        <f>G24+G25+G26+G27</f>
        <v>4782636.75</v>
      </c>
      <c r="H21" s="177">
        <f>G21/D21</f>
        <v>0.36480000000000001</v>
      </c>
      <c r="I21" s="173">
        <f>SUM(I24:I28)</f>
        <v>13109621.869999999</v>
      </c>
      <c r="J21" s="182" t="s">
        <v>128</v>
      </c>
      <c r="K21" s="73"/>
      <c r="L21" s="1"/>
      <c r="M21" s="1"/>
    </row>
    <row r="22" spans="1:13" ht="379.5" customHeight="1" x14ac:dyDescent="0.25">
      <c r="A22" s="190"/>
      <c r="B22" s="186"/>
      <c r="C22" s="173"/>
      <c r="D22" s="173"/>
      <c r="E22" s="175"/>
      <c r="F22" s="177"/>
      <c r="G22" s="173"/>
      <c r="H22" s="177"/>
      <c r="I22" s="173"/>
      <c r="J22" s="183"/>
      <c r="K22" s="73"/>
      <c r="L22" s="1"/>
      <c r="M22" s="1"/>
    </row>
    <row r="23" spans="1:13" ht="61.5" customHeight="1" x14ac:dyDescent="0.25">
      <c r="A23" s="74"/>
      <c r="B23" s="187"/>
      <c r="C23" s="173"/>
      <c r="D23" s="173"/>
      <c r="E23" s="175"/>
      <c r="F23" s="177"/>
      <c r="G23" s="173"/>
      <c r="H23" s="177"/>
      <c r="I23" s="173"/>
      <c r="J23" s="183"/>
      <c r="K23" s="73"/>
      <c r="L23" s="1"/>
      <c r="M23" s="1"/>
    </row>
    <row r="24" spans="1:13" ht="177.75" customHeight="1" x14ac:dyDescent="0.25">
      <c r="A24" s="72"/>
      <c r="B24" s="82" t="s">
        <v>4</v>
      </c>
      <c r="C24" s="90">
        <v>197780.3</v>
      </c>
      <c r="D24" s="90">
        <v>197780.3</v>
      </c>
      <c r="E24" s="90">
        <v>6075.9</v>
      </c>
      <c r="F24" s="91">
        <f>E24/D24</f>
        <v>3.0700000000000002E-2</v>
      </c>
      <c r="G24" s="90">
        <v>6075.9</v>
      </c>
      <c r="H24" s="91">
        <f>G24/D24</f>
        <v>3.0700000000000002E-2</v>
      </c>
      <c r="I24" s="90">
        <v>197780.3</v>
      </c>
      <c r="J24" s="183"/>
      <c r="K24" s="73"/>
      <c r="L24" s="1"/>
      <c r="M24" s="1"/>
    </row>
    <row r="25" spans="1:13" ht="182.25" customHeight="1" x14ac:dyDescent="0.25">
      <c r="A25" s="72"/>
      <c r="B25" s="82" t="s">
        <v>16</v>
      </c>
      <c r="C25" s="90">
        <v>12752155.1</v>
      </c>
      <c r="D25" s="90">
        <v>12752155.1</v>
      </c>
      <c r="E25" s="90">
        <v>5091529.95</v>
      </c>
      <c r="F25" s="91">
        <f>E25/D25</f>
        <v>0.39929999999999999</v>
      </c>
      <c r="G25" s="90">
        <v>4765977.8099999996</v>
      </c>
      <c r="H25" s="91">
        <f>G25/D25</f>
        <v>0.37369999999999998</v>
      </c>
      <c r="I25" s="92">
        <f>11460685.04+1053.06+1290270.36</f>
        <v>12752008.460000001</v>
      </c>
      <c r="J25" s="183"/>
      <c r="K25" s="73"/>
      <c r="L25" s="1"/>
      <c r="M25" s="1"/>
    </row>
    <row r="26" spans="1:13" s="41" customFormat="1" ht="138" customHeight="1" x14ac:dyDescent="0.25">
      <c r="A26" s="72" t="s">
        <v>46</v>
      </c>
      <c r="B26" s="82" t="s">
        <v>11</v>
      </c>
      <c r="C26" s="90">
        <v>157802.78</v>
      </c>
      <c r="D26" s="90">
        <v>159849.4</v>
      </c>
      <c r="E26" s="90">
        <f>G26</f>
        <v>10583.04</v>
      </c>
      <c r="F26" s="91">
        <f>E26/D26</f>
        <v>6.6199999999999995E-2</v>
      </c>
      <c r="G26" s="90">
        <v>10583.04</v>
      </c>
      <c r="H26" s="90">
        <f t="shared" ref="H26" si="6">G26/D26</f>
        <v>7.0000000000000007E-2</v>
      </c>
      <c r="I26" s="92">
        <f>20761.94+1053.06+138018.11</f>
        <v>159833.10999999999</v>
      </c>
      <c r="J26" s="183"/>
      <c r="K26" s="73"/>
      <c r="L26" s="1"/>
      <c r="M26" s="1"/>
    </row>
    <row r="27" spans="1:13" ht="65.25" customHeight="1" x14ac:dyDescent="0.25">
      <c r="A27" s="72"/>
      <c r="B27" s="82" t="s">
        <v>13</v>
      </c>
      <c r="C27" s="38"/>
      <c r="D27" s="38"/>
      <c r="E27" s="38"/>
      <c r="F27" s="39"/>
      <c r="G27" s="38"/>
      <c r="H27" s="39"/>
      <c r="I27" s="42"/>
      <c r="J27" s="183"/>
      <c r="K27" s="73"/>
      <c r="L27" s="1"/>
      <c r="M27" s="1"/>
    </row>
    <row r="28" spans="1:13" ht="61.5" customHeight="1" x14ac:dyDescent="0.25">
      <c r="A28" s="72"/>
      <c r="B28" s="82" t="s">
        <v>5</v>
      </c>
      <c r="C28" s="38"/>
      <c r="D28" s="38"/>
      <c r="E28" s="38"/>
      <c r="F28" s="39"/>
      <c r="G28" s="38"/>
      <c r="H28" s="39"/>
      <c r="I28" s="42"/>
      <c r="J28" s="184"/>
      <c r="K28" s="73"/>
      <c r="L28" s="1"/>
      <c r="M28" s="1"/>
    </row>
    <row r="29" spans="1:13" x14ac:dyDescent="0.25">
      <c r="A29" s="189" t="s">
        <v>15</v>
      </c>
      <c r="B29" s="191" t="s">
        <v>112</v>
      </c>
      <c r="C29" s="175">
        <f>C31+C32+C33+C34+C35</f>
        <v>394113.5</v>
      </c>
      <c r="D29" s="175">
        <f t="shared" ref="D29" si="7">D31+D32+D33+D34+D35</f>
        <v>390173.12</v>
      </c>
      <c r="E29" s="175">
        <f>E31+E32+E33+E34+E35</f>
        <v>212691.96</v>
      </c>
      <c r="F29" s="176">
        <f>E29/D29</f>
        <v>0.54510000000000003</v>
      </c>
      <c r="G29" s="162">
        <f>G31+G32+G33+G34+G35</f>
        <v>100894.1</v>
      </c>
      <c r="H29" s="176">
        <f>G29/D29</f>
        <v>0.2586</v>
      </c>
      <c r="I29" s="175">
        <f>D29</f>
        <v>390173.12</v>
      </c>
      <c r="J29" s="178" t="s">
        <v>120</v>
      </c>
      <c r="K29" s="73"/>
      <c r="L29" s="1"/>
      <c r="M29" s="1"/>
    </row>
    <row r="30" spans="1:13" ht="322.5" customHeight="1" x14ac:dyDescent="0.25">
      <c r="A30" s="193"/>
      <c r="B30" s="192"/>
      <c r="C30" s="175"/>
      <c r="D30" s="175"/>
      <c r="E30" s="175"/>
      <c r="F30" s="176"/>
      <c r="G30" s="163"/>
      <c r="H30" s="176"/>
      <c r="I30" s="175"/>
      <c r="J30" s="178"/>
      <c r="K30" s="73"/>
      <c r="L30" s="1"/>
      <c r="M30" s="1"/>
    </row>
    <row r="31" spans="1:13" ht="39" customHeight="1" x14ac:dyDescent="0.25">
      <c r="A31" s="128"/>
      <c r="B31" s="130" t="s">
        <v>4</v>
      </c>
      <c r="C31" s="42"/>
      <c r="D31" s="42"/>
      <c r="E31" s="42"/>
      <c r="F31" s="43"/>
      <c r="G31" s="90"/>
      <c r="H31" s="96"/>
      <c r="I31" s="42"/>
      <c r="J31" s="178"/>
      <c r="K31" s="73"/>
      <c r="L31" s="1"/>
      <c r="M31" s="1"/>
    </row>
    <row r="32" spans="1:13" ht="109.5" customHeight="1" x14ac:dyDescent="0.25">
      <c r="A32" s="128"/>
      <c r="B32" s="130" t="s">
        <v>48</v>
      </c>
      <c r="C32" s="92">
        <v>394113.5</v>
      </c>
      <c r="D32" s="92">
        <f>394113.5-3940.38</f>
        <v>390173.12</v>
      </c>
      <c r="E32" s="92">
        <v>212691.96</v>
      </c>
      <c r="F32" s="96">
        <f t="shared" ref="F32" si="8">E32/D32</f>
        <v>0.54510000000000003</v>
      </c>
      <c r="G32" s="92">
        <v>100894.1</v>
      </c>
      <c r="H32" s="96">
        <f>G32/D32</f>
        <v>0.2586</v>
      </c>
      <c r="I32" s="92">
        <f>14194.9+2246.6+235924.6+137807.02</f>
        <v>390173.12</v>
      </c>
      <c r="J32" s="178"/>
      <c r="K32" s="73"/>
      <c r="L32" s="1"/>
      <c r="M32" s="1"/>
    </row>
    <row r="33" spans="1:13" ht="82.5" customHeight="1" x14ac:dyDescent="0.25">
      <c r="A33" s="128"/>
      <c r="B33" s="130" t="s">
        <v>11</v>
      </c>
      <c r="C33" s="42"/>
      <c r="D33" s="42"/>
      <c r="E33" s="42">
        <f>G33</f>
        <v>0</v>
      </c>
      <c r="F33" s="43"/>
      <c r="G33" s="38"/>
      <c r="H33" s="43"/>
      <c r="I33" s="42"/>
      <c r="J33" s="178"/>
      <c r="K33" s="73"/>
      <c r="L33" s="1"/>
      <c r="M33" s="1"/>
    </row>
    <row r="34" spans="1:13" ht="81.75" customHeight="1" x14ac:dyDescent="0.25">
      <c r="A34" s="128"/>
      <c r="B34" s="130" t="s">
        <v>13</v>
      </c>
      <c r="C34" s="42"/>
      <c r="D34" s="42"/>
      <c r="E34" s="42">
        <f>G34</f>
        <v>0</v>
      </c>
      <c r="F34" s="43"/>
      <c r="G34" s="38"/>
      <c r="H34" s="43"/>
      <c r="I34" s="42"/>
      <c r="J34" s="178"/>
      <c r="K34" s="73"/>
      <c r="L34" s="1"/>
      <c r="M34" s="1"/>
    </row>
    <row r="35" spans="1:13" ht="311.25" customHeight="1" x14ac:dyDescent="0.25">
      <c r="A35" s="5"/>
      <c r="B35" s="130" t="s">
        <v>5</v>
      </c>
      <c r="C35" s="42"/>
      <c r="D35" s="42"/>
      <c r="E35" s="42"/>
      <c r="F35" s="43"/>
      <c r="G35" s="38"/>
      <c r="H35" s="43"/>
      <c r="I35" s="42"/>
      <c r="J35" s="178"/>
      <c r="K35" s="73"/>
      <c r="L35" s="1"/>
      <c r="M35" s="1"/>
    </row>
    <row r="36" spans="1:13" s="2" customFormat="1" ht="28.5" customHeight="1" x14ac:dyDescent="0.25">
      <c r="A36" s="128" t="s">
        <v>33</v>
      </c>
      <c r="B36" s="129" t="s">
        <v>77</v>
      </c>
      <c r="C36" s="125"/>
      <c r="D36" s="125"/>
      <c r="E36" s="141"/>
      <c r="F36" s="126"/>
      <c r="G36" s="124"/>
      <c r="H36" s="126"/>
      <c r="I36" s="142"/>
      <c r="J36" s="130" t="s">
        <v>35</v>
      </c>
      <c r="K36" s="73"/>
      <c r="L36" s="1"/>
      <c r="M36" s="1"/>
    </row>
    <row r="37" spans="1:13" ht="240.75" customHeight="1" x14ac:dyDescent="0.25">
      <c r="A37" s="81" t="s">
        <v>1</v>
      </c>
      <c r="B37" s="82" t="s">
        <v>93</v>
      </c>
      <c r="C37" s="93">
        <f>C39+C40+C38</f>
        <v>15123.26</v>
      </c>
      <c r="D37" s="94">
        <f>D39+D40+D38</f>
        <v>15123.26</v>
      </c>
      <c r="E37" s="94">
        <f>E39+E40+E38</f>
        <v>783.47</v>
      </c>
      <c r="F37" s="95">
        <f t="shared" ref="F37" si="9">E37/D37</f>
        <v>5.1799999999999999E-2</v>
      </c>
      <c r="G37" s="93">
        <f>G39+G40+G38</f>
        <v>626.77</v>
      </c>
      <c r="H37" s="95">
        <f t="shared" ref="H37" si="10">G37/D37</f>
        <v>4.1399999999999999E-2</v>
      </c>
      <c r="I37" s="94">
        <f>I39+I40+I38</f>
        <v>15123.26</v>
      </c>
      <c r="J37" s="205" t="s">
        <v>119</v>
      </c>
      <c r="K37" s="73"/>
      <c r="L37" s="1"/>
      <c r="M37" s="1"/>
    </row>
    <row r="38" spans="1:13" ht="122.25" customHeight="1" x14ac:dyDescent="0.25">
      <c r="A38" s="83"/>
      <c r="B38" s="82" t="s">
        <v>4</v>
      </c>
      <c r="C38" s="92">
        <v>5004.8900000000003</v>
      </c>
      <c r="D38" s="92">
        <v>5004.8900000000003</v>
      </c>
      <c r="E38" s="92">
        <v>171.4</v>
      </c>
      <c r="F38" s="96">
        <f>E38/D38</f>
        <v>3.4200000000000001E-2</v>
      </c>
      <c r="G38" s="90">
        <v>171.4</v>
      </c>
      <c r="H38" s="96">
        <f>G38/D38</f>
        <v>3.4200000000000001E-2</v>
      </c>
      <c r="I38" s="92">
        <f>D38</f>
        <v>5004.8900000000003</v>
      </c>
      <c r="J38" s="205"/>
      <c r="K38" s="73"/>
      <c r="L38" s="1"/>
      <c r="M38" s="1"/>
    </row>
    <row r="39" spans="1:13" ht="122.25" customHeight="1" x14ac:dyDescent="0.25">
      <c r="A39" s="84"/>
      <c r="B39" s="82" t="s">
        <v>48</v>
      </c>
      <c r="C39" s="92">
        <v>9157.09</v>
      </c>
      <c r="D39" s="92">
        <v>9157.09</v>
      </c>
      <c r="E39" s="92">
        <v>582</v>
      </c>
      <c r="F39" s="96">
        <f t="shared" ref="F39" si="11">E39/D39</f>
        <v>6.3600000000000004E-2</v>
      </c>
      <c r="G39" s="92">
        <v>425.3</v>
      </c>
      <c r="H39" s="96">
        <f t="shared" ref="H39" si="12">G39/D39</f>
        <v>4.6399999999999997E-2</v>
      </c>
      <c r="I39" s="92">
        <f>D39</f>
        <v>9157.09</v>
      </c>
      <c r="J39" s="205"/>
      <c r="K39" s="73"/>
      <c r="L39" s="1"/>
      <c r="M39" s="1"/>
    </row>
    <row r="40" spans="1:13" ht="150.75" customHeight="1" x14ac:dyDescent="0.25">
      <c r="A40" s="84"/>
      <c r="B40" s="82" t="s">
        <v>11</v>
      </c>
      <c r="C40" s="92">
        <v>961.28</v>
      </c>
      <c r="D40" s="92">
        <v>961.28</v>
      </c>
      <c r="E40" s="92">
        <v>30.07</v>
      </c>
      <c r="F40" s="96">
        <f>E40/D40</f>
        <v>3.1300000000000001E-2</v>
      </c>
      <c r="G40" s="90">
        <v>30.07</v>
      </c>
      <c r="H40" s="96">
        <f>G40/D40</f>
        <v>3.1300000000000001E-2</v>
      </c>
      <c r="I40" s="92">
        <f>D40</f>
        <v>961.28</v>
      </c>
      <c r="J40" s="205"/>
      <c r="K40" s="73"/>
      <c r="L40" s="1"/>
      <c r="M40" s="1"/>
    </row>
    <row r="41" spans="1:13" ht="122.25" customHeight="1" x14ac:dyDescent="0.25">
      <c r="A41" s="5"/>
      <c r="B41" s="82" t="s">
        <v>13</v>
      </c>
      <c r="C41" s="42"/>
      <c r="D41" s="42"/>
      <c r="E41" s="42"/>
      <c r="F41" s="43"/>
      <c r="G41" s="38"/>
      <c r="H41" s="43"/>
      <c r="I41" s="42"/>
      <c r="J41" s="205"/>
      <c r="K41" s="73"/>
      <c r="L41" s="1"/>
      <c r="M41" s="1"/>
    </row>
    <row r="42" spans="1:13" ht="153" customHeight="1" x14ac:dyDescent="0.25">
      <c r="A42" s="5"/>
      <c r="B42" s="82" t="s">
        <v>5</v>
      </c>
      <c r="C42" s="42"/>
      <c r="D42" s="42"/>
      <c r="E42" s="42"/>
      <c r="F42" s="43"/>
      <c r="G42" s="38"/>
      <c r="H42" s="43"/>
      <c r="I42" s="42"/>
      <c r="J42" s="205"/>
      <c r="K42" s="73"/>
      <c r="L42" s="1"/>
      <c r="M42" s="1"/>
    </row>
    <row r="43" spans="1:13" s="2" customFormat="1" ht="208.5" customHeight="1" x14ac:dyDescent="0.25">
      <c r="A43" s="84" t="s">
        <v>10</v>
      </c>
      <c r="B43" s="85" t="s">
        <v>94</v>
      </c>
      <c r="C43" s="94">
        <f>C44+C45+C46+C47</f>
        <v>21682.63</v>
      </c>
      <c r="D43" s="94">
        <f>D44+D45+D46+D47</f>
        <v>21682.63</v>
      </c>
      <c r="E43" s="36">
        <f>E44+E45+E46+E47+E48</f>
        <v>0</v>
      </c>
      <c r="F43" s="37">
        <f>E43/D43</f>
        <v>0</v>
      </c>
      <c r="G43" s="40">
        <f>SUM(G44:G48)</f>
        <v>0</v>
      </c>
      <c r="H43" s="37">
        <f>G43/D43</f>
        <v>0</v>
      </c>
      <c r="I43" s="93">
        <f>I44+I45+I46+I47</f>
        <v>21682.63</v>
      </c>
      <c r="J43" s="213" t="s">
        <v>96</v>
      </c>
      <c r="K43" s="73"/>
      <c r="L43" s="1"/>
      <c r="M43" s="1"/>
    </row>
    <row r="44" spans="1:13" s="3" customFormat="1" x14ac:dyDescent="0.25">
      <c r="A44" s="75"/>
      <c r="B44" s="82" t="s">
        <v>4</v>
      </c>
      <c r="C44" s="92">
        <v>4140</v>
      </c>
      <c r="D44" s="92">
        <v>4140</v>
      </c>
      <c r="E44" s="42"/>
      <c r="F44" s="43"/>
      <c r="G44" s="38">
        <v>0</v>
      </c>
      <c r="H44" s="37"/>
      <c r="I44" s="90">
        <f>D44</f>
        <v>4140</v>
      </c>
      <c r="J44" s="214"/>
      <c r="K44" s="73"/>
      <c r="L44" s="1"/>
      <c r="M44" s="1"/>
    </row>
    <row r="45" spans="1:13" s="3" customFormat="1" x14ac:dyDescent="0.25">
      <c r="A45" s="75"/>
      <c r="B45" s="82" t="s">
        <v>48</v>
      </c>
      <c r="C45" s="92">
        <v>16458.5</v>
      </c>
      <c r="D45" s="92">
        <v>16458.5</v>
      </c>
      <c r="E45" s="42">
        <v>0</v>
      </c>
      <c r="F45" s="43">
        <f>E45/D45</f>
        <v>0</v>
      </c>
      <c r="G45" s="38">
        <v>0</v>
      </c>
      <c r="H45" s="43">
        <f t="shared" ref="H45:H46" si="13">G45/D45</f>
        <v>0</v>
      </c>
      <c r="I45" s="90">
        <f>D45</f>
        <v>16458.5</v>
      </c>
      <c r="J45" s="214"/>
      <c r="K45" s="73"/>
      <c r="L45" s="1"/>
      <c r="M45" s="1"/>
    </row>
    <row r="46" spans="1:13" s="3" customFormat="1" x14ac:dyDescent="0.25">
      <c r="A46" s="75"/>
      <c r="B46" s="82" t="s">
        <v>11</v>
      </c>
      <c r="C46" s="92">
        <v>1084.1300000000001</v>
      </c>
      <c r="D46" s="92">
        <v>1084.1300000000001</v>
      </c>
      <c r="E46" s="42">
        <f>G46</f>
        <v>0</v>
      </c>
      <c r="F46" s="43">
        <f>E46/D46</f>
        <v>0</v>
      </c>
      <c r="G46" s="38">
        <v>0</v>
      </c>
      <c r="H46" s="43">
        <f t="shared" si="13"/>
        <v>0</v>
      </c>
      <c r="I46" s="90">
        <f>D46</f>
        <v>1084.1300000000001</v>
      </c>
      <c r="J46" s="214"/>
      <c r="K46" s="73"/>
      <c r="L46" s="1"/>
      <c r="M46" s="1"/>
    </row>
    <row r="47" spans="1:13" s="3" customFormat="1" x14ac:dyDescent="0.25">
      <c r="A47" s="75"/>
      <c r="B47" s="82" t="s">
        <v>13</v>
      </c>
      <c r="C47" s="42">
        <v>0</v>
      </c>
      <c r="D47" s="42">
        <v>0</v>
      </c>
      <c r="E47" s="42"/>
      <c r="F47" s="43">
        <v>0</v>
      </c>
      <c r="G47" s="44"/>
      <c r="H47" s="43"/>
      <c r="I47" s="42">
        <f>D47-G47</f>
        <v>0</v>
      </c>
      <c r="J47" s="214"/>
      <c r="K47" s="73"/>
      <c r="L47" s="1"/>
      <c r="M47" s="1"/>
    </row>
    <row r="48" spans="1:13" s="3" customFormat="1" ht="31.5" customHeight="1" x14ac:dyDescent="0.25">
      <c r="A48" s="75"/>
      <c r="B48" s="82" t="s">
        <v>5</v>
      </c>
      <c r="C48" s="42"/>
      <c r="D48" s="42"/>
      <c r="E48" s="42"/>
      <c r="F48" s="43"/>
      <c r="G48" s="38"/>
      <c r="H48" s="43"/>
      <c r="I48" s="42"/>
      <c r="J48" s="214"/>
      <c r="K48" s="73"/>
      <c r="L48" s="1"/>
      <c r="M48" s="1"/>
    </row>
    <row r="49" spans="1:13" s="3" customFormat="1" ht="199.5" customHeight="1" x14ac:dyDescent="0.25">
      <c r="A49" s="84" t="s">
        <v>34</v>
      </c>
      <c r="B49" s="89" t="s">
        <v>97</v>
      </c>
      <c r="C49" s="93">
        <f>C50+C51+C52+C53</f>
        <v>11894.17</v>
      </c>
      <c r="D49" s="93">
        <f t="shared" ref="D49:E49" si="14">D50+D51+D52+D53</f>
        <v>16225.46</v>
      </c>
      <c r="E49" s="93">
        <f t="shared" si="14"/>
        <v>5988.34</v>
      </c>
      <c r="F49" s="97">
        <f t="shared" ref="F49:F51" si="15">E49/D49</f>
        <v>0.36909999999999998</v>
      </c>
      <c r="G49" s="93">
        <f>G50+G51+G52+G53</f>
        <v>3510.99</v>
      </c>
      <c r="H49" s="97">
        <f t="shared" ref="H49:H51" si="16">G49/D49</f>
        <v>0.21640000000000001</v>
      </c>
      <c r="I49" s="93">
        <f>I50+I51+I52+I53</f>
        <v>16225.46</v>
      </c>
      <c r="J49" s="178" t="s">
        <v>118</v>
      </c>
      <c r="K49" s="73"/>
      <c r="L49" s="1"/>
      <c r="M49" s="1"/>
    </row>
    <row r="50" spans="1:13" s="3" customFormat="1" ht="44.25" customHeight="1" x14ac:dyDescent="0.25">
      <c r="A50" s="5"/>
      <c r="B50" s="82" t="s">
        <v>4</v>
      </c>
      <c r="C50" s="90">
        <v>493.1</v>
      </c>
      <c r="D50" s="90">
        <v>493.1</v>
      </c>
      <c r="E50" s="93"/>
      <c r="F50" s="97"/>
      <c r="G50" s="93"/>
      <c r="H50" s="97"/>
      <c r="I50" s="90">
        <f>230.14+262.96</f>
        <v>493.1</v>
      </c>
      <c r="J50" s="179"/>
      <c r="K50" s="73"/>
      <c r="L50" s="1"/>
      <c r="M50" s="1"/>
    </row>
    <row r="51" spans="1:13" s="3" customFormat="1" ht="44.25" customHeight="1" x14ac:dyDescent="0.25">
      <c r="A51" s="5"/>
      <c r="B51" s="82" t="s">
        <v>16</v>
      </c>
      <c r="C51" s="90">
        <v>11401.07</v>
      </c>
      <c r="D51" s="90">
        <v>15732.36</v>
      </c>
      <c r="E51" s="90">
        <v>5988.34</v>
      </c>
      <c r="F51" s="91">
        <f t="shared" si="15"/>
        <v>0.38059999999999999</v>
      </c>
      <c r="G51" s="90">
        <v>3510.99</v>
      </c>
      <c r="H51" s="91">
        <f t="shared" si="16"/>
        <v>0.22320000000000001</v>
      </c>
      <c r="I51" s="90">
        <f>896.17+5452.1+9311.4+72.69</f>
        <v>15732.36</v>
      </c>
      <c r="J51" s="179"/>
      <c r="K51" s="73"/>
      <c r="L51" s="1"/>
      <c r="M51" s="1"/>
    </row>
    <row r="52" spans="1:13" s="3" customFormat="1" ht="44.25" customHeight="1" x14ac:dyDescent="0.25">
      <c r="A52" s="5"/>
      <c r="B52" s="82" t="s">
        <v>11</v>
      </c>
      <c r="C52" s="40"/>
      <c r="D52" s="40"/>
      <c r="E52" s="40"/>
      <c r="F52" s="45"/>
      <c r="G52" s="40"/>
      <c r="H52" s="45"/>
      <c r="I52" s="40"/>
      <c r="J52" s="179"/>
      <c r="K52" s="73"/>
      <c r="L52" s="1"/>
      <c r="M52" s="1"/>
    </row>
    <row r="53" spans="1:13" s="3" customFormat="1" ht="44.25" customHeight="1" x14ac:dyDescent="0.25">
      <c r="A53" s="5"/>
      <c r="B53" s="82" t="s">
        <v>13</v>
      </c>
      <c r="C53" s="40"/>
      <c r="D53" s="40"/>
      <c r="E53" s="40"/>
      <c r="F53" s="45"/>
      <c r="G53" s="40"/>
      <c r="H53" s="45"/>
      <c r="I53" s="40"/>
      <c r="J53" s="179"/>
      <c r="K53" s="73"/>
      <c r="L53" s="1"/>
      <c r="M53" s="1"/>
    </row>
    <row r="54" spans="1:13" s="3" customFormat="1" ht="44.25" customHeight="1" x14ac:dyDescent="0.25">
      <c r="A54" s="5"/>
      <c r="B54" s="82" t="s">
        <v>5</v>
      </c>
      <c r="C54" s="38"/>
      <c r="D54" s="38"/>
      <c r="E54" s="38"/>
      <c r="F54" s="39"/>
      <c r="G54" s="38"/>
      <c r="H54" s="39"/>
      <c r="I54" s="38"/>
      <c r="J54" s="179"/>
      <c r="K54" s="73"/>
      <c r="L54" s="1"/>
      <c r="M54" s="1"/>
    </row>
    <row r="55" spans="1:13" s="46" customFormat="1" ht="269.25" customHeight="1" x14ac:dyDescent="0.25">
      <c r="A55" s="84" t="s">
        <v>17</v>
      </c>
      <c r="B55" s="101" t="s">
        <v>101</v>
      </c>
      <c r="C55" s="93">
        <f>C56+C57+C58+C59+C60</f>
        <v>2104</v>
      </c>
      <c r="D55" s="93">
        <f>D56+D57+D58+D59+D60</f>
        <v>2104</v>
      </c>
      <c r="E55" s="93">
        <f>E56+E57+E58+E59+E60</f>
        <v>2013.5</v>
      </c>
      <c r="F55" s="97">
        <f>E55/D55</f>
        <v>0.95699999999999996</v>
      </c>
      <c r="G55" s="93">
        <f>G56+G57+G58+G59+G60</f>
        <v>1985.37</v>
      </c>
      <c r="H55" s="97">
        <f>G55/D55</f>
        <v>0.94359999999999999</v>
      </c>
      <c r="I55" s="93">
        <f>I56+I57+I58+I59+I60</f>
        <v>2104</v>
      </c>
      <c r="J55" s="178" t="s">
        <v>121</v>
      </c>
      <c r="K55" s="73"/>
      <c r="L55" s="1"/>
      <c r="M55" s="1"/>
    </row>
    <row r="56" spans="1:13" s="3" customFormat="1" x14ac:dyDescent="0.25">
      <c r="A56" s="84"/>
      <c r="B56" s="102" t="s">
        <v>4</v>
      </c>
      <c r="C56" s="90">
        <v>0</v>
      </c>
      <c r="D56" s="90">
        <v>0</v>
      </c>
      <c r="E56" s="90">
        <v>0</v>
      </c>
      <c r="F56" s="91"/>
      <c r="G56" s="90">
        <v>0</v>
      </c>
      <c r="H56" s="91"/>
      <c r="I56" s="90">
        <v>0</v>
      </c>
      <c r="J56" s="179"/>
      <c r="K56" s="73"/>
      <c r="L56" s="1"/>
      <c r="M56" s="1"/>
    </row>
    <row r="57" spans="1:13" s="3" customFormat="1" x14ac:dyDescent="0.25">
      <c r="A57" s="84"/>
      <c r="B57" s="102" t="s">
        <v>48</v>
      </c>
      <c r="C57" s="90">
        <v>2104</v>
      </c>
      <c r="D57" s="90">
        <v>2104</v>
      </c>
      <c r="E57" s="90">
        <v>2013.5</v>
      </c>
      <c r="F57" s="91">
        <f t="shared" ref="F57" si="17">E57/D57</f>
        <v>0.95699999999999996</v>
      </c>
      <c r="G57" s="90">
        <v>1985.37</v>
      </c>
      <c r="H57" s="91">
        <f t="shared" ref="H57" si="18">G57/D57</f>
        <v>0.94359999999999999</v>
      </c>
      <c r="I57" s="90">
        <f>D57</f>
        <v>2104</v>
      </c>
      <c r="J57" s="179"/>
      <c r="K57" s="73"/>
      <c r="L57" s="1"/>
      <c r="M57" s="1"/>
    </row>
    <row r="58" spans="1:13" s="3" customFormat="1" x14ac:dyDescent="0.25">
      <c r="A58" s="84"/>
      <c r="B58" s="102" t="s">
        <v>11</v>
      </c>
      <c r="C58" s="90">
        <v>0</v>
      </c>
      <c r="D58" s="90">
        <v>0</v>
      </c>
      <c r="E58" s="38">
        <f>G58</f>
        <v>0</v>
      </c>
      <c r="F58" s="39"/>
      <c r="G58" s="90">
        <v>0</v>
      </c>
      <c r="H58" s="91"/>
      <c r="I58" s="90">
        <v>0</v>
      </c>
      <c r="J58" s="179"/>
      <c r="K58" s="73"/>
      <c r="L58" s="1"/>
      <c r="M58" s="1"/>
    </row>
    <row r="59" spans="1:13" s="3" customFormat="1" x14ac:dyDescent="0.25">
      <c r="A59" s="84"/>
      <c r="B59" s="102" t="s">
        <v>13</v>
      </c>
      <c r="C59" s="90"/>
      <c r="D59" s="90"/>
      <c r="E59" s="38"/>
      <c r="F59" s="39"/>
      <c r="G59" s="90"/>
      <c r="H59" s="91"/>
      <c r="I59" s="90"/>
      <c r="J59" s="179"/>
      <c r="K59" s="73"/>
      <c r="L59" s="1"/>
      <c r="M59" s="1"/>
    </row>
    <row r="60" spans="1:13" s="3" customFormat="1" x14ac:dyDescent="0.25">
      <c r="A60" s="84"/>
      <c r="B60" s="82" t="s">
        <v>5</v>
      </c>
      <c r="C60" s="90"/>
      <c r="D60" s="90"/>
      <c r="E60" s="38"/>
      <c r="F60" s="39"/>
      <c r="G60" s="90"/>
      <c r="H60" s="91"/>
      <c r="I60" s="90"/>
      <c r="J60" s="179"/>
      <c r="K60" s="73"/>
      <c r="L60" s="1"/>
      <c r="M60" s="1"/>
    </row>
    <row r="61" spans="1:13" s="53" customFormat="1" ht="36.75" customHeight="1" x14ac:dyDescent="0.25">
      <c r="A61" s="128" t="s">
        <v>18</v>
      </c>
      <c r="B61" s="151" t="s">
        <v>78</v>
      </c>
      <c r="C61" s="124"/>
      <c r="D61" s="124"/>
      <c r="E61" s="150"/>
      <c r="F61" s="127"/>
      <c r="G61" s="124"/>
      <c r="H61" s="127"/>
      <c r="I61" s="148"/>
      <c r="J61" s="130" t="s">
        <v>35</v>
      </c>
      <c r="K61" s="73"/>
      <c r="L61" s="1"/>
      <c r="M61" s="1"/>
    </row>
    <row r="62" spans="1:13" s="47" customFormat="1" ht="288" customHeight="1" x14ac:dyDescent="0.25">
      <c r="A62" s="160" t="s">
        <v>19</v>
      </c>
      <c r="B62" s="174" t="s">
        <v>109</v>
      </c>
      <c r="C62" s="173">
        <f>SUM(C64:C67)</f>
        <v>1412247.85</v>
      </c>
      <c r="D62" s="175">
        <f>SUM(D64:D67)</f>
        <v>1412252.29</v>
      </c>
      <c r="E62" s="162">
        <f>SUM(E64:E67)</f>
        <v>119564.7</v>
      </c>
      <c r="F62" s="164">
        <f>E62/D62</f>
        <v>8.4699999999999998E-2</v>
      </c>
      <c r="G62" s="175">
        <f t="shared" ref="G62" si="19">SUM(G64:G68)</f>
        <v>119559.08</v>
      </c>
      <c r="H62" s="176">
        <f>G62/D62</f>
        <v>8.4699999999999998E-2</v>
      </c>
      <c r="I62" s="173">
        <f>SUM(I64:I67)</f>
        <v>1392634.25</v>
      </c>
      <c r="J62" s="215"/>
      <c r="K62" s="73"/>
      <c r="L62" s="1"/>
      <c r="M62" s="1"/>
    </row>
    <row r="63" spans="1:13" s="47" customFormat="1" ht="256.5" customHeight="1" x14ac:dyDescent="0.25">
      <c r="A63" s="161"/>
      <c r="B63" s="174"/>
      <c r="C63" s="173"/>
      <c r="D63" s="175"/>
      <c r="E63" s="163"/>
      <c r="F63" s="165"/>
      <c r="G63" s="175"/>
      <c r="H63" s="176"/>
      <c r="I63" s="173"/>
      <c r="J63" s="215"/>
      <c r="K63" s="73"/>
      <c r="L63" s="1"/>
      <c r="M63" s="1"/>
    </row>
    <row r="64" spans="1:13" s="6" customFormat="1" x14ac:dyDescent="0.25">
      <c r="A64" s="5"/>
      <c r="B64" s="104" t="s">
        <v>4</v>
      </c>
      <c r="C64" s="90">
        <f t="shared" ref="C64:E68" si="20">C70+C118</f>
        <v>31334.73</v>
      </c>
      <c r="D64" s="92">
        <f t="shared" si="20"/>
        <v>31334.73</v>
      </c>
      <c r="E64" s="92">
        <f t="shared" si="20"/>
        <v>5329.04</v>
      </c>
      <c r="F64" s="96">
        <f t="shared" ref="F64:F66" si="21">E64/D64</f>
        <v>0.1701</v>
      </c>
      <c r="G64" s="92">
        <f>G70+G118</f>
        <v>5329.04</v>
      </c>
      <c r="H64" s="96">
        <f t="shared" ref="H64:H66" si="22">G64/D64</f>
        <v>0.1701</v>
      </c>
      <c r="I64" s="92">
        <f>I70+I118</f>
        <v>31334.73</v>
      </c>
      <c r="J64" s="215"/>
      <c r="K64" s="73"/>
      <c r="L64" s="1"/>
      <c r="M64" s="1"/>
    </row>
    <row r="65" spans="1:13" s="6" customFormat="1" x14ac:dyDescent="0.25">
      <c r="A65" s="5"/>
      <c r="B65" s="104" t="s">
        <v>36</v>
      </c>
      <c r="C65" s="90">
        <f t="shared" si="20"/>
        <v>1213706.69</v>
      </c>
      <c r="D65" s="92">
        <f t="shared" si="20"/>
        <v>1213706.69</v>
      </c>
      <c r="E65" s="92">
        <f>E71+E119</f>
        <v>101925.44</v>
      </c>
      <c r="F65" s="96">
        <f t="shared" si="21"/>
        <v>8.4000000000000005E-2</v>
      </c>
      <c r="G65" s="92">
        <f>G71+G119</f>
        <v>101919.82</v>
      </c>
      <c r="H65" s="96">
        <f t="shared" si="22"/>
        <v>8.4000000000000005E-2</v>
      </c>
      <c r="I65" s="92">
        <f>I71+I119</f>
        <v>1198993.1599999999</v>
      </c>
      <c r="J65" s="215"/>
      <c r="K65" s="73"/>
      <c r="L65" s="1"/>
      <c r="M65" s="1"/>
    </row>
    <row r="66" spans="1:13" s="6" customFormat="1" x14ac:dyDescent="0.25">
      <c r="A66" s="5"/>
      <c r="B66" s="104" t="s">
        <v>11</v>
      </c>
      <c r="C66" s="90">
        <f t="shared" si="20"/>
        <v>167206.43</v>
      </c>
      <c r="D66" s="92">
        <f t="shared" si="20"/>
        <v>167210.87</v>
      </c>
      <c r="E66" s="92">
        <f t="shared" si="20"/>
        <v>12310.22</v>
      </c>
      <c r="F66" s="96">
        <f t="shared" si="21"/>
        <v>7.3599999999999999E-2</v>
      </c>
      <c r="G66" s="92">
        <f>G72+G120</f>
        <v>12310.22</v>
      </c>
      <c r="H66" s="96">
        <f t="shared" si="22"/>
        <v>7.3599999999999999E-2</v>
      </c>
      <c r="I66" s="92">
        <f>I72+I120</f>
        <v>162306.35999999999</v>
      </c>
      <c r="J66" s="215"/>
      <c r="K66" s="73"/>
      <c r="L66" s="1"/>
      <c r="M66" s="1"/>
    </row>
    <row r="67" spans="1:13" s="6" customFormat="1" hidden="1" x14ac:dyDescent="0.25">
      <c r="A67" s="5"/>
      <c r="B67" s="104" t="s">
        <v>13</v>
      </c>
      <c r="C67" s="90">
        <f t="shared" si="20"/>
        <v>0</v>
      </c>
      <c r="D67" s="92">
        <f t="shared" si="20"/>
        <v>0</v>
      </c>
      <c r="E67" s="92">
        <f t="shared" si="20"/>
        <v>0</v>
      </c>
      <c r="F67" s="96">
        <v>0</v>
      </c>
      <c r="G67" s="92"/>
      <c r="H67" s="96">
        <v>0</v>
      </c>
      <c r="I67" s="42">
        <f>I73+I121</f>
        <v>0</v>
      </c>
      <c r="J67" s="215"/>
      <c r="K67" s="73"/>
      <c r="L67" s="1"/>
      <c r="M67" s="1"/>
    </row>
    <row r="68" spans="1:13" s="6" customFormat="1" hidden="1" collapsed="1" x14ac:dyDescent="0.25">
      <c r="A68" s="5"/>
      <c r="B68" s="104" t="s">
        <v>5</v>
      </c>
      <c r="C68" s="90">
        <f t="shared" si="20"/>
        <v>0</v>
      </c>
      <c r="D68" s="92">
        <f t="shared" si="20"/>
        <v>0</v>
      </c>
      <c r="E68" s="92">
        <f t="shared" si="20"/>
        <v>0</v>
      </c>
      <c r="F68" s="96"/>
      <c r="G68" s="92"/>
      <c r="H68" s="96"/>
      <c r="I68" s="42">
        <f>I74+I122</f>
        <v>0</v>
      </c>
      <c r="J68" s="215"/>
      <c r="K68" s="73"/>
      <c r="L68" s="1"/>
      <c r="M68" s="1"/>
    </row>
    <row r="69" spans="1:13" s="48" customFormat="1" x14ac:dyDescent="0.25">
      <c r="A69" s="111" t="s">
        <v>38</v>
      </c>
      <c r="B69" s="112" t="s">
        <v>74</v>
      </c>
      <c r="C69" s="113">
        <f>SUM(C70:C74)</f>
        <v>1373551.44</v>
      </c>
      <c r="D69" s="113">
        <f>SUM(D70:D74)</f>
        <v>1373551.44</v>
      </c>
      <c r="E69" s="113">
        <f>SUM(E70:E74)</f>
        <v>111911.03999999999</v>
      </c>
      <c r="F69" s="114">
        <f>E69/D69</f>
        <v>8.1500000000000003E-2</v>
      </c>
      <c r="G69" s="113">
        <f>SUM(G70:G74)</f>
        <v>111911.03999999999</v>
      </c>
      <c r="H69" s="114">
        <f>G69/D69</f>
        <v>8.1500000000000003E-2</v>
      </c>
      <c r="I69" s="113">
        <f>SUM(I70:I74)</f>
        <v>1353933.4</v>
      </c>
      <c r="J69" s="218"/>
      <c r="K69" s="73"/>
      <c r="L69" s="1"/>
      <c r="M69" s="1"/>
    </row>
    <row r="70" spans="1:13" s="7" customFormat="1" x14ac:dyDescent="0.25">
      <c r="A70" s="76"/>
      <c r="B70" s="104" t="s">
        <v>4</v>
      </c>
      <c r="C70" s="92">
        <f>C100+C76</f>
        <v>0</v>
      </c>
      <c r="D70" s="92">
        <f t="shared" ref="C70:I72" si="23">D100+D76</f>
        <v>0</v>
      </c>
      <c r="E70" s="92">
        <f t="shared" si="23"/>
        <v>0</v>
      </c>
      <c r="F70" s="96">
        <f t="shared" si="23"/>
        <v>0</v>
      </c>
      <c r="G70" s="92">
        <f t="shared" si="23"/>
        <v>0</v>
      </c>
      <c r="H70" s="96">
        <f t="shared" si="23"/>
        <v>0</v>
      </c>
      <c r="I70" s="92">
        <f t="shared" si="23"/>
        <v>0</v>
      </c>
      <c r="J70" s="218"/>
      <c r="K70" s="73"/>
      <c r="L70" s="1"/>
      <c r="M70" s="1"/>
    </row>
    <row r="71" spans="1:13" s="7" customFormat="1" x14ac:dyDescent="0.25">
      <c r="A71" s="76"/>
      <c r="B71" s="104" t="s">
        <v>47</v>
      </c>
      <c r="C71" s="92">
        <f t="shared" si="23"/>
        <v>1206604.8</v>
      </c>
      <c r="D71" s="92">
        <f t="shared" si="23"/>
        <v>1206604.8</v>
      </c>
      <c r="E71" s="92">
        <f t="shared" si="23"/>
        <v>99600.82</v>
      </c>
      <c r="F71" s="96">
        <f t="shared" si="23"/>
        <v>8.8800000000000004E-2</v>
      </c>
      <c r="G71" s="92">
        <f t="shared" si="23"/>
        <v>99600.82</v>
      </c>
      <c r="H71" s="96">
        <f t="shared" si="23"/>
        <v>8.8800000000000004E-2</v>
      </c>
      <c r="I71" s="92">
        <f t="shared" si="23"/>
        <v>1191891.27</v>
      </c>
      <c r="J71" s="218"/>
      <c r="K71" s="73"/>
      <c r="L71" s="1"/>
      <c r="M71" s="1"/>
    </row>
    <row r="72" spans="1:13" s="7" customFormat="1" x14ac:dyDescent="0.25">
      <c r="A72" s="76"/>
      <c r="B72" s="104" t="s">
        <v>11</v>
      </c>
      <c r="C72" s="92">
        <f t="shared" si="23"/>
        <v>166946.64000000001</v>
      </c>
      <c r="D72" s="92">
        <f t="shared" si="23"/>
        <v>166946.64000000001</v>
      </c>
      <c r="E72" s="92">
        <f t="shared" si="23"/>
        <v>12310.22</v>
      </c>
      <c r="F72" s="96">
        <f t="shared" si="23"/>
        <v>8.8800000000000004E-2</v>
      </c>
      <c r="G72" s="92">
        <f t="shared" si="23"/>
        <v>12310.22</v>
      </c>
      <c r="H72" s="96">
        <f t="shared" si="23"/>
        <v>8.8800000000000004E-2</v>
      </c>
      <c r="I72" s="92">
        <f t="shared" si="23"/>
        <v>162042.13</v>
      </c>
      <c r="J72" s="218"/>
      <c r="K72" s="73"/>
      <c r="L72" s="1"/>
      <c r="M72" s="1"/>
    </row>
    <row r="73" spans="1:13" s="7" customFormat="1" hidden="1" x14ac:dyDescent="0.25">
      <c r="A73" s="76"/>
      <c r="B73" s="104" t="s">
        <v>13</v>
      </c>
      <c r="C73" s="92"/>
      <c r="D73" s="92"/>
      <c r="E73" s="92"/>
      <c r="F73" s="96">
        <v>0</v>
      </c>
      <c r="G73" s="92"/>
      <c r="H73" s="96">
        <v>0</v>
      </c>
      <c r="I73" s="42"/>
      <c r="J73" s="218"/>
      <c r="K73" s="73"/>
      <c r="L73" s="1"/>
      <c r="M73" s="1"/>
    </row>
    <row r="74" spans="1:13" s="7" customFormat="1" hidden="1" x14ac:dyDescent="0.25">
      <c r="A74" s="76"/>
      <c r="B74" s="104" t="s">
        <v>5</v>
      </c>
      <c r="C74" s="92">
        <f t="shared" ref="C74:I74" si="24">C80+C104</f>
        <v>0</v>
      </c>
      <c r="D74" s="92">
        <f t="shared" si="24"/>
        <v>0</v>
      </c>
      <c r="E74" s="42">
        <f t="shared" si="24"/>
        <v>0</v>
      </c>
      <c r="F74" s="43">
        <f t="shared" si="24"/>
        <v>0</v>
      </c>
      <c r="G74" s="42">
        <f t="shared" si="24"/>
        <v>0</v>
      </c>
      <c r="H74" s="43">
        <f t="shared" si="24"/>
        <v>0</v>
      </c>
      <c r="I74" s="42">
        <f t="shared" si="24"/>
        <v>0</v>
      </c>
      <c r="J74" s="218"/>
      <c r="K74" s="73"/>
      <c r="L74" s="1"/>
      <c r="M74" s="1"/>
    </row>
    <row r="75" spans="1:13" s="48" customFormat="1" ht="90" customHeight="1" x14ac:dyDescent="0.25">
      <c r="A75" s="111" t="s">
        <v>39</v>
      </c>
      <c r="B75" s="112" t="s">
        <v>69</v>
      </c>
      <c r="C75" s="113">
        <f>SUM(C76:C80)</f>
        <v>1260295.3</v>
      </c>
      <c r="D75" s="113">
        <f>SUM(D76:D80)</f>
        <v>1260295.3</v>
      </c>
      <c r="E75" s="113">
        <f>SUM(E76:E80)</f>
        <v>111911.03999999999</v>
      </c>
      <c r="F75" s="114">
        <f>E75/D75</f>
        <v>8.8800000000000004E-2</v>
      </c>
      <c r="G75" s="113">
        <f>SUM(G76:G80)</f>
        <v>111911.03999999999</v>
      </c>
      <c r="H75" s="114">
        <f>G75/D75</f>
        <v>8.8800000000000004E-2</v>
      </c>
      <c r="I75" s="113">
        <f>SUM(I76:I80)</f>
        <v>1260295.3</v>
      </c>
      <c r="J75" s="8"/>
      <c r="K75" s="73"/>
      <c r="L75" s="1"/>
      <c r="M75" s="1"/>
    </row>
    <row r="76" spans="1:13" s="7" customFormat="1" x14ac:dyDescent="0.25">
      <c r="A76" s="115"/>
      <c r="B76" s="100" t="s">
        <v>4</v>
      </c>
      <c r="C76" s="92"/>
      <c r="D76" s="94"/>
      <c r="E76" s="92"/>
      <c r="F76" s="114"/>
      <c r="G76" s="92"/>
      <c r="H76" s="114"/>
      <c r="I76" s="92"/>
      <c r="J76" s="71"/>
      <c r="K76" s="73"/>
      <c r="L76" s="1"/>
      <c r="M76" s="1"/>
    </row>
    <row r="77" spans="1:13" s="7" customFormat="1" x14ac:dyDescent="0.25">
      <c r="A77" s="115"/>
      <c r="B77" s="100" t="s">
        <v>47</v>
      </c>
      <c r="C77" s="92">
        <f>C89+C83+C95</f>
        <v>1121662.7</v>
      </c>
      <c r="D77" s="92">
        <f>D89+D83+D95</f>
        <v>1121662.7</v>
      </c>
      <c r="E77" s="92">
        <f>E83+E89+E95</f>
        <v>99600.82</v>
      </c>
      <c r="F77" s="114">
        <f t="shared" ref="F77:F78" si="25">E77/D77</f>
        <v>8.8800000000000004E-2</v>
      </c>
      <c r="G77" s="92">
        <f>G89+G83+G95</f>
        <v>99600.82</v>
      </c>
      <c r="H77" s="114">
        <f t="shared" ref="H77:H78" si="26">G77/D77</f>
        <v>8.8800000000000004E-2</v>
      </c>
      <c r="I77" s="92">
        <f>I89+I83+I95</f>
        <v>1121662.7</v>
      </c>
      <c r="J77" s="71"/>
      <c r="K77" s="73"/>
      <c r="L77" s="1"/>
      <c r="M77" s="1"/>
    </row>
    <row r="78" spans="1:13" s="7" customFormat="1" x14ac:dyDescent="0.25">
      <c r="A78" s="115"/>
      <c r="B78" s="100" t="s">
        <v>37</v>
      </c>
      <c r="C78" s="92">
        <f>C90+C84+C96</f>
        <v>138632.6</v>
      </c>
      <c r="D78" s="92">
        <f>D90+D84+D96</f>
        <v>138632.6</v>
      </c>
      <c r="E78" s="92">
        <f>E90+E84+E96</f>
        <v>12310.22</v>
      </c>
      <c r="F78" s="114">
        <f t="shared" si="25"/>
        <v>8.8800000000000004E-2</v>
      </c>
      <c r="G78" s="92">
        <f>G90+G84+G96</f>
        <v>12310.22</v>
      </c>
      <c r="H78" s="114">
        <f t="shared" si="26"/>
        <v>8.8800000000000004E-2</v>
      </c>
      <c r="I78" s="92">
        <f>I90+I84+I96</f>
        <v>138632.6</v>
      </c>
      <c r="J78" s="71"/>
      <c r="K78" s="73"/>
      <c r="L78" s="1"/>
      <c r="M78" s="1"/>
    </row>
    <row r="79" spans="1:13" s="7" customFormat="1" hidden="1" x14ac:dyDescent="0.25">
      <c r="A79" s="115"/>
      <c r="B79" s="100" t="s">
        <v>13</v>
      </c>
      <c r="C79" s="92"/>
      <c r="D79" s="92"/>
      <c r="E79" s="92"/>
      <c r="F79" s="96"/>
      <c r="G79" s="92"/>
      <c r="H79" s="96"/>
      <c r="I79" s="92"/>
      <c r="J79" s="71"/>
      <c r="K79" s="73"/>
      <c r="L79" s="1"/>
      <c r="M79" s="1"/>
    </row>
    <row r="80" spans="1:13" s="7" customFormat="1" hidden="1" x14ac:dyDescent="0.25">
      <c r="A80" s="115"/>
      <c r="B80" s="100" t="s">
        <v>5</v>
      </c>
      <c r="C80" s="92"/>
      <c r="D80" s="94"/>
      <c r="E80" s="92"/>
      <c r="F80" s="96"/>
      <c r="G80" s="92"/>
      <c r="H80" s="96"/>
      <c r="I80" s="92"/>
      <c r="J80" s="71"/>
      <c r="K80" s="73"/>
      <c r="L80" s="1"/>
      <c r="M80" s="1"/>
    </row>
    <row r="81" spans="1:13" s="48" customFormat="1" ht="50.25" customHeight="1" x14ac:dyDescent="0.25">
      <c r="A81" s="105" t="s">
        <v>56</v>
      </c>
      <c r="B81" s="106" t="s">
        <v>71</v>
      </c>
      <c r="C81" s="107">
        <f>SUM(C82:C86)</f>
        <v>1198440.2</v>
      </c>
      <c r="D81" s="107">
        <f>SUM(D82:D86)</f>
        <v>1198440.2</v>
      </c>
      <c r="E81" s="107">
        <f>SUM(E82:E86)</f>
        <v>103343.03999999999</v>
      </c>
      <c r="F81" s="109">
        <f>E81/D81</f>
        <v>8.6199999999999999E-2</v>
      </c>
      <c r="G81" s="107">
        <f>SUM(G82:G86)</f>
        <v>103343.03999999999</v>
      </c>
      <c r="H81" s="109">
        <f>G81/D81</f>
        <v>8.6199999999999999E-2</v>
      </c>
      <c r="I81" s="107">
        <f>SUM(I82:I86)</f>
        <v>1198440.2</v>
      </c>
      <c r="J81" s="219" t="s">
        <v>105</v>
      </c>
      <c r="K81" s="73"/>
      <c r="L81" s="1"/>
      <c r="M81" s="1"/>
    </row>
    <row r="82" spans="1:13" s="7" customFormat="1" x14ac:dyDescent="0.25">
      <c r="A82" s="108"/>
      <c r="B82" s="100" t="s">
        <v>4</v>
      </c>
      <c r="C82" s="92"/>
      <c r="D82" s="94"/>
      <c r="E82" s="92"/>
      <c r="F82" s="96"/>
      <c r="G82" s="92"/>
      <c r="H82" s="96"/>
      <c r="I82" s="92"/>
      <c r="J82" s="220"/>
      <c r="K82" s="73"/>
      <c r="L82" s="1"/>
      <c r="M82" s="1"/>
    </row>
    <row r="83" spans="1:13" s="7" customFormat="1" x14ac:dyDescent="0.25">
      <c r="A83" s="108"/>
      <c r="B83" s="100" t="s">
        <v>47</v>
      </c>
      <c r="C83" s="92">
        <f>224309.2+842302.5</f>
        <v>1066611.7</v>
      </c>
      <c r="D83" s="92">
        <f>224309.2+842302.5</f>
        <v>1066611.7</v>
      </c>
      <c r="E83" s="92">
        <v>91975.3</v>
      </c>
      <c r="F83" s="96">
        <f>E83/D83</f>
        <v>8.6199999999999999E-2</v>
      </c>
      <c r="G83" s="92">
        <f>18395.06+73580.24</f>
        <v>91975.3</v>
      </c>
      <c r="H83" s="96">
        <f>G83/D83</f>
        <v>8.6199999999999999E-2</v>
      </c>
      <c r="I83" s="92">
        <v>1066611.7</v>
      </c>
      <c r="J83" s="220"/>
      <c r="K83" s="73"/>
      <c r="L83" s="1"/>
      <c r="M83" s="1"/>
    </row>
    <row r="84" spans="1:13" s="7" customFormat="1" x14ac:dyDescent="0.25">
      <c r="A84" s="108"/>
      <c r="B84" s="100" t="s">
        <v>37</v>
      </c>
      <c r="C84" s="92">
        <f>27723.7+104104.8</f>
        <v>131828.5</v>
      </c>
      <c r="D84" s="92">
        <f>27723.7+104104.8</f>
        <v>131828.5</v>
      </c>
      <c r="E84" s="92">
        <v>11367.74</v>
      </c>
      <c r="F84" s="96">
        <f>E84/D84</f>
        <v>8.6199999999999999E-2</v>
      </c>
      <c r="G84" s="92">
        <f>9094.19+2273.55</f>
        <v>11367.74</v>
      </c>
      <c r="H84" s="96">
        <f>G84/D84</f>
        <v>8.6199999999999999E-2</v>
      </c>
      <c r="I84" s="92">
        <v>131828.5</v>
      </c>
      <c r="J84" s="220"/>
      <c r="K84" s="73"/>
      <c r="L84" s="1"/>
      <c r="M84" s="1"/>
    </row>
    <row r="85" spans="1:13" s="7" customFormat="1" hidden="1" x14ac:dyDescent="0.25">
      <c r="A85" s="108"/>
      <c r="B85" s="100" t="s">
        <v>13</v>
      </c>
      <c r="C85" s="92"/>
      <c r="D85" s="92"/>
      <c r="E85" s="42"/>
      <c r="F85" s="43"/>
      <c r="G85" s="42"/>
      <c r="H85" s="43"/>
      <c r="I85" s="42"/>
      <c r="J85" s="220"/>
      <c r="K85" s="73"/>
      <c r="L85" s="1"/>
      <c r="M85" s="1"/>
    </row>
    <row r="86" spans="1:13" s="7" customFormat="1" hidden="1" x14ac:dyDescent="0.25">
      <c r="A86" s="108"/>
      <c r="B86" s="100" t="s">
        <v>5</v>
      </c>
      <c r="C86" s="92"/>
      <c r="D86" s="94"/>
      <c r="E86" s="42"/>
      <c r="F86" s="43"/>
      <c r="G86" s="42"/>
      <c r="H86" s="43"/>
      <c r="I86" s="42"/>
      <c r="J86" s="221"/>
      <c r="K86" s="73"/>
      <c r="L86" s="1"/>
      <c r="M86" s="1"/>
    </row>
    <row r="87" spans="1:13" s="48" customFormat="1" ht="40.5" x14ac:dyDescent="0.25">
      <c r="A87" s="105" t="s">
        <v>57</v>
      </c>
      <c r="B87" s="110" t="s">
        <v>88</v>
      </c>
      <c r="C87" s="107">
        <v>12139.1</v>
      </c>
      <c r="D87" s="107">
        <f>SUM(D88:D92)</f>
        <v>30960.9</v>
      </c>
      <c r="E87" s="107">
        <f>SUM(E88:E92)</f>
        <v>8568</v>
      </c>
      <c r="F87" s="109">
        <f>E87/D87</f>
        <v>0.2767</v>
      </c>
      <c r="G87" s="107">
        <f>SUM(G88:G92)</f>
        <v>8568</v>
      </c>
      <c r="H87" s="96">
        <f t="shared" ref="H87:H90" si="27">G87/D87</f>
        <v>0.2767</v>
      </c>
      <c r="I87" s="107">
        <f>SUM(I88:I92)</f>
        <v>30960.9</v>
      </c>
      <c r="J87" s="168" t="s">
        <v>91</v>
      </c>
      <c r="K87" s="73"/>
      <c r="L87" s="1"/>
      <c r="M87" s="1"/>
    </row>
    <row r="88" spans="1:13" s="7" customFormat="1" x14ac:dyDescent="0.25">
      <c r="A88" s="108"/>
      <c r="B88" s="100" t="s">
        <v>4</v>
      </c>
      <c r="C88" s="92"/>
      <c r="D88" s="94"/>
      <c r="E88" s="92"/>
      <c r="F88" s="96"/>
      <c r="G88" s="92"/>
      <c r="H88" s="96"/>
      <c r="I88" s="92"/>
      <c r="J88" s="169"/>
      <c r="K88" s="73"/>
      <c r="L88" s="1"/>
      <c r="M88" s="1"/>
    </row>
    <row r="89" spans="1:13" s="7" customFormat="1" x14ac:dyDescent="0.25">
      <c r="A89" s="108"/>
      <c r="B89" s="100" t="s">
        <v>47</v>
      </c>
      <c r="C89" s="92">
        <v>27555.200000000001</v>
      </c>
      <c r="D89" s="92">
        <v>27555.200000000001</v>
      </c>
      <c r="E89" s="92">
        <v>7625.52</v>
      </c>
      <c r="F89" s="96">
        <f>E89/D89</f>
        <v>0.2767</v>
      </c>
      <c r="G89" s="92">
        <v>7625.52</v>
      </c>
      <c r="H89" s="96">
        <f>G89/D89</f>
        <v>0.2767</v>
      </c>
      <c r="I89" s="92">
        <v>27555.200000000001</v>
      </c>
      <c r="J89" s="169"/>
      <c r="K89" s="73"/>
      <c r="L89" s="1"/>
      <c r="M89" s="1"/>
    </row>
    <row r="90" spans="1:13" s="7" customFormat="1" x14ac:dyDescent="0.25">
      <c r="A90" s="108"/>
      <c r="B90" s="100" t="s">
        <v>37</v>
      </c>
      <c r="C90" s="92">
        <v>3405.7</v>
      </c>
      <c r="D90" s="92">
        <v>3405.7</v>
      </c>
      <c r="E90" s="92">
        <v>942.48</v>
      </c>
      <c r="F90" s="96">
        <f>E90/D90</f>
        <v>0.2767</v>
      </c>
      <c r="G90" s="92">
        <v>942.48</v>
      </c>
      <c r="H90" s="96">
        <f t="shared" si="27"/>
        <v>0.2767</v>
      </c>
      <c r="I90" s="92">
        <v>3405.7</v>
      </c>
      <c r="J90" s="169"/>
      <c r="K90" s="73"/>
      <c r="L90" s="1"/>
      <c r="M90" s="1"/>
    </row>
    <row r="91" spans="1:13" s="7" customFormat="1" hidden="1" x14ac:dyDescent="0.25">
      <c r="A91" s="108"/>
      <c r="B91" s="100" t="s">
        <v>13</v>
      </c>
      <c r="C91" s="92"/>
      <c r="D91" s="92"/>
      <c r="E91" s="92"/>
      <c r="F91" s="96"/>
      <c r="G91" s="92"/>
      <c r="H91" s="96"/>
      <c r="I91" s="92">
        <v>0</v>
      </c>
      <c r="J91" s="169"/>
      <c r="K91" s="73"/>
      <c r="L91" s="1"/>
      <c r="M91" s="1"/>
    </row>
    <row r="92" spans="1:13" s="7" customFormat="1" hidden="1" x14ac:dyDescent="0.25">
      <c r="A92" s="77"/>
      <c r="B92" s="100" t="s">
        <v>5</v>
      </c>
      <c r="C92" s="42"/>
      <c r="D92" s="36"/>
      <c r="E92" s="42"/>
      <c r="F92" s="43"/>
      <c r="G92" s="42"/>
      <c r="H92" s="43"/>
      <c r="I92" s="42"/>
      <c r="J92" s="170"/>
      <c r="K92" s="73"/>
      <c r="L92" s="1"/>
      <c r="M92" s="1"/>
    </row>
    <row r="93" spans="1:13" s="7" customFormat="1" ht="75" customHeight="1" x14ac:dyDescent="0.25">
      <c r="A93" s="105" t="s">
        <v>89</v>
      </c>
      <c r="B93" s="110" t="s">
        <v>90</v>
      </c>
      <c r="C93" s="107">
        <v>12139.1</v>
      </c>
      <c r="D93" s="107">
        <f>SUM(D94:D98)</f>
        <v>30894.2</v>
      </c>
      <c r="E93" s="69">
        <f>SUM(E94:E98)</f>
        <v>0</v>
      </c>
      <c r="F93" s="70">
        <f>E93/D93</f>
        <v>0</v>
      </c>
      <c r="G93" s="69">
        <f>SUM(G94:G98)</f>
        <v>0</v>
      </c>
      <c r="H93" s="43">
        <f t="shared" ref="H93" si="28">G93/D93</f>
        <v>0</v>
      </c>
      <c r="I93" s="107">
        <f>SUM(I94:I98)</f>
        <v>30894.2</v>
      </c>
      <c r="J93" s="168" t="s">
        <v>106</v>
      </c>
      <c r="K93" s="73"/>
      <c r="L93" s="1"/>
      <c r="M93" s="1"/>
    </row>
    <row r="94" spans="1:13" s="7" customFormat="1" x14ac:dyDescent="0.25">
      <c r="A94" s="108"/>
      <c r="B94" s="100" t="s">
        <v>4</v>
      </c>
      <c r="C94" s="92"/>
      <c r="D94" s="94"/>
      <c r="E94" s="42"/>
      <c r="F94" s="43"/>
      <c r="G94" s="42"/>
      <c r="H94" s="43"/>
      <c r="I94" s="92"/>
      <c r="J94" s="169"/>
      <c r="K94" s="73"/>
      <c r="L94" s="1"/>
      <c r="M94" s="1"/>
    </row>
    <row r="95" spans="1:13" s="7" customFormat="1" x14ac:dyDescent="0.25">
      <c r="A95" s="108"/>
      <c r="B95" s="100" t="s">
        <v>47</v>
      </c>
      <c r="C95" s="92">
        <v>27495.8</v>
      </c>
      <c r="D95" s="92">
        <v>27495.8</v>
      </c>
      <c r="E95" s="42"/>
      <c r="F95" s="43">
        <f>E95/D95</f>
        <v>0</v>
      </c>
      <c r="G95" s="42"/>
      <c r="H95" s="43">
        <f>G95/D95</f>
        <v>0</v>
      </c>
      <c r="I95" s="92">
        <v>27495.8</v>
      </c>
      <c r="J95" s="169"/>
      <c r="K95" s="73"/>
      <c r="L95" s="1"/>
      <c r="M95" s="1"/>
    </row>
    <row r="96" spans="1:13" s="7" customFormat="1" x14ac:dyDescent="0.25">
      <c r="A96" s="108"/>
      <c r="B96" s="100" t="s">
        <v>37</v>
      </c>
      <c r="C96" s="92">
        <v>3398.4</v>
      </c>
      <c r="D96" s="92">
        <v>3398.4</v>
      </c>
      <c r="E96" s="42"/>
      <c r="F96" s="43">
        <f>E96/D96</f>
        <v>0</v>
      </c>
      <c r="G96" s="42"/>
      <c r="H96" s="43">
        <f t="shared" ref="H96" si="29">G96/D96</f>
        <v>0</v>
      </c>
      <c r="I96" s="92">
        <v>3398.4</v>
      </c>
      <c r="J96" s="169"/>
      <c r="K96" s="73"/>
      <c r="L96" s="1"/>
      <c r="M96" s="1"/>
    </row>
    <row r="97" spans="1:13" s="7" customFormat="1" hidden="1" x14ac:dyDescent="0.25">
      <c r="A97" s="108"/>
      <c r="B97" s="100" t="s">
        <v>13</v>
      </c>
      <c r="C97" s="92"/>
      <c r="D97" s="92"/>
      <c r="E97" s="42"/>
      <c r="F97" s="43"/>
      <c r="G97" s="42"/>
      <c r="H97" s="43"/>
      <c r="I97" s="42">
        <v>0</v>
      </c>
      <c r="J97" s="169"/>
      <c r="K97" s="73"/>
      <c r="L97" s="1"/>
      <c r="M97" s="1"/>
    </row>
    <row r="98" spans="1:13" s="7" customFormat="1" hidden="1" x14ac:dyDescent="0.25">
      <c r="A98" s="108"/>
      <c r="B98" s="100" t="s">
        <v>5</v>
      </c>
      <c r="C98" s="92"/>
      <c r="D98" s="94"/>
      <c r="E98" s="42"/>
      <c r="F98" s="43"/>
      <c r="G98" s="42"/>
      <c r="H98" s="43"/>
      <c r="I98" s="42"/>
      <c r="J98" s="170"/>
      <c r="K98" s="73"/>
      <c r="L98" s="1"/>
      <c r="M98" s="1"/>
    </row>
    <row r="99" spans="1:13" s="48" customFormat="1" ht="81" x14ac:dyDescent="0.25">
      <c r="A99" s="111" t="s">
        <v>52</v>
      </c>
      <c r="B99" s="112" t="s">
        <v>72</v>
      </c>
      <c r="C99" s="113">
        <f>SUM(C100:C104)</f>
        <v>113256.14</v>
      </c>
      <c r="D99" s="113">
        <f>SUM(D100:D104)</f>
        <v>113256.14</v>
      </c>
      <c r="E99" s="113">
        <f>SUM(E100:E104)</f>
        <v>0</v>
      </c>
      <c r="F99" s="114">
        <f>E99/D99</f>
        <v>0</v>
      </c>
      <c r="G99" s="113">
        <f>SUM(G100:G104)</f>
        <v>0</v>
      </c>
      <c r="H99" s="114">
        <f>G99/D99</f>
        <v>0</v>
      </c>
      <c r="I99" s="113">
        <f>SUM(I100:I104)</f>
        <v>93638.1</v>
      </c>
      <c r="J99" s="217"/>
      <c r="K99" s="73"/>
      <c r="L99" s="1"/>
      <c r="M99" s="1"/>
    </row>
    <row r="100" spans="1:13" s="7" customFormat="1" x14ac:dyDescent="0.25">
      <c r="A100" s="108"/>
      <c r="B100" s="104" t="s">
        <v>4</v>
      </c>
      <c r="C100" s="92">
        <f>C106</f>
        <v>0</v>
      </c>
      <c r="D100" s="92">
        <f>D106</f>
        <v>0</v>
      </c>
      <c r="E100" s="92">
        <f>E106</f>
        <v>0</v>
      </c>
      <c r="F100" s="96"/>
      <c r="G100" s="92"/>
      <c r="H100" s="96"/>
      <c r="I100" s="92"/>
      <c r="J100" s="217"/>
      <c r="K100" s="73"/>
      <c r="L100" s="1"/>
      <c r="M100" s="1"/>
    </row>
    <row r="101" spans="1:13" s="7" customFormat="1" x14ac:dyDescent="0.25">
      <c r="A101" s="108"/>
      <c r="B101" s="104" t="s">
        <v>47</v>
      </c>
      <c r="C101" s="92">
        <f>C107+C113</f>
        <v>84942.1</v>
      </c>
      <c r="D101" s="92">
        <f>D107+D113</f>
        <v>84942.1</v>
      </c>
      <c r="E101" s="92">
        <f t="shared" ref="C101:G104" si="30">E107</f>
        <v>0</v>
      </c>
      <c r="F101" s="96">
        <f>E101/D101</f>
        <v>0</v>
      </c>
      <c r="G101" s="92">
        <f t="shared" si="30"/>
        <v>0</v>
      </c>
      <c r="H101" s="96">
        <f>G101/D101</f>
        <v>0</v>
      </c>
      <c r="I101" s="92">
        <f>I107+I113</f>
        <v>70228.570000000007</v>
      </c>
      <c r="J101" s="217"/>
      <c r="K101" s="73"/>
      <c r="L101" s="1"/>
      <c r="M101" s="1"/>
    </row>
    <row r="102" spans="1:13" s="7" customFormat="1" x14ac:dyDescent="0.25">
      <c r="A102" s="116"/>
      <c r="B102" s="102" t="s">
        <v>37</v>
      </c>
      <c r="C102" s="90">
        <f>C108+C114</f>
        <v>28314.04</v>
      </c>
      <c r="D102" s="90">
        <f>D108+D114</f>
        <v>28314.04</v>
      </c>
      <c r="E102" s="92">
        <f t="shared" si="30"/>
        <v>0</v>
      </c>
      <c r="F102" s="96">
        <f>E102/D102</f>
        <v>0</v>
      </c>
      <c r="G102" s="92">
        <f t="shared" si="30"/>
        <v>0</v>
      </c>
      <c r="H102" s="96">
        <f>G102/D102</f>
        <v>0</v>
      </c>
      <c r="I102" s="90">
        <f>I108+I114</f>
        <v>23409.53</v>
      </c>
      <c r="J102" s="217"/>
      <c r="K102" s="73"/>
      <c r="L102" s="1"/>
      <c r="M102" s="1"/>
    </row>
    <row r="103" spans="1:13" s="7" customFormat="1" hidden="1" x14ac:dyDescent="0.25">
      <c r="A103" s="116"/>
      <c r="B103" s="102" t="s">
        <v>13</v>
      </c>
      <c r="C103" s="90">
        <f t="shared" si="30"/>
        <v>0</v>
      </c>
      <c r="D103" s="92">
        <f t="shared" si="30"/>
        <v>0</v>
      </c>
      <c r="E103" s="92">
        <f>E109</f>
        <v>0</v>
      </c>
      <c r="F103" s="96"/>
      <c r="G103" s="92">
        <f>G109</f>
        <v>0</v>
      </c>
      <c r="H103" s="96"/>
      <c r="I103" s="90">
        <f t="shared" ref="I103" si="31">I109</f>
        <v>0</v>
      </c>
      <c r="J103" s="217"/>
      <c r="K103" s="73"/>
      <c r="L103" s="1"/>
      <c r="M103" s="1"/>
    </row>
    <row r="104" spans="1:13" s="7" customFormat="1" hidden="1" x14ac:dyDescent="0.25">
      <c r="A104" s="116"/>
      <c r="B104" s="102" t="s">
        <v>5</v>
      </c>
      <c r="C104" s="90">
        <f t="shared" si="30"/>
        <v>0</v>
      </c>
      <c r="D104" s="92">
        <f t="shared" si="30"/>
        <v>0</v>
      </c>
      <c r="E104" s="92">
        <f>E110</f>
        <v>0</v>
      </c>
      <c r="F104" s="96"/>
      <c r="G104" s="92"/>
      <c r="H104" s="96"/>
      <c r="I104" s="90"/>
      <c r="J104" s="217"/>
      <c r="K104" s="73"/>
      <c r="L104" s="1"/>
      <c r="M104" s="1"/>
    </row>
    <row r="105" spans="1:13" s="49" customFormat="1" x14ac:dyDescent="0.25">
      <c r="A105" s="116" t="s">
        <v>53</v>
      </c>
      <c r="B105" s="117" t="s">
        <v>50</v>
      </c>
      <c r="C105" s="118">
        <f>SUM(C106:C110)</f>
        <v>27070.31</v>
      </c>
      <c r="D105" s="107">
        <f>SUM(D106:D110)</f>
        <v>27070.31</v>
      </c>
      <c r="E105" s="107">
        <f>SUM(E106:E110)</f>
        <v>0</v>
      </c>
      <c r="F105" s="109">
        <f>E105/D105</f>
        <v>0</v>
      </c>
      <c r="G105" s="107">
        <f>SUM(G106:G110)</f>
        <v>0</v>
      </c>
      <c r="H105" s="109">
        <f>G105/D105</f>
        <v>0</v>
      </c>
      <c r="I105" s="118">
        <f>SUM(I106:I110)</f>
        <v>7452.27</v>
      </c>
      <c r="J105" s="210" t="s">
        <v>125</v>
      </c>
      <c r="K105" s="73"/>
      <c r="L105" s="1"/>
      <c r="M105" s="1"/>
    </row>
    <row r="106" spans="1:13" s="7" customFormat="1" x14ac:dyDescent="0.25">
      <c r="A106" s="116"/>
      <c r="B106" s="102" t="s">
        <v>4</v>
      </c>
      <c r="C106" s="90"/>
      <c r="D106" s="94"/>
      <c r="E106" s="92"/>
      <c r="F106" s="96"/>
      <c r="G106" s="92"/>
      <c r="H106" s="96"/>
      <c r="I106" s="90"/>
      <c r="J106" s="210"/>
      <c r="K106" s="73"/>
      <c r="L106" s="1"/>
      <c r="M106" s="1"/>
    </row>
    <row r="107" spans="1:13" s="7" customFormat="1" ht="39.75" customHeight="1" x14ac:dyDescent="0.25">
      <c r="A107" s="116"/>
      <c r="B107" s="102" t="s">
        <v>47</v>
      </c>
      <c r="C107" s="90">
        <v>20302.73</v>
      </c>
      <c r="D107" s="92">
        <v>20302.73</v>
      </c>
      <c r="E107" s="92">
        <v>0</v>
      </c>
      <c r="F107" s="96">
        <f>E107/D107</f>
        <v>0</v>
      </c>
      <c r="G107" s="92">
        <v>0</v>
      </c>
      <c r="H107" s="96">
        <f>G107/D107</f>
        <v>0</v>
      </c>
      <c r="I107" s="90">
        <v>5589.2</v>
      </c>
      <c r="J107" s="210"/>
      <c r="K107" s="73"/>
      <c r="L107" s="1"/>
      <c r="M107" s="1"/>
    </row>
    <row r="108" spans="1:13" s="7" customFormat="1" ht="41.25" customHeight="1" x14ac:dyDescent="0.25">
      <c r="A108" s="116"/>
      <c r="B108" s="102" t="s">
        <v>37</v>
      </c>
      <c r="C108" s="90">
        <v>6767.58</v>
      </c>
      <c r="D108" s="92">
        <v>6767.58</v>
      </c>
      <c r="E108" s="92">
        <v>0</v>
      </c>
      <c r="F108" s="96">
        <f>E108/D108</f>
        <v>0</v>
      </c>
      <c r="G108" s="92">
        <v>0</v>
      </c>
      <c r="H108" s="96">
        <f>G108/D108</f>
        <v>0</v>
      </c>
      <c r="I108" s="90">
        <v>1863.07</v>
      </c>
      <c r="J108" s="210"/>
      <c r="K108" s="73"/>
      <c r="L108" s="1"/>
      <c r="M108" s="1"/>
    </row>
    <row r="109" spans="1:13" s="7" customFormat="1" ht="30.75" customHeight="1" x14ac:dyDescent="0.25">
      <c r="A109" s="116"/>
      <c r="B109" s="102" t="s">
        <v>13</v>
      </c>
      <c r="C109" s="90">
        <v>0</v>
      </c>
      <c r="D109" s="92">
        <v>0</v>
      </c>
      <c r="E109" s="92"/>
      <c r="F109" s="96"/>
      <c r="G109" s="92"/>
      <c r="H109" s="96">
        <v>0</v>
      </c>
      <c r="I109" s="90"/>
      <c r="J109" s="210"/>
      <c r="K109" s="73"/>
      <c r="L109" s="1"/>
      <c r="M109" s="1"/>
    </row>
    <row r="110" spans="1:13" s="7" customFormat="1" ht="35.25" hidden="1" customHeight="1" x14ac:dyDescent="0.25">
      <c r="A110" s="119"/>
      <c r="B110" s="102" t="s">
        <v>5</v>
      </c>
      <c r="C110" s="90"/>
      <c r="D110" s="94"/>
      <c r="E110" s="92"/>
      <c r="F110" s="96"/>
      <c r="G110" s="92"/>
      <c r="H110" s="96"/>
      <c r="I110" s="120"/>
      <c r="J110" s="210"/>
      <c r="K110" s="73"/>
      <c r="L110" s="1"/>
      <c r="M110" s="1"/>
    </row>
    <row r="111" spans="1:13" s="7" customFormat="1" x14ac:dyDescent="0.25">
      <c r="A111" s="116" t="s">
        <v>64</v>
      </c>
      <c r="B111" s="117" t="s">
        <v>65</v>
      </c>
      <c r="C111" s="118">
        <f>SUM(C112:C116)</f>
        <v>86185.83</v>
      </c>
      <c r="D111" s="107">
        <f>SUM(D112:D116)</f>
        <v>86185.83</v>
      </c>
      <c r="E111" s="107">
        <f>SUM(E112:E116)</f>
        <v>0</v>
      </c>
      <c r="F111" s="109">
        <f>E111/D111</f>
        <v>0</v>
      </c>
      <c r="G111" s="107">
        <f>SUM(G112:G116)</f>
        <v>0</v>
      </c>
      <c r="H111" s="109">
        <f>G111/D111</f>
        <v>0</v>
      </c>
      <c r="I111" s="118">
        <f>SUM(I112:I116)</f>
        <v>86185.83</v>
      </c>
      <c r="J111" s="168" t="s">
        <v>107</v>
      </c>
      <c r="K111" s="73"/>
      <c r="L111" s="1"/>
      <c r="M111" s="1"/>
    </row>
    <row r="112" spans="1:13" s="7" customFormat="1" x14ac:dyDescent="0.25">
      <c r="A112" s="116"/>
      <c r="B112" s="102" t="s">
        <v>4</v>
      </c>
      <c r="C112" s="90"/>
      <c r="D112" s="94"/>
      <c r="E112" s="92"/>
      <c r="F112" s="96"/>
      <c r="G112" s="92"/>
      <c r="H112" s="96"/>
      <c r="I112" s="90"/>
      <c r="J112" s="169"/>
      <c r="K112" s="73"/>
      <c r="L112" s="1"/>
      <c r="M112" s="1"/>
    </row>
    <row r="113" spans="1:13" s="7" customFormat="1" x14ac:dyDescent="0.25">
      <c r="A113" s="116"/>
      <c r="B113" s="102" t="s">
        <v>47</v>
      </c>
      <c r="C113" s="90">
        <v>64639.37</v>
      </c>
      <c r="D113" s="92">
        <v>64639.37</v>
      </c>
      <c r="E113" s="92">
        <v>0</v>
      </c>
      <c r="F113" s="96">
        <f>E113/D113</f>
        <v>0</v>
      </c>
      <c r="G113" s="92">
        <v>0</v>
      </c>
      <c r="H113" s="96">
        <f>G113/D113</f>
        <v>0</v>
      </c>
      <c r="I113" s="90">
        <f>D113-G113</f>
        <v>64639.37</v>
      </c>
      <c r="J113" s="169"/>
      <c r="K113" s="73"/>
      <c r="L113" s="1"/>
      <c r="M113" s="1"/>
    </row>
    <row r="114" spans="1:13" s="7" customFormat="1" x14ac:dyDescent="0.25">
      <c r="A114" s="116"/>
      <c r="B114" s="102" t="s">
        <v>37</v>
      </c>
      <c r="C114" s="90">
        <v>21546.46</v>
      </c>
      <c r="D114" s="92">
        <v>21546.46</v>
      </c>
      <c r="E114" s="92">
        <v>0</v>
      </c>
      <c r="F114" s="96">
        <f>E114/D114</f>
        <v>0</v>
      </c>
      <c r="G114" s="92">
        <v>0</v>
      </c>
      <c r="H114" s="96">
        <f>G114/D114</f>
        <v>0</v>
      </c>
      <c r="I114" s="90">
        <f>D114-G114</f>
        <v>21546.46</v>
      </c>
      <c r="J114" s="169"/>
      <c r="K114" s="73"/>
      <c r="L114" s="1"/>
      <c r="M114" s="1"/>
    </row>
    <row r="115" spans="1:13" s="7" customFormat="1" hidden="1" x14ac:dyDescent="0.25">
      <c r="A115" s="116"/>
      <c r="B115" s="102" t="s">
        <v>13</v>
      </c>
      <c r="C115" s="90">
        <v>0</v>
      </c>
      <c r="D115" s="92">
        <v>0</v>
      </c>
      <c r="E115" s="92"/>
      <c r="F115" s="96"/>
      <c r="G115" s="92"/>
      <c r="H115" s="96">
        <v>0</v>
      </c>
      <c r="I115" s="90"/>
      <c r="J115" s="169"/>
      <c r="K115" s="73"/>
      <c r="L115" s="1"/>
      <c r="M115" s="1"/>
    </row>
    <row r="116" spans="1:13" s="7" customFormat="1" hidden="1" x14ac:dyDescent="0.25">
      <c r="A116" s="119"/>
      <c r="B116" s="102" t="s">
        <v>5</v>
      </c>
      <c r="C116" s="90"/>
      <c r="D116" s="94"/>
      <c r="E116" s="92"/>
      <c r="F116" s="96"/>
      <c r="G116" s="92"/>
      <c r="H116" s="96"/>
      <c r="I116" s="120"/>
      <c r="J116" s="170"/>
      <c r="K116" s="73"/>
      <c r="L116" s="1"/>
      <c r="M116" s="1"/>
    </row>
    <row r="117" spans="1:13" s="47" customFormat="1" ht="60.75" x14ac:dyDescent="0.25">
      <c r="A117" s="121" t="s">
        <v>40</v>
      </c>
      <c r="B117" s="112" t="s">
        <v>73</v>
      </c>
      <c r="C117" s="113">
        <f>SUM(C118:C122)</f>
        <v>38696.410000000003</v>
      </c>
      <c r="D117" s="113">
        <f t="shared" ref="D117" si="32">SUM(D118:D122)</f>
        <v>38700.85</v>
      </c>
      <c r="E117" s="113">
        <f>SUM(E118:E122)</f>
        <v>7653.66</v>
      </c>
      <c r="F117" s="114">
        <f t="shared" ref="F117:F126" si="33">E117/D117</f>
        <v>0.1978</v>
      </c>
      <c r="G117" s="113">
        <f>SUM(G118:G122)</f>
        <v>7648.04</v>
      </c>
      <c r="H117" s="114">
        <f t="shared" ref="H117:H126" si="34">G117/D117</f>
        <v>0.1976</v>
      </c>
      <c r="I117" s="113">
        <f>SUM(I118:I122)</f>
        <v>38700.85</v>
      </c>
      <c r="J117" s="211"/>
      <c r="K117" s="73"/>
      <c r="L117" s="1"/>
      <c r="M117" s="1"/>
    </row>
    <row r="118" spans="1:13" s="6" customFormat="1" x14ac:dyDescent="0.25">
      <c r="A118" s="122"/>
      <c r="B118" s="104" t="s">
        <v>4</v>
      </c>
      <c r="C118" s="92">
        <f>C124+C130+C136+C142</f>
        <v>31334.73</v>
      </c>
      <c r="D118" s="92">
        <f>D124+D130+D136+D142</f>
        <v>31334.73</v>
      </c>
      <c r="E118" s="92">
        <f>E124+E130+E136+E142</f>
        <v>5329.04</v>
      </c>
      <c r="F118" s="96">
        <f t="shared" si="33"/>
        <v>0.1701</v>
      </c>
      <c r="G118" s="92">
        <f>G124+G130+G136+G142</f>
        <v>5329.04</v>
      </c>
      <c r="H118" s="96">
        <f t="shared" si="34"/>
        <v>0.1701</v>
      </c>
      <c r="I118" s="92">
        <f>I124+I130+I136+I142</f>
        <v>31334.73</v>
      </c>
      <c r="J118" s="211"/>
      <c r="K118" s="73"/>
      <c r="L118" s="1"/>
      <c r="M118" s="1"/>
    </row>
    <row r="119" spans="1:13" s="6" customFormat="1" x14ac:dyDescent="0.25">
      <c r="A119" s="122"/>
      <c r="B119" s="104" t="s">
        <v>36</v>
      </c>
      <c r="C119" s="92">
        <f>C125+C131+C137+C143</f>
        <v>7101.89</v>
      </c>
      <c r="D119" s="92">
        <f t="shared" ref="C119:D122" si="35">D125+D131+D137+D143</f>
        <v>7101.89</v>
      </c>
      <c r="E119" s="92">
        <f>E125+E131+E137+E143</f>
        <v>2324.62</v>
      </c>
      <c r="F119" s="96">
        <f t="shared" si="33"/>
        <v>0.32729999999999998</v>
      </c>
      <c r="G119" s="92">
        <f t="shared" ref="G119" si="36">G125+G131+G137+G143</f>
        <v>2319</v>
      </c>
      <c r="H119" s="96">
        <f t="shared" si="34"/>
        <v>0.32650000000000001</v>
      </c>
      <c r="I119" s="92">
        <f t="shared" ref="I119" si="37">I125+I131+I137+I143</f>
        <v>7101.89</v>
      </c>
      <c r="J119" s="211"/>
      <c r="K119" s="73"/>
      <c r="L119" s="1"/>
      <c r="M119" s="1"/>
    </row>
    <row r="120" spans="1:13" s="6" customFormat="1" x14ac:dyDescent="0.25">
      <c r="A120" s="122"/>
      <c r="B120" s="104" t="s">
        <v>37</v>
      </c>
      <c r="C120" s="92">
        <f t="shared" si="35"/>
        <v>259.79000000000002</v>
      </c>
      <c r="D120" s="92">
        <f t="shared" si="35"/>
        <v>264.23</v>
      </c>
      <c r="E120" s="92">
        <f t="shared" ref="E120:G120" si="38">E126+E132+E138+E144</f>
        <v>0</v>
      </c>
      <c r="F120" s="96">
        <f t="shared" si="33"/>
        <v>0</v>
      </c>
      <c r="G120" s="92">
        <f t="shared" si="38"/>
        <v>0</v>
      </c>
      <c r="H120" s="96">
        <f t="shared" si="34"/>
        <v>0</v>
      </c>
      <c r="I120" s="92">
        <f t="shared" ref="I120" si="39">I126+I132+I138+I144</f>
        <v>264.23</v>
      </c>
      <c r="J120" s="211"/>
      <c r="K120" s="73"/>
      <c r="L120" s="1"/>
      <c r="M120" s="1"/>
    </row>
    <row r="121" spans="1:13" s="6" customFormat="1" hidden="1" x14ac:dyDescent="0.25">
      <c r="A121" s="122"/>
      <c r="B121" s="104" t="s">
        <v>13</v>
      </c>
      <c r="C121" s="92">
        <f t="shared" si="35"/>
        <v>0</v>
      </c>
      <c r="D121" s="92">
        <f t="shared" si="35"/>
        <v>0</v>
      </c>
      <c r="E121" s="92">
        <f t="shared" ref="E121:G121" si="40">E127+E133+E139+E145</f>
        <v>0</v>
      </c>
      <c r="F121" s="96"/>
      <c r="G121" s="92">
        <f t="shared" si="40"/>
        <v>0</v>
      </c>
      <c r="H121" s="96"/>
      <c r="I121" s="92">
        <f t="shared" ref="I121" si="41">I127+I133+I139+I145</f>
        <v>0</v>
      </c>
      <c r="J121" s="211"/>
      <c r="K121" s="73"/>
      <c r="L121" s="1"/>
      <c r="M121" s="1"/>
    </row>
    <row r="122" spans="1:13" s="6" customFormat="1" hidden="1" collapsed="1" x14ac:dyDescent="0.25">
      <c r="A122" s="122"/>
      <c r="B122" s="104" t="s">
        <v>5</v>
      </c>
      <c r="C122" s="92">
        <f t="shared" si="35"/>
        <v>0</v>
      </c>
      <c r="D122" s="92">
        <f t="shared" si="35"/>
        <v>0</v>
      </c>
      <c r="E122" s="92">
        <f t="shared" ref="E122:G122" si="42">E128+E134+E140+E146</f>
        <v>0</v>
      </c>
      <c r="F122" s="96"/>
      <c r="G122" s="92">
        <f t="shared" si="42"/>
        <v>0</v>
      </c>
      <c r="H122" s="96"/>
      <c r="I122" s="92">
        <f t="shared" ref="I122" si="43">I128+I134+I140+I146</f>
        <v>0</v>
      </c>
      <c r="J122" s="211"/>
      <c r="K122" s="73"/>
      <c r="L122" s="1"/>
      <c r="M122" s="1"/>
    </row>
    <row r="123" spans="1:13" s="50" customFormat="1" ht="116.25" customHeight="1" x14ac:dyDescent="0.25">
      <c r="A123" s="115" t="s">
        <v>41</v>
      </c>
      <c r="B123" s="110" t="s">
        <v>75</v>
      </c>
      <c r="C123" s="107">
        <f t="shared" ref="C123:E123" si="44">SUM(C124:C128)</f>
        <v>5280.19</v>
      </c>
      <c r="D123" s="107">
        <f t="shared" si="44"/>
        <v>5284.63</v>
      </c>
      <c r="E123" s="69">
        <f t="shared" si="44"/>
        <v>0</v>
      </c>
      <c r="F123" s="70">
        <f>E123/D123</f>
        <v>0</v>
      </c>
      <c r="G123" s="69">
        <f>SUM(G124:G128)</f>
        <v>0</v>
      </c>
      <c r="H123" s="70">
        <f t="shared" si="34"/>
        <v>0</v>
      </c>
      <c r="I123" s="107">
        <f>I124+I125+I126</f>
        <v>5284.63</v>
      </c>
      <c r="J123" s="181" t="s">
        <v>115</v>
      </c>
      <c r="K123" s="73"/>
      <c r="L123" s="1"/>
      <c r="M123" s="1"/>
    </row>
    <row r="124" spans="1:13" s="6" customFormat="1" x14ac:dyDescent="0.25">
      <c r="A124" s="115"/>
      <c r="B124" s="100" t="s">
        <v>49</v>
      </c>
      <c r="C124" s="92">
        <v>248.63</v>
      </c>
      <c r="D124" s="92">
        <v>248.63</v>
      </c>
      <c r="E124" s="42">
        <v>0</v>
      </c>
      <c r="F124" s="70">
        <f>E124/D124</f>
        <v>0</v>
      </c>
      <c r="G124" s="42">
        <v>0</v>
      </c>
      <c r="H124" s="70">
        <f>G124/D124</f>
        <v>0</v>
      </c>
      <c r="I124" s="92">
        <f>D124-G124</f>
        <v>248.63</v>
      </c>
      <c r="J124" s="181"/>
      <c r="K124" s="73"/>
      <c r="L124" s="1"/>
      <c r="M124" s="1"/>
    </row>
    <row r="125" spans="1:13" s="6" customFormat="1" x14ac:dyDescent="0.25">
      <c r="A125" s="115"/>
      <c r="B125" s="100" t="s">
        <v>47</v>
      </c>
      <c r="C125" s="92">
        <v>4771.7700000000004</v>
      </c>
      <c r="D125" s="92">
        <v>4771.7700000000004</v>
      </c>
      <c r="E125" s="42">
        <v>0</v>
      </c>
      <c r="F125" s="70">
        <f>E125/D125</f>
        <v>0</v>
      </c>
      <c r="G125" s="42">
        <v>0</v>
      </c>
      <c r="H125" s="70">
        <f>G125/D125</f>
        <v>0</v>
      </c>
      <c r="I125" s="92">
        <f>D125-G125</f>
        <v>4771.7700000000004</v>
      </c>
      <c r="J125" s="181"/>
      <c r="K125" s="73"/>
      <c r="L125" s="1"/>
      <c r="M125" s="1"/>
    </row>
    <row r="126" spans="1:13" s="6" customFormat="1" x14ac:dyDescent="0.25">
      <c r="A126" s="115"/>
      <c r="B126" s="100" t="s">
        <v>37</v>
      </c>
      <c r="C126" s="92">
        <v>259.79000000000002</v>
      </c>
      <c r="D126" s="92">
        <v>264.23</v>
      </c>
      <c r="E126" s="42">
        <v>0</v>
      </c>
      <c r="F126" s="43">
        <f t="shared" si="33"/>
        <v>0</v>
      </c>
      <c r="G126" s="42">
        <v>0</v>
      </c>
      <c r="H126" s="70">
        <f t="shared" si="34"/>
        <v>0</v>
      </c>
      <c r="I126" s="92">
        <f>D126-G126</f>
        <v>264.23</v>
      </c>
      <c r="J126" s="181"/>
      <c r="K126" s="73"/>
      <c r="L126" s="1"/>
      <c r="M126" s="1"/>
    </row>
    <row r="127" spans="1:13" s="6" customFormat="1" x14ac:dyDescent="0.25">
      <c r="A127" s="115"/>
      <c r="B127" s="100" t="s">
        <v>13</v>
      </c>
      <c r="C127" s="92"/>
      <c r="D127" s="94"/>
      <c r="E127" s="42"/>
      <c r="F127" s="43"/>
      <c r="G127" s="42"/>
      <c r="H127" s="43"/>
      <c r="I127" s="131"/>
      <c r="J127" s="181"/>
      <c r="K127" s="73"/>
      <c r="L127" s="1"/>
      <c r="M127" s="1"/>
    </row>
    <row r="128" spans="1:13" s="6" customFormat="1" ht="35.25" customHeight="1" collapsed="1" x14ac:dyDescent="0.25">
      <c r="A128" s="115"/>
      <c r="B128" s="100" t="s">
        <v>5</v>
      </c>
      <c r="C128" s="92"/>
      <c r="D128" s="94"/>
      <c r="E128" s="42"/>
      <c r="F128" s="43"/>
      <c r="G128" s="42"/>
      <c r="H128" s="43"/>
      <c r="I128" s="131"/>
      <c r="J128" s="212"/>
      <c r="K128" s="73"/>
      <c r="L128" s="1"/>
      <c r="M128" s="1"/>
    </row>
    <row r="129" spans="1:13" s="50" customFormat="1" ht="144" customHeight="1" x14ac:dyDescent="0.25">
      <c r="A129" s="115" t="s">
        <v>42</v>
      </c>
      <c r="B129" s="110" t="s">
        <v>66</v>
      </c>
      <c r="C129" s="107">
        <f t="shared" ref="C129:D129" si="45">SUM(C130:C134)</f>
        <v>11</v>
      </c>
      <c r="D129" s="107">
        <f t="shared" si="45"/>
        <v>11</v>
      </c>
      <c r="E129" s="69"/>
      <c r="F129" s="70"/>
      <c r="G129" s="69">
        <f>G130+G131+G132+G133+G134</f>
        <v>0</v>
      </c>
      <c r="H129" s="70">
        <f t="shared" ref="H129:H137" si="46">G129/D129</f>
        <v>0</v>
      </c>
      <c r="I129" s="132">
        <f>I131</f>
        <v>11</v>
      </c>
      <c r="J129" s="134" t="s">
        <v>76</v>
      </c>
      <c r="K129" s="73"/>
      <c r="L129" s="1"/>
      <c r="M129" s="1"/>
    </row>
    <row r="130" spans="1:13" s="6" customFormat="1" x14ac:dyDescent="0.25">
      <c r="A130" s="115"/>
      <c r="B130" s="100" t="s">
        <v>4</v>
      </c>
      <c r="C130" s="92"/>
      <c r="D130" s="92"/>
      <c r="E130" s="92"/>
      <c r="F130" s="96"/>
      <c r="G130" s="42"/>
      <c r="H130" s="43"/>
      <c r="I130" s="133"/>
      <c r="J130" s="67"/>
      <c r="K130" s="73"/>
      <c r="L130" s="1"/>
      <c r="M130" s="1"/>
    </row>
    <row r="131" spans="1:13" s="6" customFormat="1" x14ac:dyDescent="0.25">
      <c r="A131" s="115"/>
      <c r="B131" s="100" t="s">
        <v>36</v>
      </c>
      <c r="C131" s="92">
        <v>11</v>
      </c>
      <c r="D131" s="92">
        <v>11</v>
      </c>
      <c r="E131" s="92">
        <v>5.5</v>
      </c>
      <c r="F131" s="96">
        <f>E131/D131</f>
        <v>0.5</v>
      </c>
      <c r="G131" s="42">
        <v>0</v>
      </c>
      <c r="H131" s="43">
        <f t="shared" si="46"/>
        <v>0</v>
      </c>
      <c r="I131" s="132">
        <f>D131-G131</f>
        <v>11</v>
      </c>
      <c r="J131" s="67"/>
      <c r="K131" s="73"/>
      <c r="L131" s="1"/>
      <c r="M131" s="1"/>
    </row>
    <row r="132" spans="1:13" s="6" customFormat="1" ht="27.75" customHeight="1" x14ac:dyDescent="0.25">
      <c r="A132" s="115"/>
      <c r="B132" s="100" t="s">
        <v>37</v>
      </c>
      <c r="C132" s="92"/>
      <c r="D132" s="92"/>
      <c r="E132" s="42"/>
      <c r="F132" s="43"/>
      <c r="G132" s="42"/>
      <c r="H132" s="43"/>
      <c r="I132" s="78"/>
      <c r="J132" s="67"/>
      <c r="K132" s="73"/>
      <c r="L132" s="1"/>
      <c r="M132" s="1"/>
    </row>
    <row r="133" spans="1:13" s="6" customFormat="1" hidden="1" x14ac:dyDescent="0.25">
      <c r="A133" s="115"/>
      <c r="B133" s="100" t="s">
        <v>13</v>
      </c>
      <c r="C133" s="92"/>
      <c r="D133" s="92"/>
      <c r="E133" s="42"/>
      <c r="F133" s="43"/>
      <c r="G133" s="42"/>
      <c r="H133" s="43"/>
      <c r="I133" s="78"/>
      <c r="J133" s="67"/>
      <c r="K133" s="73"/>
      <c r="L133" s="1"/>
      <c r="M133" s="1"/>
    </row>
    <row r="134" spans="1:13" s="6" customFormat="1" hidden="1" collapsed="1" x14ac:dyDescent="0.25">
      <c r="A134" s="115"/>
      <c r="B134" s="100" t="s">
        <v>5</v>
      </c>
      <c r="C134" s="92"/>
      <c r="D134" s="92"/>
      <c r="E134" s="42"/>
      <c r="F134" s="43"/>
      <c r="G134" s="42"/>
      <c r="H134" s="43"/>
      <c r="I134" s="78"/>
      <c r="J134" s="68"/>
      <c r="K134" s="73"/>
      <c r="L134" s="1"/>
      <c r="M134" s="1"/>
    </row>
    <row r="135" spans="1:13" s="51" customFormat="1" ht="240" customHeight="1" outlineLevel="1" x14ac:dyDescent="0.25">
      <c r="A135" s="115" t="s">
        <v>43</v>
      </c>
      <c r="B135" s="110" t="s">
        <v>67</v>
      </c>
      <c r="C135" s="107">
        <f>SUM(C136:C140)</f>
        <v>33405.22</v>
      </c>
      <c r="D135" s="107">
        <f>SUM(D136:D140)</f>
        <v>33405.22</v>
      </c>
      <c r="E135" s="107">
        <f t="shared" ref="E135" si="47">SUM(E136:E140)</f>
        <v>7648.16</v>
      </c>
      <c r="F135" s="109">
        <f t="shared" ref="F135:F137" si="48">E135/D135</f>
        <v>0.22900000000000001</v>
      </c>
      <c r="G135" s="107">
        <f>SUM(G136:G140)</f>
        <v>7648.04</v>
      </c>
      <c r="H135" s="109">
        <f t="shared" si="46"/>
        <v>0.22889999999999999</v>
      </c>
      <c r="I135" s="92">
        <f>I136+I137</f>
        <v>33405.22</v>
      </c>
      <c r="J135" s="216" t="s">
        <v>123</v>
      </c>
      <c r="K135" s="73"/>
      <c r="L135" s="1"/>
      <c r="M135" s="1"/>
    </row>
    <row r="136" spans="1:13" s="6" customFormat="1" ht="60.75" customHeight="1" outlineLevel="1" x14ac:dyDescent="0.25">
      <c r="A136" s="115"/>
      <c r="B136" s="100" t="s">
        <v>4</v>
      </c>
      <c r="C136" s="92">
        <f>3552.7+27533.4</f>
        <v>31086.1</v>
      </c>
      <c r="D136" s="92">
        <f>3552.7+27533.4</f>
        <v>31086.1</v>
      </c>
      <c r="E136" s="92">
        <f>1776.34+3552.7</f>
        <v>5329.04</v>
      </c>
      <c r="F136" s="96">
        <f t="shared" si="48"/>
        <v>0.1714</v>
      </c>
      <c r="G136" s="92">
        <f>1776.34+3552.7</f>
        <v>5329.04</v>
      </c>
      <c r="H136" s="96">
        <f t="shared" si="46"/>
        <v>0.1714</v>
      </c>
      <c r="I136" s="92">
        <f>D136</f>
        <v>31086.1</v>
      </c>
      <c r="J136" s="179"/>
      <c r="K136" s="73"/>
      <c r="L136" s="1"/>
      <c r="M136" s="1"/>
    </row>
    <row r="137" spans="1:13" s="6" customFormat="1" ht="102" customHeight="1" outlineLevel="1" x14ac:dyDescent="0.25">
      <c r="A137" s="115"/>
      <c r="B137" s="100" t="s">
        <v>36</v>
      </c>
      <c r="C137" s="92">
        <v>2319.12</v>
      </c>
      <c r="D137" s="92">
        <v>2319.12</v>
      </c>
      <c r="E137" s="92">
        <v>2319.12</v>
      </c>
      <c r="F137" s="109">
        <f t="shared" si="48"/>
        <v>1</v>
      </c>
      <c r="G137" s="92">
        <v>2319</v>
      </c>
      <c r="H137" s="109">
        <f t="shared" si="46"/>
        <v>0.99990000000000001</v>
      </c>
      <c r="I137" s="92">
        <f>D137</f>
        <v>2319.12</v>
      </c>
      <c r="J137" s="179"/>
      <c r="K137" s="73"/>
      <c r="L137" s="1"/>
      <c r="M137" s="1"/>
    </row>
    <row r="138" spans="1:13" s="6" customFormat="1" ht="94.5" customHeight="1" outlineLevel="1" x14ac:dyDescent="0.25">
      <c r="A138" s="115"/>
      <c r="B138" s="100" t="s">
        <v>37</v>
      </c>
      <c r="C138" s="92"/>
      <c r="D138" s="92"/>
      <c r="E138" s="92"/>
      <c r="F138" s="96"/>
      <c r="G138" s="92"/>
      <c r="H138" s="96"/>
      <c r="I138" s="66"/>
      <c r="J138" s="179"/>
      <c r="K138" s="73"/>
      <c r="L138" s="1"/>
      <c r="M138" s="1"/>
    </row>
    <row r="139" spans="1:13" s="6" customFormat="1" ht="60.75" hidden="1" customHeight="1" outlineLevel="1" x14ac:dyDescent="0.25">
      <c r="A139" s="115"/>
      <c r="B139" s="100" t="s">
        <v>13</v>
      </c>
      <c r="C139" s="92"/>
      <c r="D139" s="94"/>
      <c r="E139" s="92"/>
      <c r="F139" s="96"/>
      <c r="G139" s="92"/>
      <c r="H139" s="96"/>
      <c r="I139" s="66"/>
      <c r="J139" s="179"/>
      <c r="K139" s="73"/>
      <c r="L139" s="1"/>
      <c r="M139" s="1"/>
    </row>
    <row r="140" spans="1:13" s="6" customFormat="1" ht="50.25" hidden="1" customHeight="1" outlineLevel="1" collapsed="1" x14ac:dyDescent="0.25">
      <c r="A140" s="115"/>
      <c r="B140" s="100" t="s">
        <v>5</v>
      </c>
      <c r="C140" s="92"/>
      <c r="D140" s="94"/>
      <c r="E140" s="92"/>
      <c r="F140" s="96"/>
      <c r="G140" s="92"/>
      <c r="H140" s="96"/>
      <c r="I140" s="66"/>
      <c r="J140" s="179"/>
      <c r="K140" s="73"/>
      <c r="L140" s="1"/>
      <c r="M140" s="1"/>
    </row>
    <row r="141" spans="1:13" s="52" customFormat="1" ht="48" hidden="1" customHeight="1" x14ac:dyDescent="0.25">
      <c r="A141" s="115" t="s">
        <v>44</v>
      </c>
      <c r="B141" s="110" t="s">
        <v>68</v>
      </c>
      <c r="C141" s="107">
        <f t="shared" ref="C141:E141" si="49">SUM(C142:C146)</f>
        <v>0</v>
      </c>
      <c r="D141" s="107">
        <f t="shared" si="49"/>
        <v>0</v>
      </c>
      <c r="E141" s="107">
        <f t="shared" si="49"/>
        <v>0</v>
      </c>
      <c r="F141" s="96"/>
      <c r="G141" s="107">
        <f>SUM(G142:G146)</f>
        <v>0</v>
      </c>
      <c r="H141" s="109"/>
      <c r="I141" s="42">
        <f>I142</f>
        <v>0</v>
      </c>
      <c r="J141" s="210" t="s">
        <v>70</v>
      </c>
      <c r="K141" s="73"/>
      <c r="L141" s="1"/>
      <c r="M141" s="1"/>
    </row>
    <row r="142" spans="1:13" s="6" customFormat="1" ht="27.75" hidden="1" customHeight="1" x14ac:dyDescent="0.25">
      <c r="A142" s="115"/>
      <c r="B142" s="100" t="s">
        <v>4</v>
      </c>
      <c r="C142" s="92"/>
      <c r="D142" s="92"/>
      <c r="E142" s="92"/>
      <c r="F142" s="96"/>
      <c r="G142" s="92"/>
      <c r="H142" s="96"/>
      <c r="I142" s="42"/>
      <c r="J142" s="210"/>
      <c r="K142" s="73"/>
      <c r="L142" s="1"/>
      <c r="M142" s="1"/>
    </row>
    <row r="143" spans="1:13" s="6" customFormat="1" ht="27.75" hidden="1" customHeight="1" x14ac:dyDescent="0.25">
      <c r="A143" s="115"/>
      <c r="B143" s="100" t="s">
        <v>36</v>
      </c>
      <c r="C143" s="92"/>
      <c r="D143" s="92"/>
      <c r="E143" s="92"/>
      <c r="F143" s="96"/>
      <c r="G143" s="92"/>
      <c r="H143" s="96"/>
      <c r="I143" s="66"/>
      <c r="J143" s="210"/>
      <c r="K143" s="73"/>
      <c r="L143" s="1"/>
      <c r="M143" s="1"/>
    </row>
    <row r="144" spans="1:13" s="6" customFormat="1" ht="27.75" hidden="1" customHeight="1" x14ac:dyDescent="0.25">
      <c r="A144" s="115"/>
      <c r="B144" s="100" t="s">
        <v>37</v>
      </c>
      <c r="C144" s="92"/>
      <c r="D144" s="92"/>
      <c r="E144" s="92"/>
      <c r="F144" s="96"/>
      <c r="G144" s="92"/>
      <c r="H144" s="96"/>
      <c r="I144" s="66"/>
      <c r="J144" s="210"/>
      <c r="K144" s="73"/>
      <c r="L144" s="1"/>
      <c r="M144" s="1"/>
    </row>
    <row r="145" spans="1:13" s="6" customFormat="1" ht="27.75" hidden="1" customHeight="1" x14ac:dyDescent="0.25">
      <c r="A145" s="115"/>
      <c r="B145" s="100" t="s">
        <v>13</v>
      </c>
      <c r="C145" s="92"/>
      <c r="D145" s="94"/>
      <c r="E145" s="92"/>
      <c r="F145" s="96"/>
      <c r="G145" s="92"/>
      <c r="H145" s="96"/>
      <c r="I145" s="66"/>
      <c r="J145" s="210"/>
      <c r="K145" s="73"/>
      <c r="L145" s="1"/>
      <c r="M145" s="1"/>
    </row>
    <row r="146" spans="1:13" s="6" customFormat="1" ht="27.75" hidden="1" customHeight="1" x14ac:dyDescent="0.25">
      <c r="A146" s="115"/>
      <c r="B146" s="100" t="s">
        <v>5</v>
      </c>
      <c r="C146" s="92"/>
      <c r="D146" s="94"/>
      <c r="E146" s="92"/>
      <c r="F146" s="96"/>
      <c r="G146" s="92"/>
      <c r="H146" s="96"/>
      <c r="I146" s="66"/>
      <c r="J146" s="210"/>
      <c r="K146" s="73"/>
      <c r="L146" s="1"/>
      <c r="M146" s="1"/>
    </row>
    <row r="147" spans="1:13" s="46" customFormat="1" x14ac:dyDescent="0.25">
      <c r="A147" s="188" t="s">
        <v>20</v>
      </c>
      <c r="B147" s="171" t="s">
        <v>102</v>
      </c>
      <c r="C147" s="173">
        <f>SUM(C149:C153)</f>
        <v>327556.18</v>
      </c>
      <c r="D147" s="173">
        <f>SUM(D149:D153)</f>
        <v>355830.04</v>
      </c>
      <c r="E147" s="166">
        <f>SUM(E149:E153)</f>
        <v>16123.79</v>
      </c>
      <c r="F147" s="177">
        <f>E147/D147</f>
        <v>4.53E-2</v>
      </c>
      <c r="G147" s="173">
        <f>SUM(G149:G153)</f>
        <v>15147.08</v>
      </c>
      <c r="H147" s="177">
        <f>G147/D147</f>
        <v>4.2599999999999999E-2</v>
      </c>
      <c r="I147" s="173">
        <f>I149+I150+I151+I152+I153</f>
        <v>355113.74</v>
      </c>
      <c r="J147" s="180" t="s">
        <v>108</v>
      </c>
      <c r="K147" s="73"/>
      <c r="L147" s="1"/>
      <c r="M147" s="1"/>
    </row>
    <row r="148" spans="1:13" s="46" customFormat="1" ht="408.75" customHeight="1" x14ac:dyDescent="0.25">
      <c r="A148" s="188"/>
      <c r="B148" s="171"/>
      <c r="C148" s="173"/>
      <c r="D148" s="173"/>
      <c r="E148" s="167"/>
      <c r="F148" s="177"/>
      <c r="G148" s="173"/>
      <c r="H148" s="177"/>
      <c r="I148" s="173"/>
      <c r="J148" s="180"/>
      <c r="K148" s="73"/>
      <c r="L148" s="1"/>
      <c r="M148" s="1"/>
    </row>
    <row r="149" spans="1:13" s="3" customFormat="1" ht="117.75" customHeight="1" x14ac:dyDescent="0.25">
      <c r="A149" s="188"/>
      <c r="B149" s="82" t="s">
        <v>4</v>
      </c>
      <c r="C149" s="90">
        <v>36676.379999999997</v>
      </c>
      <c r="D149" s="90">
        <v>36676.379999999997</v>
      </c>
      <c r="E149" s="38">
        <v>0</v>
      </c>
      <c r="F149" s="39">
        <f>E149/D149</f>
        <v>0</v>
      </c>
      <c r="G149" s="90">
        <v>0</v>
      </c>
      <c r="H149" s="91">
        <f>G149/D149</f>
        <v>0</v>
      </c>
      <c r="I149" s="92">
        <v>36607.11</v>
      </c>
      <c r="J149" s="180"/>
      <c r="K149" s="35"/>
      <c r="L149" s="1"/>
      <c r="M149" s="1"/>
    </row>
    <row r="150" spans="1:13" s="4" customFormat="1" ht="117.75" customHeight="1" x14ac:dyDescent="0.25">
      <c r="A150" s="188"/>
      <c r="B150" s="102" t="s">
        <v>16</v>
      </c>
      <c r="C150" s="90">
        <v>82974.820000000007</v>
      </c>
      <c r="D150" s="90">
        <v>104954.01</v>
      </c>
      <c r="E150" s="90">
        <v>3423.33</v>
      </c>
      <c r="F150" s="91">
        <f>E150/D150</f>
        <v>3.2599999999999997E-2</v>
      </c>
      <c r="G150" s="90">
        <v>2446.62</v>
      </c>
      <c r="H150" s="91">
        <f>G150/D150</f>
        <v>2.3300000000000001E-2</v>
      </c>
      <c r="I150" s="92">
        <v>104845.66</v>
      </c>
      <c r="J150" s="180"/>
      <c r="K150" s="35"/>
      <c r="L150" s="1"/>
      <c r="M150" s="1"/>
    </row>
    <row r="151" spans="1:13" s="3" customFormat="1" ht="117.75" customHeight="1" x14ac:dyDescent="0.25">
      <c r="A151" s="188"/>
      <c r="B151" s="82" t="s">
        <v>11</v>
      </c>
      <c r="C151" s="92">
        <v>48704.81</v>
      </c>
      <c r="D151" s="92">
        <v>54999.48</v>
      </c>
      <c r="E151" s="92">
        <f>G151</f>
        <v>229.3</v>
      </c>
      <c r="F151" s="96">
        <f>E151/D151</f>
        <v>4.1999999999999997E-3</v>
      </c>
      <c r="G151" s="92">
        <v>229.3</v>
      </c>
      <c r="H151" s="96">
        <f>G151/D151</f>
        <v>4.1999999999999997E-3</v>
      </c>
      <c r="I151" s="90">
        <v>54460.800000000003</v>
      </c>
      <c r="J151" s="180"/>
      <c r="K151" s="35"/>
      <c r="L151" s="1"/>
      <c r="M151" s="1"/>
    </row>
    <row r="152" spans="1:13" s="3" customFormat="1" ht="260.25" customHeight="1" x14ac:dyDescent="0.25">
      <c r="A152" s="188"/>
      <c r="B152" s="82" t="s">
        <v>13</v>
      </c>
      <c r="C152" s="38"/>
      <c r="D152" s="38"/>
      <c r="E152" s="79"/>
      <c r="F152" s="39"/>
      <c r="G152" s="79"/>
      <c r="H152" s="39"/>
      <c r="I152" s="38"/>
      <c r="J152" s="180"/>
      <c r="K152" s="73"/>
      <c r="L152" s="1"/>
      <c r="M152" s="1"/>
    </row>
    <row r="153" spans="1:13" s="3" customFormat="1" ht="308.25" customHeight="1" x14ac:dyDescent="0.25">
      <c r="A153" s="188"/>
      <c r="B153" s="82" t="s">
        <v>5</v>
      </c>
      <c r="C153" s="90">
        <v>159200.17000000001</v>
      </c>
      <c r="D153" s="90">
        <v>159200.17000000001</v>
      </c>
      <c r="E153" s="90">
        <v>12471.16</v>
      </c>
      <c r="F153" s="91">
        <f t="shared" ref="F153" si="50">E153/D153</f>
        <v>7.8299999999999995E-2</v>
      </c>
      <c r="G153" s="90">
        <v>12471.16</v>
      </c>
      <c r="H153" s="91">
        <f t="shared" ref="H153" si="51">G153/D153</f>
        <v>7.8299999999999995E-2</v>
      </c>
      <c r="I153" s="92">
        <v>159200.17000000001</v>
      </c>
      <c r="J153" s="180"/>
      <c r="K153" s="73"/>
      <c r="L153" s="1"/>
      <c r="M153" s="1"/>
    </row>
    <row r="154" spans="1:13" s="46" customFormat="1" ht="26.25" customHeight="1" x14ac:dyDescent="0.25">
      <c r="A154" s="86" t="s">
        <v>21</v>
      </c>
      <c r="B154" s="135" t="s">
        <v>79</v>
      </c>
      <c r="C154" s="136"/>
      <c r="D154" s="136"/>
      <c r="E154" s="137"/>
      <c r="F154" s="138"/>
      <c r="G154" s="136"/>
      <c r="H154" s="138"/>
      <c r="I154" s="139"/>
      <c r="J154" s="88" t="s">
        <v>35</v>
      </c>
      <c r="K154" s="73"/>
      <c r="L154" s="1"/>
      <c r="M154" s="1"/>
    </row>
    <row r="155" spans="1:13" s="53" customFormat="1" ht="88.5" customHeight="1" x14ac:dyDescent="0.25">
      <c r="A155" s="84" t="s">
        <v>22</v>
      </c>
      <c r="B155" s="101" t="s">
        <v>103</v>
      </c>
      <c r="C155" s="93">
        <f>SUM(C156:C160)</f>
        <v>271.7</v>
      </c>
      <c r="D155" s="93">
        <f t="shared" ref="D155:I155" si="52">SUM(D156:D160)</f>
        <v>271.7</v>
      </c>
      <c r="E155" s="93">
        <f t="shared" si="52"/>
        <v>14.28</v>
      </c>
      <c r="F155" s="96">
        <f>E155/D155</f>
        <v>5.2600000000000001E-2</v>
      </c>
      <c r="G155" s="93">
        <f t="shared" si="52"/>
        <v>14.28</v>
      </c>
      <c r="H155" s="95">
        <f t="shared" ref="H155" si="53">G155/D155</f>
        <v>5.2600000000000001E-2</v>
      </c>
      <c r="I155" s="93">
        <f t="shared" si="52"/>
        <v>271.7</v>
      </c>
      <c r="J155" s="181" t="s">
        <v>116</v>
      </c>
      <c r="K155" s="73"/>
      <c r="L155" s="1"/>
      <c r="M155" s="1"/>
    </row>
    <row r="156" spans="1:13" s="53" customFormat="1" x14ac:dyDescent="0.25">
      <c r="A156" s="84"/>
      <c r="B156" s="102" t="s">
        <v>4</v>
      </c>
      <c r="C156" s="90"/>
      <c r="D156" s="90"/>
      <c r="E156" s="90"/>
      <c r="F156" s="96"/>
      <c r="G156" s="90"/>
      <c r="H156" s="96"/>
      <c r="I156" s="90"/>
      <c r="J156" s="181"/>
      <c r="K156" s="73"/>
      <c r="L156" s="1"/>
      <c r="M156" s="1"/>
    </row>
    <row r="157" spans="1:13" s="53" customFormat="1" x14ac:dyDescent="0.25">
      <c r="A157" s="84"/>
      <c r="B157" s="102" t="s">
        <v>16</v>
      </c>
      <c r="C157" s="90">
        <v>271.7</v>
      </c>
      <c r="D157" s="90">
        <v>271.7</v>
      </c>
      <c r="E157" s="90">
        <v>14.28</v>
      </c>
      <c r="F157" s="96">
        <f>E157/D157</f>
        <v>5.2600000000000001E-2</v>
      </c>
      <c r="G157" s="90">
        <v>14.28</v>
      </c>
      <c r="H157" s="96">
        <f>G157/D157</f>
        <v>5.2600000000000001E-2</v>
      </c>
      <c r="I157" s="90">
        <v>271.7</v>
      </c>
      <c r="J157" s="181"/>
      <c r="K157" s="73"/>
      <c r="L157" s="1"/>
      <c r="M157" s="1"/>
    </row>
    <row r="158" spans="1:13" s="53" customFormat="1" x14ac:dyDescent="0.25">
      <c r="A158" s="84"/>
      <c r="B158" s="102" t="s">
        <v>11</v>
      </c>
      <c r="C158" s="90"/>
      <c r="D158" s="90"/>
      <c r="E158" s="90"/>
      <c r="F158" s="91"/>
      <c r="G158" s="90"/>
      <c r="H158" s="96"/>
      <c r="I158" s="90"/>
      <c r="J158" s="181"/>
      <c r="K158" s="73"/>
      <c r="L158" s="1"/>
      <c r="M158" s="1"/>
    </row>
    <row r="159" spans="1:13" s="53" customFormat="1" hidden="1" x14ac:dyDescent="0.25">
      <c r="A159" s="84"/>
      <c r="B159" s="102" t="s">
        <v>13</v>
      </c>
      <c r="C159" s="90"/>
      <c r="D159" s="90"/>
      <c r="E159" s="90"/>
      <c r="F159" s="91"/>
      <c r="G159" s="90"/>
      <c r="H159" s="91"/>
      <c r="I159" s="90"/>
      <c r="J159" s="181"/>
      <c r="K159" s="73"/>
      <c r="L159" s="1"/>
      <c r="M159" s="1"/>
    </row>
    <row r="160" spans="1:13" s="53" customFormat="1" hidden="1" x14ac:dyDescent="0.25">
      <c r="A160" s="84"/>
      <c r="B160" s="102" t="s">
        <v>5</v>
      </c>
      <c r="C160" s="90"/>
      <c r="D160" s="90"/>
      <c r="E160" s="90"/>
      <c r="F160" s="91"/>
      <c r="G160" s="90"/>
      <c r="H160" s="91"/>
      <c r="I160" s="90"/>
      <c r="J160" s="181"/>
      <c r="K160" s="73"/>
      <c r="L160" s="1"/>
      <c r="M160" s="1"/>
    </row>
    <row r="161" spans="1:13" s="54" customFormat="1" ht="192" customHeight="1" x14ac:dyDescent="0.25">
      <c r="A161" s="128" t="s">
        <v>23</v>
      </c>
      <c r="B161" s="101" t="s">
        <v>113</v>
      </c>
      <c r="C161" s="125">
        <f>C163+C162+C164+C165+C166</f>
        <v>328166.31</v>
      </c>
      <c r="D161" s="125">
        <f>D163+D162+D164+D165+D166</f>
        <v>328166.31</v>
      </c>
      <c r="E161" s="125">
        <f t="shared" ref="E161" si="54">E163+E162+E164+E165+E166</f>
        <v>130683.64</v>
      </c>
      <c r="F161" s="126">
        <f>E161/D161</f>
        <v>0.3982</v>
      </c>
      <c r="G161" s="124">
        <f>G163+G162+G164+G165+G166</f>
        <v>130683.64</v>
      </c>
      <c r="H161" s="126">
        <f t="shared" ref="H161" si="55">G161/D161</f>
        <v>0.3982</v>
      </c>
      <c r="I161" s="125">
        <f>I163+I162+I164+I165+I166</f>
        <v>328166.31</v>
      </c>
      <c r="J161" s="178" t="s">
        <v>124</v>
      </c>
      <c r="K161" s="73"/>
      <c r="L161" s="1"/>
      <c r="M161" s="1"/>
    </row>
    <row r="162" spans="1:13" s="3" customFormat="1" ht="95.25" customHeight="1" x14ac:dyDescent="0.25">
      <c r="A162" s="5"/>
      <c r="B162" s="130" t="s">
        <v>4</v>
      </c>
      <c r="C162" s="42"/>
      <c r="D162" s="42"/>
      <c r="E162" s="42"/>
      <c r="F162" s="43"/>
      <c r="G162" s="38"/>
      <c r="H162" s="43"/>
      <c r="I162" s="42"/>
      <c r="J162" s="179"/>
      <c r="K162" s="73"/>
      <c r="L162" s="1"/>
      <c r="M162" s="1"/>
    </row>
    <row r="163" spans="1:13" s="3" customFormat="1" ht="87.75" customHeight="1" x14ac:dyDescent="0.25">
      <c r="A163" s="5"/>
      <c r="B163" s="130" t="s">
        <v>16</v>
      </c>
      <c r="C163" s="92">
        <v>306941.40000000002</v>
      </c>
      <c r="D163" s="92">
        <v>306941.40000000002</v>
      </c>
      <c r="E163" s="92">
        <v>121780.21</v>
      </c>
      <c r="F163" s="96">
        <f>E163/D163</f>
        <v>0.39679999999999999</v>
      </c>
      <c r="G163" s="90">
        <v>121780.21</v>
      </c>
      <c r="H163" s="96">
        <f>G163/D163</f>
        <v>0.39679999999999999</v>
      </c>
      <c r="I163" s="92">
        <f>D163</f>
        <v>306941.40000000002</v>
      </c>
      <c r="J163" s="179"/>
      <c r="K163" s="73"/>
      <c r="L163" s="1"/>
      <c r="M163" s="1"/>
    </row>
    <row r="164" spans="1:13" s="3" customFormat="1" ht="123" customHeight="1" x14ac:dyDescent="0.25">
      <c r="A164" s="5"/>
      <c r="B164" s="130" t="s">
        <v>11</v>
      </c>
      <c r="C164" s="92">
        <v>21224.91</v>
      </c>
      <c r="D164" s="92">
        <v>21224.91</v>
      </c>
      <c r="E164" s="92">
        <f>G164</f>
        <v>8903.43</v>
      </c>
      <c r="F164" s="96">
        <f>E164/D164</f>
        <v>0.41949999999999998</v>
      </c>
      <c r="G164" s="92">
        <v>8903.43</v>
      </c>
      <c r="H164" s="96">
        <f>G164/D164</f>
        <v>0.41949999999999998</v>
      </c>
      <c r="I164" s="92">
        <f>D164</f>
        <v>21224.91</v>
      </c>
      <c r="J164" s="179"/>
      <c r="K164" s="73"/>
      <c r="L164" s="1"/>
      <c r="M164" s="1"/>
    </row>
    <row r="165" spans="1:13" s="3" customFormat="1" ht="140.25" customHeight="1" x14ac:dyDescent="0.25">
      <c r="A165" s="5"/>
      <c r="B165" s="130" t="s">
        <v>13</v>
      </c>
      <c r="C165" s="42"/>
      <c r="D165" s="42"/>
      <c r="E165" s="42">
        <f>G165</f>
        <v>0</v>
      </c>
      <c r="F165" s="43"/>
      <c r="G165" s="42"/>
      <c r="H165" s="43"/>
      <c r="I165" s="42">
        <f t="shared" ref="I165" si="56">D165</f>
        <v>0</v>
      </c>
      <c r="J165" s="179"/>
      <c r="K165" s="73"/>
      <c r="L165" s="1"/>
      <c r="M165" s="1"/>
    </row>
    <row r="166" spans="1:13" s="3" customFormat="1" ht="123.75" customHeight="1" x14ac:dyDescent="0.25">
      <c r="A166" s="5"/>
      <c r="B166" s="130" t="s">
        <v>5</v>
      </c>
      <c r="C166" s="42"/>
      <c r="D166" s="42"/>
      <c r="E166" s="42"/>
      <c r="F166" s="43"/>
      <c r="G166" s="38"/>
      <c r="H166" s="43"/>
      <c r="I166" s="42"/>
      <c r="J166" s="179"/>
      <c r="K166" s="73"/>
      <c r="L166" s="1"/>
      <c r="M166" s="1"/>
    </row>
    <row r="167" spans="1:13" s="46" customFormat="1" ht="48" customHeight="1" x14ac:dyDescent="0.25">
      <c r="A167" s="86" t="s">
        <v>24</v>
      </c>
      <c r="B167" s="140" t="s">
        <v>80</v>
      </c>
      <c r="C167" s="136"/>
      <c r="D167" s="136"/>
      <c r="E167" s="137"/>
      <c r="F167" s="138"/>
      <c r="G167" s="136"/>
      <c r="H167" s="138"/>
      <c r="I167" s="139"/>
      <c r="J167" s="88" t="s">
        <v>35</v>
      </c>
      <c r="K167" s="73"/>
      <c r="L167" s="1"/>
      <c r="M167" s="1"/>
    </row>
    <row r="168" spans="1:13" ht="234" customHeight="1" x14ac:dyDescent="0.25">
      <c r="A168" s="84" t="s">
        <v>25</v>
      </c>
      <c r="B168" s="85" t="s">
        <v>104</v>
      </c>
      <c r="C168" s="93">
        <f>SUM(C169:C173)</f>
        <v>1155340.3</v>
      </c>
      <c r="D168" s="93">
        <f>SUM(D169:D173)</f>
        <v>1143922.8</v>
      </c>
      <c r="E168" s="124">
        <f>SUM(E169:E173)</f>
        <v>47497.61</v>
      </c>
      <c r="F168" s="127">
        <f>E168/D168</f>
        <v>4.1500000000000002E-2</v>
      </c>
      <c r="G168" s="124">
        <f>SUM(G169:G173)</f>
        <v>47497.61</v>
      </c>
      <c r="H168" s="127">
        <f>G168/D168</f>
        <v>4.1500000000000002E-2</v>
      </c>
      <c r="I168" s="124">
        <f>SUM(I169:I173)</f>
        <v>1143922.8</v>
      </c>
      <c r="J168" s="178" t="s">
        <v>126</v>
      </c>
      <c r="K168" s="73"/>
      <c r="L168" s="1"/>
      <c r="M168" s="1"/>
    </row>
    <row r="169" spans="1:13" ht="126.75" customHeight="1" x14ac:dyDescent="0.25">
      <c r="A169" s="84"/>
      <c r="B169" s="82" t="s">
        <v>4</v>
      </c>
      <c r="C169" s="90">
        <v>584000</v>
      </c>
      <c r="D169" s="90">
        <v>584000</v>
      </c>
      <c r="E169" s="90"/>
      <c r="F169" s="91"/>
      <c r="G169" s="90"/>
      <c r="H169" s="91"/>
      <c r="I169" s="90">
        <f>D169</f>
        <v>584000</v>
      </c>
      <c r="J169" s="179"/>
      <c r="K169" s="73"/>
      <c r="L169" s="1"/>
      <c r="M169" s="1"/>
    </row>
    <row r="170" spans="1:13" s="41" customFormat="1" ht="126.75" customHeight="1" x14ac:dyDescent="0.25">
      <c r="A170" s="103"/>
      <c r="B170" s="102" t="s">
        <v>16</v>
      </c>
      <c r="C170" s="90">
        <v>492079.5</v>
      </c>
      <c r="D170" s="90">
        <f>492079.5-11417.5</f>
        <v>480662</v>
      </c>
      <c r="E170" s="90">
        <v>35308.75</v>
      </c>
      <c r="F170" s="91">
        <f>E170/D170</f>
        <v>7.3499999999999996E-2</v>
      </c>
      <c r="G170" s="90">
        <v>35308.75</v>
      </c>
      <c r="H170" s="91">
        <f>G170/D170</f>
        <v>7.3499999999999996E-2</v>
      </c>
      <c r="I170" s="90">
        <f>D170</f>
        <v>480662</v>
      </c>
      <c r="J170" s="179"/>
      <c r="K170" s="73"/>
      <c r="L170" s="1"/>
      <c r="M170" s="1"/>
    </row>
    <row r="171" spans="1:13" s="41" customFormat="1" ht="126.75" customHeight="1" x14ac:dyDescent="0.25">
      <c r="A171" s="103"/>
      <c r="B171" s="102" t="s">
        <v>11</v>
      </c>
      <c r="C171" s="90">
        <v>79260.800000000003</v>
      </c>
      <c r="D171" s="90">
        <v>79260.800000000003</v>
      </c>
      <c r="E171" s="90">
        <f>G171</f>
        <v>12188.86</v>
      </c>
      <c r="F171" s="91">
        <f>E171/D171</f>
        <v>0.15379999999999999</v>
      </c>
      <c r="G171" s="90">
        <v>12188.86</v>
      </c>
      <c r="H171" s="91">
        <f>G171/D171</f>
        <v>0.15379999999999999</v>
      </c>
      <c r="I171" s="90">
        <f>D171</f>
        <v>79260.800000000003</v>
      </c>
      <c r="J171" s="179"/>
      <c r="K171" s="73"/>
      <c r="L171" s="1"/>
      <c r="M171" s="1"/>
    </row>
    <row r="172" spans="1:13" ht="126.75" customHeight="1" x14ac:dyDescent="0.25">
      <c r="A172" s="84"/>
      <c r="B172" s="82" t="s">
        <v>13</v>
      </c>
      <c r="C172" s="38">
        <v>0</v>
      </c>
      <c r="D172" s="38">
        <v>0</v>
      </c>
      <c r="E172" s="38">
        <v>0</v>
      </c>
      <c r="F172" s="39"/>
      <c r="G172" s="38"/>
      <c r="H172" s="39"/>
      <c r="I172" s="38">
        <v>0</v>
      </c>
      <c r="J172" s="179"/>
      <c r="K172" s="73"/>
      <c r="L172" s="1"/>
      <c r="M172" s="1"/>
    </row>
    <row r="173" spans="1:13" ht="65.25" hidden="1" customHeight="1" x14ac:dyDescent="0.25">
      <c r="A173" s="84"/>
      <c r="B173" s="82" t="s">
        <v>5</v>
      </c>
      <c r="C173" s="42"/>
      <c r="D173" s="42"/>
      <c r="E173" s="42"/>
      <c r="F173" s="43"/>
      <c r="G173" s="38"/>
      <c r="H173" s="43"/>
      <c r="I173" s="42"/>
      <c r="J173" s="179"/>
      <c r="K173" s="73"/>
      <c r="L173" s="1"/>
      <c r="M173" s="1"/>
    </row>
    <row r="174" spans="1:13" s="53" customFormat="1" ht="27.75" customHeight="1" thickBot="1" x14ac:dyDescent="0.3">
      <c r="A174" s="128" t="s">
        <v>26</v>
      </c>
      <c r="B174" s="129" t="s">
        <v>81</v>
      </c>
      <c r="C174" s="125"/>
      <c r="D174" s="125"/>
      <c r="E174" s="141"/>
      <c r="F174" s="126"/>
      <c r="G174" s="124"/>
      <c r="H174" s="126"/>
      <c r="I174" s="142"/>
      <c r="J174" s="130" t="s">
        <v>35</v>
      </c>
      <c r="K174" s="73"/>
      <c r="L174" s="1"/>
      <c r="M174" s="1"/>
    </row>
    <row r="175" spans="1:13" s="80" customFormat="1" ht="40.5" x14ac:dyDescent="0.25">
      <c r="A175" s="143" t="s">
        <v>29</v>
      </c>
      <c r="B175" s="144" t="s">
        <v>82</v>
      </c>
      <c r="C175" s="123"/>
      <c r="D175" s="123"/>
      <c r="E175" s="124"/>
      <c r="F175" s="127"/>
      <c r="G175" s="124"/>
      <c r="H175" s="127"/>
      <c r="I175" s="124"/>
      <c r="J175" s="130" t="s">
        <v>35</v>
      </c>
      <c r="K175" s="73"/>
      <c r="L175" s="1"/>
      <c r="M175" s="1"/>
    </row>
    <row r="176" spans="1:13" s="2" customFormat="1" ht="29.25" customHeight="1" x14ac:dyDescent="0.25">
      <c r="A176" s="86" t="s">
        <v>28</v>
      </c>
      <c r="B176" s="135" t="s">
        <v>83</v>
      </c>
      <c r="C176" s="145"/>
      <c r="D176" s="145"/>
      <c r="E176" s="145"/>
      <c r="F176" s="146"/>
      <c r="G176" s="145"/>
      <c r="H176" s="146"/>
      <c r="I176" s="147"/>
      <c r="J176" s="88" t="s">
        <v>35</v>
      </c>
      <c r="K176" s="73"/>
      <c r="L176" s="1"/>
      <c r="M176" s="1"/>
    </row>
    <row r="177" spans="1:13" s="2" customFormat="1" ht="30.75" customHeight="1" x14ac:dyDescent="0.25">
      <c r="A177" s="128" t="s">
        <v>27</v>
      </c>
      <c r="B177" s="135" t="s">
        <v>84</v>
      </c>
      <c r="C177" s="124"/>
      <c r="D177" s="124"/>
      <c r="E177" s="124"/>
      <c r="F177" s="127"/>
      <c r="G177" s="124"/>
      <c r="H177" s="127"/>
      <c r="I177" s="148"/>
      <c r="J177" s="130" t="s">
        <v>35</v>
      </c>
      <c r="K177" s="73"/>
      <c r="L177" s="1"/>
      <c r="M177" s="1"/>
    </row>
    <row r="178" spans="1:13" ht="136.5" customHeight="1" x14ac:dyDescent="0.25">
      <c r="A178" s="128" t="s">
        <v>51</v>
      </c>
      <c r="B178" s="129" t="s">
        <v>114</v>
      </c>
      <c r="C178" s="125">
        <f>SUM(C179:C182)</f>
        <v>34040.9</v>
      </c>
      <c r="D178" s="125">
        <f>SUM(D179:D182)</f>
        <v>34040.9</v>
      </c>
      <c r="E178" s="125">
        <f>SUM(E179:E182)</f>
        <v>18933.07</v>
      </c>
      <c r="F178" s="126">
        <f>E178/D178</f>
        <v>0.55620000000000003</v>
      </c>
      <c r="G178" s="124">
        <f>SUM(G179:G182)</f>
        <v>18933.07</v>
      </c>
      <c r="H178" s="126">
        <f>G178/D178</f>
        <v>0.55620000000000003</v>
      </c>
      <c r="I178" s="125">
        <f>SUM(I179:I182)</f>
        <v>34040.9</v>
      </c>
      <c r="J178" s="206" t="s">
        <v>117</v>
      </c>
      <c r="K178" s="73"/>
      <c r="L178" s="1"/>
      <c r="M178" s="1"/>
    </row>
    <row r="179" spans="1:13" s="3" customFormat="1" x14ac:dyDescent="0.25">
      <c r="A179" s="128"/>
      <c r="B179" s="130" t="s">
        <v>4</v>
      </c>
      <c r="C179" s="92">
        <v>28506.9</v>
      </c>
      <c r="D179" s="92">
        <v>28506.9</v>
      </c>
      <c r="E179" s="92">
        <v>15788.07</v>
      </c>
      <c r="F179" s="96">
        <f>E179/D179</f>
        <v>0.55379999999999996</v>
      </c>
      <c r="G179" s="90">
        <v>15788.07</v>
      </c>
      <c r="H179" s="96">
        <f t="shared" ref="H179:H180" si="57">G179/D179</f>
        <v>0.55379999999999996</v>
      </c>
      <c r="I179" s="92">
        <f>D179</f>
        <v>28506.9</v>
      </c>
      <c r="J179" s="179"/>
      <c r="K179" s="73"/>
      <c r="L179" s="1"/>
      <c r="M179" s="1"/>
    </row>
    <row r="180" spans="1:13" s="3" customFormat="1" x14ac:dyDescent="0.25">
      <c r="A180" s="128"/>
      <c r="B180" s="130" t="s">
        <v>16</v>
      </c>
      <c r="C180" s="92">
        <v>5534</v>
      </c>
      <c r="D180" s="92">
        <v>5534</v>
      </c>
      <c r="E180" s="92">
        <v>3145</v>
      </c>
      <c r="F180" s="96">
        <f>E180/D180</f>
        <v>0.56830000000000003</v>
      </c>
      <c r="G180" s="90">
        <v>3145</v>
      </c>
      <c r="H180" s="96">
        <f t="shared" si="57"/>
        <v>0.56830000000000003</v>
      </c>
      <c r="I180" s="92">
        <f t="shared" ref="I180:I181" si="58">D180</f>
        <v>5534</v>
      </c>
      <c r="J180" s="179"/>
      <c r="K180" s="73"/>
      <c r="L180" s="1"/>
      <c r="M180" s="1"/>
    </row>
    <row r="181" spans="1:13" s="3" customFormat="1" hidden="1" x14ac:dyDescent="0.25">
      <c r="A181" s="128"/>
      <c r="B181" s="130" t="s">
        <v>11</v>
      </c>
      <c r="C181" s="42"/>
      <c r="D181" s="42"/>
      <c r="E181" s="42">
        <f>G181</f>
        <v>0</v>
      </c>
      <c r="F181" s="43"/>
      <c r="G181" s="38"/>
      <c r="H181" s="43"/>
      <c r="I181" s="42">
        <f t="shared" si="58"/>
        <v>0</v>
      </c>
      <c r="J181" s="179"/>
      <c r="K181" s="73"/>
      <c r="L181" s="1"/>
      <c r="M181" s="1"/>
    </row>
    <row r="182" spans="1:13" s="3" customFormat="1" hidden="1" x14ac:dyDescent="0.25">
      <c r="A182" s="128"/>
      <c r="B182" s="130" t="s">
        <v>13</v>
      </c>
      <c r="C182" s="42"/>
      <c r="D182" s="42"/>
      <c r="E182" s="42"/>
      <c r="F182" s="43"/>
      <c r="G182" s="38"/>
      <c r="H182" s="43"/>
      <c r="I182" s="42"/>
      <c r="J182" s="179"/>
      <c r="K182" s="73"/>
      <c r="L182" s="1"/>
      <c r="M182" s="1"/>
    </row>
    <row r="183" spans="1:13" ht="44.25" customHeight="1" x14ac:dyDescent="0.25">
      <c r="A183" s="128" t="s">
        <v>54</v>
      </c>
      <c r="B183" s="149" t="s">
        <v>85</v>
      </c>
      <c r="C183" s="124"/>
      <c r="D183" s="124"/>
      <c r="E183" s="150"/>
      <c r="F183" s="127"/>
      <c r="G183" s="124"/>
      <c r="H183" s="127"/>
      <c r="I183" s="148"/>
      <c r="J183" s="130" t="s">
        <v>35</v>
      </c>
      <c r="K183" s="73"/>
      <c r="L183" s="1"/>
      <c r="M183" s="1"/>
    </row>
    <row r="184" spans="1:13" ht="33.75" customHeight="1" x14ac:dyDescent="0.25">
      <c r="A184" s="128" t="s">
        <v>55</v>
      </c>
      <c r="B184" s="149" t="s">
        <v>86</v>
      </c>
      <c r="C184" s="124"/>
      <c r="D184" s="124"/>
      <c r="E184" s="150"/>
      <c r="F184" s="127"/>
      <c r="G184" s="124"/>
      <c r="H184" s="127"/>
      <c r="I184" s="148"/>
      <c r="J184" s="130" t="s">
        <v>35</v>
      </c>
      <c r="K184" s="73"/>
      <c r="L184" s="1"/>
      <c r="M184" s="1"/>
    </row>
    <row r="185" spans="1:13" s="55" customFormat="1" ht="26.25" customHeight="1" x14ac:dyDescent="0.25">
      <c r="A185" s="171" t="s">
        <v>63</v>
      </c>
      <c r="B185" s="171" t="s">
        <v>111</v>
      </c>
      <c r="C185" s="175">
        <f>C188+C189+C190+C191+C192</f>
        <v>20237.599999999999</v>
      </c>
      <c r="D185" s="162">
        <f>D188+D189+D190+D191+D192</f>
        <v>20237.599999999999</v>
      </c>
      <c r="E185" s="162">
        <f>E188+E189+E190+E191+E192</f>
        <v>10867.14</v>
      </c>
      <c r="F185" s="164">
        <f>E185/D185</f>
        <v>0.53700000000000003</v>
      </c>
      <c r="G185" s="162">
        <f>G188+G189+G190+G191+G192</f>
        <v>9905.1200000000008</v>
      </c>
      <c r="H185" s="164">
        <f>G185/D185</f>
        <v>0.4894</v>
      </c>
      <c r="I185" s="162">
        <f>I188+I189+I190+I191+I192</f>
        <v>20237.599999999999</v>
      </c>
      <c r="J185" s="178" t="s">
        <v>127</v>
      </c>
      <c r="K185" s="73"/>
      <c r="L185" s="1"/>
      <c r="M185" s="1"/>
    </row>
    <row r="186" spans="1:13" s="55" customFormat="1" ht="300.75" customHeight="1" x14ac:dyDescent="0.25">
      <c r="A186" s="171"/>
      <c r="B186" s="171"/>
      <c r="C186" s="175"/>
      <c r="D186" s="172"/>
      <c r="E186" s="172"/>
      <c r="F186" s="204"/>
      <c r="G186" s="172"/>
      <c r="H186" s="204"/>
      <c r="I186" s="172"/>
      <c r="J186" s="179"/>
      <c r="K186" s="73"/>
      <c r="L186" s="1"/>
      <c r="M186" s="1"/>
    </row>
    <row r="187" spans="1:13" s="46" customFormat="1" ht="35.25" customHeight="1" x14ac:dyDescent="0.25">
      <c r="A187" s="171"/>
      <c r="B187" s="171"/>
      <c r="C187" s="175"/>
      <c r="D187" s="163"/>
      <c r="E187" s="163"/>
      <c r="F187" s="165"/>
      <c r="G187" s="163"/>
      <c r="H187" s="165"/>
      <c r="I187" s="163"/>
      <c r="J187" s="179"/>
      <c r="K187" s="73"/>
      <c r="L187" s="1"/>
      <c r="M187" s="1"/>
    </row>
    <row r="188" spans="1:13" s="3" customFormat="1" ht="86.25" customHeight="1" x14ac:dyDescent="0.25">
      <c r="A188" s="128"/>
      <c r="B188" s="130" t="s">
        <v>4</v>
      </c>
      <c r="C188" s="92">
        <v>65.400000000000006</v>
      </c>
      <c r="D188" s="92">
        <v>65.400000000000006</v>
      </c>
      <c r="E188" s="92">
        <v>59.63</v>
      </c>
      <c r="F188" s="96">
        <f>E188/D188</f>
        <v>0.91180000000000005</v>
      </c>
      <c r="G188" s="92">
        <v>59.63</v>
      </c>
      <c r="H188" s="96">
        <f>G188/D188</f>
        <v>0.91180000000000005</v>
      </c>
      <c r="I188" s="92">
        <f>D188</f>
        <v>65.400000000000006</v>
      </c>
      <c r="J188" s="179"/>
      <c r="K188" s="73"/>
      <c r="L188" s="1"/>
      <c r="M188" s="1"/>
    </row>
    <row r="189" spans="1:13" s="3" customFormat="1" ht="86.25" customHeight="1" x14ac:dyDescent="0.25">
      <c r="A189" s="128"/>
      <c r="B189" s="130" t="s">
        <v>16</v>
      </c>
      <c r="C189" s="92">
        <v>15024.6</v>
      </c>
      <c r="D189" s="92">
        <v>15024.6</v>
      </c>
      <c r="E189" s="92">
        <v>8747.93</v>
      </c>
      <c r="F189" s="96">
        <f>E189/D189</f>
        <v>0.58220000000000005</v>
      </c>
      <c r="G189" s="92">
        <v>7785.91</v>
      </c>
      <c r="H189" s="96">
        <f>G189/D189</f>
        <v>0.51819999999999999</v>
      </c>
      <c r="I189" s="92">
        <f>D189</f>
        <v>15024.6</v>
      </c>
      <c r="J189" s="179"/>
      <c r="K189" s="73"/>
      <c r="L189" s="1"/>
      <c r="M189" s="1"/>
    </row>
    <row r="190" spans="1:13" s="3" customFormat="1" ht="86.25" customHeight="1" x14ac:dyDescent="0.25">
      <c r="A190" s="128"/>
      <c r="B190" s="130" t="s">
        <v>11</v>
      </c>
      <c r="C190" s="92">
        <v>5147.6000000000004</v>
      </c>
      <c r="D190" s="92">
        <v>5147.6000000000004</v>
      </c>
      <c r="E190" s="92">
        <f>G190</f>
        <v>2059.58</v>
      </c>
      <c r="F190" s="96">
        <f>E190/D190</f>
        <v>0.40010000000000001</v>
      </c>
      <c r="G190" s="92">
        <v>2059.58</v>
      </c>
      <c r="H190" s="96">
        <f>G190/D190</f>
        <v>0.40010000000000001</v>
      </c>
      <c r="I190" s="92">
        <f t="shared" ref="I190:I191" si="59">D190</f>
        <v>5147.6000000000004</v>
      </c>
      <c r="J190" s="179"/>
      <c r="K190" s="73"/>
      <c r="L190" s="1"/>
      <c r="M190" s="1"/>
    </row>
    <row r="191" spans="1:13" s="3" customFormat="1" ht="36.75" hidden="1" customHeight="1" x14ac:dyDescent="0.25">
      <c r="A191" s="128"/>
      <c r="B191" s="130" t="s">
        <v>13</v>
      </c>
      <c r="C191" s="42"/>
      <c r="D191" s="42"/>
      <c r="E191" s="42">
        <f>G191</f>
        <v>0</v>
      </c>
      <c r="F191" s="43"/>
      <c r="G191" s="42"/>
      <c r="H191" s="43"/>
      <c r="I191" s="42">
        <f t="shared" si="59"/>
        <v>0</v>
      </c>
      <c r="J191" s="179"/>
      <c r="K191" s="73"/>
      <c r="L191" s="1"/>
      <c r="M191" s="1"/>
    </row>
    <row r="192" spans="1:13" s="3" customFormat="1" ht="35.25" hidden="1" customHeight="1" x14ac:dyDescent="0.25">
      <c r="A192" s="128"/>
      <c r="B192" s="130" t="s">
        <v>5</v>
      </c>
      <c r="C192" s="42"/>
      <c r="D192" s="42"/>
      <c r="E192" s="42"/>
      <c r="F192" s="43"/>
      <c r="G192" s="42"/>
      <c r="H192" s="43"/>
      <c r="I192" s="42"/>
      <c r="J192" s="179"/>
      <c r="K192" s="73"/>
      <c r="L192" s="1"/>
      <c r="M192" s="1"/>
    </row>
    <row r="193" spans="1:13" s="2" customFormat="1" ht="109.5" customHeight="1" x14ac:dyDescent="0.25">
      <c r="A193" s="86" t="s">
        <v>87</v>
      </c>
      <c r="B193" s="87" t="s">
        <v>95</v>
      </c>
      <c r="C193" s="94">
        <f>C194+C195+C196+C197</f>
        <v>355.4</v>
      </c>
      <c r="D193" s="94">
        <f>D194+D195+D196+D197</f>
        <v>355.4</v>
      </c>
      <c r="E193" s="94">
        <f>E194+E195+E196+E197+E198</f>
        <v>355.4</v>
      </c>
      <c r="F193" s="95">
        <f>E193/D193</f>
        <v>1</v>
      </c>
      <c r="G193" s="93">
        <f>SUM(G194:G198)</f>
        <v>355.4</v>
      </c>
      <c r="H193" s="95">
        <f>G193/D193</f>
        <v>1</v>
      </c>
      <c r="I193" s="94">
        <f>I194+I195+I196+I197</f>
        <v>355.4</v>
      </c>
      <c r="J193" s="207" t="s">
        <v>98</v>
      </c>
      <c r="K193" s="73"/>
      <c r="L193" s="1"/>
      <c r="M193" s="1"/>
    </row>
    <row r="194" spans="1:13" s="3" customFormat="1" ht="47.25" customHeight="1" x14ac:dyDescent="0.25">
      <c r="A194" s="86"/>
      <c r="B194" s="88" t="s">
        <v>4</v>
      </c>
      <c r="C194" s="98">
        <v>0</v>
      </c>
      <c r="D194" s="98">
        <v>0</v>
      </c>
      <c r="E194" s="92"/>
      <c r="F194" s="96"/>
      <c r="G194" s="90">
        <v>0</v>
      </c>
      <c r="H194" s="95"/>
      <c r="I194" s="92"/>
      <c r="J194" s="208"/>
      <c r="K194" s="73"/>
      <c r="L194" s="1"/>
      <c r="M194" s="1"/>
    </row>
    <row r="195" spans="1:13" s="3" customFormat="1" ht="47.25" customHeight="1" x14ac:dyDescent="0.25">
      <c r="A195" s="86"/>
      <c r="B195" s="88" t="s">
        <v>48</v>
      </c>
      <c r="C195" s="92">
        <v>106.6</v>
      </c>
      <c r="D195" s="92">
        <v>106.6</v>
      </c>
      <c r="E195" s="92">
        <v>106.6</v>
      </c>
      <c r="F195" s="96">
        <f>E195/D195</f>
        <v>1</v>
      </c>
      <c r="G195" s="90">
        <v>106.6</v>
      </c>
      <c r="H195" s="96">
        <f>G195/D195</f>
        <v>1</v>
      </c>
      <c r="I195" s="92">
        <f>D195</f>
        <v>106.6</v>
      </c>
      <c r="J195" s="208"/>
      <c r="K195" s="73"/>
      <c r="L195" s="1"/>
      <c r="M195" s="1"/>
    </row>
    <row r="196" spans="1:13" s="3" customFormat="1" ht="38.25" customHeight="1" x14ac:dyDescent="0.25">
      <c r="A196" s="86"/>
      <c r="B196" s="88" t="s">
        <v>11</v>
      </c>
      <c r="C196" s="92">
        <v>248.8</v>
      </c>
      <c r="D196" s="92">
        <v>248.8</v>
      </c>
      <c r="E196" s="92">
        <v>248.8</v>
      </c>
      <c r="F196" s="96">
        <f>E196/D196</f>
        <v>1</v>
      </c>
      <c r="G196" s="90">
        <v>248.8</v>
      </c>
      <c r="H196" s="96">
        <f>G196/D196</f>
        <v>1</v>
      </c>
      <c r="I196" s="92">
        <f>D196</f>
        <v>248.8</v>
      </c>
      <c r="J196" s="208"/>
      <c r="K196" s="73"/>
      <c r="L196" s="1"/>
      <c r="M196" s="1"/>
    </row>
    <row r="197" spans="1:13" s="3" customFormat="1" ht="30.75" hidden="1" customHeight="1" x14ac:dyDescent="0.25">
      <c r="A197" s="86"/>
      <c r="B197" s="88" t="s">
        <v>13</v>
      </c>
      <c r="C197" s="56">
        <v>0</v>
      </c>
      <c r="D197" s="56">
        <v>0</v>
      </c>
      <c r="E197" s="56"/>
      <c r="F197" s="57">
        <v>0</v>
      </c>
      <c r="G197" s="59"/>
      <c r="H197" s="57"/>
      <c r="I197" s="56">
        <f>D197-G197</f>
        <v>0</v>
      </c>
      <c r="J197" s="208"/>
      <c r="K197" s="73"/>
      <c r="L197" s="1"/>
      <c r="M197" s="1"/>
    </row>
    <row r="198" spans="1:13" s="3" customFormat="1" hidden="1" x14ac:dyDescent="0.25">
      <c r="A198" s="86"/>
      <c r="B198" s="88" t="s">
        <v>5</v>
      </c>
      <c r="C198" s="56"/>
      <c r="D198" s="56"/>
      <c r="E198" s="56"/>
      <c r="F198" s="57"/>
      <c r="G198" s="58"/>
      <c r="H198" s="57"/>
      <c r="I198" s="56"/>
      <c r="J198" s="209"/>
      <c r="K198" s="73"/>
      <c r="L198" s="1"/>
      <c r="M198" s="1"/>
    </row>
    <row r="207" spans="1:13" x14ac:dyDescent="0.25">
      <c r="B207" s="61" t="s">
        <v>58</v>
      </c>
    </row>
    <row r="412" spans="9:9" x14ac:dyDescent="0.25">
      <c r="I412" s="20"/>
    </row>
    <row r="413" spans="9:9" x14ac:dyDescent="0.25">
      <c r="I413" s="20"/>
    </row>
    <row r="414" spans="9:9" x14ac:dyDescent="0.25">
      <c r="I414" s="20"/>
    </row>
  </sheetData>
  <autoFilter ref="A7:J399"/>
  <customSheetViews>
    <customSheetView guid="{6068C3FF-17AA-48A5-A88B-2523CBAC39AE}" scale="50" showPageBreaks="1" outlineSymbols="0" zeroValues="0" fitToPage="1" printArea="1" showAutoFilter="1" view="pageBreakPreview" topLeftCell="A4">
      <pane xSplit="4" ySplit="7" topLeftCell="E79" activePane="bottomRight" state="frozen"/>
      <selection pane="bottomRight" activeCell="I81" sqref="I81"/>
      <rowBreaks count="31" manualBreakCount="31">
        <brk id="23" min="1" max="9" man="1"/>
        <brk id="35" min="1" max="9" man="1"/>
        <brk id="54" min="1" max="9" man="1"/>
        <brk id="166" min="1" max="9" man="1"/>
        <brk id="1006" max="18" man="1"/>
        <brk id="1056" max="18" man="1"/>
        <brk id="1113" max="18" man="1"/>
        <brk id="1184" max="18" man="1"/>
        <brk id="1239" max="14" man="1"/>
        <brk id="1254" max="10" man="1"/>
        <brk id="1290" max="10" man="1"/>
        <brk id="1330" max="10" man="1"/>
        <brk id="1369" max="10" man="1"/>
        <brk id="1407" max="10" man="1"/>
        <brk id="1443" max="10" man="1"/>
        <brk id="1480" max="10" man="1"/>
        <brk id="1518" max="10" man="1"/>
        <brk id="1553" max="10" man="1"/>
        <brk id="1589" max="10" man="1"/>
        <brk id="1629" max="10" man="1"/>
        <brk id="1668" max="10" man="1"/>
        <brk id="1707" max="10" man="1"/>
        <brk id="1747" max="10" man="1"/>
        <brk id="1785" max="10" man="1"/>
        <brk id="1820" max="10" man="1"/>
        <brk id="1850" max="10" man="1"/>
        <brk id="1887" max="10" man="1"/>
        <brk id="1924" max="10" man="1"/>
        <brk id="1959" max="10" man="1"/>
        <brk id="2001" max="10" man="1"/>
        <brk id="2055" max="10" man="1"/>
      </rowBreaks>
      <pageMargins left="0" right="0" top="0.9055118110236221" bottom="0" header="0" footer="0"/>
      <printOptions horizontalCentered="1"/>
      <pageSetup paperSize="8" scale="48" fitToHeight="0" orientation="landscape" r:id="rId1"/>
      <autoFilter ref="A7:J399"/>
    </customSheetView>
    <customSheetView guid="{67ADFAE6-A9AF-44D7-8539-93CD0F6B7849}" scale="50" showPageBreaks="1" outlineSymbols="0" zeroValues="0" fitToPage="1" printArea="1" showAutoFilter="1" hiddenRows="1" view="pageBreakPreview" topLeftCell="A4">
      <pane xSplit="4" ySplit="7" topLeftCell="E189" activePane="bottomRight" state="frozen"/>
      <selection pane="bottomRight" activeCell="F168" sqref="F168"/>
      <rowBreaks count="29" manualBreakCount="29">
        <brk id="21" max="9" man="1"/>
        <brk id="4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8" fitToHeight="0" orientation="landscape" r:id="rId2"/>
      <autoFilter ref="A7:J399"/>
    </customSheetView>
    <customSheetView guid="{A0A3CD9B-2436-40D7-91DB-589A95FBBF00}" scale="50" showPageBreaks="1" outlineSymbols="0" zeroValues="0" fitToPage="1" printArea="1" showAutoFilter="1" view="pageBreakPreview">
      <pane xSplit="2" ySplit="7" topLeftCell="I96" activePane="bottomRight" state="frozen"/>
      <selection pane="bottomRight" activeCell="J135" sqref="J135:J140"/>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1" fitToHeight="0" orientation="landscape" r:id="rId3"/>
      <autoFilter ref="A7:J399"/>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4"/>
      <autoFilter ref="A7:J415"/>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5"/>
      <autoFilter ref="A7:J397"/>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6"/>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7"/>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8"/>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9"/>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0"/>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1"/>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2"/>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3"/>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4"/>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5"/>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6"/>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7"/>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8"/>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9"/>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20"/>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21"/>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2"/>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3"/>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4"/>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5"/>
      <autoFilter ref="A7:P404"/>
    </customSheetView>
    <customSheetView guid="{45DE1976-7F07-4EB4-8A9C-FB72D060BEFA}" scale="50" showPageBreaks="1" outlineSymbols="0" zeroValues="0" fitToPage="1" printArea="1" showAutoFilter="1" view="pageBreakPreview" topLeftCell="A210">
      <selection activeCell="J158" sqref="J158:J164"/>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2" fitToHeight="0" orientation="landscape" r:id="rId26"/>
      <autoFilter ref="A7:J416"/>
    </customSheetView>
    <customSheetView guid="{6E4A7295-8CE0-4D28-ABEF-D38EBAE7C204}" scale="50" showPageBreaks="1" outlineSymbols="0" zeroValues="0" fitToPage="1" printArea="1" showAutoFilter="1" view="pageBreakPreview" topLeftCell="A4">
      <pane xSplit="2" ySplit="5" topLeftCell="C139" activePane="bottomRight" state="frozen"/>
      <selection pane="bottomRight" activeCell="C137" sqref="C137:I137"/>
      <rowBreaks count="31" manualBreakCount="3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8" fitToHeight="0" orientation="landscape" horizontalDpi="4294967293" r:id="rId27"/>
      <autoFilter ref="A7:J399"/>
    </customSheetView>
    <customSheetView guid="{CA384592-0CFD-4322-A4EB-34EC04693944}" scale="42" showPageBreaks="1" outlineSymbols="0" zeroValues="0" fitToPage="1" printArea="1" showAutoFilter="1" view="pageBreakPreview" topLeftCell="A4">
      <pane xSplit="2" ySplit="5" topLeftCell="C168" activePane="bottomRight" state="frozen"/>
      <selection pane="bottomRight" activeCell="F170" sqref="F170"/>
      <rowBreaks count="29" manualBreakCount="29">
        <brk id="23" max="9" man="1"/>
        <brk id="42"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8" fitToHeight="0" orientation="landscape" r:id="rId28"/>
      <autoFilter ref="A7:J399"/>
    </customSheetView>
    <customSheetView guid="{3EEA7E1A-5F2B-4408-A34C-1F0223B5B245}" scale="50" showPageBreaks="1" outlineSymbols="0" zeroValues="0" fitToPage="1" showAutoFilter="1" view="pageBreakPreview" topLeftCell="A5">
      <pane xSplit="4" ySplit="10" topLeftCell="J23" activePane="bottomRight" state="frozen"/>
      <selection pane="bottomRight" activeCell="I26" sqref="I26"/>
      <rowBreaks count="30" manualBreakCount="30">
        <brk id="28" max="15" man="1"/>
        <brk id="40" max="15" man="1"/>
        <brk id="226" max="18" man="1"/>
        <brk id="1049" max="18" man="1"/>
        <brk id="1099" max="18" man="1"/>
        <brk id="1156" max="18" man="1"/>
        <brk id="1227" max="18" man="1"/>
        <brk id="1282" max="14" man="1"/>
        <brk id="1297" max="10" man="1"/>
        <brk id="1333" max="10" man="1"/>
        <brk id="1373" max="10" man="1"/>
        <brk id="1412" max="10" man="1"/>
        <brk id="1450" max="10" man="1"/>
        <brk id="1486" max="10" man="1"/>
        <brk id="1523" max="10" man="1"/>
        <brk id="1561" max="10" man="1"/>
        <brk id="1596" max="10" man="1"/>
        <brk id="1632" max="10" man="1"/>
        <brk id="1672" max="10" man="1"/>
        <brk id="1711" max="10" man="1"/>
        <brk id="1750" max="10" man="1"/>
        <brk id="1790" max="10" man="1"/>
        <brk id="1828" max="10" man="1"/>
        <brk id="1863" max="10" man="1"/>
        <brk id="1893" max="10" man="1"/>
        <brk id="1930" max="10" man="1"/>
        <brk id="1967" max="10" man="1"/>
        <brk id="2002" max="10" man="1"/>
        <brk id="2044" max="10" man="1"/>
        <brk id="2098" max="10" man="1"/>
      </rowBreaks>
      <pageMargins left="0" right="0" top="0.67" bottom="0" header="0" footer="0"/>
      <printOptions horizontalCentered="1"/>
      <pageSetup paperSize="8" scale="45" fitToHeight="0" orientation="landscape" horizontalDpi="4294967293" r:id="rId29"/>
      <autoFilter ref="A7:J399"/>
    </customSheetView>
    <customSheetView guid="{BEA0FDBA-BB07-4C19-8BBD-5E57EE395C09}" scale="50" showPageBreaks="1" outlineSymbols="0" zeroValues="0" fitToPage="1" printArea="1" showAutoFilter="1" view="pageBreakPreview" topLeftCell="A5">
      <pane xSplit="2" ySplit="4" topLeftCell="C9" activePane="bottomRight" state="frozen"/>
      <selection pane="bottomRight" activeCell="C9" sqref="C9"/>
      <rowBreaks count="33" manualBreakCount="33">
        <brk id="28" max="9" man="1"/>
        <brk id="48" max="9" man="1"/>
        <brk id="98" max="9" man="1"/>
        <brk id="146" max="9" man="1"/>
        <brk id="166" max="9" man="1"/>
        <brk id="184" max="9"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19685039370078741" header="0" footer="0"/>
      <printOptions horizontalCentered="1"/>
      <pageSetup paperSize="8" scale="48" fitToHeight="0" orientation="landscape" r:id="rId30"/>
      <autoFilter ref="A7:J399"/>
    </customSheetView>
    <customSheetView guid="{CCF533A2-322B-40E2-88B2-065E6D1D35B4}" scale="40" showPageBreaks="1" outlineSymbols="0" zeroValues="0" fitToPage="1" printArea="1" showAutoFilter="1" view="pageBreakPreview" topLeftCell="A4">
      <pane xSplit="4" ySplit="7" topLeftCell="E45" activePane="bottomRight" state="frozen"/>
      <selection pane="bottomRight" activeCell="I55" sqref="I55"/>
      <rowBreaks count="31" manualBreakCount="31">
        <brk id="23" max="9" man="1"/>
        <brk id="42" max="9" man="1"/>
        <brk id="68" max="9" man="1"/>
        <brk id="184" max="9" man="1"/>
        <brk id="1031" max="18" man="1"/>
        <brk id="1081" max="18" man="1"/>
        <brk id="1138" max="18" man="1"/>
        <brk id="1209" max="18" man="1"/>
        <brk id="1264" max="14" man="1"/>
        <brk id="1279" max="10" man="1"/>
        <brk id="1315" max="10" man="1"/>
        <brk id="1355" max="10" man="1"/>
        <brk id="1394" max="10" man="1"/>
        <brk id="1432" max="10" man="1"/>
        <brk id="1468" max="10" man="1"/>
        <brk id="1505" max="10" man="1"/>
        <brk id="1543" max="10" man="1"/>
        <brk id="1578" max="10" man="1"/>
        <brk id="1614" max="10" man="1"/>
        <brk id="1654" max="10" man="1"/>
        <brk id="1693" max="10" man="1"/>
        <brk id="1732" max="10" man="1"/>
        <brk id="1772" max="10" man="1"/>
        <brk id="1810" max="10" man="1"/>
        <brk id="1845" max="10" man="1"/>
        <brk id="1875" max="10" man="1"/>
        <brk id="1912" max="10" man="1"/>
        <brk id="1949" max="10" man="1"/>
        <brk id="1984" max="10" man="1"/>
        <brk id="2026" max="10" man="1"/>
        <brk id="2080" max="10" man="1"/>
      </rowBreaks>
      <pageMargins left="0" right="0" top="0.47" bottom="0" header="0" footer="0"/>
      <printOptions horizontalCentered="1"/>
      <pageSetup paperSize="8" scale="48" fitToHeight="0" orientation="landscape" r:id="rId31"/>
      <autoFilter ref="A7:J399"/>
    </customSheetView>
    <customSheetView guid="{13BE7114-35DF-4699-8779-61985C68F6C3}" scale="50" showPageBreaks="1" outlineSymbols="0" zeroValues="0" fitToPage="1" printArea="1" showAutoFilter="1" view="pageBreakPreview" topLeftCell="A4">
      <pane xSplit="2" ySplit="5" topLeftCell="C20" activePane="bottomRight" state="frozen"/>
      <selection pane="bottomRight" activeCell="E21" sqref="E21:F23"/>
      <rowBreaks count="31" manualBreakCount="3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48" fitToHeight="0" orientation="landscape" horizontalDpi="4294967293" r:id="rId32"/>
      <autoFilter ref="A7:J399"/>
    </customSheetView>
    <customSheetView guid="{0CCCFAED-79CE-4449-BC23-D60C794B65C2}" scale="50" showPageBreaks="1" outlineSymbols="0" zeroValues="0" fitToPage="1" printArea="1" showAutoFilter="1" topLeftCell="A5">
      <pane xSplit="2" ySplit="4" topLeftCell="C12" activePane="bottomRight" state="frozen"/>
      <selection pane="bottomRight" activeCell="B11" sqref="A11:XFD11"/>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8" fitToHeight="0" orientation="landscape" horizontalDpi="4294967293" r:id="rId33"/>
      <autoFilter ref="A7:J399"/>
    </customSheetView>
  </customSheetViews>
  <mergeCells count="85">
    <mergeCell ref="J193:J198"/>
    <mergeCell ref="J141:J146"/>
    <mergeCell ref="A15:A20"/>
    <mergeCell ref="C21:C23"/>
    <mergeCell ref="J117:J122"/>
    <mergeCell ref="J123:J128"/>
    <mergeCell ref="J105:J110"/>
    <mergeCell ref="J49:J54"/>
    <mergeCell ref="J43:J48"/>
    <mergeCell ref="J55:J60"/>
    <mergeCell ref="J62:J68"/>
    <mergeCell ref="J135:J140"/>
    <mergeCell ref="J99:J104"/>
    <mergeCell ref="J69:J74"/>
    <mergeCell ref="J81:J86"/>
    <mergeCell ref="J87:J92"/>
    <mergeCell ref="J15:J20"/>
    <mergeCell ref="F185:F187"/>
    <mergeCell ref="G185:G187"/>
    <mergeCell ref="H185:H187"/>
    <mergeCell ref="E29:E30"/>
    <mergeCell ref="H21:H23"/>
    <mergeCell ref="F21:F23"/>
    <mergeCell ref="G21:G23"/>
    <mergeCell ref="F29:F30"/>
    <mergeCell ref="J37:J42"/>
    <mergeCell ref="J29:J35"/>
    <mergeCell ref="I21:I23"/>
    <mergeCell ref="G29:G30"/>
    <mergeCell ref="H29:H30"/>
    <mergeCell ref="I29:I30"/>
    <mergeCell ref="J178:J182"/>
    <mergeCell ref="A3:J3"/>
    <mergeCell ref="G6:H6"/>
    <mergeCell ref="A9:A14"/>
    <mergeCell ref="A5:A7"/>
    <mergeCell ref="E6:F6"/>
    <mergeCell ref="D6:D7"/>
    <mergeCell ref="C5:D5"/>
    <mergeCell ref="C6:C7"/>
    <mergeCell ref="B5:B7"/>
    <mergeCell ref="I5:I7"/>
    <mergeCell ref="J5:J7"/>
    <mergeCell ref="E5:H5"/>
    <mergeCell ref="J9:J14"/>
    <mergeCell ref="A185:A187"/>
    <mergeCell ref="C185:C187"/>
    <mergeCell ref="J21:J28"/>
    <mergeCell ref="B21:B23"/>
    <mergeCell ref="D21:D23"/>
    <mergeCell ref="D147:D148"/>
    <mergeCell ref="A147:A153"/>
    <mergeCell ref="F147:F148"/>
    <mergeCell ref="G147:G148"/>
    <mergeCell ref="E21:E23"/>
    <mergeCell ref="A21:A22"/>
    <mergeCell ref="B29:B30"/>
    <mergeCell ref="A29:A30"/>
    <mergeCell ref="C29:C30"/>
    <mergeCell ref="D29:D30"/>
    <mergeCell ref="B147:B148"/>
    <mergeCell ref="J185:J192"/>
    <mergeCell ref="J168:J173"/>
    <mergeCell ref="J147:J153"/>
    <mergeCell ref="I147:I148"/>
    <mergeCell ref="J161:J166"/>
    <mergeCell ref="J155:J160"/>
    <mergeCell ref="B185:B187"/>
    <mergeCell ref="I185:I187"/>
    <mergeCell ref="D185:D187"/>
    <mergeCell ref="E185:E187"/>
    <mergeCell ref="I62:I63"/>
    <mergeCell ref="B62:B63"/>
    <mergeCell ref="C62:C63"/>
    <mergeCell ref="D62:D63"/>
    <mergeCell ref="G62:G63"/>
    <mergeCell ref="H62:H63"/>
    <mergeCell ref="C147:C148"/>
    <mergeCell ref="H147:H148"/>
    <mergeCell ref="A62:A63"/>
    <mergeCell ref="E62:E63"/>
    <mergeCell ref="F62:F63"/>
    <mergeCell ref="E147:E148"/>
    <mergeCell ref="J111:J116"/>
    <mergeCell ref="J93:J98"/>
  </mergeCells>
  <phoneticPr fontId="4" type="noConversion"/>
  <printOptions horizontalCentered="1"/>
  <pageMargins left="0" right="0" top="0.9055118110236221" bottom="0" header="0" footer="0"/>
  <pageSetup paperSize="8" scale="48" fitToHeight="0" orientation="landscape" r:id="rId34"/>
  <rowBreaks count="31" manualBreakCount="31">
    <brk id="28" max="9" man="1"/>
    <brk id="36" max="9" man="1"/>
    <brk id="61"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01.07.2019</vt:lpstr>
      <vt:lpstr>'на 01.07.2019'!Заголовки_для_печати</vt:lpstr>
      <vt:lpstr>'на 01.07.2019'!Область_печати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2019-07-05T09:35:06Z</cp:lastPrinted>
  <dcterms:created xsi:type="dcterms:W3CDTF">2011-12-13T05:34:09Z</dcterms:created>
  <dcterms:modified xsi:type="dcterms:W3CDTF">2019-07-11T05:31:45Z</dcterms:modified>
</cp:coreProperties>
</file>