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6.xml" ContentType="application/vnd.openxmlformats-officedocument.spreadsheetml.revisionLog+xml"/>
  <Override PartName="/xl/revisions/revisionLog142.xml" ContentType="application/vnd.openxmlformats-officedocument.spreadsheetml.revisionLog+xml"/>
  <Override PartName="/xl/revisions/revisionLog168.xml" ContentType="application/vnd.openxmlformats-officedocument.spreadsheetml.revisionLog+xml"/>
  <Override PartName="/xl/revisions/revisionLog147.xml" ContentType="application/vnd.openxmlformats-officedocument.spreadsheetml.revisionLog+xml"/>
  <Override PartName="/xl/revisions/revisionLog128.xml" ContentType="application/vnd.openxmlformats-officedocument.spreadsheetml.revisionLog+xml"/>
  <Override PartName="/xl/revisions/revisionLog11.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205.xml" ContentType="application/vnd.openxmlformats-officedocument.spreadsheetml.revisionLog+xml"/>
  <Override PartName="/xl/revisions/revisionLog226.xml" ContentType="application/vnd.openxmlformats-officedocument.spreadsheetml.revisionLog+xml"/>
  <Override PartName="/xl/revisions/revisionLog200.xml" ContentType="application/vnd.openxmlformats-officedocument.spreadsheetml.revisionLog+xml"/>
  <Override PartName="/xl/revisions/revisionLog179.xml" ContentType="application/vnd.openxmlformats-officedocument.spreadsheetml.revisionLog+xml"/>
  <Override PartName="/xl/revisions/revisionLog221.xml" ContentType="application/vnd.openxmlformats-officedocument.spreadsheetml.revisionLog+xml"/>
  <Override PartName="/xl/revisions/revisionLog123.xml" ContentType="application/vnd.openxmlformats-officedocument.spreadsheetml.revisionLog+xml"/>
  <Override PartName="/xl/revisions/revisionLog6.xml" ContentType="application/vnd.openxmlformats-officedocument.spreadsheetml.revisionLog+xml"/>
  <Override PartName="/xl/revisions/revisionLog158.xml" ContentType="application/vnd.openxmlformats-officedocument.spreadsheetml.revisionLog+xml"/>
  <Override PartName="/xl/revisions/revisionLog1.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95.xml" ContentType="application/vnd.openxmlformats-officedocument.spreadsheetml.revisionLog+xml"/>
  <Override PartName="/xl/revisions/revisionLog216.xml" ContentType="application/vnd.openxmlformats-officedocument.spreadsheetml.revisionLog+xml"/>
  <Override PartName="/xl/revisions/revisionLog19.xml" ContentType="application/vnd.openxmlformats-officedocument.spreadsheetml.revisionLog+xml"/>
  <Override PartName="/xl/revisions/revisionLog169.xml" ContentType="application/vnd.openxmlformats-officedocument.spreadsheetml.revisionLog+xml"/>
  <Override PartName="/xl/revisions/revisionLog211.xml" ContentType="application/vnd.openxmlformats-officedocument.spreadsheetml.revisionLog+xml"/>
  <Override PartName="/xl/revisions/revisionLog190.xml" ContentType="application/vnd.openxmlformats-officedocument.spreadsheetml.revisionLog+xml"/>
  <Override PartName="/xl/revisions/revisionLog232.xml" ContentType="application/vnd.openxmlformats-officedocument.spreadsheetml.revisionLog+xml"/>
  <Override PartName="/xl/revisions/revisionLog23.xml" ContentType="application/vnd.openxmlformats-officedocument.spreadsheetml.revisionLog+xml"/>
  <Override PartName="/xl/revisions/revisionLog129.xml" ContentType="application/vnd.openxmlformats-officedocument.spreadsheetml.revisionLog+xml"/>
  <Override PartName="/xl/revisions/revisionLog134.xml" ContentType="application/vnd.openxmlformats-officedocument.spreadsheetml.revisionLog+xml"/>
  <Override PartName="/xl/revisions/revisionLog148.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143.xml" ContentType="application/vnd.openxmlformats-officedocument.spreadsheetml.revisionLog+xml"/>
  <Override PartName="/xl/revisions/revisionLog164.xml" ContentType="application/vnd.openxmlformats-officedocument.spreadsheetml.revisionLog+xml"/>
  <Override PartName="/xl/revisions/revisionLog185.xml" ContentType="application/vnd.openxmlformats-officedocument.spreadsheetml.revisionLog+xml"/>
  <Override PartName="/xl/revisions/revisionLog206.xml" ContentType="application/vnd.openxmlformats-officedocument.spreadsheetml.revisionLog+xml"/>
  <Override PartName="/xl/revisions/revisionLog227.xml" ContentType="application/vnd.openxmlformats-officedocument.spreadsheetml.revisionLog+xml"/>
  <Override PartName="/xl/revisions/revisionLog159.xml" ContentType="application/vnd.openxmlformats-officedocument.spreadsheetml.revisionLog+xml"/>
  <Override PartName="/xl/revisions/revisionLog180.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209.xml" ContentType="application/vnd.openxmlformats-officedocument.spreadsheetml.revisionLog+xml"/>
  <Override PartName="/xl/revisions/revisionLog214.xml" ContentType="application/vnd.openxmlformats-officedocument.spreadsheetml.revisionLog+xml"/>
  <Override PartName="/xl/revisions/revisionLog230.xml" ContentType="application/vnd.openxmlformats-officedocument.spreadsheetml.revisionLog+xml"/>
  <Override PartName="/xl/revisions/revisionLog17.xml" ContentType="application/vnd.openxmlformats-officedocument.spreadsheetml.revisionLog+xml"/>
  <Override PartName="/xl/revisions/revisionLog15.xml" ContentType="application/vnd.openxmlformats-officedocument.spreadsheetml.revisionLog+xml"/>
  <Override PartName="/xl/revisions/revisionLog124.xml" ContentType="application/vnd.openxmlformats-officedocument.spreadsheetml.revisionLog+xml"/>
  <Override PartName="/xl/revisions/revisionLog2.xml" ContentType="application/vnd.openxmlformats-officedocument.spreadsheetml.revisionLog+xml"/>
  <Override PartName="/xl/revisions/revisionLog132.xml" ContentType="application/vnd.openxmlformats-officedocument.spreadsheetml.revisionLog+xml"/>
  <Override PartName="/xl/revisions/revisionLog21.xml" ContentType="application/vnd.openxmlformats-officedocument.spreadsheetml.revisionLog+xml"/>
  <Override PartName="/xl/revisions/revisionLog135.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96.xml" ContentType="application/vnd.openxmlformats-officedocument.spreadsheetml.revisionLog+xml"/>
  <Override PartName="/xl/revisions/revisionLog149.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141.xml" ContentType="application/vnd.openxmlformats-officedocument.spreadsheetml.revisionLog+xml"/>
  <Override PartName="/xl/revisions/revisionLog146.xml" ContentType="application/vnd.openxmlformats-officedocument.spreadsheetml.revisionLog+xml"/>
  <Override PartName="/xl/revisions/revisionLog162.xml" ContentType="application/vnd.openxmlformats-officedocument.spreadsheetml.revisionLog+xml"/>
  <Override PartName="/xl/revisions/revisionLog167.xml" ContentType="application/vnd.openxmlformats-officedocument.spreadsheetml.revisionLog+xml"/>
  <Override PartName="/xl/revisions/revisionLog183.xml" ContentType="application/vnd.openxmlformats-officedocument.spreadsheetml.revisionLog+xml"/>
  <Override PartName="/xl/revisions/revisionLog188.xml" ContentType="application/vnd.openxmlformats-officedocument.spreadsheetml.revisionLog+xml"/>
  <Override PartName="/xl/revisions/revisionLog170.xml" ContentType="application/vnd.openxmlformats-officedocument.spreadsheetml.revisionLog+xml"/>
  <Override PartName="/xl/revisions/revisionLog212.xml" ContentType="application/vnd.openxmlformats-officedocument.spreadsheetml.revisionLog+xml"/>
  <Override PartName="/xl/revisions/revisionLog217.xml" ContentType="application/vnd.openxmlformats-officedocument.spreadsheetml.revisionLog+xml"/>
  <Override PartName="/xl/revisions/revisionLog191.xml" ContentType="application/vnd.openxmlformats-officedocument.spreadsheetml.revisionLog+xml"/>
  <Override PartName="/xl/revisions/revisionLog233.xml" ContentType="application/vnd.openxmlformats-officedocument.spreadsheetml.revisionLog+xml"/>
  <Override PartName="/xl/revisions/revisionLog20.xml" ContentType="application/vnd.openxmlformats-officedocument.spreadsheetml.revisionLog+xml"/>
  <Override PartName="/xl/revisions/revisionLog199.xml" ContentType="application/vnd.openxmlformats-officedocument.spreadsheetml.revisionLog+xml"/>
  <Override PartName="/xl/revisions/revisionLog225.xml" ContentType="application/vnd.openxmlformats-officedocument.spreadsheetml.revisionLog+xml"/>
  <Override PartName="/xl/revisions/revisionLog220.xml" ContentType="application/vnd.openxmlformats-officedocument.spreadsheetml.revisionLog+xml"/>
  <Override PartName="/xl/revisions/revisionLog204.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22.xml" ContentType="application/vnd.openxmlformats-officedocument.spreadsheetml.revisionLog+xml"/>
  <Override PartName="/xl/revisions/revisionLog125.xml" ContentType="application/vnd.openxmlformats-officedocument.spreadsheetml.revisionLog+xml"/>
  <Override PartName="/xl/revisions/revisionLog8.xml" ContentType="application/vnd.openxmlformats-officedocument.spreadsheetml.revisionLog+xml"/>
  <Override PartName="/xl/revisions/revisionLog144.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130.xml" ContentType="application/vnd.openxmlformats-officedocument.spreadsheetml.revisionLog+xml"/>
  <Override PartName="/xl/revisions/revisionLog13.xml" ContentType="application/vnd.openxmlformats-officedocument.spreadsheetml.revisionLog+xml"/>
  <Override PartName="/xl/revisions/revisionLog139.xml" ContentType="application/vnd.openxmlformats-officedocument.spreadsheetml.revisionLog+xml"/>
  <Override PartName="/xl/revisions/revisionLog178.xml" ContentType="application/vnd.openxmlformats-officedocument.spreadsheetml.revisionLog+xml"/>
  <Override PartName="/xl/revisions/revisionLog138.xml" ContentType="application/vnd.openxmlformats-officedocument.spreadsheetml.revisionLog+xml"/>
  <Override PartName="/xl/revisions/revisionLog152.xml" ContentType="application/vnd.openxmlformats-officedocument.spreadsheetml.revisionLog+xml"/>
  <Override PartName="/xl/revisions/revisionLog157.xml" ContentType="application/vnd.openxmlformats-officedocument.spreadsheetml.revisionLog+xml"/>
  <Override PartName="/xl/revisions/revisionLog207.xml" ContentType="application/vnd.openxmlformats-officedocument.spreadsheetml.revisionLog+xml"/>
  <Override PartName="/xl/revisions/revisionLog228.xml" ContentType="application/vnd.openxmlformats-officedocument.spreadsheetml.revisionLog+xml"/>
  <Override PartName="/xl/revisions/revisionLog202.xml" ContentType="application/vnd.openxmlformats-officedocument.spreadsheetml.revisionLog+xml"/>
  <Override PartName="/xl/revisions/revisionLog223.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194.xml" ContentType="application/vnd.openxmlformats-officedocument.spreadsheetml.revisionLog+xml"/>
  <Override PartName="/xl/revisions/revisionLog210.xml" ContentType="application/vnd.openxmlformats-officedocument.spreadsheetml.revisionLog+xml"/>
  <Override PartName="/xl/revisions/revisionLog215.xml" ContentType="application/vnd.openxmlformats-officedocument.spreadsheetml.revisionLog+xml"/>
  <Override PartName="/xl/revisions/revisionLog173.xml" ContentType="application/vnd.openxmlformats-officedocument.spreadsheetml.revisionLog+xml"/>
  <Override PartName="/xl/revisions/revisionLog189.xml" ContentType="application/vnd.openxmlformats-officedocument.spreadsheetml.revisionLog+xml"/>
  <Override PartName="/xl/revisions/revisionLog18.xml" ContentType="application/vnd.openxmlformats-officedocument.spreadsheetml.revisionLog+xml"/>
  <Override PartName="/xl/revisions/revisionLog231.xml" ContentType="application/vnd.openxmlformats-officedocument.spreadsheetml.revisionLog+xml"/>
  <Override PartName="/xl/revisions/revisionLog133.xml" ContentType="application/vnd.openxmlformats-officedocument.spreadsheetml.revisionLog+xml"/>
  <Override PartName="/xl/revisions/revisionLog22.xml" ContentType="application/vnd.openxmlformats-officedocument.spreadsheetml.revisionLog+xml"/>
  <Override PartName="/xl/revisions/revisionLog3.xml" ContentType="application/vnd.openxmlformats-officedocument.spreadsheetml.revisionLog+xml"/>
  <Override PartName="/xl/revisions/revisionLog136.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197.xml" ContentType="application/vnd.openxmlformats-officedocument.spreadsheetml.revisionLog+xml"/>
  <Override PartName="/xl/revisions/revisionLog218.xml" ContentType="application/vnd.openxmlformats-officedocument.spreadsheetml.revisionLog+xml"/>
  <Override PartName="/xl/revisions/revisionLog234.xml" ContentType="application/vnd.openxmlformats-officedocument.spreadsheetml.revisionLog+xml"/>
  <Override PartName="/xl/revisions/revisionLog213.xml" ContentType="application/vnd.openxmlformats-officedocument.spreadsheetml.revisionLog+xml"/>
  <Override PartName="/xl/revisions/revisionLog150.xml" ContentType="application/vnd.openxmlformats-officedocument.spreadsheetml.revisionLog+xml"/>
  <Override PartName="/xl/revisions/revisionLog171.xml" ContentType="application/vnd.openxmlformats-officedocument.spreadsheetml.revisionLog+xml"/>
  <Override PartName="/xl/revisions/revisionLog192.xml" ContentType="application/vnd.openxmlformats-officedocument.spreadsheetml.revisionLog+xml"/>
  <Override PartName="/xl/revisions/revisionLog229.xml" ContentType="application/vnd.openxmlformats-officedocument.spreadsheetml.revisionLog+xml"/>
  <Override PartName="/xl/revisions/revisionLog25.xml" ContentType="application/vnd.openxmlformats-officedocument.spreadsheetml.revisionLog+xml"/>
  <Override PartName="/xl/revisions/revisionLog14.xml" ContentType="application/vnd.openxmlformats-officedocument.spreadsheetml.revisionLog+xml"/>
  <Override PartName="/xl/revisions/revisionLog126.xml" ContentType="application/vnd.openxmlformats-officedocument.spreadsheetml.revisionLog+xml"/>
  <Override PartName="/xl/revisions/revisionLog9.xml" ContentType="application/vnd.openxmlformats-officedocument.spreadsheetml.revisionLog+xml"/>
  <Override PartName="/xl/revisions/revisionLog145.xml" ContentType="application/vnd.openxmlformats-officedocument.spreadsheetml.revisionLog+xml"/>
  <Override PartName="/xl/revisions/revisionLog131.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208.xml" ContentType="application/vnd.openxmlformats-officedocument.spreadsheetml.revisionLog+xml"/>
  <Override PartName="/xl/revisions/revisionLog203.xml" ContentType="application/vnd.openxmlformats-officedocument.spreadsheetml.revisionLog+xml"/>
  <Override PartName="/xl/revisions/revisionLog140.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219.xml" ContentType="application/vnd.openxmlformats-officedocument.spreadsheetml.revisionLog+xml"/>
  <Override PartName="/xl/revisions/revisionLog224.xml" ContentType="application/vnd.openxmlformats-officedocument.spreadsheetml.revisionLog+xml"/>
  <Override PartName="/xl/revisions/revisionLog121.xml" ContentType="application/vnd.openxmlformats-officedocument.spreadsheetml.revisionLog+xml"/>
  <Override PartName="/xl/revisions/revisionLog4.xml" ContentType="application/vnd.openxmlformats-officedocument.spreadsheetml.revisionLog+xml"/>
  <Override PartName="/xl/revisions/revisionLog137.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193.xml" ContentType="application/vnd.openxmlformats-officedocument.spreadsheetml.revisionLog+xml"/>
  <Override PartName="/xl/revisions/revisionLog151.xml" ContentType="application/vnd.openxmlformats-officedocument.spreadsheetml.revisionLog+xml"/>
  <Override PartName="/xl/revisions/revisionLog17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Revision="1"/>
  <bookViews>
    <workbookView xWindow="0" yWindow="0" windowWidth="19200" windowHeight="8460" tabRatio="518"/>
  </bookViews>
  <sheets>
    <sheet name="на 01.05.2018" sheetId="1" r:id="rId1"/>
  </sheets>
  <definedNames>
    <definedName name="_xlnm._FilterDatabase" localSheetId="0" hidden="1">'на 01.05.2018'!$A$7:$J$397</definedName>
    <definedName name="Z_0005951B_56A8_4F75_9731_3C8A24CD1AB5_.wvu.FilterData" localSheetId="0" hidden="1">'на 01.05.2018'!$A$7:$J$397</definedName>
    <definedName name="Z_0217F586_7BE2_4803_B88F_1646729DF76E_.wvu.FilterData" localSheetId="0" hidden="1">'на 01.05.2018'!$A$7:$J$397</definedName>
    <definedName name="Z_02D2F435_66DA_468E_987B_F2AECDDD4E3B_.wvu.FilterData" localSheetId="0" hidden="1">'на 01.05.2018'!$A$7:$J$397</definedName>
    <definedName name="Z_040F7A53_882C_426B_A971_3BA4E7F819F6_.wvu.FilterData" localSheetId="0" hidden="1">'на 01.05.2018'!$A$7:$H$139</definedName>
    <definedName name="Z_056CFCF2_1D67_47C0_BE8C_D1F7ABB1120B_.wvu.FilterData" localSheetId="0" hidden="1">'на 01.05.2018'!$A$7:$J$397</definedName>
    <definedName name="Z_05716ABD_418C_4DA4_AC8A_C2D9BFCD057A_.wvu.FilterData" localSheetId="0" hidden="1">'на 01.05.2018'!$A$7:$J$397</definedName>
    <definedName name="Z_05C1E2BB_B583_44DD_A8AC_FBF87A053735_.wvu.FilterData" localSheetId="0" hidden="1">'на 01.05.2018'!$A$7:$H$139</definedName>
    <definedName name="Z_05C9DD0B_EBEE_40E7_A642_8B2CDCC810BA_.wvu.FilterData" localSheetId="0" hidden="1">'на 01.05.2018'!$A$7:$H$139</definedName>
    <definedName name="Z_0623BA59_06E0_47C4_A9E0_EFF8949456C2_.wvu.FilterData" localSheetId="0" hidden="1">'на 01.05.2018'!$A$7:$H$139</definedName>
    <definedName name="Z_0644E522_2545_474C_824A_2ED6C2798897_.wvu.FilterData" localSheetId="0" hidden="1">'на 01.05.2018'!$A$7:$J$397</definedName>
    <definedName name="Z_06ECB70F_782C_4925_AAED_43BDE49D6216_.wvu.FilterData" localSheetId="0" hidden="1">'на 01.05.2018'!$A$7:$J$397</definedName>
    <definedName name="Z_071188D9_4773_41E2_8227_482316F94E22_.wvu.FilterData" localSheetId="0" hidden="1">'на 01.05.2018'!$A$7:$J$397</definedName>
    <definedName name="Z_076157D9_97A7_4D47_8780_D3B408E54324_.wvu.FilterData" localSheetId="0" hidden="1">'на 01.05.2018'!$A$7:$J$397</definedName>
    <definedName name="Z_079216EF_F396_45DE_93AA_DF26C49F532F_.wvu.FilterData" localSheetId="0" hidden="1">'на 01.05.2018'!$A$7:$H$139</definedName>
    <definedName name="Z_0796BB39_B763_4CFE_9C89_197614BDD8D2_.wvu.FilterData" localSheetId="0" hidden="1">'на 01.05.2018'!$A$7:$J$397</definedName>
    <definedName name="Z_081D092E_BCFD_434D_99DD_F262EBF81A7D_.wvu.FilterData" localSheetId="0" hidden="1">'на 01.05.2018'!$A$7:$H$139</definedName>
    <definedName name="Z_081D1E71_FAB1_490F_8347_4363E467A6B8_.wvu.FilterData" localSheetId="0" hidden="1">'на 01.05.2018'!$A$7:$J$397</definedName>
    <definedName name="Z_09665491_2447_4ACE_847B_4452B60F2DF2_.wvu.FilterData" localSheetId="0" hidden="1">'на 01.05.2018'!$A$7:$J$397</definedName>
    <definedName name="Z_09EDEF91_2CA5_4F56_B67B_9D290C461670_.wvu.FilterData" localSheetId="0" hidden="1">'на 01.05.2018'!$A$7:$H$139</definedName>
    <definedName name="Z_09F9F792_37D5_476B_BEEE_67E9106F48F0_.wvu.FilterData" localSheetId="0" hidden="1">'на 01.05.2018'!$A$7:$J$397</definedName>
    <definedName name="Z_0A10B2C2_8811_4514_A02D_EDC7436B6D07_.wvu.FilterData" localSheetId="0" hidden="1">'на 01.05.2018'!$A$7:$J$397</definedName>
    <definedName name="Z_0AA70BDA_573F_4BEC_A548_CA5C4475BFE7_.wvu.FilterData" localSheetId="0" hidden="1">'на 01.05.2018'!$A$7:$J$397</definedName>
    <definedName name="Z_0AC3FA68_E0C8_4657_AD81_AF6345EA501C_.wvu.FilterData" localSheetId="0" hidden="1">'на 01.05.2018'!$A$7:$H$139</definedName>
    <definedName name="Z_0B579593_C56D_4394_91C1_F024BBE56EB1_.wvu.FilterData" localSheetId="0" hidden="1">'на 01.05.2018'!$A$7:$H$139</definedName>
    <definedName name="Z_0BC55D76_817D_4871_ADFD_780685E85798_.wvu.FilterData" localSheetId="0" hidden="1">'на 01.05.2018'!$A$7:$J$397</definedName>
    <definedName name="Z_0C6B39CB_8BE2_4437_B7EF_2B863FB64A7A_.wvu.FilterData" localSheetId="0" hidden="1">'на 01.05.2018'!$A$7:$H$139</definedName>
    <definedName name="Z_0C80C604_218C_428E_8C68_64D1AFDB22E0_.wvu.FilterData" localSheetId="0" hidden="1">'на 01.05.2018'!$A$7:$J$397</definedName>
    <definedName name="Z_0C81132D_0EFB_424B_A2C0_D694846C9416_.wvu.FilterData" localSheetId="0" hidden="1">'на 01.05.2018'!$A$7:$J$397</definedName>
    <definedName name="Z_0C8C20D3_1DCE_4FE1_95B1_F35D8D398254_.wvu.FilterData" localSheetId="0" hidden="1">'на 01.05.2018'!$A$7:$H$139</definedName>
    <definedName name="Z_0CC9441C_88E9_46D0_951D_A49C84EDA8CE_.wvu.FilterData" localSheetId="0" hidden="1">'на 01.05.2018'!$A$7:$J$397</definedName>
    <definedName name="Z_0CCCFAED_79CE_4449_BC23_D60C794B65C2_.wvu.FilterData" localSheetId="0" hidden="1">'на 01.05.2018'!$A$7:$J$397</definedName>
    <definedName name="Z_0CCCFAED_79CE_4449_BC23_D60C794B65C2_.wvu.PrintArea" localSheetId="0" hidden="1">'на 01.05.2018'!$A$1:$J$194</definedName>
    <definedName name="Z_0CCCFAED_79CE_4449_BC23_D60C794B65C2_.wvu.PrintTitles" localSheetId="0" hidden="1">'на 01.05.2018'!$5:$8</definedName>
    <definedName name="Z_0CF3E93E_60F6_45C8_AD33_C2CE08831546_.wvu.FilterData" localSheetId="0" hidden="1">'на 01.05.2018'!$A$7:$H$139</definedName>
    <definedName name="Z_0D69C398_7947_4D78_B1FE_A2A25AB79E10_.wvu.FilterData" localSheetId="0" hidden="1">'на 01.05.2018'!$A$7:$J$397</definedName>
    <definedName name="Z_0D7F5190_D20E_42FD_AD77_53CB309C7272_.wvu.FilterData" localSheetId="0" hidden="1">'на 01.05.2018'!$A$7:$H$139</definedName>
    <definedName name="Z_0E67843B_6B59_48DA_8F29_8BAD133298E1_.wvu.FilterData" localSheetId="0" hidden="1">'на 01.05.2018'!$A$7:$J$397</definedName>
    <definedName name="Z_0E6786D8_AC3A_48D5_9AD7_4E7485DB6D9C_.wvu.FilterData" localSheetId="0" hidden="1">'на 01.05.2018'!$A$7:$H$139</definedName>
    <definedName name="Z_105D23B5_3830_4B2C_A4D4_FBFBD3BEFB9C_.wvu.FilterData" localSheetId="0" hidden="1">'на 01.05.2018'!$A$7:$H$139</definedName>
    <definedName name="Z_113A0779_204C_451B_8401_73E507046130_.wvu.FilterData" localSheetId="0" hidden="1">'на 01.05.2018'!$A$7:$J$397</definedName>
    <definedName name="Z_119EECA6_2DA1_40F6_BD98_65D18CFC0359_.wvu.FilterData" localSheetId="0" hidden="1">'на 01.05.2018'!$A$7:$J$397</definedName>
    <definedName name="Z_11B0FA8E_E0BF_44A4_A141_D0892BF4BA78_.wvu.FilterData" localSheetId="0" hidden="1">'на 01.05.2018'!$A$7:$J$397</definedName>
    <definedName name="Z_11EBBD1F_0821_4763_A781_80F95B559C64_.wvu.FilterData" localSheetId="0" hidden="1">'на 01.05.2018'!$A$7:$J$397</definedName>
    <definedName name="Z_12397037_6208_4B36_BC95_11438284A9DE_.wvu.FilterData" localSheetId="0" hidden="1">'на 01.05.2018'!$A$7:$H$139</definedName>
    <definedName name="Z_12C2408D_275D_4295_8823_146036CCAF72_.wvu.FilterData" localSheetId="0" hidden="1">'на 01.05.2018'!$A$7:$J$397</definedName>
    <definedName name="Z_130C16AD_E930_4810_BDF0_A6DD3A87B8D5_.wvu.FilterData" localSheetId="0" hidden="1">'на 01.05.2018'!$A$7:$J$397</definedName>
    <definedName name="Z_1315266B_953C_4E7F_B538_74B6DF400647_.wvu.FilterData" localSheetId="0" hidden="1">'на 01.05.2018'!$A$7:$H$139</definedName>
    <definedName name="Z_132984D2_035C_4C6F_8087_28C1188A76E6_.wvu.FilterData" localSheetId="0" hidden="1">'на 01.05.2018'!$A$7:$J$397</definedName>
    <definedName name="Z_13A75724_7658_4A80_9239_F37E0BC75B64_.wvu.FilterData" localSheetId="0" hidden="1">'на 01.05.2018'!$A$7:$J$397</definedName>
    <definedName name="Z_13BE7114_35DF_4699_8779_61985C68F6C3_.wvu.FilterData" localSheetId="0" hidden="1">'на 01.05.2018'!$A$7:$J$397</definedName>
    <definedName name="Z_13BE7114_35DF_4699_8779_61985C68F6C3_.wvu.PrintArea" localSheetId="0" hidden="1">'на 01.05.2018'!$A$1:$J$196</definedName>
    <definedName name="Z_13BE7114_35DF_4699_8779_61985C68F6C3_.wvu.PrintTitles" localSheetId="0" hidden="1">'на 01.05.2018'!$5:$8</definedName>
    <definedName name="Z_13E7ADA2_058C_4412_9AEA_31547694DD5C_.wvu.FilterData" localSheetId="0" hidden="1">'на 01.05.2018'!$A$7:$H$139</definedName>
    <definedName name="Z_1474826F_81A7_45CE_9E32_539008BC6006_.wvu.FilterData" localSheetId="0" hidden="1">'на 01.05.2018'!$A$7:$J$397</definedName>
    <definedName name="Z_148D8FAA_3DC1_4430_9D42_1AFD9B8B331B_.wvu.FilterData" localSheetId="0" hidden="1">'на 01.05.2018'!$A$7:$J$397</definedName>
    <definedName name="Z_1539101F_31E9_4994_A34D_436B2BB1B73C_.wvu.FilterData" localSheetId="0" hidden="1">'на 01.05.2018'!$A$7:$J$397</definedName>
    <definedName name="Z_158130B9_9537_4E7D_AC4C_ED389C9B13A6_.wvu.FilterData" localSheetId="0" hidden="1">'на 01.05.2018'!$A$7:$J$397</definedName>
    <definedName name="Z_15AF9AFF_36E4_41C3_A9EA_A83C0A87FA00_.wvu.FilterData" localSheetId="0" hidden="1">'на 01.05.2018'!$A$7:$J$397</definedName>
    <definedName name="Z_1611C1BA_C4E2_40AE_8F45_3BEDE164E518_.wvu.FilterData" localSheetId="0" hidden="1">'на 01.05.2018'!$A$7:$J$397</definedName>
    <definedName name="Z_16533C21_4A9A_450C_8A94_553B88C3A9CF_.wvu.FilterData" localSheetId="0" hidden="1">'на 01.05.2018'!$A$7:$H$139</definedName>
    <definedName name="Z_1682CF4C_6BE2_4E45_A613_382D117E51BF_.wvu.FilterData" localSheetId="0" hidden="1">'на 01.05.2018'!$A$7:$J$397</definedName>
    <definedName name="Z_168FD5D4_D13B_47B9_8E56_61C627E3620F_.wvu.FilterData" localSheetId="0" hidden="1">'на 01.05.2018'!$A$7:$H$139</definedName>
    <definedName name="Z_169B516E_654F_469D_A8A0_69AB59FA498D_.wvu.FilterData" localSheetId="0" hidden="1">'на 01.05.2018'!$A$7:$J$397</definedName>
    <definedName name="Z_176FBEC7_B2AF_4702_A894_382F81F9ECF6_.wvu.FilterData" localSheetId="0" hidden="1">'на 01.05.2018'!$A$7:$H$139</definedName>
    <definedName name="Z_17AC66D0_E8BD_44BA_92AB_131AEC3E5A62_.wvu.FilterData" localSheetId="0" hidden="1">'на 01.05.2018'!$A$7:$J$397</definedName>
    <definedName name="Z_17AEC02B_67B1_483A_97D2_C1C6DFD21518_.wvu.FilterData" localSheetId="0" hidden="1">'на 01.05.2018'!$A$7:$J$397</definedName>
    <definedName name="Z_1902C2E4_C521_44EB_B934_0EBD6E871DD8_.wvu.FilterData" localSheetId="0" hidden="1">'на 01.05.2018'!$A$7:$J$397</definedName>
    <definedName name="Z_191D2631_8F19_4FC0_96A1_F397D331A068_.wvu.FilterData" localSheetId="0" hidden="1">'на 01.05.2018'!$A$7:$J$397</definedName>
    <definedName name="Z_19510E6E_7565_4AC2_BCB4_A345501456B6_.wvu.FilterData" localSheetId="0" hidden="1">'на 01.05.2018'!$A$7:$H$139</definedName>
    <definedName name="Z_19A4AADC_FDEE_45BB_8FEE_0F5508EFB8E2_.wvu.FilterData" localSheetId="0" hidden="1">'на 01.05.2018'!$A$7:$J$397</definedName>
    <definedName name="Z_19B34FC3_E683_4280_90EE_7791220AE682_.wvu.FilterData" localSheetId="0" hidden="1">'на 01.05.2018'!$A$7:$J$397</definedName>
    <definedName name="Z_19E5B318_3123_4687_A10B_72F3BDA9A599_.wvu.FilterData" localSheetId="0" hidden="1">'на 01.05.2018'!$A$7:$J$397</definedName>
    <definedName name="Z_1ADD4354_436F_41C7_AFD6_B73FA2D9BC20_.wvu.FilterData" localSheetId="0" hidden="1">'на 01.05.2018'!$A$7:$J$397</definedName>
    <definedName name="Z_1B413C41_F5DB_4793_803B_D278F6A0BE2C_.wvu.FilterData" localSheetId="0" hidden="1">'на 01.05.2018'!$A$7:$J$397</definedName>
    <definedName name="Z_1B943BCB_9609_428B_963E_E25F01748D7C_.wvu.FilterData" localSheetId="0" hidden="1">'на 01.05.2018'!$A$7:$J$397</definedName>
    <definedName name="Z_1BA0A829_1467_4894_A294_9BFD1EA8F94D_.wvu.FilterData" localSheetId="0" hidden="1">'на 01.05.2018'!$A$7:$J$397</definedName>
    <definedName name="Z_1C384A54_E3F0_4C1E_862E_6CD9154B364F_.wvu.FilterData" localSheetId="0" hidden="1">'на 01.05.2018'!$A$7:$J$397</definedName>
    <definedName name="Z_1C3DF549_BEC3_47F7_8F0B_A96D42597ECF_.wvu.FilterData" localSheetId="0" hidden="1">'на 01.05.2018'!$A$7:$H$139</definedName>
    <definedName name="Z_1C681B2A_8932_44D9_BF50_EA5DBCC10436_.wvu.FilterData" localSheetId="0" hidden="1">'на 01.05.2018'!$A$7:$H$139</definedName>
    <definedName name="Z_1CB0764B_554D_4C09_98DC_8DED9FC27F03_.wvu.FilterData" localSheetId="0" hidden="1">'на 01.05.2018'!$A$7:$J$397</definedName>
    <definedName name="Z_1CB5C523_AFA5_43A8_9C28_9F12CFE5BE65_.wvu.FilterData" localSheetId="0" hidden="1">'на 01.05.2018'!$A$7:$J$397</definedName>
    <definedName name="Z_1CEF9102_6C60_416B_8820_19DA6CA2FF8F_.wvu.FilterData" localSheetId="0" hidden="1">'на 01.05.2018'!$A$7:$J$397</definedName>
    <definedName name="Z_1D2C2901_70D8_494F_B885_AA5F7F9A1D2E_.wvu.FilterData" localSheetId="0" hidden="1">'на 01.05.2018'!$A$7:$J$397</definedName>
    <definedName name="Z_1D546444_6D70_47F2_86F2_EDA85896BE29_.wvu.FilterData" localSheetId="0" hidden="1">'на 01.05.2018'!$A$7:$J$397</definedName>
    <definedName name="Z_1F274A4D_4DCC_44CA_A1BD_90B7EE180486_.wvu.FilterData" localSheetId="0" hidden="1">'на 01.05.2018'!$A$7:$H$139</definedName>
    <definedName name="Z_1F6B5B08_FAE9_43CF_A27B_EE7ACD6D4DF6_.wvu.FilterData" localSheetId="0" hidden="1">'на 01.05.2018'!$A$7:$J$397</definedName>
    <definedName name="Z_1F885BC0_FA2D_45E9_BC66_C7BA68F6529B_.wvu.FilterData" localSheetId="0" hidden="1">'на 01.05.2018'!$A$7:$J$397</definedName>
    <definedName name="Z_1FF678B1_7F2B_4362_81E7_D3C79ED64B95_.wvu.FilterData" localSheetId="0" hidden="1">'на 01.05.2018'!$A$7:$H$139</definedName>
    <definedName name="Z_20461DED_BCEE_4284_A6DA_6F07C40C8239_.wvu.FilterData" localSheetId="0" hidden="1">'на 01.05.2018'!$A$7:$J$397</definedName>
    <definedName name="Z_20A3EB12_07C5_4317_9D11_7C0131FF1F02_.wvu.FilterData" localSheetId="0" hidden="1">'на 01.05.2018'!$A$7:$J$397</definedName>
    <definedName name="Z_216AEA56_C079_4104_83C7_B22F3C2C4895_.wvu.FilterData" localSheetId="0" hidden="1">'на 01.05.2018'!$A$7:$H$139</definedName>
    <definedName name="Z_2181C7D4_AA52_40AC_A808_5D532F9A4DB9_.wvu.FilterData" localSheetId="0" hidden="1">'на 01.05.2018'!$A$7:$H$139</definedName>
    <definedName name="Z_222CB208_6EE7_4ACF_9056_A80606B8DEAE_.wvu.FilterData" localSheetId="0" hidden="1">'на 01.05.2018'!$A$7:$J$397</definedName>
    <definedName name="Z_22A3361C_6866_4206_B8FA_E848438D95B8_.wvu.FilterData" localSheetId="0" hidden="1">'на 01.05.2018'!$A$7:$H$139</definedName>
    <definedName name="Z_23D71F5A_A534_4F07_942A_44ED3D76C570_.wvu.FilterData" localSheetId="0" hidden="1">'на 01.05.2018'!$A$7:$J$397</definedName>
    <definedName name="Z_246D425F_E7DE_4F74_93E1_1CA6487BB7AF_.wvu.FilterData" localSheetId="0" hidden="1">'на 01.05.2018'!$A$7:$J$397</definedName>
    <definedName name="Z_24860D1B_9CB0_4DBB_9F9A_A7B23A9FBD9E_.wvu.FilterData" localSheetId="0" hidden="1">'на 01.05.2018'!$A$7:$J$397</definedName>
    <definedName name="Z_24D1D1DF_90B3_41D1_82E1_05DE887CC58D_.wvu.FilterData" localSheetId="0" hidden="1">'на 01.05.2018'!$A$7:$H$139</definedName>
    <definedName name="Z_24E5C1BC_322C_4FEF_B964_F0DCC04482C1_.wvu.Cols" localSheetId="0" hidden="1">'на 01.05.2018'!#REF!,'на 01.05.2018'!#REF!</definedName>
    <definedName name="Z_24E5C1BC_322C_4FEF_B964_F0DCC04482C1_.wvu.FilterData" localSheetId="0" hidden="1">'на 01.05.2018'!$A$7:$H$139</definedName>
    <definedName name="Z_24E5C1BC_322C_4FEF_B964_F0DCC04482C1_.wvu.Rows" localSheetId="0" hidden="1">'на 01.05.2018'!#REF!</definedName>
    <definedName name="Z_25DD804F_4FCB_49C0_B290_F226E6C8FC4D_.wvu.FilterData" localSheetId="0" hidden="1">'на 01.05.2018'!$A$7:$J$397</definedName>
    <definedName name="Z_25F305AA_6420_44FE_A658_6597DFDEDA7F_.wvu.FilterData" localSheetId="0" hidden="1">'на 01.05.2018'!$A$7:$J$397</definedName>
    <definedName name="Z_26390C63_E690_4CD6_B911_4F7F9CCE06AD_.wvu.FilterData" localSheetId="0" hidden="1">'на 01.05.2018'!$A$7:$J$397</definedName>
    <definedName name="Z_2647282E_5B25_4148_AAD9_72AB0A3F24C4_.wvu.FilterData" localSheetId="0" hidden="1">'на 01.05.2018'!$A$3:$K$194</definedName>
    <definedName name="Z_26E7CD7D_71FD_4075_B268_E6444384CE7D_.wvu.FilterData" localSheetId="0" hidden="1">'на 01.05.2018'!$A$7:$H$139</definedName>
    <definedName name="Z_2751B79E_F60F_449F_9B1A_ED01F0EE4A3F_.wvu.FilterData" localSheetId="0" hidden="1">'на 01.05.2018'!$A$7:$J$397</definedName>
    <definedName name="Z_28008BE5_0693_468D_890E_2AE562EDDFCA_.wvu.FilterData" localSheetId="0" hidden="1">'на 01.05.2018'!$A$7:$H$139</definedName>
    <definedName name="Z_282F013D_E5B1_4C17_8727_7949891CEFC8_.wvu.FilterData" localSheetId="0" hidden="1">'на 01.05.2018'!$A$7:$J$397</definedName>
    <definedName name="Z_2932A736_9A81_4C2B_931E_457899534006_.wvu.FilterData" localSheetId="0" hidden="1">'на 01.05.2018'!$A$7:$J$397</definedName>
    <definedName name="Z_29A3F31E_AA0E_4520_83F3_6EDE69E47FB4_.wvu.FilterData" localSheetId="0" hidden="1">'на 01.05.2018'!$A$7:$J$397</definedName>
    <definedName name="Z_29D1C55E_0AE0_4CA9_A4C9_F358DEE7E9AD_.wvu.FilterData" localSheetId="0" hidden="1">'на 01.05.2018'!$A$7:$J$397</definedName>
    <definedName name="Z_2A075779_EE89_4995_9517_DAD5135FF513_.wvu.FilterData" localSheetId="0" hidden="1">'на 01.05.2018'!$A$7:$J$397</definedName>
    <definedName name="Z_2A9D3288_FE38_46DD_A0BD_6FD4437B54BF_.wvu.FilterData" localSheetId="0" hidden="1">'на 01.05.2018'!$A$7:$J$397</definedName>
    <definedName name="Z_2B4EF399_1F78_4650_9196_70339D27DB54_.wvu.FilterData" localSheetId="0" hidden="1">'на 01.05.2018'!$A$7:$J$397</definedName>
    <definedName name="Z_2B67E997_66AF_4883_9EE5_9876648FDDE9_.wvu.FilterData" localSheetId="0" hidden="1">'на 01.05.2018'!$A$7:$J$397</definedName>
    <definedName name="Z_2B6BAC9D_8ECF_4B5C_AEA7_CCE1C0524E55_.wvu.FilterData" localSheetId="0" hidden="1">'на 01.05.2018'!$A$7:$J$397</definedName>
    <definedName name="Z_2C029299_5EEC_4151_A9E2_241D31E08692_.wvu.FilterData" localSheetId="0" hidden="1">'на 01.05.2018'!$A$7:$J$397</definedName>
    <definedName name="Z_2C43A648_766E_499E_95B2_EA6F7EA791D4_.wvu.FilterData" localSheetId="0" hidden="1">'на 01.05.2018'!$A$7:$J$397</definedName>
    <definedName name="Z_2C47EAD7_6B0B_40AB_9599_0BF3302E35F1_.wvu.FilterData" localSheetId="0" hidden="1">'на 01.05.2018'!$A$7:$H$139</definedName>
    <definedName name="Z_2CD18B03_71F5_4B8A_8C6C_592F5A66335B_.wvu.FilterData" localSheetId="0" hidden="1">'на 01.05.2018'!$A$7:$J$397</definedName>
    <definedName name="Z_2D011736_53B8_48A8_8C2E_71DD995F6546_.wvu.FilterData" localSheetId="0" hidden="1">'на 01.05.2018'!$A$7:$J$397</definedName>
    <definedName name="Z_2D540280_F40F_4530_A32A_1FF2E78E7147_.wvu.FilterData" localSheetId="0" hidden="1">'на 01.05.2018'!$A$7:$J$397</definedName>
    <definedName name="Z_2D918A37_6905_4BEF_BC3A_DA45E968DAC3_.wvu.FilterData" localSheetId="0" hidden="1">'на 01.05.2018'!$A$7:$H$139</definedName>
    <definedName name="Z_2DF88C31_E5A0_4DFE_877D_5A31D3992603_.wvu.Rows" localSheetId="0" hidden="1">'на 01.05.2018'!#REF!,'на 01.05.2018'!#REF!,'на 01.05.2018'!#REF!,'на 01.05.2018'!#REF!,'на 01.05.2018'!#REF!,'на 01.05.2018'!#REF!,'на 01.05.2018'!#REF!,'на 01.05.2018'!#REF!,'на 01.05.2018'!#REF!,'на 01.05.2018'!#REF!,'на 01.05.2018'!#REF!</definedName>
    <definedName name="Z_2F3BAFC5_8792_4BC0_833F_5CB9ACB14A14_.wvu.FilterData" localSheetId="0" hidden="1">'на 01.05.2018'!$A$7:$H$139</definedName>
    <definedName name="Z_2F3DE7DB_1DEA_4A0C_88EC_B05C9EEC768F_.wvu.FilterData" localSheetId="0" hidden="1">'на 01.05.2018'!$A$7:$J$397</definedName>
    <definedName name="Z_2F72C4E3_E946_4870_A59B_C47D17A3E8B0_.wvu.FilterData" localSheetId="0" hidden="1">'на 01.05.2018'!$A$7:$J$397</definedName>
    <definedName name="Z_2F7AC811_CA37_46E3_866E_6E10DF43054A_.wvu.FilterData" localSheetId="0" hidden="1">'на 01.05.2018'!$A$7:$J$397</definedName>
    <definedName name="Z_2FAB8F10_5F5A_4B70_9158_E79B14A6565A_.wvu.FilterData" localSheetId="0" hidden="1">'на 01.05.2018'!$A$7:$J$397</definedName>
    <definedName name="Z_300D3722_BC5B_4EFC_A306_CB3461E96075_.wvu.FilterData" localSheetId="0" hidden="1">'на 01.05.2018'!$A$7:$J$397</definedName>
    <definedName name="Z_308AF0B3_EE19_4841_BBC0_915C9A7203E9_.wvu.FilterData" localSheetId="0" hidden="1">'на 01.05.2018'!$A$7:$J$397</definedName>
    <definedName name="Z_30F94082_E7C8_4DE7_AE26_19B3A4317363_.wvu.FilterData" localSheetId="0" hidden="1">'на 01.05.2018'!$A$7:$J$397</definedName>
    <definedName name="Z_315B3829_E75D_48BB_A407_88A96C0D6A4B_.wvu.FilterData" localSheetId="0" hidden="1">'на 01.05.2018'!$A$7:$J$397</definedName>
    <definedName name="Z_316B9C14_7546_49E5_A384_4190EC7682DE_.wvu.FilterData" localSheetId="0" hidden="1">'на 01.05.2018'!$A$7:$J$397</definedName>
    <definedName name="Z_31985263_3556_4B71_A26F_62706F49B320_.wvu.FilterData" localSheetId="0" hidden="1">'на 01.05.2018'!$A$7:$H$139</definedName>
    <definedName name="Z_31C5283F_7633_4B8A_ADD5_7EB245AE899F_.wvu.FilterData" localSheetId="0" hidden="1">'на 01.05.2018'!$A$7:$J$397</definedName>
    <definedName name="Z_31EABA3C_DD8D_46BF_85B1_09527EF8E816_.wvu.FilterData" localSheetId="0" hidden="1">'на 01.05.2018'!$A$7:$H$139</definedName>
    <definedName name="Z_328B1FBD_B9E0_4F8C_AA1F_438ED0F19823_.wvu.FilterData" localSheetId="0" hidden="1">'на 01.05.2018'!$A$7:$J$397</definedName>
    <definedName name="Z_32F81156_0F3B_49A8_B56D_9A01AA7C97FE_.wvu.FilterData" localSheetId="0" hidden="1">'на 01.05.2018'!$A$7:$J$397</definedName>
    <definedName name="Z_33081AFE_875F_4448_8DBB_C2288E582829_.wvu.FilterData" localSheetId="0" hidden="1">'на 01.05.2018'!$A$7:$J$397</definedName>
    <definedName name="Z_34587A22_A707_48EC_A6D8_8CA0D443CB5A_.wvu.FilterData" localSheetId="0" hidden="1">'на 01.05.2018'!$A$7:$J$397</definedName>
    <definedName name="Z_34E97F8E_B808_4C29_AFA8_24160BA8B576_.wvu.FilterData" localSheetId="0" hidden="1">'на 01.05.2018'!$A$7:$H$139</definedName>
    <definedName name="Z_354643EC_374D_4252_A3BA_624B9338CCF6_.wvu.FilterData" localSheetId="0" hidden="1">'на 01.05.2018'!$A$7:$J$397</definedName>
    <definedName name="Z_356902C5_CBA1_407E_849C_39B6CAAFCD34_.wvu.FilterData" localSheetId="0" hidden="1">'на 01.05.2018'!$A$7:$J$397</definedName>
    <definedName name="Z_356FBDD5_3775_4781_9E0A_901095CE6157_.wvu.FilterData" localSheetId="0" hidden="1">'на 01.05.2018'!$A$7:$J$397</definedName>
    <definedName name="Z_3597F15D_13FB_47E4_B2D7_0713796F1B32_.wvu.FilterData" localSheetId="0" hidden="1">'на 01.05.2018'!$A$7:$H$139</definedName>
    <definedName name="Z_36279478_DEDD_46A7_8B6D_9500CB65A35C_.wvu.FilterData" localSheetId="0" hidden="1">'на 01.05.2018'!$A$7:$H$139</definedName>
    <definedName name="Z_36282042_958F_4D98_9515_9E9271F26AA2_.wvu.FilterData" localSheetId="0" hidden="1">'на 01.05.2018'!$A$7:$H$139</definedName>
    <definedName name="Z_36483E9A_03E9_431F_B24B_73C77EA6547E_.wvu.FilterData" localSheetId="0" hidden="1">'на 01.05.2018'!$A$7:$J$397</definedName>
    <definedName name="Z_368728BB_F981_4DE3_8F4E_C77C2580C6B3_.wvu.FilterData" localSheetId="0" hidden="1">'на 01.05.2018'!$A$7:$J$397</definedName>
    <definedName name="Z_36AEB3FF_FCBC_4E21_8EFE_F20781816ED3_.wvu.FilterData" localSheetId="0" hidden="1">'на 01.05.2018'!$A$7:$H$139</definedName>
    <definedName name="Z_371CA4AD_891B_4B1D_9403_45AB26546607_.wvu.FilterData" localSheetId="0" hidden="1">'на 01.05.2018'!$A$7:$J$397</definedName>
    <definedName name="Z_375FD1ED_0F0C_4C78_AE3D_1D583BC74E47_.wvu.FilterData" localSheetId="0" hidden="1">'на 01.05.2018'!$A$7:$J$397</definedName>
    <definedName name="Z_3780FC5F_184E_406C_B40E_6BE29406408E_.wvu.FilterData" localSheetId="0" hidden="1">'на 01.05.2018'!$A$7:$J$397</definedName>
    <definedName name="Z_3789C719_2C4D_4FFB_B9EF_5AA095975824_.wvu.FilterData" localSheetId="0" hidden="1">'на 01.05.2018'!$A$7:$J$397</definedName>
    <definedName name="Z_37F8CE32_8CE8_4D95_9C0E_63112E6EFFE9_.wvu.Cols" localSheetId="0" hidden="1">'на 01.05.2018'!#REF!</definedName>
    <definedName name="Z_37F8CE32_8CE8_4D95_9C0E_63112E6EFFE9_.wvu.FilterData" localSheetId="0" hidden="1">'на 01.05.2018'!$A$7:$H$139</definedName>
    <definedName name="Z_37F8CE32_8CE8_4D95_9C0E_63112E6EFFE9_.wvu.PrintArea" localSheetId="0" hidden="1">'на 01.05.2018'!$A$1:$J$139</definedName>
    <definedName name="Z_37F8CE32_8CE8_4D95_9C0E_63112E6EFFE9_.wvu.PrintTitles" localSheetId="0" hidden="1">'на 01.05.2018'!$5:$8</definedName>
    <definedName name="Z_37F8CE32_8CE8_4D95_9C0E_63112E6EFFE9_.wvu.Rows" localSheetId="0" hidden="1">'на 01.05.2018'!#REF!,'на 01.05.2018'!#REF!,'на 01.05.2018'!#REF!,'на 01.05.2018'!#REF!,'на 01.05.2018'!#REF!,'на 01.05.2018'!#REF!,'на 01.05.2018'!#REF!,'на 01.05.2018'!#REF!,'на 01.05.2018'!#REF!,'на 01.05.2018'!#REF!,'на 01.05.2018'!#REF!,'на 01.05.2018'!#REF!,'на 01.05.2018'!#REF!,'на 01.05.2018'!#REF!,'на 01.05.2018'!#REF!,'на 01.05.2018'!#REF!,'на 01.05.2018'!#REF!</definedName>
    <definedName name="Z_386EE007_6994_4AA6_8824_D461BF01F1EA_.wvu.FilterData" localSheetId="0" hidden="1">'на 01.05.2018'!$A$7:$J$397</definedName>
    <definedName name="Z_394FB935_0201_44F8_9182_26C511D48F51_.wvu.FilterData" localSheetId="0" hidden="1">'на 01.05.2018'!$A$7:$J$397</definedName>
    <definedName name="Z_39897EE2_53F6_432A_9A7F_7DBB2FBB08E4_.wvu.FilterData" localSheetId="0" hidden="1">'на 01.05.2018'!$A$7:$J$397</definedName>
    <definedName name="Z_3A08D49D_7322_4FD5_90D4_F8436B9BCFE3_.wvu.FilterData" localSheetId="0" hidden="1">'на 01.05.2018'!$A$7:$J$397</definedName>
    <definedName name="Z_3A152827_EFCD_4FCD_A4F0_81C604FF3F88_.wvu.FilterData" localSheetId="0" hidden="1">'на 01.05.2018'!$A$7:$J$397</definedName>
    <definedName name="Z_3A3DB971_386F_40FA_8DD4_4A74AFE3B4C9_.wvu.FilterData" localSheetId="0" hidden="1">'на 01.05.2018'!$A$7:$J$397</definedName>
    <definedName name="Z_3AAEA08B_779A_471D_BFA0_0D98BF9A4FAD_.wvu.FilterData" localSheetId="0" hidden="1">'на 01.05.2018'!$A$7:$H$139</definedName>
    <definedName name="Z_3C664174_3E98_4762_A560_3810A313981F_.wvu.FilterData" localSheetId="0" hidden="1">'на 01.05.2018'!$A$7:$J$397</definedName>
    <definedName name="Z_3C9F72CF_10C2_48CF_BBB6_A2B9A1393F37_.wvu.FilterData" localSheetId="0" hidden="1">'на 01.05.2018'!$A$7:$H$139</definedName>
    <definedName name="Z_3CBCA6B7_5D7C_44A4_844A_26E2A61FDE86_.wvu.FilterData" localSheetId="0" hidden="1">'на 01.05.2018'!$A$7:$J$397</definedName>
    <definedName name="Z_3D1280C8_646B_4BB2_862F_8A8207220C6A_.wvu.FilterData" localSheetId="0" hidden="1">'на 01.05.2018'!$A$7:$H$139</definedName>
    <definedName name="Z_3D4245D9_9AB3_43FE_97D0_205A6EA7E6E4_.wvu.FilterData" localSheetId="0" hidden="1">'на 01.05.2018'!$A$7:$J$397</definedName>
    <definedName name="Z_3D5A28D4_CB7B_405C_9FFF_EB22C14AB77F_.wvu.FilterData" localSheetId="0" hidden="1">'на 01.05.2018'!$A$7:$J$397</definedName>
    <definedName name="Z_3D6E136A_63AE_4912_A965_BD438229D989_.wvu.FilterData" localSheetId="0" hidden="1">'на 01.05.2018'!$A$7:$J$397</definedName>
    <definedName name="Z_3DB4F6FC_CE58_4083_A6ED_88DCB901BB99_.wvu.FilterData" localSheetId="0" hidden="1">'на 01.05.2018'!$A$7:$H$139</definedName>
    <definedName name="Z_3E14FD86_95B1_4D0E_A8F6_A4FFDE0E3FF0_.wvu.FilterData" localSheetId="0" hidden="1">'на 01.05.2018'!$A$7:$J$397</definedName>
    <definedName name="Z_3E7BBA27_FCB5_4D66_864C_8656009B9E88_.wvu.FilterData" localSheetId="0" hidden="1">'на 01.05.2018'!$A$3:$K$194</definedName>
    <definedName name="Z_3EEA7E1A_5F2B_4408_A34C_1F0223B5B245_.wvu.FilterData" localSheetId="0" hidden="1">'на 01.05.2018'!$A$7:$J$397</definedName>
    <definedName name="Z_3EEA7E1A_5F2B_4408_A34C_1F0223B5B245_.wvu.PrintArea" localSheetId="0" hidden="1">'на 01.05.2018'!$A$1:$J$196</definedName>
    <definedName name="Z_3EEA7E1A_5F2B_4408_A34C_1F0223B5B245_.wvu.PrintTitles" localSheetId="0" hidden="1">'на 01.05.2018'!$5:$8</definedName>
    <definedName name="Z_3F0F098D_D998_48FD_BB26_7A5537CB4DC9_.wvu.FilterData" localSheetId="0" hidden="1">'на 01.05.2018'!$A$7:$J$397</definedName>
    <definedName name="Z_3F4E18FA_E0CE_43C2_A7F4_5CAE036892ED_.wvu.FilterData" localSheetId="0" hidden="1">'на 01.05.2018'!$A$7:$J$397</definedName>
    <definedName name="Z_3F7954D6_04C1_4B23_AE36_0FF9609A2280_.wvu.FilterData" localSheetId="0" hidden="1">'на 01.05.2018'!$A$7:$J$397</definedName>
    <definedName name="Z_3F839701_87D5_496C_AD9C_2B5AE5742513_.wvu.FilterData" localSheetId="0" hidden="1">'на 01.05.2018'!$A$7:$J$397</definedName>
    <definedName name="Z_3FE8ACF3_2097_4BA9_8230_2DBD30F09632_.wvu.FilterData" localSheetId="0" hidden="1">'на 01.05.2018'!$A$7:$J$397</definedName>
    <definedName name="Z_3FEA0B99_83A0_4934_91F1_66BC8E596ABB_.wvu.FilterData" localSheetId="0" hidden="1">'на 01.05.2018'!$A$7:$J$397</definedName>
    <definedName name="Z_3FEDCFF8_5450_469D_9A9E_38AB8819A083_.wvu.FilterData" localSheetId="0" hidden="1">'на 01.05.2018'!$A$7:$J$397</definedName>
    <definedName name="Z_402DFE3F_A5E1_41E8_BB4F_E3062FAE22D8_.wvu.FilterData" localSheetId="0" hidden="1">'на 01.05.2018'!$A$7:$J$397</definedName>
    <definedName name="Z_403313B7_B74E_4D03_8AB9_B2A52A5BA330_.wvu.FilterData" localSheetId="0" hidden="1">'на 01.05.2018'!$A$7:$H$139</definedName>
    <definedName name="Z_4055661A_C391_44E3_B71B_DF824D593415_.wvu.FilterData" localSheetId="0" hidden="1">'на 01.05.2018'!$A$7:$H$139</definedName>
    <definedName name="Z_413E8ADC_60FE_4AEB_A365_51405ED7DAEF_.wvu.FilterData" localSheetId="0" hidden="1">'на 01.05.2018'!$A$7:$J$397</definedName>
    <definedName name="Z_415B8653_FE9C_472E_85AE_9CFA9B00FD5E_.wvu.FilterData" localSheetId="0" hidden="1">'на 01.05.2018'!$A$7:$H$139</definedName>
    <definedName name="Z_418F9F46_9018_4AFC_A504_8CA60A905B83_.wvu.FilterData" localSheetId="0" hidden="1">'на 01.05.2018'!$A$7:$J$397</definedName>
    <definedName name="Z_41C6EAF5_F389_4A73_A5DF_3E2ABACB9DC1_.wvu.FilterData" localSheetId="0" hidden="1">'на 01.05.2018'!$A$7:$J$397</definedName>
    <definedName name="Z_422AF1DB_ADD9_4056_90D1_EF57FA0619FA_.wvu.FilterData" localSheetId="0" hidden="1">'на 01.05.2018'!$A$7:$J$397</definedName>
    <definedName name="Z_42BF13A9_20A4_4030_912B_F63923E11DBF_.wvu.FilterData" localSheetId="0" hidden="1">'на 01.05.2018'!$A$7:$J$397</definedName>
    <definedName name="Z_4388DD05_A74C_4C1C_A344_6EEDB2F4B1B0_.wvu.FilterData" localSheetId="0" hidden="1">'на 01.05.2018'!$A$7:$H$139</definedName>
    <definedName name="Z_43F7D742_5383_4CCE_A058_3A12F3676DF6_.wvu.FilterData" localSheetId="0" hidden="1">'на 01.05.2018'!$A$7:$J$397</definedName>
    <definedName name="Z_445590C0_7350_4A17_AB85_F8DCF9494ECC_.wvu.FilterData" localSheetId="0" hidden="1">'на 01.05.2018'!$A$7:$H$139</definedName>
    <definedName name="Z_448249C8_AE56_4244_9A71_332B9BB563B1_.wvu.FilterData" localSheetId="0" hidden="1">'на 01.05.2018'!$A$7:$J$397</definedName>
    <definedName name="Z_45D27932_FD3D_46DE_B431_4E5606457D7F_.wvu.FilterData" localSheetId="0" hidden="1">'на 01.05.2018'!$A$7:$H$139</definedName>
    <definedName name="Z_45DE1976_7F07_4EB4_8A9C_FB72D060BEFA_.wvu.Cols" localSheetId="0" hidden="1">'на 01.05.2018'!#REF!</definedName>
    <definedName name="Z_45DE1976_7F07_4EB4_8A9C_FB72D060BEFA_.wvu.FilterData" localSheetId="0" hidden="1">'на 01.05.2018'!$A$7:$J$397</definedName>
    <definedName name="Z_45DE1976_7F07_4EB4_8A9C_FB72D060BEFA_.wvu.PrintArea" localSheetId="0" hidden="1">'на 01.05.2018'!$A$1:$J$193</definedName>
    <definedName name="Z_45DE1976_7F07_4EB4_8A9C_FB72D060BEFA_.wvu.PrintTitles" localSheetId="0" hidden="1">'на 01.05.2018'!$5:$8</definedName>
    <definedName name="Z_463F3E4B_81D6_4261_A251_5FB4227E67B1_.wvu.FilterData" localSheetId="0" hidden="1">'на 01.05.2018'!$A$7:$J$397</definedName>
    <definedName name="Z_4765959C_9F0B_44DF_B00A_10C6BB8CF204_.wvu.FilterData" localSheetId="0" hidden="1">'на 01.05.2018'!$A$7:$J$397</definedName>
    <definedName name="Z_47BCB1EA_366A_4F56_B866_A7D2D6FB6413_.wvu.FilterData" localSheetId="0" hidden="1">'на 01.05.2018'!$A$7:$J$397</definedName>
    <definedName name="Z_47CE02E9_7BC4_47FC_9B44_1B5CC8466C98_.wvu.FilterData" localSheetId="0" hidden="1">'на 01.05.2018'!$A$7:$J$397</definedName>
    <definedName name="Z_47DE35B6_B347_4C65_8E49_C2008CA773EB_.wvu.FilterData" localSheetId="0" hidden="1">'на 01.05.2018'!$A$7:$H$139</definedName>
    <definedName name="Z_47E54F1A_929E_4350_846F_D427E0D466DD_.wvu.FilterData" localSheetId="0" hidden="1">'на 01.05.2018'!$A$7:$J$397</definedName>
    <definedName name="Z_486156AC_4370_4C02_BA8A_CB9B49D1A8EC_.wvu.FilterData" localSheetId="0" hidden="1">'на 01.05.2018'!$A$7:$J$397</definedName>
    <definedName name="Z_490A2F1C_31D3_46A4_90C2_4FE00A2A3110_.wvu.FilterData" localSheetId="0" hidden="1">'на 01.05.2018'!$A$7:$J$397</definedName>
    <definedName name="Z_495CB41C_9D74_45FB_9A3C_30411D304A3A_.wvu.FilterData" localSheetId="0" hidden="1">'на 01.05.2018'!$A$7:$J$397</definedName>
    <definedName name="Z_49C7329D_3247_4713_BC9A_64F0EE2B0B3C_.wvu.FilterData" localSheetId="0" hidden="1">'на 01.05.2018'!$A$7:$J$397</definedName>
    <definedName name="Z_49E10B09_97E3_41C9_892E_7D9C5DFF5740_.wvu.FilterData" localSheetId="0" hidden="1">'на 01.05.2018'!$A$7:$J$397</definedName>
    <definedName name="Z_4A8D74AF_6B6C_4239_9EC3_301119213646_.wvu.FilterData" localSheetId="0" hidden="1">'на 01.05.2018'!$A$7:$J$397</definedName>
    <definedName name="Z_4AF0FF7E_D940_4246_AB71_AC8FEDA2EF24_.wvu.FilterData" localSheetId="0" hidden="1">'на 01.05.2018'!$A$7:$J$397</definedName>
    <definedName name="Z_4BB7905C_0E11_42F1_848D_90186131796A_.wvu.FilterData" localSheetId="0" hidden="1">'на 01.05.2018'!$A$7:$H$139</definedName>
    <definedName name="Z_4C1FE39D_945F_4F14_94DF_F69B283DCD9F_.wvu.FilterData" localSheetId="0" hidden="1">'на 01.05.2018'!$A$7:$H$139</definedName>
    <definedName name="Z_4CA010EE_9FB5_4C7E_A14E_34EFE4C7E4F1_.wvu.FilterData" localSheetId="0" hidden="1">'на 01.05.2018'!$A$7:$J$397</definedName>
    <definedName name="Z_4CEB490B_58FB_4CA0_AAF2_63178FECD849_.wvu.FilterData" localSheetId="0" hidden="1">'на 01.05.2018'!$A$7:$J$397</definedName>
    <definedName name="Z_4DBA5214_E42E_4E7C_B43C_190A2BF79ACC_.wvu.FilterData" localSheetId="0" hidden="1">'на 01.05.2018'!$A$7:$J$397</definedName>
    <definedName name="Z_4DC9D79A_8761_4284_BFE5_DFE7738AB4F8_.wvu.FilterData" localSheetId="0" hidden="1">'на 01.05.2018'!$A$7:$J$397</definedName>
    <definedName name="Z_4DF21929_63B0_45D6_9063_EE3D75E46DF0_.wvu.FilterData" localSheetId="0" hidden="1">'на 01.05.2018'!$A$7:$J$397</definedName>
    <definedName name="Z_4E70B456_53A6_4A9B_B0D8_E54D21A50BAA_.wvu.FilterData" localSheetId="0" hidden="1">'на 01.05.2018'!$A$7:$J$397</definedName>
    <definedName name="Z_4EB9A2EB_6EC6_4AFE_AFFA_537868B4F130_.wvu.FilterData" localSheetId="0" hidden="1">'на 01.05.2018'!$A$7:$J$397</definedName>
    <definedName name="Z_4EF3C623_C372_46C1_AA60_4AC85C37C9F2_.wvu.FilterData" localSheetId="0" hidden="1">'на 01.05.2018'!$A$7:$J$397</definedName>
    <definedName name="Z_4FA4A69A_6589_44A8_8710_9041295BCBA3_.wvu.FilterData" localSheetId="0" hidden="1">'на 01.05.2018'!$A$7:$J$397</definedName>
    <definedName name="Z_4FE18469_4F1B_4C4F_94F8_2337C288BBDA_.wvu.FilterData" localSheetId="0" hidden="1">'на 01.05.2018'!$A$7:$J$397</definedName>
    <definedName name="Z_5039ACE2_215B_49F3_AC23_F5E171EB2E04_.wvu.FilterData" localSheetId="0" hidden="1">'на 01.05.2018'!$A$7:$J$397</definedName>
    <definedName name="Z_512708F0_FC6D_4404_BE68_DA23201791B7_.wvu.FilterData" localSheetId="0" hidden="1">'на 01.05.2018'!$A$7:$J$397</definedName>
    <definedName name="Z_51BD5A76_12FD_4D74_BB88_134070337907_.wvu.FilterData" localSheetId="0" hidden="1">'на 01.05.2018'!$A$7:$J$397</definedName>
    <definedName name="Z_52ACD1DE_5C8C_419B_897D_A938C2151D22_.wvu.FilterData" localSheetId="0" hidden="1">'на 01.05.2018'!$A$7:$J$397</definedName>
    <definedName name="Z_52C40832_4D48_45A4_B802_95C62DCB5A61_.wvu.FilterData" localSheetId="0" hidden="1">'на 01.05.2018'!$A$7:$H$139</definedName>
    <definedName name="Z_539CB3DF_9B66_4BE7_9074_8CE0405EB8A6_.wvu.Cols" localSheetId="0" hidden="1">'на 01.05.2018'!#REF!,'на 01.05.2018'!#REF!</definedName>
    <definedName name="Z_539CB3DF_9B66_4BE7_9074_8CE0405EB8A6_.wvu.FilterData" localSheetId="0" hidden="1">'на 01.05.2018'!$A$7:$J$397</definedName>
    <definedName name="Z_539CB3DF_9B66_4BE7_9074_8CE0405EB8A6_.wvu.PrintArea" localSheetId="0" hidden="1">'на 01.05.2018'!$A$1:$J$189</definedName>
    <definedName name="Z_539CB3DF_9B66_4BE7_9074_8CE0405EB8A6_.wvu.PrintTitles" localSheetId="0" hidden="1">'на 01.05.2018'!$5:$8</definedName>
    <definedName name="Z_543FDC9E_DC95_4C7A_84E4_76AA766A82EF_.wvu.FilterData" localSheetId="0" hidden="1">'на 01.05.2018'!$A$7:$J$397</definedName>
    <definedName name="Z_55266A36_B6A9_42E1_8467_17D14F12BABD_.wvu.FilterData" localSheetId="0" hidden="1">'на 01.05.2018'!$A$7:$H$139</definedName>
    <definedName name="Z_55F24CBB_212F_42F4_BB98_92561BDA95C3_.wvu.FilterData" localSheetId="0" hidden="1">'на 01.05.2018'!$A$7:$J$397</definedName>
    <definedName name="Z_564F82E8_8306_4799_B1F9_06B1FD1FB16E_.wvu.FilterData" localSheetId="0" hidden="1">'на 01.05.2018'!$A$3:$K$194</definedName>
    <definedName name="Z_565A1A16_6A4F_4794_B3C1_1808DC7E86C0_.wvu.FilterData" localSheetId="0" hidden="1">'на 01.05.2018'!$A$7:$H$139</definedName>
    <definedName name="Z_568C3823_FEE7_49C8_B4CF_3D48541DA65C_.wvu.FilterData" localSheetId="0" hidden="1">'на 01.05.2018'!$A$7:$H$139</definedName>
    <definedName name="Z_5696C387_34DF_4BED_BB60_2D85436D9DA8_.wvu.FilterData" localSheetId="0" hidden="1">'на 01.05.2018'!$A$7:$J$397</definedName>
    <definedName name="Z_56C18D87_C587_43F7_9147_D7827AADF66D_.wvu.FilterData" localSheetId="0" hidden="1">'на 01.05.2018'!$A$7:$H$139</definedName>
    <definedName name="Z_5729DC83_8713_4B21_9D2C_8A74D021747E_.wvu.FilterData" localSheetId="0" hidden="1">'на 01.05.2018'!$A$7:$H$139</definedName>
    <definedName name="Z_5730431A_42FA_4886_8F76_DA9C1179F65B_.wvu.FilterData" localSheetId="0" hidden="1">'на 01.05.2018'!$A$7:$J$397</definedName>
    <definedName name="Z_58270B81_2C5A_44D4_84D8_B29B6BA03243_.wvu.FilterData" localSheetId="0" hidden="1">'на 01.05.2018'!$A$7:$H$139</definedName>
    <definedName name="Z_5834E280_FA37_4F43_B5D8_B8D5A97A4524_.wvu.FilterData" localSheetId="0" hidden="1">'на 01.05.2018'!$A$7:$J$397</definedName>
    <definedName name="Z_58BFA8D4_CF88_4C84_B35F_981C21093C49_.wvu.FilterData" localSheetId="0" hidden="1">'на 01.05.2018'!$A$7:$J$397</definedName>
    <definedName name="Z_58EAD7A7_C312_4E53_9D90_6DB268F00AAE_.wvu.FilterData" localSheetId="0" hidden="1">'на 01.05.2018'!$A$7:$J$397</definedName>
    <definedName name="Z_59074C03_1A19_4344_8FE1_916D5A98CD29_.wvu.FilterData" localSheetId="0" hidden="1">'на 01.05.2018'!$A$7:$J$397</definedName>
    <definedName name="Z_593FC661_D3C9_4D5B_9F7F_4FD8BB281A5E_.wvu.FilterData" localSheetId="0" hidden="1">'на 01.05.2018'!$A$7:$J$397</definedName>
    <definedName name="Z_59F91900_CAE9_4608_97BE_FBC0993C389F_.wvu.FilterData" localSheetId="0" hidden="1">'на 01.05.2018'!$A$7:$H$139</definedName>
    <definedName name="Z_5A0826D2_48E8_4049_87EB_8011A792B32A_.wvu.FilterData" localSheetId="0" hidden="1">'на 01.05.2018'!$A$7:$J$397</definedName>
    <definedName name="Z_5AC843E8_BE7D_4B69_82E5_622B40389D76_.wvu.FilterData" localSheetId="0" hidden="1">'на 01.05.2018'!$A$7:$J$397</definedName>
    <definedName name="Z_5AED1EEB_F2BD_4EA8_B85A_ECC7CA9EB0BB_.wvu.FilterData" localSheetId="0" hidden="1">'на 01.05.2018'!$A$7:$J$397</definedName>
    <definedName name="Z_5B201F9D_0EC3_499C_A33C_1C4C3BFDAC63_.wvu.FilterData" localSheetId="0" hidden="1">'на 01.05.2018'!$A$7:$J$397</definedName>
    <definedName name="Z_5B530939_3820_4F41_B6AF_D342046937E2_.wvu.FilterData" localSheetId="0" hidden="1">'на 01.05.2018'!$A$7:$J$397</definedName>
    <definedName name="Z_5B6D98E6_8929_4747_9889_173EDC254AC0_.wvu.FilterData" localSheetId="0" hidden="1">'на 01.05.2018'!$A$7:$J$397</definedName>
    <definedName name="Z_5B8F35C7_BACE_46B7_A289_D37993E37EE6_.wvu.FilterData" localSheetId="0" hidden="1">'на 01.05.2018'!$A$7:$J$397</definedName>
    <definedName name="Z_5C13A1A0_C535_4639_90BE_9B5D72B8AEDB_.wvu.FilterData" localSheetId="0" hidden="1">'на 01.05.2018'!$A$7:$H$139</definedName>
    <definedName name="Z_5C253E80_F3BD_4FE4_AB93_2FEE92134E33_.wvu.FilterData" localSheetId="0" hidden="1">'на 01.05.2018'!$A$7:$J$397</definedName>
    <definedName name="Z_5C519772_2A20_4B5B_841B_37C4DE3DF25F_.wvu.FilterData" localSheetId="0" hidden="1">'на 01.05.2018'!$A$7:$J$397</definedName>
    <definedName name="Z_5CDE7466_9008_4EE8_8F19_E26D937B15F6_.wvu.FilterData" localSheetId="0" hidden="1">'на 01.05.2018'!$A$7:$H$139</definedName>
    <definedName name="Z_5E8319AA_70BE_4A15_908D_5BB7BC61D3F7_.wvu.FilterData" localSheetId="0" hidden="1">'на 01.05.2018'!$A$7:$J$397</definedName>
    <definedName name="Z_5EB104F4_627D_44E7_960F_6C67063C7D09_.wvu.FilterData" localSheetId="0" hidden="1">'на 01.05.2018'!$A$7:$J$397</definedName>
    <definedName name="Z_5EB1B5BB_79BE_4318_9140_3FA31802D519_.wvu.FilterData" localSheetId="0" hidden="1">'на 01.05.2018'!$A$7:$J$397</definedName>
    <definedName name="Z_5EB1B5BB_79BE_4318_9140_3FA31802D519_.wvu.PrintArea" localSheetId="0" hidden="1">'на 01.05.2018'!$A$1:$J$189</definedName>
    <definedName name="Z_5EB1B5BB_79BE_4318_9140_3FA31802D519_.wvu.PrintTitles" localSheetId="0" hidden="1">'на 01.05.2018'!$5:$8</definedName>
    <definedName name="Z_5FB953A5_71FF_4056_AF98_C9D06FF0EDF3_.wvu.Cols" localSheetId="0" hidden="1">'на 01.05.2018'!#REF!,'на 01.05.2018'!#REF!</definedName>
    <definedName name="Z_5FB953A5_71FF_4056_AF98_C9D06FF0EDF3_.wvu.FilterData" localSheetId="0" hidden="1">'на 01.05.2018'!$A$7:$J$397</definedName>
    <definedName name="Z_5FB953A5_71FF_4056_AF98_C9D06FF0EDF3_.wvu.PrintArea" localSheetId="0" hidden="1">'на 01.05.2018'!$A$1:$J$189</definedName>
    <definedName name="Z_5FB953A5_71FF_4056_AF98_C9D06FF0EDF3_.wvu.PrintTitles" localSheetId="0" hidden="1">'на 01.05.2018'!$5:$8</definedName>
    <definedName name="Z_60155C64_695E_458C_BBFE_B89C53118803_.wvu.FilterData" localSheetId="0" hidden="1">'на 01.05.2018'!$A$7:$J$397</definedName>
    <definedName name="Z_60657231_C99E_4191_A90E_C546FB588843_.wvu.FilterData" localSheetId="0" hidden="1">'на 01.05.2018'!$A$7:$H$139</definedName>
    <definedName name="Z_60B33E92_3815_4061_91AA_8E38B8895054_.wvu.FilterData" localSheetId="0" hidden="1">'на 01.05.2018'!$A$7:$H$139</definedName>
    <definedName name="Z_61D3C2BE_E5C3_4670_8A8C_5EA015D7BE13_.wvu.FilterData" localSheetId="0" hidden="1">'на 01.05.2018'!$A$7:$J$397</definedName>
    <definedName name="Z_6246324E_D224_4FAC_8C67_F9370E7D77EB_.wvu.FilterData" localSheetId="0" hidden="1">'на 01.05.2018'!$A$7:$J$397</definedName>
    <definedName name="Z_62534477_13C5_437C_87A9_3525FC60CE4D_.wvu.FilterData" localSheetId="0" hidden="1">'на 01.05.2018'!$A$7:$J$397</definedName>
    <definedName name="Z_62691467_BD46_47AE_A6DF_52CBD0D9817B_.wvu.FilterData" localSheetId="0" hidden="1">'на 01.05.2018'!$A$7:$H$139</definedName>
    <definedName name="Z_62C4D5B7_88F6_4885_99F7_CBFA0AACC2D9_.wvu.FilterData" localSheetId="0" hidden="1">'на 01.05.2018'!$A$7:$J$397</definedName>
    <definedName name="Z_62E7809F_D5DF_4BC1_AEFF_718779E2F7F6_.wvu.FilterData" localSheetId="0" hidden="1">'на 01.05.2018'!$A$7:$J$397</definedName>
    <definedName name="Z_62F28655_B8A8_45AE_A142_E93FF8C032BD_.wvu.FilterData" localSheetId="0" hidden="1">'на 01.05.2018'!$A$7:$J$397</definedName>
    <definedName name="Z_62F2B5AA_C3D1_4669_A4A0_184285923B8F_.wvu.FilterData" localSheetId="0" hidden="1">'на 01.05.2018'!$A$7:$J$397</definedName>
    <definedName name="Z_63720CAA_47FE_4977_B082_29E1534276C7_.wvu.FilterData" localSheetId="0" hidden="1">'на 01.05.2018'!$A$7:$J$397</definedName>
    <definedName name="Z_638AAAE8_8FF2_44D0_A160_BB2A9AEB5B72_.wvu.FilterData" localSheetId="0" hidden="1">'на 01.05.2018'!$A$7:$H$139</definedName>
    <definedName name="Z_63D45DC6_0D62_438A_9069_0A4378090381_.wvu.FilterData" localSheetId="0" hidden="1">'на 01.05.2018'!$A$7:$H$139</definedName>
    <definedName name="Z_648AB040_BD0E_49A1_BA40_87D3D9C0BA55_.wvu.FilterData" localSheetId="0" hidden="1">'на 01.05.2018'!$A$7:$J$397</definedName>
    <definedName name="Z_649E5CE3_4976_49D9_83DA_4E57FFC714BF_.wvu.Cols" localSheetId="0" hidden="1">'на 01.05.2018'!#REF!</definedName>
    <definedName name="Z_649E5CE3_4976_49D9_83DA_4E57FFC714BF_.wvu.FilterData" localSheetId="0" hidden="1">'на 01.05.2018'!$A$7:$J$397</definedName>
    <definedName name="Z_649E5CE3_4976_49D9_83DA_4E57FFC714BF_.wvu.PrintArea" localSheetId="0" hidden="1">'на 01.05.2018'!$A$1:$J$193</definedName>
    <definedName name="Z_649E5CE3_4976_49D9_83DA_4E57FFC714BF_.wvu.PrintTitles" localSheetId="0" hidden="1">'на 01.05.2018'!$5:$8</definedName>
    <definedName name="Z_64C01F03_E840_4B6E_960F_5E13E0981676_.wvu.FilterData" localSheetId="0" hidden="1">'на 01.05.2018'!$A$7:$J$397</definedName>
    <definedName name="Z_65F8B16B_220F_4FC8_86A4_6BDB56CB5C59_.wvu.FilterData" localSheetId="0" hidden="1">'на 01.05.2018'!$A$3:$K$194</definedName>
    <definedName name="Z_6654CD2E_14AE_4299_8801_306919BA9D32_.wvu.FilterData" localSheetId="0" hidden="1">'на 01.05.2018'!$A$7:$J$397</definedName>
    <definedName name="Z_66550ABE_0FE4_4071_B1FA_6163FA599414_.wvu.FilterData" localSheetId="0" hidden="1">'на 01.05.2018'!$A$7:$J$397</definedName>
    <definedName name="Z_6656F77C_55F8_4E1C_A222_2E884838D2F2_.wvu.FilterData" localSheetId="0" hidden="1">'на 01.05.2018'!$A$7:$J$397</definedName>
    <definedName name="Z_66EE8E68_84F1_44B5_B60B_7ED67214A421_.wvu.FilterData" localSheetId="0" hidden="1">'на 01.05.2018'!$A$7:$J$397</definedName>
    <definedName name="Z_67A1158E_8E10_4053_B044_B8AB7C784C01_.wvu.FilterData" localSheetId="0" hidden="1">'на 01.05.2018'!$A$7:$J$397</definedName>
    <definedName name="Z_67ADFAE6_A9AF_44D7_8539_93CD0F6B7849_.wvu.FilterData" localSheetId="0" hidden="1">'на 01.05.2018'!$A$7:$J$397</definedName>
    <definedName name="Z_67ADFAE6_A9AF_44D7_8539_93CD0F6B7849_.wvu.PrintArea" localSheetId="0" hidden="1">'на 01.05.2018'!$A$1:$J$195</definedName>
    <definedName name="Z_67ADFAE6_A9AF_44D7_8539_93CD0F6B7849_.wvu.PrintTitles" localSheetId="0" hidden="1">'на 01.05.2018'!$5:$8</definedName>
    <definedName name="Z_67ADFAE6_A9AF_44D7_8539_93CD0F6B7849_.wvu.Rows" localSheetId="0" hidden="1">'на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definedName>
    <definedName name="Z_68543727_5837_47F3_A17E_A06AE03143F0_.wvu.FilterData" localSheetId="0" hidden="1">'на 01.05.2018'!$A$7:$J$397</definedName>
    <definedName name="Z_6901CD30_42B7_4EC1_AF54_8AB710BFE495_.wvu.FilterData" localSheetId="0" hidden="1">'на 01.05.2018'!$A$7:$J$397</definedName>
    <definedName name="Z_69321B6F_CF2A_4DAB_82CF_8CAAD629F257_.wvu.FilterData" localSheetId="0" hidden="1">'на 01.05.2018'!$A$7:$J$397</definedName>
    <definedName name="Z_6A19F32A_B160_4483_91DD_03217B777DF3_.wvu.FilterData" localSheetId="0" hidden="1">'на 01.05.2018'!$A$7:$J$397</definedName>
    <definedName name="Z_6A3BD144_0140_4ADD_AD88_B274AA069B37_.wvu.FilterData" localSheetId="0" hidden="1">'на 01.05.2018'!$A$7:$J$397</definedName>
    <definedName name="Z_6B30174D_06F6_400C_8FE4_A489A229C982_.wvu.FilterData" localSheetId="0" hidden="1">'на 01.05.2018'!$A$7:$J$397</definedName>
    <definedName name="Z_6B9F1A4E_485B_421D_A44C_0AAE5901E28D_.wvu.FilterData" localSheetId="0" hidden="1">'на 01.05.2018'!$A$7:$J$397</definedName>
    <definedName name="Z_6BE4E62B_4F97_4F96_9638_8ADCE8F932B1_.wvu.FilterData" localSheetId="0" hidden="1">'на 01.05.2018'!$A$7:$H$139</definedName>
    <definedName name="Z_6BE735CC_AF2E_4F67_B22D_A8AB001D3353_.wvu.FilterData" localSheetId="0" hidden="1">'на 01.05.2018'!$A$7:$H$139</definedName>
    <definedName name="Z_6C574B3A_CBDC_4063_B039_06E2BE768645_.wvu.FilterData" localSheetId="0" hidden="1">'на 01.05.2018'!$A$7:$J$397</definedName>
    <definedName name="Z_6CF84B0C_144A_4CF4_A34E_B9147B738037_.wvu.FilterData" localSheetId="0" hidden="1">'на 01.05.2018'!$A$7:$H$139</definedName>
    <definedName name="Z_6D091BF8_3118_4C66_BFCF_A396B92963B0_.wvu.FilterData" localSheetId="0" hidden="1">'на 01.05.2018'!$A$7:$J$397</definedName>
    <definedName name="Z_6D692D1F_2186_4B62_878B_AABF13F25116_.wvu.FilterData" localSheetId="0" hidden="1">'на 01.05.2018'!$A$7:$J$397</definedName>
    <definedName name="Z_6D7CFBF1_75D3_41F3_8694_AE4E45FE6F72_.wvu.FilterData" localSheetId="0" hidden="1">'на 01.05.2018'!$A$7:$J$397</definedName>
    <definedName name="Z_6E1926CF_4906_4A55_811C_617ED8BB98BA_.wvu.FilterData" localSheetId="0" hidden="1">'на 01.05.2018'!$A$7:$J$397</definedName>
    <definedName name="Z_6E2D6686_B9FD_4BBA_8CD4_95C6386F5509_.wvu.FilterData" localSheetId="0" hidden="1">'на 01.05.2018'!$A$7:$H$139</definedName>
    <definedName name="Z_6ECBF068_1C02_4E6C_B4E6_EB2B6EC464BD_.wvu.FilterData" localSheetId="0" hidden="1">'на 01.05.2018'!$A$7:$J$397</definedName>
    <definedName name="Z_6F1223ED_6D7E_4BDC_97BD_57C6B16DF50B_.wvu.FilterData" localSheetId="0" hidden="1">'на 01.05.2018'!$A$7:$J$397</definedName>
    <definedName name="Z_6F188E27_E72B_48C9_888E_3A4AAF082D5A_.wvu.FilterData" localSheetId="0" hidden="1">'на 01.05.2018'!$A$7:$J$397</definedName>
    <definedName name="Z_6F60BF81_D1A9_4E04_93E7_3EE7124B8D23_.wvu.FilterData" localSheetId="0" hidden="1">'на 01.05.2018'!$A$7:$H$139</definedName>
    <definedName name="Z_6FA95ECB_A72C_44B0_B29D_BED71D2AC5FA_.wvu.FilterData" localSheetId="0" hidden="1">'на 01.05.2018'!$A$7:$J$397</definedName>
    <definedName name="Z_701E5EC3_E633_4389_A70E_4DD82E713CE4_.wvu.FilterData" localSheetId="0" hidden="1">'на 01.05.2018'!$A$7:$J$397</definedName>
    <definedName name="Z_70567FCD_AD22_4F19_9380_E5332B152F74_.wvu.FilterData" localSheetId="0" hidden="1">'на 01.05.2018'!$A$7:$J$397</definedName>
    <definedName name="Z_706D67E7_3361_40B2_829D_8844AB8060E2_.wvu.FilterData" localSheetId="0" hidden="1">'на 01.05.2018'!$A$7:$H$139</definedName>
    <definedName name="Z_70E4543C_ADDB_4019_BDB2_F36D27861FA5_.wvu.FilterData" localSheetId="0" hidden="1">'на 01.05.2018'!$A$7:$J$397</definedName>
    <definedName name="Z_70F1B7E8_7988_4C81_9922_ABE1AE06A197_.wvu.FilterData" localSheetId="0" hidden="1">'на 01.05.2018'!$A$7:$J$397</definedName>
    <definedName name="Z_7246383F_5A7C_4469_ABE5_F3DE99D7B98C_.wvu.FilterData" localSheetId="0" hidden="1">'на 01.05.2018'!$A$7:$H$139</definedName>
    <definedName name="Z_728B417D_5E48_46CF_86FE_9C0FFD136F19_.wvu.FilterData" localSheetId="0" hidden="1">'на 01.05.2018'!$A$7:$J$397</definedName>
    <definedName name="Z_72971C39_5C91_4008_BD77_2DC24FDFDCB6_.wvu.FilterData" localSheetId="0" hidden="1">'на 01.05.2018'!$A$7:$J$397</definedName>
    <definedName name="Z_72BCCF18_7B1D_4731_977C_FF5C187A4C82_.wvu.FilterData" localSheetId="0" hidden="1">'на 01.05.2018'!$A$7:$J$397</definedName>
    <definedName name="Z_72C0943B_A5D5_4B80_AD54_166C5CDC74DE_.wvu.FilterData" localSheetId="0" hidden="1">'на 01.05.2018'!$A$3:$K$194</definedName>
    <definedName name="Z_72C0943B_A5D5_4B80_AD54_166C5CDC74DE_.wvu.PrintArea" localSheetId="0" hidden="1">'на 01.05.2018'!$A$1:$J$196</definedName>
    <definedName name="Z_72C0943B_A5D5_4B80_AD54_166C5CDC74DE_.wvu.PrintTitles" localSheetId="0" hidden="1">'на 01.05.2018'!$5:$8</definedName>
    <definedName name="Z_7351B774_7780_442A_903E_647131A150ED_.wvu.FilterData" localSheetId="0" hidden="1">'на 01.05.2018'!$A$7:$J$397</definedName>
    <definedName name="Z_73DD0BF4_420B_48CB_9B9B_8A8636EFB6F5_.wvu.FilterData" localSheetId="0" hidden="1">'на 01.05.2018'!$A$7:$J$397</definedName>
    <definedName name="Z_741C3AAD_37E5_4231_B8F1_6F6ABAB5BA70_.wvu.FilterData" localSheetId="0" hidden="1">'на 01.05.2018'!$A$3:$K$194</definedName>
    <definedName name="Z_742C8CE1_B323_4B6C_901C_E2B713ADDB04_.wvu.FilterData" localSheetId="0" hidden="1">'на 01.05.2018'!$A$7:$H$139</definedName>
    <definedName name="Z_74F25527_9FBE_45D8_B38D_2B215FE8DD1E_.wvu.FilterData" localSheetId="0" hidden="1">'на 01.05.2018'!$A$7:$J$397</definedName>
    <definedName name="Z_762066AC_D656_4392_845D_8C6157B76764_.wvu.FilterData" localSheetId="0" hidden="1">'на 01.05.2018'!$A$7:$H$139</definedName>
    <definedName name="Z_7654DBDC_86A8_4903_B5DC_30516E94F2C0_.wvu.FilterData" localSheetId="0" hidden="1">'на 01.05.2018'!$A$7:$J$397</definedName>
    <definedName name="Z_77081AB2_288F_4D22_9FAD_2429DAF1E510_.wvu.FilterData" localSheetId="0" hidden="1">'на 01.05.2018'!$A$7:$J$397</definedName>
    <definedName name="Z_777611BF_FE54_48A9_A8A8_0C82A3AE3A94_.wvu.FilterData" localSheetId="0" hidden="1">'на 01.05.2018'!$A$7:$J$397</definedName>
    <definedName name="Z_793C7B2D_7F2B_48EC_8A47_D2709381137D_.wvu.FilterData" localSheetId="0" hidden="1">'на 01.05.2018'!$A$7:$J$397</definedName>
    <definedName name="Z_799DB00F_141C_483B_A462_359C05A36D93_.wvu.FilterData" localSheetId="0" hidden="1">'на 01.05.2018'!$A$7:$H$139</definedName>
    <definedName name="Z_79E4D554_5B2C_41A7_B934_B430838AA03E_.wvu.FilterData" localSheetId="0" hidden="1">'на 01.05.2018'!$A$7:$J$397</definedName>
    <definedName name="Z_7A01CF94_90AE_4821_93EE_D3FE8D12D8D5_.wvu.FilterData" localSheetId="0" hidden="1">'на 01.05.2018'!$A$7:$J$397</definedName>
    <definedName name="Z_7A09065A_45D5_4C53_B9DD_121DF6719D64_.wvu.FilterData" localSheetId="0" hidden="1">'на 01.05.2018'!$A$7:$H$139</definedName>
    <definedName name="Z_7A71A7FF_8800_4D00_AEC1_1B599D526CDE_.wvu.FilterData" localSheetId="0" hidden="1">'на 01.05.2018'!$A$7:$J$397</definedName>
    <definedName name="Z_7AE14342_BF53_4FA2_8C85_1038D8BA9596_.wvu.FilterData" localSheetId="0" hidden="1">'на 01.05.2018'!$A$7:$H$139</definedName>
    <definedName name="Z_7B245AB0_C2AF_4822_BFC4_2399F85856C1_.wvu.Cols" localSheetId="0" hidden="1">'на 01.05.2018'!#REF!,'на 01.05.2018'!#REF!</definedName>
    <definedName name="Z_7B245AB0_C2AF_4822_BFC4_2399F85856C1_.wvu.FilterData" localSheetId="0" hidden="1">'на 01.05.2018'!$A$7:$J$397</definedName>
    <definedName name="Z_7B245AB0_C2AF_4822_BFC4_2399F85856C1_.wvu.PrintArea" localSheetId="0" hidden="1">'на 01.05.2018'!$A$1:$J$189</definedName>
    <definedName name="Z_7B245AB0_C2AF_4822_BFC4_2399F85856C1_.wvu.PrintTitles" localSheetId="0" hidden="1">'на 01.05.2018'!$5:$8</definedName>
    <definedName name="Z_7B77AEA7_9EB0_430F_94C7_6393A69B0369_.wvu.FilterData" localSheetId="0" hidden="1">'на 01.05.2018'!$A$7:$J$397</definedName>
    <definedName name="Z_7BA445E6_50A0_4F67_81F2_B2945A5BFD3F_.wvu.FilterData" localSheetId="0" hidden="1">'на 01.05.2018'!$A$7:$J$397</definedName>
    <definedName name="Z_7BC27702_AD83_4B6E_860E_D694439F877D_.wvu.FilterData" localSheetId="0" hidden="1">'на 01.05.2018'!$A$7:$H$139</definedName>
    <definedName name="Z_7CB2D520_A8A5_4D6C_BE39_64C505DBAE2C_.wvu.FilterData" localSheetId="0" hidden="1">'на 01.05.2018'!$A$7:$J$397</definedName>
    <definedName name="Z_7CB9D1CB_80BA_40B4_9A94_7ED38A1B10BF_.wvu.FilterData" localSheetId="0" hidden="1">'на 01.05.2018'!$A$7:$J$397</definedName>
    <definedName name="Z_7DB24378_D193_4D04_9739_831C8625EEAE_.wvu.FilterData" localSheetId="0" hidden="1">'на 01.05.2018'!$A$7:$J$60</definedName>
    <definedName name="Z_7E10B4A2_86C5_49FE_B735_A2A4A6EBA352_.wvu.FilterData" localSheetId="0" hidden="1">'на 01.05.2018'!$A$7:$J$397</definedName>
    <definedName name="Z_7E77AE50_A8E9_48E1_BD6F_0651484E1DB4_.wvu.FilterData" localSheetId="0" hidden="1">'на 01.05.2018'!$A$7:$J$397</definedName>
    <definedName name="Z_7EA33A1B_0947_4DD9_ACB5_FE84B029B96C_.wvu.FilterData" localSheetId="0" hidden="1">'на 01.05.2018'!$A$7:$J$397</definedName>
    <definedName name="Z_80D84490_9B2F_4196_9FDE_6B9221814592_.wvu.FilterData" localSheetId="0" hidden="1">'на 01.05.2018'!$A$7:$J$397</definedName>
    <definedName name="Z_81403331_C5EB_4760_B273_D3D9C8D43951_.wvu.FilterData" localSheetId="0" hidden="1">'на 01.05.2018'!$A$7:$H$139</definedName>
    <definedName name="Z_81BE03B7_DE2F_4E82_8496_CAF917D1CC3F_.wvu.FilterData" localSheetId="0" hidden="1">'на 01.05.2018'!$A$7:$J$397</definedName>
    <definedName name="Z_8220CA38_66F1_4F9F_A7AE_CF3DF89B0B66_.wvu.FilterData" localSheetId="0" hidden="1">'на 01.05.2018'!$A$7:$J$397</definedName>
    <definedName name="Z_8280D1E0_5055_49CD_A383_D6B2F2EBD512_.wvu.FilterData" localSheetId="0" hidden="1">'на 01.05.2018'!$A$7:$H$139</definedName>
    <definedName name="Z_829F5F3F_AACC_4AF4_A7EF_0FD75747C358_.wvu.FilterData" localSheetId="0" hidden="1">'на 01.05.2018'!$A$7:$J$397</definedName>
    <definedName name="Z_840133FA_9546_4ED0_AA3E_E87F8F80931F_.wvu.FilterData" localSheetId="0" hidden="1">'на 01.05.2018'!$A$7:$J$397</definedName>
    <definedName name="Z_8462E4B7_FF49_4401_9CB1_027D70C3D86B_.wvu.FilterData" localSheetId="0" hidden="1">'на 01.05.2018'!$A$7:$H$139</definedName>
    <definedName name="Z_8518C130_335F_4917_99A5_712FA6AC79A6_.wvu.FilterData" localSheetId="0" hidden="1">'на 01.05.2018'!$A$7:$J$397</definedName>
    <definedName name="Z_8518EF96_21CF_4CEA_B17C_8AA8E48B82CF_.wvu.FilterData" localSheetId="0" hidden="1">'на 01.05.2018'!$A$7:$J$397</definedName>
    <definedName name="Z_85336449_1C25_4AF7_89BA_281D7385CDF9_.wvu.FilterData" localSheetId="0" hidden="1">'на 01.05.2018'!$A$7:$J$397</definedName>
    <definedName name="Z_85610BEE_6BD4_4AC9_9284_0AD9E6A15466_.wvu.FilterData" localSheetId="0" hidden="1">'на 01.05.2018'!$A$7:$J$397</definedName>
    <definedName name="Z_85621B9F_ABEF_4928_B406_5F6003CD3FC1_.wvu.FilterData" localSheetId="0" hidden="1">'на 01.05.2018'!$A$7:$J$397</definedName>
    <definedName name="Z_85EC44C9_3155_42D3_A129_8E0E8C37A7B0_.wvu.FilterData" localSheetId="0" hidden="1">'на 01.05.2018'!$A$7:$J$397</definedName>
    <definedName name="Z_8608FEAB_BF57_4E40_9AFB_AA087E242421_.wvu.FilterData" localSheetId="0" hidden="1">'на 01.05.2018'!$A$7:$J$397</definedName>
    <definedName name="Z_8649CC96_F63A_4F83_8C89_AA8F47AC05F3_.wvu.FilterData" localSheetId="0" hidden="1">'на 01.05.2018'!$A$7:$H$139</definedName>
    <definedName name="Z_866666B3_A778_4059_8EF6_136684A0F698_.wvu.FilterData" localSheetId="0" hidden="1">'на 01.05.2018'!$A$7:$J$397</definedName>
    <definedName name="Z_868403B4_F60C_4700_B312_EDA79B4B2FC0_.wvu.FilterData" localSheetId="0" hidden="1">'на 01.05.2018'!$A$7:$J$397</definedName>
    <definedName name="Z_8789C1A0_51C5_46EF_B1F1_B319BE008AC1_.wvu.FilterData" localSheetId="0" hidden="1">'на 01.05.2018'!$A$7:$J$397</definedName>
    <definedName name="Z_87AE545F_036F_4E8B_9D04_AE59AB8BAC14_.wvu.FilterData" localSheetId="0" hidden="1">'на 01.05.2018'!$A$7:$H$139</definedName>
    <definedName name="Z_87D86486_B5EF_4463_9350_9D1E042A42DF_.wvu.FilterData" localSheetId="0" hidden="1">'на 01.05.2018'!$A$7:$J$397</definedName>
    <definedName name="Z_883D51B0_0A2B_40BD_A4BD_D3780EBDA8D9_.wvu.FilterData" localSheetId="0" hidden="1">'на 01.05.2018'!$A$7:$J$397</definedName>
    <definedName name="Z_8878B53B_0E8A_4A11_8A26_C2AC9BB8A4A9_.wvu.FilterData" localSheetId="0" hidden="1">'на 01.05.2018'!$A$7:$H$139</definedName>
    <definedName name="Z_888B8943_9277_42CB_A862_699801009D7B_.wvu.FilterData" localSheetId="0" hidden="1">'на 01.05.2018'!$A$7:$J$397</definedName>
    <definedName name="Z_895608B2_F053_445E_BD6A_E885E9D4FE51_.wvu.FilterData" localSheetId="0" hidden="1">'на 01.05.2018'!$A$7:$J$397</definedName>
    <definedName name="Z_898FFEFC_C4FC_44BB_BE63_00FC13DD2042_.wvu.FilterData" localSheetId="0" hidden="1">'на 01.05.2018'!$A$7:$J$397</definedName>
    <definedName name="Z_89F2DB1B_0F19_4230_A501_8A6666788E86_.wvu.FilterData" localSheetId="0" hidden="1">'на 01.05.2018'!$A$7:$J$397</definedName>
    <definedName name="Z_8A4ABF0A_262D_4454_86FE_CA0ADCDF3E94_.wvu.FilterData" localSheetId="0" hidden="1">'на 01.05.2018'!$A$7:$J$397</definedName>
    <definedName name="Z_8BA7C340_DD6D_4BDE_939B_41C98A02B423_.wvu.FilterData" localSheetId="0" hidden="1">'на 01.05.2018'!$A$7:$J$397</definedName>
    <definedName name="Z_8BB118EA_41BC_4E46_8EA1_4268AA5B6DB1_.wvu.FilterData" localSheetId="0" hidden="1">'на 01.05.2018'!$A$7:$J$397</definedName>
    <definedName name="Z_8C04CD6E_A1CC_4EF8_8DD5_B859F52073A0_.wvu.FilterData" localSheetId="0" hidden="1">'на 01.05.2018'!$A$7:$J$397</definedName>
    <definedName name="Z_8C654415_86D2_479D_A511_8A4B3774E375_.wvu.FilterData" localSheetId="0" hidden="1">'на 01.05.2018'!$A$7:$H$139</definedName>
    <definedName name="Z_8CAD663B_CD5E_4846_B4FD_69BCB6D1EB12_.wvu.FilterData" localSheetId="0" hidden="1">'на 01.05.2018'!$A$7:$H$139</definedName>
    <definedName name="Z_8CB267BE_E783_4914_8FFF_50D79F1D75CF_.wvu.FilterData" localSheetId="0" hidden="1">'на 01.05.2018'!$A$7:$H$139</definedName>
    <definedName name="Z_8D0153EB_A3EC_4213_A12B_74D6D827770F_.wvu.FilterData" localSheetId="0" hidden="1">'на 01.05.2018'!$A$7:$J$397</definedName>
    <definedName name="Z_8D7BE686_9FAF_4C26_8FD5_5395E55E0797_.wvu.FilterData" localSheetId="0" hidden="1">'на 01.05.2018'!$A$7:$H$139</definedName>
    <definedName name="Z_8D8D2F4C_3B7E_4C1F_A367_4BA418733E1A_.wvu.FilterData" localSheetId="0" hidden="1">'на 01.05.2018'!$A$7:$H$139</definedName>
    <definedName name="Z_8DFDD887_4859_4275_91A7_634544543F21_.wvu.FilterData" localSheetId="0" hidden="1">'на 01.05.2018'!$A$7:$J$397</definedName>
    <definedName name="Z_8E62A2BE_7CE7_496E_AC79_F133ABDC98BF_.wvu.FilterData" localSheetId="0" hidden="1">'на 01.05.2018'!$A$7:$H$139</definedName>
    <definedName name="Z_8EEB3EFB_2D0D_474D_A904_853356F13984_.wvu.FilterData" localSheetId="0" hidden="1">'на 01.05.2018'!$A$7:$J$397</definedName>
    <definedName name="Z_8F2A8A22_72A2_4B00_8248_255CA52D5828_.wvu.FilterData" localSheetId="0" hidden="1">'на 01.05.2018'!$A$7:$J$397</definedName>
    <definedName name="Z_9089CAE7_C9D5_4B44_BF40_622C1D4BEC1A_.wvu.FilterData" localSheetId="0" hidden="1">'на 01.05.2018'!$A$7:$J$397</definedName>
    <definedName name="Z_90B62036_E8E2_47F2_BA67_9490969E5E89_.wvu.FilterData" localSheetId="0" hidden="1">'на 01.05.2018'!$A$7:$J$397</definedName>
    <definedName name="Z_91482E4A_EB85_41D6_AA9F_21521D0F577E_.wvu.FilterData" localSheetId="0" hidden="1">'на 01.05.2018'!$A$7:$J$397</definedName>
    <definedName name="Z_91A44DD7_EFA1_45BC_BF8A_C6EBAED142C3_.wvu.FilterData" localSheetId="0" hidden="1">'на 01.05.2018'!$A$7:$J$397</definedName>
    <definedName name="Z_92A69ACC_08E1_4049_9A4E_909BE09E8D3F_.wvu.FilterData" localSheetId="0" hidden="1">'на 01.05.2018'!$A$7:$J$397</definedName>
    <definedName name="Z_92A7494D_B642_4D2E_8A98_FA3ADD190BCE_.wvu.FilterData" localSheetId="0" hidden="1">'на 01.05.2018'!$A$7:$J$397</definedName>
    <definedName name="Z_92A89EF4_8A4E_4790_B0CC_01892B6039EB_.wvu.FilterData" localSheetId="0" hidden="1">'на 01.05.2018'!$A$7:$J$397</definedName>
    <definedName name="Z_92E38377_38CC_496E_BBD8_5394F7550FE3_.wvu.FilterData" localSheetId="0" hidden="1">'на 01.05.2018'!$A$7:$J$397</definedName>
    <definedName name="Z_93030161_EBD2_4C55_BB01_67290B2149A7_.wvu.FilterData" localSheetId="0" hidden="1">'на 01.05.2018'!$A$7:$J$397</definedName>
    <definedName name="Z_935DFEC4_8817_4BB5_A846_9674D5A05EE9_.wvu.FilterData" localSheetId="0" hidden="1">'на 01.05.2018'!$A$7:$H$139</definedName>
    <definedName name="Z_938F43B0_CEED_4632_948B_C835F76DFE4A_.wvu.FilterData" localSheetId="0" hidden="1">'на 01.05.2018'!$A$7:$J$397</definedName>
    <definedName name="Z_944D1186_FA84_48E6_9A44_19022D55084A_.wvu.FilterData" localSheetId="0" hidden="1">'на 01.05.2018'!$A$7:$J$397</definedName>
    <definedName name="Z_94E3B816_367C_44F4_94FC_13D42F694C13_.wvu.FilterData" localSheetId="0" hidden="1">'на 01.05.2018'!$A$7:$J$397</definedName>
    <definedName name="Z_95B5A563_A81C_425C_AC80_18232E0FA0F2_.wvu.FilterData" localSheetId="0" hidden="1">'на 01.05.2018'!$A$7:$H$139</definedName>
    <definedName name="Z_95DCDA71_E71C_4701_B168_34A55CC7547D_.wvu.FilterData" localSheetId="0" hidden="1">'на 01.05.2018'!$A$7:$J$397</definedName>
    <definedName name="Z_95E04D27_058D_4765_8CB6_B789CC5A15B9_.wvu.FilterData" localSheetId="0" hidden="1">'на 01.05.2018'!$A$7:$J$397</definedName>
    <definedName name="Z_96167660_EA8B_4F7D_87A1_785E97B459B3_.wvu.FilterData" localSheetId="0" hidden="1">'на 01.05.2018'!$A$7:$H$139</definedName>
    <definedName name="Z_96879477_4713_4ABC_982A_7EB1C07B4DED_.wvu.FilterData" localSheetId="0" hidden="1">'на 01.05.2018'!$A$7:$H$139</definedName>
    <definedName name="Z_969E164A_AA47_4A3D_AECC_F3C5A8BBA40A_.wvu.FilterData" localSheetId="0" hidden="1">'на 01.05.2018'!$A$7:$J$397</definedName>
    <definedName name="Z_9780079B_2369_4362_9878_DE63286783A8_.wvu.FilterData" localSheetId="0" hidden="1">'на 01.05.2018'!$A$7:$J$397</definedName>
    <definedName name="Z_97B55429_A18E_43B5_9AF8_FE73FCDE4BBB_.wvu.FilterData" localSheetId="0" hidden="1">'на 01.05.2018'!$A$7:$J$397</definedName>
    <definedName name="Z_97E2C09C_6040_4BDA_B6A0_AF60F993AC48_.wvu.FilterData" localSheetId="0" hidden="1">'на 01.05.2018'!$A$7:$J$397</definedName>
    <definedName name="Z_97F74FDF_2C27_4D85_A3A7_1EF51A8A2DFF_.wvu.FilterData" localSheetId="0" hidden="1">'на 01.05.2018'!$A$7:$H$139</definedName>
    <definedName name="Z_987C1B6D_28A7_49CB_BBF0_6C3FFB9FC1C5_.wvu.FilterData" localSheetId="0" hidden="1">'на 01.05.2018'!$A$7:$J$397</definedName>
    <definedName name="Z_98BF881C_EB9C_4397_B787_F3FB50ED2890_.wvu.FilterData" localSheetId="0" hidden="1">'на 01.05.2018'!$A$7:$J$397</definedName>
    <definedName name="Z_98E168F2_55D9_4CA5_BFC7_4762AF11FD48_.wvu.FilterData" localSheetId="0" hidden="1">'на 01.05.2018'!$A$7:$J$397</definedName>
    <definedName name="Z_998B8119_4FF3_4A16_838D_539C6AE34D55_.wvu.Cols" localSheetId="0" hidden="1">'на 01.05.2018'!#REF!,'на 01.05.2018'!#REF!</definedName>
    <definedName name="Z_998B8119_4FF3_4A16_838D_539C6AE34D55_.wvu.FilterData" localSheetId="0" hidden="1">'на 01.05.2018'!$A$7:$J$397</definedName>
    <definedName name="Z_998B8119_4FF3_4A16_838D_539C6AE34D55_.wvu.PrintArea" localSheetId="0" hidden="1">'на 01.05.2018'!$A$1:$J$189</definedName>
    <definedName name="Z_998B8119_4FF3_4A16_838D_539C6AE34D55_.wvu.PrintTitles" localSheetId="0" hidden="1">'на 01.05.2018'!$5:$8</definedName>
    <definedName name="Z_998B8119_4FF3_4A16_838D_539C6AE34D55_.wvu.Rows" localSheetId="0" hidden="1">'на 01.05.2018'!#REF!</definedName>
    <definedName name="Z_99950613_28E7_4EC2_B918_559A2757B0A9_.wvu.FilterData" localSheetId="0" hidden="1">'на 01.05.2018'!$A$7:$J$397</definedName>
    <definedName name="Z_99950613_28E7_4EC2_B918_559A2757B0A9_.wvu.PrintArea" localSheetId="0" hidden="1">'на 01.05.2018'!$A$1:$J$195</definedName>
    <definedName name="Z_99950613_28E7_4EC2_B918_559A2757B0A9_.wvu.PrintTitles" localSheetId="0" hidden="1">'на 01.05.2018'!$5:$8</definedName>
    <definedName name="Z_9A28E7E9_55CD_40D9_9E29_E07B8DD3C238_.wvu.FilterData" localSheetId="0" hidden="1">'на 01.05.2018'!$A$7:$J$397</definedName>
    <definedName name="Z_9A769443_7DFA_43D5_AB26_6F2EEF53DAF1_.wvu.FilterData" localSheetId="0" hidden="1">'на 01.05.2018'!$A$7:$H$139</definedName>
    <definedName name="Z_9C310551_EC8B_4B87_B5AF_39FC532C6FE3_.wvu.FilterData" localSheetId="0" hidden="1">'на 01.05.2018'!$A$7:$H$139</definedName>
    <definedName name="Z_9C38FBC7_6E93_40A5_BD30_7720FC92D0D4_.wvu.FilterData" localSheetId="0" hidden="1">'на 01.05.2018'!$A$7:$J$397</definedName>
    <definedName name="Z_9CB26755_9CF3_42C9_A567_6FF9CCE0F397_.wvu.FilterData" localSheetId="0" hidden="1">'на 01.05.2018'!$A$7:$J$397</definedName>
    <definedName name="Z_9D24C81C_5B18_4B40_BF88_7236C9CAE366_.wvu.FilterData" localSheetId="0" hidden="1">'на 01.05.2018'!$A$7:$H$139</definedName>
    <definedName name="Z_9E1D944D_E62F_4660_B928_F956F86CCB3D_.wvu.FilterData" localSheetId="0" hidden="1">'на 01.05.2018'!$A$7:$J$397</definedName>
    <definedName name="Z_9E720D93_31F0_4636_BA00_6CE6F83F3651_.wvu.FilterData" localSheetId="0" hidden="1">'на 01.05.2018'!$A$7:$J$397</definedName>
    <definedName name="Z_9E943B7D_D4C7_443F_BC4C_8AB90546D8A5_.wvu.Cols" localSheetId="0" hidden="1">'на 01.05.2018'!#REF!,'на 01.05.2018'!#REF!</definedName>
    <definedName name="Z_9E943B7D_D4C7_443F_BC4C_8AB90546D8A5_.wvu.FilterData" localSheetId="0" hidden="1">'на 01.05.2018'!$A$3:$J$60</definedName>
    <definedName name="Z_9E943B7D_D4C7_443F_BC4C_8AB90546D8A5_.wvu.PrintTitles" localSheetId="0" hidden="1">'на 01.05.2018'!$5:$8</definedName>
    <definedName name="Z_9E943B7D_D4C7_443F_BC4C_8AB90546D8A5_.wvu.Rows" localSheetId="0" hidden="1">'на 01.05.2018'!#REF!,'на 01.05.2018'!#REF!,'на 01.05.2018'!#REF!,'на 01.05.2018'!#REF!,'на 01.05.2018'!#REF!,'на 01.05.2018'!#REF!,'на 01.05.2018'!#REF!,'на 01.05.2018'!#REF!,'на 01.05.2018'!#REF!,'на 01.05.2018'!#REF!,'на 01.05.2018'!#REF!,'на 01.05.2018'!#REF!,'на 01.05.2018'!#REF!,'на 01.05.2018'!#REF!,'на 01.05.2018'!#REF!,'на 01.05.2018'!#REF!,'на 01.05.2018'!#REF!,'на 01.05.2018'!#REF!,'на 01.05.2018'!#REF!,'на 01.05.2018'!#REF!</definedName>
    <definedName name="Z_9EC99D85_9CBB_4D41_A0AC_5A782960B43C_.wvu.FilterData" localSheetId="0" hidden="1">'на 01.05.2018'!$A$7:$H$139</definedName>
    <definedName name="Z_9F469FEB_94D1_4BA9_BDF6_0A94C53541EA_.wvu.FilterData" localSheetId="0" hidden="1">'на 01.05.2018'!$A$7:$J$397</definedName>
    <definedName name="Z_9FA29541_62F4_4CED_BF33_19F6BA57578F_.wvu.Cols" localSheetId="0" hidden="1">'на 01.05.2018'!#REF!,'на 01.05.2018'!#REF!</definedName>
    <definedName name="Z_9FA29541_62F4_4CED_BF33_19F6BA57578F_.wvu.FilterData" localSheetId="0" hidden="1">'на 01.05.2018'!$A$7:$J$397</definedName>
    <definedName name="Z_9FA29541_62F4_4CED_BF33_19F6BA57578F_.wvu.PrintArea" localSheetId="0" hidden="1">'на 01.05.2018'!$A$1:$J$189</definedName>
    <definedName name="Z_9FA29541_62F4_4CED_BF33_19F6BA57578F_.wvu.PrintTitles" localSheetId="0" hidden="1">'на 01.05.2018'!$5:$8</definedName>
    <definedName name="Z_A08B7B60_BE09_484D_B75E_15D9DE206B17_.wvu.FilterData" localSheetId="0" hidden="1">'на 01.05.2018'!$A$7:$J$397</definedName>
    <definedName name="Z_A0963EEC_5578_46DF_B7B0_2B9F8CADC5B9_.wvu.FilterData" localSheetId="0" hidden="1">'на 01.05.2018'!$A$7:$J$397</definedName>
    <definedName name="Z_A0A3CD9B_2436_40D7_91DB_589A95FBBF00_.wvu.FilterData" localSheetId="0" hidden="1">'на 01.05.2018'!$A$7:$J$397</definedName>
    <definedName name="Z_A0A3CD9B_2436_40D7_91DB_589A95FBBF00_.wvu.PrintArea" localSheetId="0" hidden="1">'на 01.05.2018'!$A$1:$J$199</definedName>
    <definedName name="Z_A0A3CD9B_2436_40D7_91DB_589A95FBBF00_.wvu.PrintTitles" localSheetId="0" hidden="1">'на 01.05.2018'!$5:$8</definedName>
    <definedName name="Z_A0EB0A04_1124_498B_8C4B_C1E25B53C1A8_.wvu.FilterData" localSheetId="0" hidden="1">'на 01.05.2018'!$A$7:$H$139</definedName>
    <definedName name="Z_A113B19A_DB2C_4585_AED7_B7EF9F05E57E_.wvu.FilterData" localSheetId="0" hidden="1">'на 01.05.2018'!$A$7:$J$397</definedName>
    <definedName name="Z_A1252AD3_62A9_4B5D_B0FA_98A0DCCDEFC0_.wvu.FilterData" localSheetId="0" hidden="1">'на 01.05.2018'!$A$7:$J$397</definedName>
    <definedName name="Z_A2611F3A_C06C_4662_B39E_6F08BA7C9B14_.wvu.FilterData" localSheetId="0" hidden="1">'на 01.05.2018'!$A$7:$H$139</definedName>
    <definedName name="Z_A28DA500_33FC_4913_B21A_3E2D7ED7A130_.wvu.FilterData" localSheetId="0" hidden="1">'на 01.05.2018'!$A$7:$H$139</definedName>
    <definedName name="Z_A38250FB_559C_49CE_918A_6673F9586B86_.wvu.FilterData" localSheetId="0" hidden="1">'на 01.05.2018'!$A$7:$J$397</definedName>
    <definedName name="Z_A5169FE8_9D26_44E6_A6EA_F78B40E1DE01_.wvu.FilterData" localSheetId="0" hidden="1">'на 01.05.2018'!$A$7:$J$397</definedName>
    <definedName name="Z_A62258B9_7768_4C4F_AFFC_537782E81CFF_.wvu.FilterData" localSheetId="0" hidden="1">'на 01.05.2018'!$A$7:$H$139</definedName>
    <definedName name="Z_A65D4FF6_26A1_47FE_AF98_41E05002FB1E_.wvu.FilterData" localSheetId="0" hidden="1">'на 01.05.2018'!$A$7:$H$139</definedName>
    <definedName name="Z_A6816A2A_A381_4629_A196_A2D2CBED046E_.wvu.FilterData" localSheetId="0" hidden="1">'на 01.05.2018'!$A$7:$J$397</definedName>
    <definedName name="Z_A6B98527_7CBF_4E4D_BDEA_9334A3EB779F_.wvu.Cols" localSheetId="0" hidden="1">'на 01.05.2018'!#REF!,'на 01.05.2018'!#REF!,'на 01.05.2018'!$K:$BN</definedName>
    <definedName name="Z_A6B98527_7CBF_4E4D_BDEA_9334A3EB779F_.wvu.FilterData" localSheetId="0" hidden="1">'на 01.05.2018'!$A$7:$J$397</definedName>
    <definedName name="Z_A6B98527_7CBF_4E4D_BDEA_9334A3EB779F_.wvu.PrintArea" localSheetId="0" hidden="1">'на 01.05.2018'!$A$1:$BN$189</definedName>
    <definedName name="Z_A6B98527_7CBF_4E4D_BDEA_9334A3EB779F_.wvu.PrintTitles" localSheetId="0" hidden="1">'на 01.05.2018'!$5:$7</definedName>
    <definedName name="Z_A8EFE8CB_4B40_4A53_8B7A_29439E2B50D7_.wvu.FilterData" localSheetId="0" hidden="1">'на 01.05.2018'!$A$7:$J$397</definedName>
    <definedName name="Z_A98C96B5_CE3A_4FF9_B3E5_0DBB66ADC5BB_.wvu.FilterData" localSheetId="0" hidden="1">'на 01.05.2018'!$A$7:$H$139</definedName>
    <definedName name="Z_A9BB2943_E4B1_4809_A926_69F8C50E1CF2_.wvu.FilterData" localSheetId="0" hidden="1">'на 01.05.2018'!$A$7:$J$397</definedName>
    <definedName name="Z_AA4C7BF5_07E0_4095_B165_D2AF600190FA_.wvu.FilterData" localSheetId="0" hidden="1">'на 01.05.2018'!$A$7:$H$139</definedName>
    <definedName name="Z_AAC4B5AB_1913_4D9C_A1FF_BD9345E009EB_.wvu.FilterData" localSheetId="0" hidden="1">'на 01.05.2018'!$A$7:$H$139</definedName>
    <definedName name="Z_AB20AEF7_931C_411F_91E6_F461408B5AE6_.wvu.FilterData" localSheetId="0" hidden="1">'на 01.05.2018'!$A$7:$J$397</definedName>
    <definedName name="Z_ABA75302_0F6D_4886_9D81_1818E8870CAA_.wvu.FilterData" localSheetId="0" hidden="1">'на 01.05.2018'!$A$3:$K$194</definedName>
    <definedName name="Z_ABAF42E6_6CD6_46B1_A0C6_0099C207BC1C_.wvu.FilterData" localSheetId="0" hidden="1">'на 01.05.2018'!$A$7:$J$397</definedName>
    <definedName name="Z_ABF07E15_3FB5_46FA_8B18_72FA32E3F1DA_.wvu.FilterData" localSheetId="0" hidden="1">'на 01.05.2018'!$A$7:$J$397</definedName>
    <definedName name="Z_ACFE2E5A_B4BC_4793_B103_05F97C227772_.wvu.FilterData" localSheetId="0" hidden="1">'на 01.05.2018'!$A$7:$J$397</definedName>
    <definedName name="Z_AD079EA2_4E18_46EE_8E20_0C7923C917D2_.wvu.FilterData" localSheetId="0" hidden="1">'на 01.05.2018'!$A$7:$J$397</definedName>
    <definedName name="Z_ADE318A0_9CB5_431A_AF2B_D561B19631D9_.wvu.FilterData" localSheetId="0" hidden="1">'на 01.05.2018'!$A$7:$J$397</definedName>
    <definedName name="Z_AF01D870_77CB_46A2_A95B_3A27FF42EAA8_.wvu.FilterData" localSheetId="0" hidden="1">'на 01.05.2018'!$A$7:$H$139</definedName>
    <definedName name="Z_AF1AEFF5_9892_4FCB_BD3E_6CF1CEE1B71B_.wvu.FilterData" localSheetId="0" hidden="1">'на 01.05.2018'!$A$7:$J$397</definedName>
    <definedName name="Z_AFABF6AA_2F6E_48B0_98F8_213EA30990B1_.wvu.FilterData" localSheetId="0" hidden="1">'на 01.05.2018'!$A$7:$J$397</definedName>
    <definedName name="Z_AFC26506_1EE1_430F_B247_3257CE41958A_.wvu.FilterData" localSheetId="0" hidden="1">'на 01.05.2018'!$A$7:$J$397</definedName>
    <definedName name="Z_B00B4D71_156E_4DD9_93CC_1F392CBA035F_.wvu.FilterData" localSheetId="0" hidden="1">'на 01.05.2018'!$A$7:$J$397</definedName>
    <definedName name="Z_B0B61858_D248_4F0B_95EB_A53482FBF19B_.wvu.FilterData" localSheetId="0" hidden="1">'на 01.05.2018'!$A$7:$J$397</definedName>
    <definedName name="Z_B0BB7BD4_E507_4D19_A9BF_6595068A89B5_.wvu.FilterData" localSheetId="0" hidden="1">'на 01.05.2018'!$A$7:$J$397</definedName>
    <definedName name="Z_B180D137_9F25_4AD4_9057_37928F1867A8_.wvu.FilterData" localSheetId="0" hidden="1">'на 01.05.2018'!$A$7:$H$139</definedName>
    <definedName name="Z_B1FA2CF0_321B_4787_93E8_EB6D5C78D6B5_.wvu.FilterData" localSheetId="0" hidden="1">'на 01.05.2018'!$A$7:$J$397</definedName>
    <definedName name="Z_B246A3A0_6AE0_4610_AE7A_F7490C26DBCA_.wvu.FilterData" localSheetId="0" hidden="1">'на 01.05.2018'!$A$7:$J$397</definedName>
    <definedName name="Z_B2D38EAC_E767_43A7_B7A2_621639FE347D_.wvu.FilterData" localSheetId="0" hidden="1">'на 01.05.2018'!$A$7:$H$139</definedName>
    <definedName name="Z_B3114865_FFF9_40B7_B9E6_C3642102DCF9_.wvu.FilterData" localSheetId="0" hidden="1">'на 01.05.2018'!$A$7:$J$397</definedName>
    <definedName name="Z_B3339176_D3D0_4D7A_8AAB_C0B71F942A93_.wvu.FilterData" localSheetId="0" hidden="1">'на 01.05.2018'!$A$7:$H$139</definedName>
    <definedName name="Z_B45FAC42_679D_43AB_B511_9E5492CAC2DB_.wvu.FilterData" localSheetId="0" hidden="1">'на 01.05.2018'!$A$7:$H$139</definedName>
    <definedName name="Z_B499C08D_A2E7_417F_A9B7_BFCE2B66534F_.wvu.FilterData" localSheetId="0" hidden="1">'на 01.05.2018'!$A$7:$J$397</definedName>
    <definedName name="Z_B543C7D0_E350_4DA4_A835_ADCB64A4D66D_.wvu.FilterData" localSheetId="0" hidden="1">'на 01.05.2018'!$A$7:$J$397</definedName>
    <definedName name="Z_B5533D56_E1AE_4DE7_8436_EF9CA55A4943_.wvu.FilterData" localSheetId="0" hidden="1">'на 01.05.2018'!$A$7:$J$397</definedName>
    <definedName name="Z_B56BEF44_39DC_4F5B_A5E5_157C237832AF_.wvu.FilterData" localSheetId="0" hidden="1">'на 01.05.2018'!$A$7:$H$139</definedName>
    <definedName name="Z_B5A6FE62_B66C_45B1_AF17_B7686B0B3A3F_.wvu.FilterData" localSheetId="0" hidden="1">'на 01.05.2018'!$A$7:$J$397</definedName>
    <definedName name="Z_B603D180_E09A_4B9C_810F_9423EBA4A0EA_.wvu.FilterData" localSheetId="0" hidden="1">'на 01.05.2018'!$A$7:$J$397</definedName>
    <definedName name="Z_B698776A_6A96_445D_9813_F5440DD90495_.wvu.FilterData" localSheetId="0" hidden="1">'на 01.05.2018'!$A$7:$J$397</definedName>
    <definedName name="Z_B6D72401_10F2_4D08_9A2D_EC1E2043D946_.wvu.FilterData" localSheetId="0" hidden="1">'на 01.05.2018'!$A$7:$J$397</definedName>
    <definedName name="Z_B6F11AB1_40C8_4880_BE42_1C35664CF325_.wvu.FilterData" localSheetId="0" hidden="1">'на 01.05.2018'!$A$7:$J$397</definedName>
    <definedName name="Z_B7A22467_168B_475A_AC6B_F744F4990F6A_.wvu.FilterData" localSheetId="0" hidden="1">'на 01.05.2018'!$A$7:$J$397</definedName>
    <definedName name="Z_B7A4DC29_6CA3_48BD_BD2B_5EA61D250392_.wvu.FilterData" localSheetId="0" hidden="1">'на 01.05.2018'!$A$7:$H$139</definedName>
    <definedName name="Z_B7F67755_3086_43A6_86E7_370F80E61BD0_.wvu.FilterData" localSheetId="0" hidden="1">'на 01.05.2018'!$A$7:$H$139</definedName>
    <definedName name="Z_B8283716_285A_45D5_8283_DCA7A3C9CFC7_.wvu.FilterData" localSheetId="0" hidden="1">'на 01.05.2018'!$A$7:$J$397</definedName>
    <definedName name="Z_B858041A_E0C9_4C5A_A736_A0DA4684B712_.wvu.FilterData" localSheetId="0" hidden="1">'на 01.05.2018'!$A$7:$J$397</definedName>
    <definedName name="Z_B8EDA240_D337_4165_927F_4408D011F4B1_.wvu.FilterData" localSheetId="0" hidden="1">'на 01.05.2018'!$A$7:$J$397</definedName>
    <definedName name="Z_B9FDB936_DEDC_405B_AC55_3262523808BE_.wvu.FilterData" localSheetId="0" hidden="1">'на 01.05.2018'!$A$7:$J$397</definedName>
    <definedName name="Z_BAB4825B_2E54_4A6C_A72D_1F8E7B4FEFFB_.wvu.FilterData" localSheetId="0" hidden="1">'на 01.05.2018'!$A$7:$J$397</definedName>
    <definedName name="Z_BAFB3A8F_5ACD_4C4A_A33C_831C754D88C0_.wvu.FilterData" localSheetId="0" hidden="1">'на 01.05.2018'!$A$7:$J$397</definedName>
    <definedName name="Z_BC09D690_D177_4FC8_AE1F_8F0F0D5C6ECD_.wvu.FilterData" localSheetId="0" hidden="1">'на 01.05.2018'!$A$7:$J$397</definedName>
    <definedName name="Z_BC6910FC_42F8_457B_8F8D_9BC0111CE283_.wvu.FilterData" localSheetId="0" hidden="1">'на 01.05.2018'!$A$7:$J$397</definedName>
    <definedName name="Z_BD707806_8F10_492F_81AE_A7900A187828_.wvu.FilterData" localSheetId="0" hidden="1">'на 01.05.2018'!$A$3:$K$194</definedName>
    <definedName name="Z_BDD573CF_BFE0_4002_B5F7_E438A5DAD635_.wvu.FilterData" localSheetId="0" hidden="1">'на 01.05.2018'!$A$7:$J$397</definedName>
    <definedName name="Z_BE3F7214_4B0C_40FA_B4F7_B0F38416BCEF_.wvu.FilterData" localSheetId="0" hidden="1">'на 01.05.2018'!$A$7:$J$397</definedName>
    <definedName name="Z_BE442298_736F_47F5_9592_76FFCCDA59DB_.wvu.FilterData" localSheetId="0" hidden="1">'на 01.05.2018'!$A$7:$H$139</definedName>
    <definedName name="Z_BE842559_6B14_41AC_A92A_4E50A6CE8B79_.wvu.FilterData" localSheetId="0" hidden="1">'на 01.05.2018'!$A$7:$J$397</definedName>
    <definedName name="Z_BE97AC31_BFEB_4520_BC44_68B0C987C70A_.wvu.FilterData" localSheetId="0" hidden="1">'на 01.05.2018'!$A$7:$J$397</definedName>
    <definedName name="Z_BEA0FDBA_BB07_4C19_8BBD_5E57EE395C09_.wvu.FilterData" localSheetId="0" hidden="1">'на 01.05.2018'!$A$7:$J$397</definedName>
    <definedName name="Z_BEA0FDBA_BB07_4C19_8BBD_5E57EE395C09_.wvu.PrintArea" localSheetId="0" hidden="1">'на 01.05.2018'!$A$1:$J$195</definedName>
    <definedName name="Z_BEA0FDBA_BB07_4C19_8BBD_5E57EE395C09_.wvu.PrintTitles" localSheetId="0" hidden="1">'на 01.05.2018'!$5:$8</definedName>
    <definedName name="Z_BF22223F_B516_45E8_9C4B_DD4CB4CE2C48_.wvu.FilterData" localSheetId="0" hidden="1">'на 01.05.2018'!$A$7:$J$397</definedName>
    <definedName name="Z_BF65F093_304D_44F0_BF26_E5F8F9093CF5_.wvu.FilterData" localSheetId="0" hidden="1">'на 01.05.2018'!$A$7:$J$60</definedName>
    <definedName name="Z_C02D2AC3_00AB_4B4C_8299_349FC338B994_.wvu.FilterData" localSheetId="0" hidden="1">'на 01.05.2018'!$A$7:$J$397</definedName>
    <definedName name="Z_C0ED18A2_48B4_4C82_979B_4B80DB79BC08_.wvu.FilterData" localSheetId="0" hidden="1">'на 01.05.2018'!$A$7:$J$397</definedName>
    <definedName name="Z_C140C6EF_B272_4886_8555_3A3DB8A6C4A0_.wvu.FilterData" localSheetId="0" hidden="1">'на 01.05.2018'!$A$7:$J$397</definedName>
    <definedName name="Z_C14C28B9_3A8B_4F55_AC1E_B6D3DA6398D5_.wvu.FilterData" localSheetId="0" hidden="1">'на 01.05.2018'!$A$7:$J$397</definedName>
    <definedName name="Z_C276A679_E43E_444B_B0E9_B307A301A03A_.wvu.FilterData" localSheetId="0" hidden="1">'на 01.05.2018'!$A$7:$J$397</definedName>
    <definedName name="Z_C2E7FF11_4F7B_4EA9_AD45_A8385AC4BC24_.wvu.FilterData" localSheetId="0" hidden="1">'на 01.05.2018'!$A$7:$H$139</definedName>
    <definedName name="Z_C3E7B974_7E68_49C9_8A66_DEBBC3D71CB8_.wvu.FilterData" localSheetId="0" hidden="1">'на 01.05.2018'!$A$7:$H$139</definedName>
    <definedName name="Z_C3E97E4D_03A9_422E_8E65_116E90E7DE0A_.wvu.FilterData" localSheetId="0" hidden="1">'на 01.05.2018'!$A$7:$J$397</definedName>
    <definedName name="Z_C47D5376_4107_461D_B353_0F0CCA5A27B8_.wvu.FilterData" localSheetId="0" hidden="1">'на 01.05.2018'!$A$7:$H$139</definedName>
    <definedName name="Z_C4A81194_E272_4927_9E06_D47C43E50753_.wvu.FilterData" localSheetId="0" hidden="1">'на 01.05.2018'!$A$7:$J$397</definedName>
    <definedName name="Z_C4E388F3_F33E_45AF_8E75_3BD450853C20_.wvu.FilterData" localSheetId="0" hidden="1">'на 01.05.2018'!$A$7:$J$397</definedName>
    <definedName name="Z_C55D9313_9108_41CA_AD0E_FE2F7292C638_.wvu.FilterData" localSheetId="0" hidden="1">'на 01.05.2018'!$A$7:$H$139</definedName>
    <definedName name="Z_C5D84F85_3611_4C2A_903D_ECFF3A3DA3D9_.wvu.FilterData" localSheetId="0" hidden="1">'на 01.05.2018'!$A$7:$H$139</definedName>
    <definedName name="Z_C636DE0B_BC5D_45AA_89BD_B628CA1FE119_.wvu.FilterData" localSheetId="0" hidden="1">'на 01.05.2018'!$A$7:$J$397</definedName>
    <definedName name="Z_C70C85CF_5ADB_4631_87C7_BA23E9BE3196_.wvu.FilterData" localSheetId="0" hidden="1">'на 01.05.2018'!$A$7:$J$397</definedName>
    <definedName name="Z_C74598AC_1D4B_466D_8455_294C1A2E69BB_.wvu.FilterData" localSheetId="0" hidden="1">'на 01.05.2018'!$A$7:$H$139</definedName>
    <definedName name="Z_C7DB809B_EB90_4CA8_929B_8A5AA3E83B84_.wvu.FilterData" localSheetId="0" hidden="1">'на 01.05.2018'!$A$7:$J$397</definedName>
    <definedName name="Z_C8579552_11B1_4140_9659_E1DA02EF9DD1_.wvu.FilterData" localSheetId="0" hidden="1">'на 01.05.2018'!$A$7:$J$397</definedName>
    <definedName name="Z_C8C7D91A_0101_429D_A7C4_25C2A366909A_.wvu.Cols" localSheetId="0" hidden="1">'на 01.05.2018'!#REF!,'на 01.05.2018'!#REF!</definedName>
    <definedName name="Z_C8C7D91A_0101_429D_A7C4_25C2A366909A_.wvu.FilterData" localSheetId="0" hidden="1">'на 01.05.2018'!$A$7:$J$60</definedName>
    <definedName name="Z_C8C7D91A_0101_429D_A7C4_25C2A366909A_.wvu.Rows" localSheetId="0" hidden="1">'на 01.05.2018'!#REF!,'на 01.05.2018'!#REF!,'на 01.05.2018'!#REF!,'на 01.05.2018'!#REF!,'на 01.05.2018'!#REF!,'на 01.05.2018'!#REF!,'на 01.05.2018'!#REF!,'на 01.05.2018'!#REF!,'на 01.05.2018'!#REF!,'на 01.05.2018'!#REF!</definedName>
    <definedName name="Z_C9081176_529C_43E8_8E20_8AC24E7C2D35_.wvu.FilterData" localSheetId="0" hidden="1">'на 01.05.2018'!$A$7:$J$397</definedName>
    <definedName name="Z_C94FB5D5_E515_4327_B4DC_AC3D7C1A6363_.wvu.FilterData" localSheetId="0" hidden="1">'на 01.05.2018'!$A$7:$J$397</definedName>
    <definedName name="Z_C97ACF3E_ACD3_4C9D_94FA_EA6F3D46505E_.wvu.FilterData" localSheetId="0" hidden="1">'на 01.05.2018'!$A$7:$J$397</definedName>
    <definedName name="Z_C98B4A4E_FC1F_45B3_ABB0_7DC9BD4B8057_.wvu.FilterData" localSheetId="0" hidden="1">'на 01.05.2018'!$A$7:$H$139</definedName>
    <definedName name="Z_C9A5AE8B_0A38_4D54_B36F_AFD2A577F3EF_.wvu.FilterData" localSheetId="0" hidden="1">'на 01.05.2018'!$A$7:$J$397</definedName>
    <definedName name="Z_CA384592_0CFD_4322_A4EB_34EC04693944_.wvu.FilterData" localSheetId="0" hidden="1">'на 01.05.2018'!$A$7:$J$397</definedName>
    <definedName name="Z_CA384592_0CFD_4322_A4EB_34EC04693944_.wvu.PrintArea" localSheetId="0" hidden="1">'на 01.05.2018'!$A$1:$J$195</definedName>
    <definedName name="Z_CA384592_0CFD_4322_A4EB_34EC04693944_.wvu.PrintTitles" localSheetId="0" hidden="1">'на 01.05.2018'!$5:$8</definedName>
    <definedName name="Z_CAAD7F8A_A328_4C0A_9ECF_2AD83A08D699_.wvu.FilterData" localSheetId="0" hidden="1">'на 01.05.2018'!$A$7:$H$139</definedName>
    <definedName name="Z_CB1A56DC_A135_41E6_8A02_AE4E518C879F_.wvu.FilterData" localSheetId="0" hidden="1">'на 01.05.2018'!$A$7:$J$397</definedName>
    <definedName name="Z_CB4880DD_CE83_4DFC_BBA7_70687256D5A4_.wvu.FilterData" localSheetId="0" hidden="1">'на 01.05.2018'!$A$7:$H$139</definedName>
    <definedName name="Z_CBDBA949_FA00_4560_8001_BD00E63FCCA4_.wvu.FilterData" localSheetId="0" hidden="1">'на 01.05.2018'!$A$7:$J$397</definedName>
    <definedName name="Z_CBF12BD1_A071_4448_8003_32E74F40E3E3_.wvu.FilterData" localSheetId="0" hidden="1">'на 01.05.2018'!$A$7:$H$139</definedName>
    <definedName name="Z_CBF9D894_3FD2_4B68_BAC8_643DB23851C0_.wvu.FilterData" localSheetId="0" hidden="1">'на 01.05.2018'!$A$7:$H$139</definedName>
    <definedName name="Z_CBF9D894_3FD2_4B68_BAC8_643DB23851C0_.wvu.Rows" localSheetId="0" hidden="1">'на 01.05.2018'!#REF!,'на 01.05.2018'!#REF!,'на 01.05.2018'!#REF!,'на 01.05.2018'!#REF!</definedName>
    <definedName name="Z_CCC17219_B1A3_4C6B_B903_0E4550432FD0_.wvu.FilterData" localSheetId="0" hidden="1">'на 01.05.2018'!$A$7:$H$139</definedName>
    <definedName name="Z_CCF533A2_322B_40E2_88B2_065E6D1D35B4_.wvu.FilterData" localSheetId="0" hidden="1">'на 01.05.2018'!$A$7:$J$397</definedName>
    <definedName name="Z_CCF533A2_322B_40E2_88B2_065E6D1D35B4_.wvu.PrintArea" localSheetId="0" hidden="1">'на 01.05.2018'!$A$1:$J$193</definedName>
    <definedName name="Z_CCF533A2_322B_40E2_88B2_065E6D1D35B4_.wvu.PrintTitles" localSheetId="0" hidden="1">'на 01.05.2018'!$5:$8</definedName>
    <definedName name="Z_CD10AFE5_EACD_43E3_B0AD_1FCFF7EEADC3_.wvu.FilterData" localSheetId="0" hidden="1">'на 01.05.2018'!$A$7:$J$397</definedName>
    <definedName name="Z_CDABDA6A_CEAA_4779_9390_A07E787E5F1B_.wvu.FilterData" localSheetId="0" hidden="1">'на 01.05.2018'!$A$7:$J$397</definedName>
    <definedName name="Z_CDBBEB40_4DC8_4F8A_B0B0_EE0E987A2098_.wvu.FilterData" localSheetId="0" hidden="1">'на 01.05.2018'!$A$7:$J$397</definedName>
    <definedName name="Z_CEF22FD3_C3E9_4C31_B864_568CAC74A486_.wvu.FilterData" localSheetId="0" hidden="1">'на 01.05.2018'!$A$7:$J$397</definedName>
    <definedName name="Z_CFEB7053_3C1D_451D_9A86_5940DFCF964A_.wvu.FilterData" localSheetId="0" hidden="1">'на 01.05.2018'!$A$7:$J$397</definedName>
    <definedName name="Z_D165341F_496A_48CE_829A_555B16787041_.wvu.FilterData" localSheetId="0" hidden="1">'на 01.05.2018'!$A$7:$J$397</definedName>
    <definedName name="Z_D20DFCFE_63F9_4265_B37B_4F36C46DF159_.wvu.Cols" localSheetId="0" hidden="1">'на 01.05.2018'!#REF!,'на 01.05.2018'!#REF!</definedName>
    <definedName name="Z_D20DFCFE_63F9_4265_B37B_4F36C46DF159_.wvu.FilterData" localSheetId="0" hidden="1">'на 01.05.2018'!$A$7:$J$397</definedName>
    <definedName name="Z_D20DFCFE_63F9_4265_B37B_4F36C46DF159_.wvu.PrintArea" localSheetId="0" hidden="1">'на 01.05.2018'!$A$1:$J$189</definedName>
    <definedName name="Z_D20DFCFE_63F9_4265_B37B_4F36C46DF159_.wvu.PrintTitles" localSheetId="0" hidden="1">'на 01.05.2018'!$5:$8</definedName>
    <definedName name="Z_D20DFCFE_63F9_4265_B37B_4F36C46DF159_.wvu.Rows" localSheetId="0" hidden="1">'на 01.05.2018'!#REF!,'на 01.05.2018'!#REF!,'на 01.05.2018'!#REF!,'на 01.05.2018'!#REF!,'на 01.05.2018'!#REF!</definedName>
    <definedName name="Z_D2422493_0DF6_4923_AFF9_1CE532FC9E0E_.wvu.FilterData" localSheetId="0" hidden="1">'на 01.05.2018'!$A$7:$J$397</definedName>
    <definedName name="Z_D26EAC32_42CC_46AF_8D27_8094727B2B8E_.wvu.FilterData" localSheetId="0" hidden="1">'на 01.05.2018'!$A$7:$J$397</definedName>
    <definedName name="Z_D298563F_7459_410D_A6E1_6B1CDFA6DAA7_.wvu.FilterData" localSheetId="0" hidden="1">'на 01.05.2018'!$A$7:$J$397</definedName>
    <definedName name="Z_D2D627FD_8F1D_4B0C_A4A1_1A515A2831A8_.wvu.FilterData" localSheetId="0" hidden="1">'на 01.05.2018'!$A$7:$J$397</definedName>
    <definedName name="Z_D343F548_3DE6_4716_9B8B_0FF1DF1B1DE3_.wvu.FilterData" localSheetId="0" hidden="1">'на 01.05.2018'!$A$7:$H$139</definedName>
    <definedName name="Z_D3607008_88A4_4735_BF9B_0D60A732D98C_.wvu.FilterData" localSheetId="0" hidden="1">'на 01.05.2018'!$A$7:$J$397</definedName>
    <definedName name="Z_D3C3EFC2_493C_4B9B_BC16_8147B08F8F65_.wvu.FilterData" localSheetId="0" hidden="1">'на 01.05.2018'!$A$7:$H$139</definedName>
    <definedName name="Z_D3D848E7_EB88_4E73_985E_C45B9AE68145_.wvu.FilterData" localSheetId="0" hidden="1">'на 01.05.2018'!$A$7:$J$397</definedName>
    <definedName name="Z_D3E86F4B_12A8_47CC_AEBE_74534991E315_.wvu.FilterData" localSheetId="0" hidden="1">'на 01.05.2018'!$A$7:$J$397</definedName>
    <definedName name="Z_D3F31BC4_4CDA_431B_BA5F_ADE76A923760_.wvu.FilterData" localSheetId="0" hidden="1">'на 01.05.2018'!$A$7:$H$139</definedName>
    <definedName name="Z_D41FF341_5913_4A9E_9CE5_B058CA00C0C7_.wvu.FilterData" localSheetId="0" hidden="1">'на 01.05.2018'!$A$7:$J$397</definedName>
    <definedName name="Z_D45ABB34_16CC_462D_8459_2034D47F465D_.wvu.FilterData" localSheetId="0" hidden="1">'на 01.05.2018'!$A$7:$H$139</definedName>
    <definedName name="Z_D479007E_A9E8_4307_A3E8_18A2BB5C55F2_.wvu.FilterData" localSheetId="0" hidden="1">'на 01.05.2018'!$A$7:$J$397</definedName>
    <definedName name="Z_D48CEF89_B01B_4E1D_92B4_235EA4A40F11_.wvu.FilterData" localSheetId="0" hidden="1">'на 01.05.2018'!$A$7:$J$397</definedName>
    <definedName name="Z_D4B24D18_8D1D_47A1_AE9B_21E3F9EF98EE_.wvu.FilterData" localSheetId="0" hidden="1">'на 01.05.2018'!$A$7:$J$397</definedName>
    <definedName name="Z_D4D3E883_F6A4_4364_94CA_00BA6BEEBB0B_.wvu.FilterData" localSheetId="0" hidden="1">'на 01.05.2018'!$A$7:$J$397</definedName>
    <definedName name="Z_D4E20E73_FD07_4BE4_B8FA_FE6B214643C4_.wvu.FilterData" localSheetId="0" hidden="1">'на 01.05.2018'!$A$7:$J$397</definedName>
    <definedName name="Z_D5317C3A_3EDA_404B_818D_EAF558810951_.wvu.FilterData" localSheetId="0" hidden="1">'на 01.05.2018'!$A$7:$H$139</definedName>
    <definedName name="Z_D537FB3B_712D_486A_BA32_4F73BEB2AA19_.wvu.FilterData" localSheetId="0" hidden="1">'на 01.05.2018'!$A$7:$H$139</definedName>
    <definedName name="Z_D6730C21_0555_4F4D_B589_9DE5CFF9C442_.wvu.FilterData" localSheetId="0" hidden="1">'на 01.05.2018'!$A$7:$H$139</definedName>
    <definedName name="Z_D6D7FE80_F340_4943_9CA8_381604446690_.wvu.FilterData" localSheetId="0" hidden="1">'на 01.05.2018'!$A$7:$J$397</definedName>
    <definedName name="Z_D7104B72_13BA_47A2_BD7D_6C7C814EB74F_.wvu.FilterData" localSheetId="0" hidden="1">'на 01.05.2018'!$A$7:$J$397</definedName>
    <definedName name="Z_D7BC8E82_4392_4806_9DAE_D94253790B9C_.wvu.Cols" localSheetId="0" hidden="1">'на 01.05.2018'!#REF!,'на 01.05.2018'!#REF!,'на 01.05.2018'!$K:$BN</definedName>
    <definedName name="Z_D7BC8E82_4392_4806_9DAE_D94253790B9C_.wvu.FilterData" localSheetId="0" hidden="1">'на 01.05.2018'!$A$7:$J$397</definedName>
    <definedName name="Z_D7BC8E82_4392_4806_9DAE_D94253790B9C_.wvu.PrintArea" localSheetId="0" hidden="1">'на 01.05.2018'!$A$1:$BN$189</definedName>
    <definedName name="Z_D7BC8E82_4392_4806_9DAE_D94253790B9C_.wvu.PrintTitles" localSheetId="0" hidden="1">'на 01.05.2018'!$5:$7</definedName>
    <definedName name="Z_D7DA24ED_ABB7_4D6E_ACD6_4B88F5184AF8_.wvu.FilterData" localSheetId="0" hidden="1">'на 01.05.2018'!$A$7:$J$397</definedName>
    <definedName name="Z_D8418465_ECB6_40A4_8538_9D6D02B4E5CE_.wvu.FilterData" localSheetId="0" hidden="1">'на 01.05.2018'!$A$7:$H$139</definedName>
    <definedName name="Z_D8836A46_4276_4875_86A1_BB0E2B53006C_.wvu.FilterData" localSheetId="0" hidden="1">'на 01.05.2018'!$A$7:$H$139</definedName>
    <definedName name="Z_D8EBE17E_7A1A_4392_901C_A4C8DD4BAF28_.wvu.FilterData" localSheetId="0" hidden="1">'на 01.05.2018'!$A$7:$H$139</definedName>
    <definedName name="Z_D917D9C8_DA24_43F6_B702_2D065DC4F3EA_.wvu.FilterData" localSheetId="0" hidden="1">'на 01.05.2018'!$A$7:$J$397</definedName>
    <definedName name="Z_D921BCFE_106A_48C3_8051_F877509D5A90_.wvu.FilterData" localSheetId="0" hidden="1">'на 01.05.2018'!$A$7:$J$397</definedName>
    <definedName name="Z_D930048B_C8C6_498D_B7FD_C4CFAF447C25_.wvu.FilterData" localSheetId="0" hidden="1">'на 01.05.2018'!$A$7:$J$397</definedName>
    <definedName name="Z_D93C7415_B321_4E66_84AD_0490D011FDE7_.wvu.FilterData" localSheetId="0" hidden="1">'на 01.05.2018'!$A$7:$J$397</definedName>
    <definedName name="Z_D952F92C_16FA_49C0_ACE1_EEFE2012130A_.wvu.FilterData" localSheetId="0" hidden="1">'на 01.05.2018'!$A$7:$J$397</definedName>
    <definedName name="Z_D954D534_B88D_4A21_85D6_C0757B597D1E_.wvu.FilterData" localSheetId="0" hidden="1">'на 01.05.2018'!$A$7:$J$397</definedName>
    <definedName name="Z_D95852A1_B0FC_4AC5_B62B_5CCBE05B0D15_.wvu.FilterData" localSheetId="0" hidden="1">'на 01.05.2018'!$A$7:$J$397</definedName>
    <definedName name="Z_D97BC9A1_860C_45CB_8FAD_B69CEE39193C_.wvu.FilterData" localSheetId="0" hidden="1">'на 01.05.2018'!$A$7:$H$139</definedName>
    <definedName name="Z_D981844C_3450_4227_997A_DB8016618FC0_.wvu.FilterData" localSheetId="0" hidden="1">'на 01.05.2018'!$A$7:$J$397</definedName>
    <definedName name="Z_D9E7CF58_1888_4559_99D1_C71D21E76828_.wvu.FilterData" localSheetId="0" hidden="1">'на 01.05.2018'!$A$7:$J$397</definedName>
    <definedName name="Z_DA3033F1_502F_4BCA_B468_CBA3E20E7254_.wvu.FilterData" localSheetId="0" hidden="1">'на 01.05.2018'!$A$7:$J$397</definedName>
    <definedName name="Z_DA5DFA2D_C1AA_42F5_8828_D1905F1C9BD0_.wvu.FilterData" localSheetId="0" hidden="1">'на 01.05.2018'!$A$7:$J$397</definedName>
    <definedName name="Z_DAB9487C_F291_4A20_8CE8_A04CF6419B39_.wvu.FilterData" localSheetId="0" hidden="1">'на 01.05.2018'!$A$7:$J$397</definedName>
    <definedName name="Z_DB55315D_56C8_4F2C_9317_AA25AA5EAC9E_.wvu.FilterData" localSheetId="0" hidden="1">'на 01.05.2018'!$A$7:$J$397</definedName>
    <definedName name="Z_DBB88EE7_5C30_443C_A427_07BA2C7C58DA_.wvu.FilterData" localSheetId="0" hidden="1">'на 01.05.2018'!$A$7:$J$397</definedName>
    <definedName name="Z_DBF40914_927D_466F_8B6B_F333D1AFC9B0_.wvu.FilterData" localSheetId="0" hidden="1">'на 01.05.2018'!$A$7:$J$397</definedName>
    <definedName name="Z_DC263B7F_7E05_4E66_AE9F_05D6DDE635B1_.wvu.FilterData" localSheetId="0" hidden="1">'на 01.05.2018'!$A$7:$H$139</definedName>
    <definedName name="Z_DC796824_ECED_4590_A3E8_8D5A3534C637_.wvu.FilterData" localSheetId="0" hidden="1">'на 01.05.2018'!$A$7:$H$139</definedName>
    <definedName name="Z_DCC1B134_1BA2_418E_B1D0_0938D8743370_.wvu.FilterData" localSheetId="0" hidden="1">'на 01.05.2018'!$A$7:$H$139</definedName>
    <definedName name="Z_DD479BCC_48E3_497E_81BC_9A58CD7AC8EF_.wvu.FilterData" localSheetId="0" hidden="1">'на 01.05.2018'!$A$7:$J$397</definedName>
    <definedName name="Z_DDA68DE5_EF86_4A52_97CD_589088C5FE7A_.wvu.FilterData" localSheetId="0" hidden="1">'на 01.05.2018'!$A$7:$H$139</definedName>
    <definedName name="Z_DE210091_3D77_4964_B6B2_443A728CBE9E_.wvu.FilterData" localSheetId="0" hidden="1">'на 01.05.2018'!$A$7:$J$397</definedName>
    <definedName name="Z_DE2C3999_6F3E_4D24_86CF_8803BF5FAA48_.wvu.FilterData" localSheetId="0" hidden="1">'на 01.05.2018'!$A$7:$J$60</definedName>
    <definedName name="Z_DEA6EDB2_F27D_4C8F_B061_FD80BEC5543F_.wvu.FilterData" localSheetId="0" hidden="1">'на 01.05.2018'!$A$7:$H$139</definedName>
    <definedName name="Z_DECE3245_1BE4_4A3F_B644_E8DE80612C1E_.wvu.FilterData" localSheetId="0" hidden="1">'на 01.05.2018'!$A$7:$J$397</definedName>
    <definedName name="Z_DF6B7D46_D8DB_447A_83A4_53EE18358CF2_.wvu.FilterData" localSheetId="0" hidden="1">'на 01.05.2018'!$A$7:$J$397</definedName>
    <definedName name="Z_DFB08918_D5A4_4224_AEA5_63620C0D53DD_.wvu.FilterData" localSheetId="0" hidden="1">'на 01.05.2018'!$A$7:$J$397</definedName>
    <definedName name="Z_E0178566_B0D6_4A04_941F_723DE4642B4A_.wvu.FilterData" localSheetId="0" hidden="1">'на 01.05.2018'!$A$7:$J$397</definedName>
    <definedName name="Z_E0415026_A3A4_4408_93D6_8180A1256A98_.wvu.FilterData" localSheetId="0" hidden="1">'на 01.05.2018'!$A$7:$J$397</definedName>
    <definedName name="Z_E0B34E03_0754_4713_9A98_5ACEE69C9E71_.wvu.FilterData" localSheetId="0" hidden="1">'на 01.05.2018'!$A$7:$H$139</definedName>
    <definedName name="Z_E1E7843B_3EC3_4FFF_9B1C_53E7DE6A4004_.wvu.FilterData" localSheetId="0" hidden="1">'на 01.05.2018'!$A$7:$H$139</definedName>
    <definedName name="Z_E25FE844_1AD8_4E16_B2DB_9033A702F13A_.wvu.FilterData" localSheetId="0" hidden="1">'на 01.05.2018'!$A$7:$H$139</definedName>
    <definedName name="Z_E2861A4E_263A_4BE6_9223_2DA352B0AD2D_.wvu.FilterData" localSheetId="0" hidden="1">'на 01.05.2018'!$A$7:$H$139</definedName>
    <definedName name="Z_E2FB76DF_1C94_4620_8087_FEE12FDAA3D2_.wvu.FilterData" localSheetId="0" hidden="1">'на 01.05.2018'!$A$7:$H$139</definedName>
    <definedName name="Z_E3C6ECC1_0F12_435D_9B36_B23F6133337F_.wvu.FilterData" localSheetId="0" hidden="1">'на 01.05.2018'!$A$7:$H$139</definedName>
    <definedName name="Z_E437F2F2_3B79_49F0_9901_D31498A163D7_.wvu.FilterData" localSheetId="0" hidden="1">'на 01.05.2018'!$A$7:$J$397</definedName>
    <definedName name="Z_E531BAEE_E556_4AEF_B35B_C675BD99939C_.wvu.FilterData" localSheetId="0" hidden="1">'на 01.05.2018'!$A$7:$J$397</definedName>
    <definedName name="Z_E5EC7523_F88D_4AD4_9A8D_84C16AB7BFC1_.wvu.FilterData" localSheetId="0" hidden="1">'на 01.05.2018'!$A$7:$J$397</definedName>
    <definedName name="Z_E6B0F607_AC37_4539_B427_EA5DBDA71490_.wvu.FilterData" localSheetId="0" hidden="1">'на 01.05.2018'!$A$7:$J$397</definedName>
    <definedName name="Z_E6F2229B_648C_45EB_AFDD_48E1933E9057_.wvu.FilterData" localSheetId="0" hidden="1">'на 01.05.2018'!$A$7:$J$397</definedName>
    <definedName name="Z_E79ABD49_719F_4887_A43D_3DE66BF8AD95_.wvu.FilterData" localSheetId="0" hidden="1">'на 01.05.2018'!$A$7:$J$397</definedName>
    <definedName name="Z_E818C85D_F563_4BCC_9747_0856B0207D9A_.wvu.FilterData" localSheetId="0" hidden="1">'на 01.05.2018'!$A$7:$J$397</definedName>
    <definedName name="Z_E85A9955_A3DD_46D7_A4A3_9B67A0E2B00C_.wvu.FilterData" localSheetId="0" hidden="1">'на 01.05.2018'!$A$7:$J$397</definedName>
    <definedName name="Z_E85CF805_B7EC_4B8E_BF6B_2D35F453C813_.wvu.FilterData" localSheetId="0" hidden="1">'на 01.05.2018'!$A$7:$J$397</definedName>
    <definedName name="Z_E8619C4F_9D0C_40CF_8636_CF30BDB53D78_.wvu.FilterData" localSheetId="0" hidden="1">'на 01.05.2018'!$A$7:$J$397</definedName>
    <definedName name="Z_E86B59AB_8419_4B63_BADC_4C4DB9795CAA_.wvu.FilterData" localSheetId="0" hidden="1">'на 01.05.2018'!$A$7:$J$397</definedName>
    <definedName name="Z_E88E1D11_18C0_4724_9D4F_2C85DDF57564_.wvu.FilterData" localSheetId="0" hidden="1">'на 01.05.2018'!$A$7:$H$139</definedName>
    <definedName name="Z_E8E447B7_386A_4449_A267_EA8A8ED2E9DF_.wvu.FilterData" localSheetId="0" hidden="1">'на 01.05.2018'!$A$7:$J$397</definedName>
    <definedName name="Z_E952215A_EF2B_4724_A091_1F77A330F7A6_.wvu.FilterData" localSheetId="0" hidden="1">'на 01.05.2018'!$A$7:$J$397</definedName>
    <definedName name="Z_E9A4F66F_BB40_4C19_8750_6E61AF1D74A1_.wvu.FilterData" localSheetId="0" hidden="1">'на 01.05.2018'!$A$7:$J$397</definedName>
    <definedName name="Z_EA234825_5817_4C50_AC45_83D70F061045_.wvu.FilterData" localSheetId="0" hidden="1">'на 01.05.2018'!$A$7:$J$397</definedName>
    <definedName name="Z_EA26BD39_D295_43F0_9554_645E38E73803_.wvu.FilterData" localSheetId="0" hidden="1">'на 01.05.2018'!$A$7:$J$397</definedName>
    <definedName name="Z_EA769D6D_3269_481D_9974_BC10C6C55FF6_.wvu.FilterData" localSheetId="0" hidden="1">'на 01.05.2018'!$A$7:$H$139</definedName>
    <definedName name="Z_EB2D8BE6_72BC_4D23_BEC7_DBF109493B0C_.wvu.FilterData" localSheetId="0" hidden="1">'на 01.05.2018'!$A$7:$J$397</definedName>
    <definedName name="Z_EBCDBD63_50FE_4D52_B280_2A723FA77236_.wvu.FilterData" localSheetId="0" hidden="1">'на 01.05.2018'!$A$7:$H$139</definedName>
    <definedName name="Z_EC6B58CC_C695_4EAF_B026_DA7CE6279D7A_.wvu.FilterData" localSheetId="0" hidden="1">'на 01.05.2018'!$A$7:$J$397</definedName>
    <definedName name="Z_EC741CE0_C720_481D_9CFE_596247B0CF36_.wvu.FilterData" localSheetId="0" hidden="1">'на 01.05.2018'!$A$7:$J$397</definedName>
    <definedName name="Z_EC7DFC56_670B_4634_9C36_1A0E9779A8AB_.wvu.FilterData" localSheetId="0" hidden="1">'на 01.05.2018'!$A$7:$J$397</definedName>
    <definedName name="Z_ED74FBD3_DF35_4798_8C2A_7ADA46D140AA_.wvu.FilterData" localSheetId="0" hidden="1">'на 01.05.2018'!$A$7:$H$139</definedName>
    <definedName name="Z_EF1610FE_843B_4864_9DAD_05F697DD47DC_.wvu.FilterData" localSheetId="0" hidden="1">'на 01.05.2018'!$A$7:$J$397</definedName>
    <definedName name="Z_EFFADE78_6F23_4B5D_AE74_3E82BA29B398_.wvu.FilterData" localSheetId="0" hidden="1">'на 01.05.2018'!$A$7:$H$139</definedName>
    <definedName name="Z_F0EB967D_F079_4FD4_AD5F_5BA84E405B49_.wvu.FilterData" localSheetId="0" hidden="1">'на 01.05.2018'!$A$7:$J$397</definedName>
    <definedName name="Z_F140A98E_30AA_4FD0_8B93_08F8951EDE5E_.wvu.FilterData" localSheetId="0" hidden="1">'на 01.05.2018'!$A$7:$H$139</definedName>
    <definedName name="Z_F2110B0B_AAE7_42F0_B553_C360E9249AD4_.wvu.Cols" localSheetId="0" hidden="1">'на 01.05.2018'!#REF!,'на 01.05.2018'!#REF!,'на 01.05.2018'!$K:$BN</definedName>
    <definedName name="Z_F2110B0B_AAE7_42F0_B553_C360E9249AD4_.wvu.FilterData" localSheetId="0" hidden="1">'на 01.05.2018'!$A$7:$J$397</definedName>
    <definedName name="Z_F2110B0B_AAE7_42F0_B553_C360E9249AD4_.wvu.PrintArea" localSheetId="0" hidden="1">'на 01.05.2018'!$A$1:$BN$189</definedName>
    <definedName name="Z_F2110B0B_AAE7_42F0_B553_C360E9249AD4_.wvu.PrintTitles" localSheetId="0" hidden="1">'на 01.05.2018'!$5:$7</definedName>
    <definedName name="Z_F2B210B3_A608_46A5_94E1_E525F8F6A2C4_.wvu.FilterData" localSheetId="0" hidden="1">'на 01.05.2018'!$A$7:$J$397</definedName>
    <definedName name="Z_F30FADD4_07E9_4B4F_B53A_86E542EF0570_.wvu.FilterData" localSheetId="0" hidden="1">'на 01.05.2018'!$A$7:$J$397</definedName>
    <definedName name="Z_F34EC6B1_390D_4B75_852C_F8775ACC3B29_.wvu.FilterData" localSheetId="0" hidden="1">'на 01.05.2018'!$A$7:$J$397</definedName>
    <definedName name="Z_F3E148B1_ED1B_4330_84E7_EFC4722C807A_.wvu.FilterData" localSheetId="0" hidden="1">'на 01.05.2018'!$A$7:$J$397</definedName>
    <definedName name="Z_F3F1BB49_52AF_48BB_95BC_060170851629_.wvu.FilterData" localSheetId="0" hidden="1">'на 01.05.2018'!$A$7:$J$397</definedName>
    <definedName name="Z_F413BB5D_EA53_42FB_84EF_A630DFA6E3CE_.wvu.FilterData" localSheetId="0" hidden="1">'на 01.05.2018'!$A$7:$J$397</definedName>
    <definedName name="Z_F4D51502_0CCD_4E1C_8387_D94D30666E39_.wvu.FilterData" localSheetId="0" hidden="1">'на 01.05.2018'!$A$7:$J$397</definedName>
    <definedName name="Z_F52002B9_A233_461F_9C02_2195A969869E_.wvu.FilterData" localSheetId="0" hidden="1">'на 01.05.2018'!$A$7:$J$397</definedName>
    <definedName name="Z_F5904F57_BE1E_4C1A_B9F2_3334C6090028_.wvu.FilterData" localSheetId="0" hidden="1">'на 01.05.2018'!$A$7:$J$397</definedName>
    <definedName name="Z_F5F50589_1DF0_4A91_A5AE_A081904AF6B0_.wvu.FilterData" localSheetId="0" hidden="1">'на 01.05.2018'!$A$7:$J$397</definedName>
    <definedName name="Z_F675BEC0_5D51_42CD_8359_31DF2F226166_.wvu.FilterData" localSheetId="0" hidden="1">'на 01.05.2018'!$A$7:$J$397</definedName>
    <definedName name="Z_F6F4D1CA_4991_462D_A51D_FD0D91822706_.wvu.FilterData" localSheetId="0" hidden="1">'на 01.05.2018'!$A$7:$J$397</definedName>
    <definedName name="Z_F7FC106B_79FE_40D3_AA43_206A7284AC4B_.wvu.FilterData" localSheetId="0" hidden="1">'на 01.05.2018'!$A$7:$J$397</definedName>
    <definedName name="Z_F8CD48ED_A67F_492E_A417_09D352E93E12_.wvu.FilterData" localSheetId="0" hidden="1">'на 01.05.2018'!$A$7:$H$139</definedName>
    <definedName name="Z_F8E4304E_2CC4_4F73_A08A_BA6FE8EB77EF_.wvu.FilterData" localSheetId="0" hidden="1">'на 01.05.2018'!$A$7:$J$397</definedName>
    <definedName name="Z_F9AF50D2_05C8_4D13_9F15_43FAA7F1CB7A_.wvu.FilterData" localSheetId="0" hidden="1">'на 01.05.2018'!$A$7:$J$397</definedName>
    <definedName name="Z_F9F96D65_7E5D_4EDB_B47B_CD800EE8793F_.wvu.FilterData" localSheetId="0" hidden="1">'на 01.05.2018'!$A$7:$H$139</definedName>
    <definedName name="Z_FA263ADC_F7F9_4F21_8D0A_B162CFE58321_.wvu.FilterData" localSheetId="0" hidden="1">'на 01.05.2018'!$A$7:$J$397</definedName>
    <definedName name="Z_FA47CA05_CCF1_4EDC_AAF6_26967695B1D8_.wvu.FilterData" localSheetId="0" hidden="1">'на 01.05.2018'!$A$7:$J$397</definedName>
    <definedName name="Z_FAEA1540_FB92_4A7F_8E18_381E2C6FAF74_.wvu.FilterData" localSheetId="0" hidden="1">'на 01.05.2018'!$A$7:$H$139</definedName>
    <definedName name="Z_FB2B2898_07E8_4F64_9660_A5CFE0C3B2A1_.wvu.FilterData" localSheetId="0" hidden="1">'на 01.05.2018'!$A$7:$J$397</definedName>
    <definedName name="Z_FBEEEF36_B47B_4551_8D8A_904E9E1222D4_.wvu.FilterData" localSheetId="0" hidden="1">'на 01.05.2018'!$A$7:$H$139</definedName>
    <definedName name="Z_FC5D3D29_E6B6_4724_B01C_EFC5C58D36F7_.wvu.FilterData" localSheetId="0" hidden="1">'на 01.05.2018'!$A$7:$J$397</definedName>
    <definedName name="Z_FC921717_EFFF_4C5F_AE15_5DB48A6B2DDC_.wvu.FilterData" localSheetId="0" hidden="1">'на 01.05.2018'!$A$7:$J$397</definedName>
    <definedName name="Z_FCFEE462_86B3_4D22_A291_C53135F468F2_.wvu.FilterData" localSheetId="0" hidden="1">'на 01.05.2018'!$A$7:$J$397</definedName>
    <definedName name="Z_FD01F790_1BBF_4238_916B_FA56833C331E_.wvu.FilterData" localSheetId="0" hidden="1">'на 01.05.2018'!$A$7:$J$397</definedName>
    <definedName name="Z_FD0E1B66_1ED2_4768_AEAA_4813773FCD1B_.wvu.FilterData" localSheetId="0" hidden="1">'на 01.05.2018'!$A$7:$H$139</definedName>
    <definedName name="Z_FD5CEF9A_4499_4018_A32D_B5C5AF11D935_.wvu.FilterData" localSheetId="0" hidden="1">'на 01.05.2018'!$A$7:$J$397</definedName>
    <definedName name="Z_FD66CF31_1A62_4649_ABF8_67009C9EEFA8_.wvu.FilterData" localSheetId="0" hidden="1">'на 01.05.2018'!$A$7:$J$397</definedName>
    <definedName name="Z_FDE37E7A_0D62_48F6_B80B_D6356ECC791B_.wvu.FilterData" localSheetId="0" hidden="1">'на 01.05.2018'!$A$7:$J$397</definedName>
    <definedName name="Z_FE9D531A_F987_4486_AC6F_37568587E0CC_.wvu.FilterData" localSheetId="0" hidden="1">'на 01.05.2018'!$A$7:$J$397</definedName>
    <definedName name="Z_FEE18FC2_E5D2_4C59_B7D0_FDF82F2008D4_.wvu.FilterData" localSheetId="0" hidden="1">'на 01.05.2018'!$A$7:$J$397</definedName>
    <definedName name="Z_FEF0FD9C_0AF1_4157_A391_071CD507BEBA_.wvu.FilterData" localSheetId="0" hidden="1">'на 01.05.2018'!$A$7:$J$397</definedName>
    <definedName name="Z_FEFFCD5F_F237_4316_B50A_6C71D0FF3363_.wvu.FilterData" localSheetId="0" hidden="1">'на 01.05.2018'!$A$7:$J$397</definedName>
    <definedName name="Z_FF7CC20D_CA9E_46D2_A113_9EB09E8A7DF6_.wvu.FilterData" localSheetId="0" hidden="1">'на 01.05.2018'!$A$7:$H$139</definedName>
    <definedName name="Z_FF7F531F_28CE_4C28_BA81_DE242DB82E03_.wvu.FilterData" localSheetId="0" hidden="1">'на 01.05.2018'!$A$7:$J$397</definedName>
    <definedName name="Z_FF9EFDBE_F5FD_432E_96BA_C22D4E9B91D4_.wvu.FilterData" localSheetId="0" hidden="1">'на 01.05.2018'!$A$7:$J$397</definedName>
    <definedName name="Z_FFBF84C0_8EC1_41E5_A130_1EB26E22D86E_.wvu.FilterData" localSheetId="0" hidden="1">'на 01.05.2018'!$A$7:$J$397</definedName>
    <definedName name="_xlnm.Print_Titles" localSheetId="0">'на 01.05.2018'!$5:$8</definedName>
    <definedName name="_xlnm.Print_Area" localSheetId="0">'на 01.05.2018'!$A$1:$J$199</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276" windowHeight="759"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696" windowHeight="1026" tabRatio="440"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Шулепова Ольга Анатольевна - Личное представление" guid="{67ADFAE6-A9AF-44D7-8539-93CD0F6B7849}" mergeInterval="0" personalView="1" maximized="1" windowWidth="1916" windowHeight="775" tabRatio="518" activeSheetId="1"/>
  </customWorkbookViews>
  <fileRecoveryPr autoRecover="0"/>
</workbook>
</file>

<file path=xl/calcChain.xml><?xml version="1.0" encoding="utf-8"?>
<calcChain xmlns="http://schemas.openxmlformats.org/spreadsheetml/2006/main">
  <c r="K45" i="1" l="1"/>
  <c r="K39" i="1"/>
  <c r="F192" i="1"/>
  <c r="E189" i="1"/>
  <c r="H192" i="1"/>
  <c r="I26" i="1" l="1"/>
  <c r="K16" i="1" l="1"/>
  <c r="K17" i="1"/>
  <c r="K18" i="1"/>
  <c r="K19" i="1"/>
  <c r="K20" i="1"/>
  <c r="K22" i="1"/>
  <c r="K23" i="1"/>
  <c r="K24" i="1"/>
  <c r="K27" i="1"/>
  <c r="K28" i="1"/>
  <c r="K30" i="1"/>
  <c r="K31" i="1"/>
  <c r="K33" i="1"/>
  <c r="K34" i="1"/>
  <c r="K35" i="1"/>
  <c r="K36" i="1"/>
  <c r="K40" i="1"/>
  <c r="K41" i="1"/>
  <c r="K42" i="1"/>
  <c r="K44" i="1"/>
  <c r="K46" i="1"/>
  <c r="K47" i="1"/>
  <c r="K48" i="1"/>
  <c r="K50" i="1"/>
  <c r="K52" i="1"/>
  <c r="K53" i="1"/>
  <c r="K54" i="1"/>
  <c r="K56" i="1"/>
  <c r="K58" i="1"/>
  <c r="K59" i="1"/>
  <c r="K60" i="1"/>
  <c r="K61" i="1"/>
  <c r="K72" i="1"/>
  <c r="K75" i="1"/>
  <c r="K78" i="1"/>
  <c r="K79" i="1"/>
  <c r="K81" i="1"/>
  <c r="K82" i="1"/>
  <c r="K83" i="1"/>
  <c r="K84" i="1"/>
  <c r="K85" i="1"/>
  <c r="K87" i="1"/>
  <c r="K88" i="1"/>
  <c r="K89" i="1"/>
  <c r="K90" i="1"/>
  <c r="K91" i="1"/>
  <c r="K99" i="1"/>
  <c r="K100" i="1"/>
  <c r="K101" i="1"/>
  <c r="K102" i="1"/>
  <c r="K103" i="1"/>
  <c r="K111" i="1"/>
  <c r="K112" i="1"/>
  <c r="K113" i="1"/>
  <c r="K114" i="1"/>
  <c r="K115" i="1"/>
  <c r="K117" i="1"/>
  <c r="K118" i="1"/>
  <c r="K119" i="1"/>
  <c r="K120" i="1"/>
  <c r="K121" i="1"/>
  <c r="K124" i="1"/>
  <c r="K125" i="1"/>
  <c r="K126" i="1"/>
  <c r="K127" i="1"/>
  <c r="K129" i="1"/>
  <c r="K130" i="1"/>
  <c r="K131" i="1"/>
  <c r="K132" i="1"/>
  <c r="K133" i="1"/>
  <c r="K135" i="1"/>
  <c r="K136" i="1"/>
  <c r="K137" i="1"/>
  <c r="K138" i="1"/>
  <c r="K139" i="1"/>
  <c r="K141" i="1"/>
  <c r="K142" i="1"/>
  <c r="K143" i="1"/>
  <c r="K144" i="1"/>
  <c r="K145" i="1"/>
  <c r="K146" i="1"/>
  <c r="K148" i="1"/>
  <c r="K149" i="1"/>
  <c r="K152" i="1"/>
  <c r="K153" i="1"/>
  <c r="K154" i="1"/>
  <c r="K155" i="1"/>
  <c r="K156" i="1"/>
  <c r="K157" i="1"/>
  <c r="K158" i="1"/>
  <c r="K159" i="1"/>
  <c r="K161" i="1"/>
  <c r="K162" i="1"/>
  <c r="K163" i="1"/>
  <c r="K164" i="1"/>
  <c r="K165" i="1"/>
  <c r="K167" i="1"/>
  <c r="K168" i="1"/>
  <c r="K169" i="1"/>
  <c r="K171" i="1"/>
  <c r="K172" i="1"/>
  <c r="K174" i="1"/>
  <c r="K177" i="1"/>
  <c r="K178" i="1"/>
  <c r="K179" i="1"/>
  <c r="K181" i="1"/>
  <c r="K182" i="1"/>
  <c r="K183" i="1"/>
  <c r="K184" i="1"/>
  <c r="K185" i="1"/>
  <c r="K186" i="1"/>
  <c r="K187" i="1"/>
  <c r="K188" i="1"/>
  <c r="K190" i="1"/>
  <c r="K191" i="1"/>
  <c r="K192" i="1"/>
  <c r="K193" i="1"/>
  <c r="K194" i="1"/>
  <c r="K195" i="1"/>
  <c r="I151" i="1" l="1"/>
  <c r="K151" i="1" s="1"/>
  <c r="I57" i="1" l="1"/>
  <c r="K57" i="1" s="1"/>
  <c r="C189" i="1" l="1"/>
  <c r="D189" i="1" l="1"/>
  <c r="I76" i="1" l="1"/>
  <c r="I77" i="1"/>
  <c r="D76" i="1"/>
  <c r="D77" i="1"/>
  <c r="C76" i="1"/>
  <c r="C77" i="1"/>
  <c r="M91" i="1"/>
  <c r="M90" i="1"/>
  <c r="M89" i="1"/>
  <c r="M88" i="1"/>
  <c r="H88" i="1"/>
  <c r="F88" i="1"/>
  <c r="M87" i="1"/>
  <c r="I86" i="1"/>
  <c r="G86" i="1"/>
  <c r="E86" i="1"/>
  <c r="D86" i="1"/>
  <c r="C86" i="1"/>
  <c r="K76" i="1" l="1"/>
  <c r="K86" i="1"/>
  <c r="K77" i="1"/>
  <c r="M86" i="1"/>
  <c r="F86" i="1"/>
  <c r="H86" i="1"/>
  <c r="D32" i="1"/>
  <c r="I32" i="1"/>
  <c r="K32" i="1" l="1"/>
  <c r="I25" i="1"/>
  <c r="K25" i="1" s="1"/>
  <c r="K26" i="1"/>
  <c r="I150" i="1" l="1"/>
  <c r="K150" i="1" s="1"/>
  <c r="I51" i="1"/>
  <c r="K51" i="1" s="1"/>
  <c r="C169" i="1"/>
  <c r="I123" i="1"/>
  <c r="D123" i="1"/>
  <c r="C123" i="1" l="1"/>
  <c r="K123" i="1"/>
  <c r="E152" i="1"/>
  <c r="E151" i="1"/>
  <c r="E169" i="1"/>
  <c r="M85" i="1" l="1"/>
  <c r="M84" i="1"/>
  <c r="M83" i="1"/>
  <c r="H83" i="1"/>
  <c r="F83" i="1"/>
  <c r="M82" i="1"/>
  <c r="H82" i="1"/>
  <c r="F82" i="1"/>
  <c r="M81" i="1"/>
  <c r="I80" i="1"/>
  <c r="G80" i="1"/>
  <c r="E80" i="1"/>
  <c r="D80" i="1"/>
  <c r="C80" i="1"/>
  <c r="K80" i="1" l="1"/>
  <c r="M80" i="1"/>
  <c r="F80" i="1"/>
  <c r="H80" i="1"/>
  <c r="F40" i="1"/>
  <c r="C140" i="1" l="1"/>
  <c r="C21" i="1" l="1"/>
  <c r="I69" i="1" l="1"/>
  <c r="H69" i="1"/>
  <c r="G69" i="1"/>
  <c r="F69" i="1"/>
  <c r="I73" i="1"/>
  <c r="H73" i="1"/>
  <c r="G73" i="1"/>
  <c r="F73" i="1"/>
  <c r="H40" i="1"/>
  <c r="G37" i="1" l="1"/>
  <c r="H38" i="1" l="1"/>
  <c r="F38" i="1"/>
  <c r="E37" i="1"/>
  <c r="M79" i="1" l="1"/>
  <c r="M78" i="1"/>
  <c r="M77" i="1"/>
  <c r="H77" i="1"/>
  <c r="F77" i="1"/>
  <c r="M76" i="1"/>
  <c r="H76" i="1"/>
  <c r="F76" i="1"/>
  <c r="M75" i="1"/>
  <c r="I74" i="1"/>
  <c r="G74" i="1"/>
  <c r="E74" i="1"/>
  <c r="D74" i="1"/>
  <c r="C74" i="1"/>
  <c r="K74" i="1" l="1"/>
  <c r="F74" i="1"/>
  <c r="M74" i="1"/>
  <c r="H74" i="1"/>
  <c r="F142" i="1" l="1"/>
  <c r="M144" i="1" l="1"/>
  <c r="E33" i="1"/>
  <c r="E26" i="1"/>
  <c r="F26" i="1" l="1"/>
  <c r="H162" i="1"/>
  <c r="G106" i="1" l="1"/>
  <c r="G107" i="1"/>
  <c r="E107" i="1"/>
  <c r="G116" i="1"/>
  <c r="F112" i="1"/>
  <c r="F111" i="1"/>
  <c r="H112" i="1"/>
  <c r="H111" i="1"/>
  <c r="F162" i="1" l="1"/>
  <c r="I176" i="1" l="1"/>
  <c r="K176" i="1" s="1"/>
  <c r="I175" i="1"/>
  <c r="K175" i="1" s="1"/>
  <c r="H142" i="1" l="1"/>
  <c r="H143" i="1"/>
  <c r="D140" i="1"/>
  <c r="C37" i="1" l="1"/>
  <c r="C106" i="1" l="1"/>
  <c r="F149" i="1"/>
  <c r="H149" i="1"/>
  <c r="E144" i="1" l="1"/>
  <c r="F144" i="1" s="1"/>
  <c r="I29" i="1" l="1"/>
  <c r="I38" i="1"/>
  <c r="K38" i="1" s="1"/>
  <c r="D37" i="1"/>
  <c r="C43" i="1" l="1"/>
  <c r="G29" i="1" l="1"/>
  <c r="H191" i="1" l="1"/>
  <c r="H190" i="1"/>
  <c r="F190" i="1"/>
  <c r="F45" i="1" l="1"/>
  <c r="I106" i="1" l="1"/>
  <c r="C105" i="1"/>
  <c r="D166" i="1" l="1"/>
  <c r="C29" i="1"/>
  <c r="M16" i="1" l="1"/>
  <c r="M17" i="1"/>
  <c r="M18" i="1"/>
  <c r="M19" i="1"/>
  <c r="M20" i="1"/>
  <c r="M22" i="1"/>
  <c r="M23" i="1"/>
  <c r="M24" i="1"/>
  <c r="M25" i="1"/>
  <c r="M27" i="1"/>
  <c r="M28" i="1"/>
  <c r="M30" i="1"/>
  <c r="M31" i="1"/>
  <c r="M34" i="1"/>
  <c r="M35" i="1"/>
  <c r="M36" i="1"/>
  <c r="M41" i="1"/>
  <c r="M42" i="1"/>
  <c r="M44" i="1"/>
  <c r="M47" i="1"/>
  <c r="M48" i="1"/>
  <c r="M50" i="1"/>
  <c r="M52" i="1"/>
  <c r="M53" i="1"/>
  <c r="M54" i="1"/>
  <c r="M56" i="1"/>
  <c r="M58" i="1"/>
  <c r="M59" i="1"/>
  <c r="M60" i="1"/>
  <c r="M61" i="1"/>
  <c r="M99" i="1"/>
  <c r="M100" i="1"/>
  <c r="M101" i="1"/>
  <c r="M102" i="1"/>
  <c r="M103" i="1"/>
  <c r="M111" i="1"/>
  <c r="M112" i="1"/>
  <c r="M113" i="1"/>
  <c r="M114" i="1"/>
  <c r="M115" i="1"/>
  <c r="M117" i="1"/>
  <c r="M118" i="1"/>
  <c r="M119" i="1"/>
  <c r="M120" i="1"/>
  <c r="M121" i="1"/>
  <c r="M123" i="1"/>
  <c r="M124" i="1"/>
  <c r="M125" i="1"/>
  <c r="M126" i="1"/>
  <c r="M127" i="1"/>
  <c r="M129" i="1"/>
  <c r="M130" i="1"/>
  <c r="M131" i="1"/>
  <c r="M132" i="1"/>
  <c r="M133" i="1"/>
  <c r="M135" i="1"/>
  <c r="M136" i="1"/>
  <c r="M137" i="1"/>
  <c r="M138" i="1"/>
  <c r="M139" i="1"/>
  <c r="M141" i="1"/>
  <c r="M142" i="1"/>
  <c r="M143" i="1"/>
  <c r="M145" i="1"/>
  <c r="M146" i="1"/>
  <c r="M148" i="1"/>
  <c r="M149" i="1"/>
  <c r="M150" i="1"/>
  <c r="M152" i="1"/>
  <c r="M153" i="1"/>
  <c r="M154" i="1"/>
  <c r="M155" i="1"/>
  <c r="M156" i="1"/>
  <c r="M157" i="1"/>
  <c r="M158" i="1"/>
  <c r="M159" i="1"/>
  <c r="M161" i="1"/>
  <c r="M162" i="1"/>
  <c r="M163" i="1"/>
  <c r="M164" i="1"/>
  <c r="M165" i="1"/>
  <c r="M167" i="1"/>
  <c r="M168" i="1"/>
  <c r="M171" i="1"/>
  <c r="M172" i="1"/>
  <c r="M174" i="1"/>
  <c r="M175" i="1"/>
  <c r="M176" i="1"/>
  <c r="M177" i="1"/>
  <c r="M178" i="1"/>
  <c r="M179" i="1"/>
  <c r="M181" i="1"/>
  <c r="M184" i="1"/>
  <c r="M185" i="1"/>
  <c r="M186" i="1"/>
  <c r="M187" i="1"/>
  <c r="M188" i="1"/>
  <c r="I134" i="1"/>
  <c r="M32" i="1" l="1"/>
  <c r="M33" i="1"/>
  <c r="I189" i="1"/>
  <c r="K189" i="1" s="1"/>
  <c r="G189" i="1"/>
  <c r="M193" i="1"/>
  <c r="M192" i="1"/>
  <c r="M191" i="1"/>
  <c r="F191" i="1"/>
  <c r="M190" i="1"/>
  <c r="H189" i="1" l="1"/>
  <c r="M189" i="1"/>
  <c r="M26" i="1"/>
  <c r="F189" i="1"/>
  <c r="H113" i="1" l="1"/>
  <c r="I37" i="1" l="1"/>
  <c r="K37" i="1" s="1"/>
  <c r="H45" i="1"/>
  <c r="H46" i="1"/>
  <c r="M39" i="1"/>
  <c r="M45" i="1"/>
  <c r="M40" i="1"/>
  <c r="M46" i="1"/>
  <c r="M183" i="1"/>
  <c r="M182" i="1" l="1"/>
  <c r="M151" i="1" l="1"/>
  <c r="E34" i="1"/>
  <c r="D160" i="1"/>
  <c r="E160" i="1"/>
  <c r="G160" i="1"/>
  <c r="I160" i="1"/>
  <c r="C160" i="1"/>
  <c r="K160" i="1" l="1"/>
  <c r="E29" i="1"/>
  <c r="H160" i="1"/>
  <c r="F160" i="1"/>
  <c r="M57" i="1"/>
  <c r="M160" i="1"/>
  <c r="D43" i="1" l="1"/>
  <c r="G122" i="1"/>
  <c r="C122" i="1"/>
  <c r="M51" i="1" l="1"/>
  <c r="G13" i="1"/>
  <c r="H101" i="1"/>
  <c r="F101" i="1"/>
  <c r="H100" i="1"/>
  <c r="F100" i="1"/>
  <c r="I98" i="1"/>
  <c r="G98" i="1"/>
  <c r="E98" i="1"/>
  <c r="D98" i="1"/>
  <c r="C98" i="1"/>
  <c r="E97" i="1"/>
  <c r="E73" i="1" s="1"/>
  <c r="D97" i="1"/>
  <c r="K97" i="1" s="1"/>
  <c r="C97" i="1"/>
  <c r="C73" i="1" s="1"/>
  <c r="I96" i="1"/>
  <c r="G96" i="1"/>
  <c r="E96" i="1"/>
  <c r="D96" i="1"/>
  <c r="C96" i="1"/>
  <c r="I95" i="1"/>
  <c r="I71" i="1" s="1"/>
  <c r="G95" i="1"/>
  <c r="G71" i="1" s="1"/>
  <c r="E95" i="1"/>
  <c r="E71" i="1" s="1"/>
  <c r="D95" i="1"/>
  <c r="C95" i="1"/>
  <c r="C71" i="1" s="1"/>
  <c r="I94" i="1"/>
  <c r="I70" i="1" s="1"/>
  <c r="E94" i="1"/>
  <c r="E70" i="1" s="1"/>
  <c r="D94" i="1"/>
  <c r="C94" i="1"/>
  <c r="C70" i="1" s="1"/>
  <c r="E93" i="1"/>
  <c r="E69" i="1" s="1"/>
  <c r="D93" i="1"/>
  <c r="K93" i="1" s="1"/>
  <c r="C93" i="1"/>
  <c r="I67" i="1"/>
  <c r="D70" i="1" l="1"/>
  <c r="K94" i="1"/>
  <c r="D71" i="1"/>
  <c r="K71" i="1" s="1"/>
  <c r="K95" i="1"/>
  <c r="K96" i="1"/>
  <c r="K98" i="1"/>
  <c r="C69" i="1"/>
  <c r="C63" i="1" s="1"/>
  <c r="C10" i="1" s="1"/>
  <c r="D69" i="1"/>
  <c r="K69" i="1" s="1"/>
  <c r="D73" i="1"/>
  <c r="K73" i="1" s="1"/>
  <c r="M93" i="1"/>
  <c r="M96" i="1"/>
  <c r="M98" i="1"/>
  <c r="M97" i="1"/>
  <c r="M94" i="1"/>
  <c r="M95" i="1"/>
  <c r="H26" i="1"/>
  <c r="I92" i="1"/>
  <c r="D92" i="1"/>
  <c r="E92" i="1"/>
  <c r="C92" i="1"/>
  <c r="F94" i="1"/>
  <c r="F70" i="1" s="1"/>
  <c r="F95" i="1"/>
  <c r="F71" i="1" s="1"/>
  <c r="H95" i="1"/>
  <c r="H71" i="1" s="1"/>
  <c r="G94" i="1"/>
  <c r="G70" i="1" s="1"/>
  <c r="F98" i="1"/>
  <c r="H98" i="1"/>
  <c r="K70" i="1" l="1"/>
  <c r="K92" i="1"/>
  <c r="C68" i="1"/>
  <c r="E65" i="1"/>
  <c r="C64" i="1"/>
  <c r="I66" i="1"/>
  <c r="M72" i="1"/>
  <c r="M70" i="1"/>
  <c r="M92" i="1"/>
  <c r="M73" i="1"/>
  <c r="M71" i="1"/>
  <c r="M69" i="1"/>
  <c r="I68" i="1"/>
  <c r="D68" i="1"/>
  <c r="F92" i="1"/>
  <c r="E68" i="1"/>
  <c r="H94" i="1"/>
  <c r="H70" i="1" s="1"/>
  <c r="G92" i="1"/>
  <c r="H92" i="1" s="1"/>
  <c r="K68" i="1" l="1"/>
  <c r="M68" i="1"/>
  <c r="F68" i="1"/>
  <c r="G68" i="1"/>
  <c r="H68" i="1" s="1"/>
  <c r="F32" i="1" l="1"/>
  <c r="G105" i="1"/>
  <c r="G63" i="1" s="1"/>
  <c r="G10" i="1" s="1"/>
  <c r="G110" i="1" l="1"/>
  <c r="I43" i="1" l="1"/>
  <c r="K43" i="1" s="1"/>
  <c r="I21" i="1"/>
  <c r="G21" i="1"/>
  <c r="M43" i="1" l="1"/>
  <c r="D21" i="1"/>
  <c r="E170" i="1"/>
  <c r="H168" i="1"/>
  <c r="F168" i="1"/>
  <c r="H21" i="1" l="1"/>
  <c r="K21" i="1"/>
  <c r="M21" i="1"/>
  <c r="H169" i="1"/>
  <c r="I170" i="1"/>
  <c r="K170" i="1" s="1"/>
  <c r="I13" i="1" l="1"/>
  <c r="F169" i="1"/>
  <c r="M170" i="1"/>
  <c r="M169" i="1"/>
  <c r="I166" i="1"/>
  <c r="K166" i="1" s="1"/>
  <c r="G14" i="1" l="1"/>
  <c r="C147" i="1" l="1"/>
  <c r="I173" i="1"/>
  <c r="E176" i="1"/>
  <c r="G43" i="1" l="1"/>
  <c r="F46" i="1"/>
  <c r="E43" i="1"/>
  <c r="E58" i="1" l="1"/>
  <c r="E12" i="1" s="1"/>
  <c r="E21" i="1" l="1"/>
  <c r="F21" i="1" s="1"/>
  <c r="I49" i="1" l="1"/>
  <c r="G166" i="1" l="1"/>
  <c r="I128" i="1" l="1"/>
  <c r="I107" i="1" l="1"/>
  <c r="I65" i="1" s="1"/>
  <c r="I12" i="1" s="1"/>
  <c r="I64" i="1"/>
  <c r="I11" i="1" s="1"/>
  <c r="I105" i="1"/>
  <c r="I63" i="1" s="1"/>
  <c r="I10" i="1" s="1"/>
  <c r="I122" i="1"/>
  <c r="I62" i="1" l="1"/>
  <c r="I104" i="1"/>
  <c r="H152" i="1" l="1"/>
  <c r="F152" i="1"/>
  <c r="H176" i="1" l="1"/>
  <c r="G180" i="1" l="1"/>
  <c r="I180" i="1" l="1"/>
  <c r="D55" i="1"/>
  <c r="I14" i="1" l="1"/>
  <c r="I9" i="1" s="1"/>
  <c r="E180" i="1"/>
  <c r="D180" i="1"/>
  <c r="K180" i="1" s="1"/>
  <c r="C180" i="1"/>
  <c r="M180" i="1" l="1"/>
  <c r="I110" i="1"/>
  <c r="H39" i="1"/>
  <c r="F39" i="1"/>
  <c r="I116" i="1"/>
  <c r="H51" i="1"/>
  <c r="G49" i="1"/>
  <c r="D49" i="1"/>
  <c r="K49" i="1" s="1"/>
  <c r="C49" i="1"/>
  <c r="F176" i="1"/>
  <c r="F51" i="1"/>
  <c r="M49" i="1" l="1"/>
  <c r="M37" i="1"/>
  <c r="E49" i="1"/>
  <c r="F37" i="1"/>
  <c r="H37" i="1"/>
  <c r="H49" i="1"/>
  <c r="F49" i="1" l="1"/>
  <c r="F43" i="1"/>
  <c r="H43" i="1"/>
  <c r="H25" i="1"/>
  <c r="H146" i="1"/>
  <c r="F146" i="1"/>
  <c r="I140" i="1"/>
  <c r="K140" i="1" s="1"/>
  <c r="I55" i="1"/>
  <c r="K55" i="1" s="1"/>
  <c r="F151" i="1"/>
  <c r="F150" i="1"/>
  <c r="H151" i="1"/>
  <c r="H150" i="1"/>
  <c r="I147" i="1"/>
  <c r="G147" i="1"/>
  <c r="E147" i="1"/>
  <c r="D147" i="1"/>
  <c r="F25" i="1"/>
  <c r="K147" i="1" l="1"/>
  <c r="M147" i="1"/>
  <c r="M55" i="1"/>
  <c r="G140" i="1"/>
  <c r="H147" i="1"/>
  <c r="H144" i="1"/>
  <c r="F147" i="1"/>
  <c r="D29" i="1"/>
  <c r="K29" i="1" s="1"/>
  <c r="H32" i="1"/>
  <c r="H29" i="1" l="1"/>
  <c r="F29" i="1"/>
  <c r="M140" i="1"/>
  <c r="M29" i="1"/>
  <c r="H140" i="1"/>
  <c r="E166" i="1" l="1"/>
  <c r="C166" i="1"/>
  <c r="G55" i="1"/>
  <c r="M166" i="1" l="1"/>
  <c r="H166" i="1"/>
  <c r="F166" i="1"/>
  <c r="D173" i="1"/>
  <c r="K173" i="1" s="1"/>
  <c r="E173" i="1"/>
  <c r="G173" i="1"/>
  <c r="C173" i="1"/>
  <c r="H175" i="1"/>
  <c r="F175" i="1"/>
  <c r="M173" i="1" l="1"/>
  <c r="F143" i="1"/>
  <c r="E140" i="1"/>
  <c r="H173" i="1"/>
  <c r="F173" i="1"/>
  <c r="G134" i="1"/>
  <c r="E134" i="1"/>
  <c r="D134" i="1"/>
  <c r="K134" i="1" s="1"/>
  <c r="C134" i="1"/>
  <c r="H130" i="1"/>
  <c r="H129" i="1"/>
  <c r="D128" i="1"/>
  <c r="K128" i="1" s="1"/>
  <c r="C128" i="1"/>
  <c r="H123" i="1"/>
  <c r="F123" i="1"/>
  <c r="E122" i="1"/>
  <c r="D122" i="1"/>
  <c r="K122" i="1" s="1"/>
  <c r="H118" i="1"/>
  <c r="F118" i="1"/>
  <c r="E116" i="1"/>
  <c r="D116" i="1"/>
  <c r="K116" i="1" s="1"/>
  <c r="C116" i="1"/>
  <c r="F113" i="1"/>
  <c r="E110" i="1"/>
  <c r="D110" i="1"/>
  <c r="K110" i="1" s="1"/>
  <c r="C110" i="1"/>
  <c r="E109" i="1"/>
  <c r="D109" i="1"/>
  <c r="K109" i="1" s="1"/>
  <c r="C109" i="1"/>
  <c r="C67" i="1" s="1"/>
  <c r="E108" i="1"/>
  <c r="D108" i="1"/>
  <c r="K108" i="1" s="1"/>
  <c r="C108" i="1"/>
  <c r="C66" i="1" s="1"/>
  <c r="C13" i="1" s="1"/>
  <c r="G65" i="1"/>
  <c r="G12" i="1" s="1"/>
  <c r="D107" i="1"/>
  <c r="K107" i="1" s="1"/>
  <c r="C107" i="1"/>
  <c r="C65" i="1" s="1"/>
  <c r="C12" i="1" s="1"/>
  <c r="G64" i="1"/>
  <c r="G11" i="1" s="1"/>
  <c r="D106" i="1"/>
  <c r="C11" i="1"/>
  <c r="D105" i="1"/>
  <c r="K105" i="1" s="1"/>
  <c r="K106" i="1" l="1"/>
  <c r="D64" i="1"/>
  <c r="K64" i="1" s="1"/>
  <c r="D65" i="1"/>
  <c r="M107" i="1"/>
  <c r="M108" i="1"/>
  <c r="M116" i="1"/>
  <c r="M128" i="1"/>
  <c r="M110" i="1"/>
  <c r="M122" i="1"/>
  <c r="M134" i="1"/>
  <c r="M106" i="1"/>
  <c r="D63" i="1"/>
  <c r="K63" i="1" s="1"/>
  <c r="M105" i="1"/>
  <c r="M109" i="1"/>
  <c r="E67" i="1"/>
  <c r="E106" i="1"/>
  <c r="F140" i="1"/>
  <c r="E66" i="1"/>
  <c r="E13" i="1" s="1"/>
  <c r="E105" i="1"/>
  <c r="F105" i="1" s="1"/>
  <c r="D67" i="1"/>
  <c r="K67" i="1" s="1"/>
  <c r="D66" i="1"/>
  <c r="C62" i="1"/>
  <c r="C104" i="1"/>
  <c r="F110" i="1"/>
  <c r="F122" i="1"/>
  <c r="H107" i="1"/>
  <c r="G104" i="1"/>
  <c r="C14" i="1"/>
  <c r="D104" i="1"/>
  <c r="K104" i="1" s="1"/>
  <c r="H106" i="1"/>
  <c r="F107" i="1"/>
  <c r="H110" i="1"/>
  <c r="H105" i="1"/>
  <c r="F116" i="1"/>
  <c r="H116" i="1"/>
  <c r="H122" i="1"/>
  <c r="H128" i="1"/>
  <c r="D13" i="1" l="1"/>
  <c r="K13" i="1" s="1"/>
  <c r="K66" i="1"/>
  <c r="D12" i="1"/>
  <c r="K65" i="1"/>
  <c r="D10" i="1"/>
  <c r="H10" i="1" s="1"/>
  <c r="M104" i="1"/>
  <c r="D11" i="1"/>
  <c r="H11" i="1" s="1"/>
  <c r="M64" i="1"/>
  <c r="D62" i="1"/>
  <c r="K62" i="1" s="1"/>
  <c r="M66" i="1"/>
  <c r="M67" i="1"/>
  <c r="M63" i="1"/>
  <c r="M65" i="1"/>
  <c r="C9" i="1"/>
  <c r="E104" i="1"/>
  <c r="F104" i="1" s="1"/>
  <c r="E14" i="1"/>
  <c r="E64" i="1"/>
  <c r="E11" i="1" s="1"/>
  <c r="F128" i="1"/>
  <c r="E63" i="1"/>
  <c r="E10" i="1" s="1"/>
  <c r="D14" i="1"/>
  <c r="F106" i="1"/>
  <c r="H104" i="1"/>
  <c r="H13" i="1" l="1"/>
  <c r="H14" i="1"/>
  <c r="K14" i="1"/>
  <c r="F11" i="1"/>
  <c r="F10" i="1"/>
  <c r="K11" i="1"/>
  <c r="F14" i="1"/>
  <c r="K12" i="1"/>
  <c r="H12" i="1"/>
  <c r="F12" i="1"/>
  <c r="F13" i="1"/>
  <c r="K10" i="1"/>
  <c r="D9" i="1"/>
  <c r="K9" i="1" s="1"/>
  <c r="M14" i="1"/>
  <c r="M62" i="1"/>
  <c r="E62" i="1"/>
  <c r="F62" i="1" s="1"/>
  <c r="F64" i="1"/>
  <c r="F63" i="1"/>
  <c r="H63" i="1"/>
  <c r="G62" i="1"/>
  <c r="H62" i="1" s="1"/>
  <c r="H64" i="1"/>
  <c r="G9" i="1"/>
  <c r="H65" i="1"/>
  <c r="F65" i="1"/>
  <c r="H9" i="1" l="1"/>
  <c r="M13" i="1"/>
  <c r="E9" i="1"/>
  <c r="F9" i="1" s="1"/>
  <c r="H57" i="1" l="1"/>
  <c r="F57" i="1"/>
  <c r="E55" i="1"/>
  <c r="C55" i="1"/>
  <c r="H17" i="1"/>
  <c r="I15" i="1"/>
  <c r="G15" i="1"/>
  <c r="D15" i="1"/>
  <c r="K15" i="1" s="1"/>
  <c r="E15" i="1"/>
  <c r="C15" i="1"/>
  <c r="F17" i="1"/>
  <c r="H15" i="1" l="1"/>
  <c r="M15" i="1"/>
  <c r="F15" i="1"/>
  <c r="H55" i="1"/>
  <c r="F55" i="1"/>
</calcChain>
</file>

<file path=xl/sharedStrings.xml><?xml version="1.0" encoding="utf-8"?>
<sst xmlns="http://schemas.openxmlformats.org/spreadsheetml/2006/main" count="268" uniqueCount="124">
  <si>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</si>
  <si>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</si>
  <si>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</si>
  <si>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</si>
  <si>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</si>
  <si>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</si>
  <si>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</si>
  <si>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</si>
  <si>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</si>
  <si>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</si>
  <si>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</si>
  <si>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</si>
  <si>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</si>
  <si>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</si>
  <si>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</si>
  <si>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</si>
  <si>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</si>
  <si>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</si>
  <si>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</si>
  <si>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</si>
  <si>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</si>
  <si>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</si>
  <si>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</si>
  <si>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</si>
  <si>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</si>
  <si>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</si>
  <si>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</si>
  <si>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</si>
  <si>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</si>
  <si>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</si>
  <si>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</si>
  <si>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</si>
  <si>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</si>
  <si>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</si>
  <si>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</si>
  <si>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</si>
  <si>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</si>
  <si>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</si>
  <si>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</si>
  <si>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</si>
  <si>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</si>
  <si>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</si>
  <si>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</si>
  <si>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</si>
  <si>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</si>
  <si>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</si>
  <si>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</si>
  <si>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</si>
  <si>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</si>
  <si>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</si>
  <si>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</si>
  <si>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</si>
  <si>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</si>
  <si>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</si>
  <si>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</si>
  <si>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</si>
  <si>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</si>
  <si>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</si>
  <si>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</si>
  <si>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</si>
  <si>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11.1.2.</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</si>
  <si>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</si>
  <si>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</si>
  <si>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 xml:space="preserve">Утвержденный план 
на 2018 год </t>
  </si>
  <si>
    <t xml:space="preserve">Уточненный план 
на 2018 год </t>
  </si>
  <si>
    <t>Ожидаемое исполнение на 01.01.2019</t>
  </si>
  <si>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</si>
  <si>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</si>
  <si>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</si>
  <si>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t>11.1.2.1.</t>
  </si>
  <si>
    <t>В 2018 году из средств окружного бюджета предусмотрены расходы на приобретение конвертов и бумаги.</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</si>
  <si>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</si>
  <si>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</si>
  <si>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</si>
  <si>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</si>
  <si>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</si>
  <si>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</si>
  <si>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</si>
  <si>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</si>
  <si>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</si>
  <si>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</si>
  <si>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</si>
  <si>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</si>
  <si>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</si>
  <si>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</si>
  <si>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</si>
  <si>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</si>
  <si>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</si>
  <si>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</si>
  <si>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</si>
  <si>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9 ветеранам боевых действий и 1 инвалиду. </t>
  </si>
  <si>
    <t>11.1.1.2</t>
  </si>
  <si>
    <t>ДАиГ (выполнение работ по подготовке изменений в проект межевания и проект планировки территории улично - дорожной сети города Сургута в части "красных" линий)</t>
  </si>
  <si>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</si>
  <si>
    <t>на 01.05.2018</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</si>
  <si>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t>
    </r>
  </si>
  <si>
    <r>
      <rPr>
        <u/>
        <sz val="16"/>
        <rFont val="Times New Roman"/>
        <family val="2"/>
        <charset val="204"/>
      </rPr>
      <t>АГ:</t>
    </r>
    <r>
      <rPr>
        <sz val="16"/>
        <rFont val="Times New Roman"/>
        <family val="2"/>
        <charset val="204"/>
      </rPr>
      <t xml:space="preserve"> В рамках переданных государственных полномочий осуществляется деятельность  по государственной регистрации актов гражданского состояния.
</t>
    </r>
  </si>
  <si>
    <r>
      <t>Государственная программа "Развитие культуры в Ханты-Мансийском автономном округе - Югре на 2018-2025 годы и на период до 2030 года"</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
</t>
    </r>
  </si>
  <si>
    <r>
      <t>Государственная программа "Развитие физической культуры и спорта в Ханты-Мансийском автономном округе — Югре на 2018 — 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t>
    </r>
  </si>
  <si>
    <t>Размещение заявок на проведение аукционов по приобретению жилых помещений для участников программы, согласно плану-графику, состоится в мае 2018 года (20 - 1 комн.квартир, 16 - 2-х комнт.квартир)</t>
  </si>
  <si>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t>
  </si>
  <si>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- 30,8%, по сетям - 53,5% </t>
  </si>
  <si>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t>
    </r>
    <r>
      <rPr>
        <sz val="16"/>
        <rFont val="Times New Roman"/>
        <family val="1"/>
        <charset val="204"/>
      </rPr>
      <t>11.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</si>
  <si>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</si>
  <si>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</si>
  <si>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</si>
  <si>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</si>
  <si>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</si>
  <si>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rFont val="Times New Roman"/>
        <family val="2"/>
        <charset val="204"/>
      </rPr>
      <t xml:space="preserve"> 
</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</si>
  <si>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</si>
  <si>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</si>
  <si>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01.05.2018 участниками мероприятия числится 56 молодых семей. В 2018 году социальную выплату на приобретение (строительство) жилья планируется предоставить 4 молодым семьям.                                                                                                       
    </t>
  </si>
  <si>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</si>
  <si>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</si>
  <si>
    <t xml:space="preserve">В связи с отсутствием на 01.01.2018 участников подпрограммы, бюджетные ассигнования  до муниципального образования не доведены. </t>
  </si>
  <si>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</si>
  <si>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</si>
  <si>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70 991,12 рублей. </t>
    </r>
    <r>
      <rPr>
        <sz val="16"/>
        <color rgb="FFFF0000"/>
        <rFont val="Times New Roman"/>
        <family val="2"/>
        <charset val="204"/>
      </rPr>
      <t xml:space="preserve">                                            
</t>
    </r>
    <r>
      <rPr>
        <u/>
        <sz val="20"/>
        <rFont val="Times New Roman"/>
        <family val="1"/>
        <charset val="204"/>
      </rPr>
      <t/>
    </r>
  </si>
  <si>
    <t>Информация о реализации государственных программ Ханты-Мансийского автономного округа - Югры
на территории городского округа город Сургут на 01.05.2017 года</t>
  </si>
  <si>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</si>
  <si>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rFont val="Times New Roman"/>
        <family val="1"/>
        <charset val="204"/>
      </rPr>
      <t>АГ</t>
    </r>
    <r>
      <rPr>
        <sz val="16"/>
        <rFont val="Times New Roman"/>
        <family val="1"/>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</si>
  <si>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 xml:space="preserve">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</si>
  <si>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</si>
  <si>
    <r>
      <rPr>
        <u/>
        <sz val="16"/>
        <rFont val="Times New Roman"/>
        <family val="1"/>
        <charset val="204"/>
      </rPr>
      <t>ДГХ</t>
    </r>
    <r>
      <rPr>
        <sz val="16"/>
        <rFont val="Times New Roman"/>
        <family val="1"/>
        <charset val="204"/>
      </rPr>
      <t xml:space="preserve">: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</si>
</sst>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b/>
      <sz val="16"/>
      <color rgb="FFFF0000"/>
      <name val="Times New Roman"/>
      <family val="2"/>
      <charset val="204"/>
    </font>
    <font>
      <u/>
      <sz val="16"/>
      <color rgb="FFFF0000"/>
      <name val="Times New Roman"/>
      <family val="2"/>
      <charset val="204"/>
    </font>
    <font>
      <i/>
      <sz val="20"/>
      <color rgb="FFFF0000"/>
      <name val="Times New Roman"/>
      <family val="2"/>
      <charset val="204"/>
    </font>
    <font>
      <sz val="18"/>
      <color rgb="FFFF0000"/>
      <name val="Times New Roman"/>
      <family val="2"/>
      <charset val="204"/>
    </font>
    <font>
      <b/>
      <sz val="18"/>
      <color rgb="FFFF0000"/>
      <name val="Times New Roman"/>
      <family val="2"/>
      <charset val="204"/>
    </font>
    <font>
      <b/>
      <i/>
      <sz val="18"/>
      <name val="Times New Roman"/>
      <family val="2"/>
      <charset val="204"/>
    </font>
    <font>
      <i/>
      <sz val="18"/>
      <name val="Times New Roman"/>
      <family val="2"/>
      <charset val="204"/>
    </font>
    <font>
      <sz val="24"/>
      <name val="Times New Roman"/>
      <family val="2"/>
      <charset val="204"/>
    </font>
    <font>
      <b/>
      <i/>
      <sz val="20"/>
      <color theme="1"/>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u/>
      <sz val="16"/>
      <color rgb="FFFF0000"/>
      <name val="Times New Roman"/>
      <family val="1"/>
      <charset val="204"/>
    </font>
    <font>
      <b/>
      <i/>
      <sz val="16"/>
      <color rgb="FFFF0000"/>
      <name val="Times New Roman"/>
      <family val="2"/>
      <charset val="204"/>
    </font>
    <font>
      <i/>
      <sz val="18"/>
      <color rgb="FFFF0000"/>
      <name val="Times New Roman"/>
      <family val="2"/>
      <charset val="204"/>
    </font>
    <font>
      <u/>
      <sz val="16"/>
      <name val="Times New Roman"/>
      <family val="2"/>
      <charset val="204"/>
    </font>
    <font>
      <b/>
      <i/>
      <sz val="16"/>
      <name val="Times New Roman"/>
      <family val="2"/>
      <charset val="204"/>
    </font>
    <font>
      <b/>
      <i/>
      <sz val="20"/>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3">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9" fontId="22"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5" fillId="0" borderId="0" xfId="0" applyFont="1" applyFill="1" applyAlignment="1">
      <alignment horizontal="justify" wrapText="1"/>
    </xf>
    <xf numFmtId="0" fontId="22"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0" fontId="20"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justify" vertical="top" wrapText="1"/>
      <protection locked="0"/>
    </xf>
    <xf numFmtId="10" fontId="16"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justify" vertical="top" wrapText="1"/>
      <protection locked="0"/>
    </xf>
    <xf numFmtId="4" fontId="21" fillId="0" borderId="0" xfId="0" applyNumberFormat="1" applyFont="1" applyFill="1" applyAlignment="1">
      <alignment horizontal="left" vertical="center" wrapText="1"/>
    </xf>
    <xf numFmtId="4" fontId="21" fillId="0" borderId="0" xfId="0" applyNumberFormat="1"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wrapText="1"/>
    </xf>
    <xf numFmtId="4" fontId="21" fillId="2" borderId="0" xfId="0" applyNumberFormat="1" applyFont="1" applyFill="1" applyAlignment="1">
      <alignment horizontal="left" vertical="center" wrapText="1"/>
    </xf>
    <xf numFmtId="4" fontId="21" fillId="2" borderId="0" xfId="0" applyNumberFormat="1" applyFont="1" applyFill="1" applyAlignment="1">
      <alignment horizontal="left" vertical="top" wrapText="1"/>
    </xf>
    <xf numFmtId="0" fontId="22" fillId="2" borderId="0" xfId="0" applyFont="1" applyFill="1" applyAlignment="1">
      <alignment wrapText="1"/>
    </xf>
    <xf numFmtId="0" fontId="21" fillId="0" borderId="0" xfId="0" applyFont="1" applyFill="1" applyAlignment="1">
      <alignment horizontal="left" vertical="center" wrapText="1"/>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4" fontId="32" fillId="2" borderId="1" xfId="0" applyNumberFormat="1" applyFont="1" applyFill="1" applyBorder="1" applyAlignment="1" applyProtection="1">
      <alignment horizontal="center" vertical="center" wrapText="1"/>
      <protection locked="0"/>
    </xf>
    <xf numFmtId="0" fontId="32" fillId="0" borderId="0" xfId="0" applyFont="1" applyFill="1" applyAlignment="1">
      <alignment horizontal="left" vertical="center" wrapText="1"/>
    </xf>
    <xf numFmtId="0" fontId="26" fillId="0" borderId="0" xfId="0" applyFont="1" applyFill="1" applyAlignment="1">
      <alignment horizontal="left" vertical="center" wrapText="1"/>
    </xf>
    <xf numFmtId="0" fontId="33" fillId="0" borderId="0" xfId="0" applyFont="1" applyFill="1" applyAlignment="1">
      <alignment horizontal="left" vertical="top" wrapText="1"/>
    </xf>
    <xf numFmtId="0" fontId="34" fillId="3" borderId="0" xfId="0" applyFont="1" applyFill="1" applyAlignment="1">
      <alignment horizontal="left" vertical="center" wrapText="1"/>
    </xf>
    <xf numFmtId="0" fontId="22" fillId="2" borderId="0" xfId="0" applyFont="1" applyFill="1" applyAlignment="1">
      <alignment horizontal="left" vertical="top" wrapText="1"/>
    </xf>
    <xf numFmtId="0" fontId="32" fillId="3" borderId="0" xfId="0" applyFont="1" applyFill="1" applyAlignment="1">
      <alignment horizontal="left" vertical="center" wrapText="1"/>
    </xf>
    <xf numFmtId="4" fontId="21" fillId="0" borderId="0" xfId="0" applyNumberFormat="1" applyFont="1" applyFill="1" applyAlignment="1">
      <alignment horizontal="left" wrapText="1"/>
    </xf>
    <xf numFmtId="0" fontId="22" fillId="0" borderId="0" xfId="0" applyFont="1" applyFill="1" applyAlignment="1">
      <alignment horizontal="left" wrapText="1"/>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35" fillId="2" borderId="0" xfId="0" applyFont="1" applyFill="1" applyAlignment="1">
      <alignment horizontal="left" vertical="center" wrapText="1"/>
    </xf>
    <xf numFmtId="0" fontId="17" fillId="2" borderId="0" xfId="0" applyFont="1" applyFill="1" applyAlignment="1">
      <alignment horizontal="left" vertical="top" wrapText="1"/>
    </xf>
    <xf numFmtId="4" fontId="35" fillId="2" borderId="0" xfId="0" applyNumberFormat="1" applyFont="1" applyFill="1" applyAlignment="1">
      <alignment horizontal="left" vertical="center" wrapText="1"/>
    </xf>
    <xf numFmtId="0" fontId="36" fillId="2" borderId="0" xfId="0" applyFont="1" applyFill="1" applyAlignment="1">
      <alignment horizontal="left" vertical="center" wrapText="1"/>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35" fillId="0" borderId="0" xfId="0" applyFont="1" applyFill="1" applyAlignment="1">
      <alignment horizontal="left" vertical="center" wrapText="1"/>
    </xf>
    <xf numFmtId="0" fontId="17" fillId="0" borderId="0" xfId="0" applyFont="1" applyFill="1" applyAlignment="1">
      <alignment horizontal="left" vertical="top" wrapText="1"/>
    </xf>
    <xf numFmtId="0" fontId="36" fillId="3" borderId="0" xfId="0" applyFont="1" applyFill="1" applyAlignment="1">
      <alignment horizontal="left" vertical="center" wrapText="1"/>
    </xf>
    <xf numFmtId="0" fontId="36"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38" fillId="0" borderId="0" xfId="0" applyFont="1" applyFill="1" applyAlignment="1">
      <alignment horizontal="left" vertical="center" wrapText="1"/>
    </xf>
    <xf numFmtId="10" fontId="21" fillId="0" borderId="1" xfId="0" applyNumberFormat="1" applyFont="1" applyFill="1" applyBorder="1" applyAlignment="1" applyProtection="1">
      <alignment horizontal="center" vertical="center" wrapText="1"/>
      <protection locked="0"/>
    </xf>
    <xf numFmtId="10" fontId="22" fillId="0"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10" fontId="32" fillId="0"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2" fontId="15" fillId="2" borderId="1" xfId="0" applyNumberFormat="1" applyFont="1" applyFill="1" applyBorder="1" applyAlignment="1" applyProtection="1">
      <alignment horizontal="center" vertical="center" wrapText="1"/>
      <protection locked="0"/>
    </xf>
    <xf numFmtId="9"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center" wrapText="1"/>
      <protection locked="0"/>
    </xf>
    <xf numFmtId="0" fontId="20" fillId="2" borderId="0" xfId="0" applyFont="1" applyFill="1" applyAlignment="1">
      <alignment horizontal="left" vertical="top" wrapText="1"/>
    </xf>
    <xf numFmtId="0" fontId="16" fillId="2" borderId="0" xfId="0" applyFont="1" applyFill="1" applyAlignment="1">
      <alignment horizontal="left" vertical="top" wrapText="1"/>
    </xf>
    <xf numFmtId="0" fontId="15" fillId="0" borderId="0" xfId="0" applyFont="1" applyFill="1" applyAlignment="1">
      <alignment horizontal="left" vertical="center" wrapText="1"/>
    </xf>
    <xf numFmtId="4" fontId="21" fillId="2"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22"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44" fillId="2" borderId="1" xfId="0" applyFont="1" applyFill="1" applyBorder="1" applyAlignment="1">
      <alignment horizontal="left" vertical="center" wrapText="1"/>
    </xf>
    <xf numFmtId="9" fontId="43"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lignment horizontal="left" vertical="top" wrapText="1"/>
    </xf>
    <xf numFmtId="4" fontId="15" fillId="2" borderId="1"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top" wrapText="1"/>
      <protection locked="0"/>
    </xf>
    <xf numFmtId="0" fontId="15" fillId="0" borderId="1" xfId="0" quotePrefix="1"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justify" vertical="top" wrapText="1"/>
      <protection locked="0"/>
    </xf>
    <xf numFmtId="49" fontId="24" fillId="2" borderId="1" xfId="0" applyNumberFormat="1" applyFont="1" applyFill="1" applyBorder="1" applyAlignment="1" applyProtection="1">
      <alignment horizontal="justify" vertical="center" wrapText="1"/>
      <protection locked="0"/>
    </xf>
    <xf numFmtId="0" fontId="24" fillId="2" borderId="1" xfId="0" applyFont="1" applyFill="1" applyBorder="1" applyAlignment="1" applyProtection="1">
      <alignment horizontal="justify" vertical="center" wrapText="1"/>
      <protection locked="0"/>
    </xf>
    <xf numFmtId="4" fontId="20"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49" fontId="24" fillId="2" borderId="1" xfId="0" applyNumberFormat="1" applyFont="1" applyFill="1" applyBorder="1" applyAlignment="1" applyProtection="1">
      <alignment horizontal="justify" vertical="top" wrapText="1"/>
      <protection locked="0"/>
    </xf>
    <xf numFmtId="9" fontId="40" fillId="2" borderId="1" xfId="0" applyNumberFormat="1" applyFont="1" applyFill="1" applyBorder="1" applyAlignment="1" applyProtection="1">
      <alignment horizontal="justify" vertical="center" wrapText="1"/>
      <protection locked="0"/>
    </xf>
    <xf numFmtId="9" fontId="28" fillId="2" borderId="1" xfId="0" applyNumberFormat="1" applyFont="1" applyFill="1" applyBorder="1" applyAlignment="1" applyProtection="1">
      <alignment horizontal="justify" vertical="center" wrapText="1"/>
      <protection locked="0"/>
    </xf>
    <xf numFmtId="9" fontId="46" fillId="2" borderId="1"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10" fontId="15" fillId="2"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24" fillId="2" borderId="1" xfId="0" applyFont="1" applyFill="1" applyBorder="1" applyAlignment="1" applyProtection="1">
      <alignment horizontal="justify" vertical="top" wrapText="1"/>
      <protection locked="0"/>
    </xf>
    <xf numFmtId="49" fontId="20" fillId="2" borderId="1" xfId="0" applyNumberFormat="1" applyFont="1" applyFill="1" applyBorder="1" applyAlignment="1" applyProtection="1">
      <alignment horizontal="justify" vertical="top" wrapText="1"/>
      <protection locked="0"/>
    </xf>
    <xf numFmtId="9" fontId="16" fillId="2" borderId="1" xfId="0" applyNumberFormat="1" applyFont="1" applyFill="1" applyBorder="1" applyAlignment="1" applyProtection="1">
      <alignment horizontal="center" vertical="center" wrapText="1"/>
      <protection locked="0"/>
    </xf>
    <xf numFmtId="2" fontId="15" fillId="0" borderId="1" xfId="0" applyNumberFormat="1"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49" fontId="46" fillId="2" borderId="1" xfId="0" applyNumberFormat="1" applyFont="1" applyFill="1" applyBorder="1" applyAlignment="1" applyProtection="1">
      <alignment horizontal="justify" vertical="top" wrapText="1"/>
      <protection locked="0"/>
    </xf>
    <xf numFmtId="0" fontId="46" fillId="2" borderId="1" xfId="0" applyFont="1" applyFill="1" applyBorder="1" applyAlignment="1" applyProtection="1">
      <alignment horizontal="justify" vertical="top" wrapText="1"/>
      <protection locked="0"/>
    </xf>
    <xf numFmtId="4" fontId="47" fillId="2" borderId="1" xfId="0" applyNumberFormat="1" applyFont="1" applyFill="1" applyBorder="1" applyAlignment="1" applyProtection="1">
      <alignment horizontal="center" vertical="center" wrapText="1"/>
      <protection locked="0"/>
    </xf>
    <xf numFmtId="10" fontId="47" fillId="2" borderId="1" xfId="0" applyNumberFormat="1" applyFont="1" applyFill="1" applyBorder="1" applyAlignment="1" applyProtection="1">
      <alignment horizontal="center" vertical="center" wrapText="1"/>
      <protection locked="0"/>
    </xf>
    <xf numFmtId="49" fontId="46" fillId="2" borderId="1" xfId="0" applyNumberFormat="1" applyFont="1" applyFill="1" applyBorder="1" applyAlignment="1" applyProtection="1">
      <alignment horizontal="justify" vertical="center" wrapText="1"/>
      <protection locked="0"/>
    </xf>
    <xf numFmtId="0" fontId="46" fillId="2" borderId="1" xfId="0" applyFont="1" applyFill="1" applyBorder="1" applyAlignment="1" applyProtection="1">
      <alignment horizontal="justify" vertical="center" wrapText="1"/>
      <protection locked="0"/>
    </xf>
    <xf numFmtId="49" fontId="15" fillId="2" borderId="1" xfId="0" applyNumberFormat="1" applyFont="1" applyFill="1" applyBorder="1" applyAlignment="1" applyProtection="1">
      <alignment horizontal="justify" vertical="top" wrapText="1"/>
      <protection locked="0"/>
    </xf>
    <xf numFmtId="49" fontId="47" fillId="0" borderId="1" xfId="0" applyNumberFormat="1"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4" fontId="47" fillId="0" borderId="1" xfId="0" applyNumberFormat="1" applyFont="1" applyFill="1" applyBorder="1" applyAlignment="1" applyProtection="1">
      <alignment horizontal="center" vertical="center" wrapText="1"/>
      <protection locked="0"/>
    </xf>
    <xf numFmtId="10" fontId="47"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justify" vertical="top" wrapText="1"/>
      <protection locked="0"/>
    </xf>
    <xf numFmtId="0" fontId="47" fillId="0" borderId="0" xfId="0" applyFont="1" applyFill="1" applyAlignment="1">
      <alignment horizontal="left" vertical="top" wrapText="1"/>
    </xf>
    <xf numFmtId="0" fontId="15" fillId="2" borderId="1" xfId="0" quotePrefix="1" applyFont="1" applyFill="1" applyBorder="1" applyAlignment="1" applyProtection="1">
      <alignment horizontal="justify" vertical="top" wrapText="1"/>
      <protection locked="0"/>
    </xf>
    <xf numFmtId="0" fontId="16" fillId="0" borderId="0" xfId="0" applyFont="1" applyFill="1" applyAlignment="1">
      <alignment wrapText="1"/>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10" fontId="15" fillId="0" borderId="1" xfId="0" applyNumberFormat="1" applyFont="1" applyFill="1" applyBorder="1" applyAlignment="1" applyProtection="1">
      <alignment horizontal="center" vertical="center" wrapText="1"/>
      <protection locked="0"/>
    </xf>
    <xf numFmtId="4" fontId="13" fillId="2"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4" fontId="27"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9" fontId="29" fillId="2" borderId="1" xfId="0" applyNumberFormat="1" applyFont="1" applyFill="1" applyBorder="1" applyAlignment="1" applyProtection="1">
      <alignment horizontal="center" vertical="center" wrapText="1"/>
      <protection locked="0"/>
    </xf>
    <xf numFmtId="9" fontId="43" fillId="2" borderId="1" xfId="0" applyNumberFormat="1" applyFont="1" applyFill="1" applyBorder="1" applyAlignment="1" applyProtection="1">
      <alignment horizontal="center" vertical="center" wrapText="1"/>
      <protection locked="0"/>
    </xf>
    <xf numFmtId="9" fontId="28" fillId="0" borderId="1" xfId="0" applyNumberFormat="1" applyFont="1" applyFill="1" applyBorder="1" applyAlignment="1" applyProtection="1">
      <alignment horizontal="left" vertical="top" wrapText="1"/>
      <protection locked="0"/>
    </xf>
    <xf numFmtId="9" fontId="43" fillId="0"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9" fontId="28" fillId="0" borderId="1" xfId="0" applyNumberFormat="1" applyFont="1" applyFill="1" applyBorder="1" applyAlignment="1" applyProtection="1">
      <alignment horizontal="justify" vertical="center" wrapText="1"/>
      <protection locked="0"/>
    </xf>
    <xf numFmtId="165" fontId="12" fillId="0" borderId="1" xfId="0" quotePrefix="1"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41" fillId="0" borderId="1" xfId="0" applyFont="1" applyFill="1" applyBorder="1" applyAlignment="1" applyProtection="1">
      <alignment horizontal="left" vertical="top" wrapText="1"/>
      <protection locked="0"/>
    </xf>
    <xf numFmtId="10" fontId="15" fillId="2" borderId="1" xfId="0" applyNumberFormat="1" applyFont="1" applyFill="1" applyBorder="1" applyAlignment="1" applyProtection="1">
      <alignment horizontal="center" vertical="center" wrapText="1"/>
      <protection locked="0"/>
    </xf>
    <xf numFmtId="4" fontId="15"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0" fontId="37" fillId="0" borderId="0" xfId="0" quotePrefix="1" applyFont="1" applyFill="1" applyBorder="1" applyAlignment="1" applyProtection="1">
      <alignment horizontal="center" vertical="center" wrapText="1"/>
      <protection locked="0"/>
    </xf>
    <xf numFmtId="165" fontId="1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left" vertical="top" wrapText="1"/>
      <protection locked="0"/>
    </xf>
    <xf numFmtId="0" fontId="40" fillId="0" borderId="1" xfId="0"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99" Type="http://schemas.openxmlformats.org/officeDocument/2006/relationships/revisionLog" Target="revisionLog16.xml"/><Relationship Id="rId303" Type="http://schemas.openxmlformats.org/officeDocument/2006/relationships/revisionLog" Target="revisionLog142.xml"/><Relationship Id="rId329" Type="http://schemas.openxmlformats.org/officeDocument/2006/relationships/revisionLog" Target="revisionLog168.xml"/><Relationship Id="rId308" Type="http://schemas.openxmlformats.org/officeDocument/2006/relationships/revisionLog" Target="revisionLog147.xml"/><Relationship Id="rId273" Type="http://schemas.openxmlformats.org/officeDocument/2006/relationships/revisionLog" Target="revisionLog128.xml"/><Relationship Id="rId294" Type="http://schemas.openxmlformats.org/officeDocument/2006/relationships/revisionLog" Target="revisionLog11.xml"/><Relationship Id="rId324" Type="http://schemas.openxmlformats.org/officeDocument/2006/relationships/revisionLog" Target="revisionLog163.xml"/><Relationship Id="rId345" Type="http://schemas.openxmlformats.org/officeDocument/2006/relationships/revisionLog" Target="revisionLog184.xml"/><Relationship Id="rId366" Type="http://schemas.openxmlformats.org/officeDocument/2006/relationships/revisionLog" Target="revisionLog205.xml"/><Relationship Id="rId387" Type="http://schemas.openxmlformats.org/officeDocument/2006/relationships/revisionLog" Target="revisionLog226.xml"/><Relationship Id="rId361" Type="http://schemas.openxmlformats.org/officeDocument/2006/relationships/revisionLog" Target="revisionLog200.xml"/><Relationship Id="rId340" Type="http://schemas.openxmlformats.org/officeDocument/2006/relationships/revisionLog" Target="revisionLog179.xml"/><Relationship Id="rId382" Type="http://schemas.openxmlformats.org/officeDocument/2006/relationships/revisionLog" Target="revisionLog221.xml"/><Relationship Id="rId268" Type="http://schemas.openxmlformats.org/officeDocument/2006/relationships/revisionLog" Target="revisionLog123.xml"/><Relationship Id="rId289" Type="http://schemas.openxmlformats.org/officeDocument/2006/relationships/revisionLog" Target="revisionLog6.xml"/><Relationship Id="rId319" Type="http://schemas.openxmlformats.org/officeDocument/2006/relationships/revisionLog" Target="revisionLog158.xml"/><Relationship Id="rId284" Type="http://schemas.openxmlformats.org/officeDocument/2006/relationships/revisionLog" Target="revisionLog1.xml"/><Relationship Id="rId314" Type="http://schemas.openxmlformats.org/officeDocument/2006/relationships/revisionLog" Target="revisionLog153.xml"/><Relationship Id="rId335" Type="http://schemas.openxmlformats.org/officeDocument/2006/relationships/revisionLog" Target="revisionLog174.xml"/><Relationship Id="rId356" Type="http://schemas.openxmlformats.org/officeDocument/2006/relationships/revisionLog" Target="revisionLog195.xml"/><Relationship Id="rId377" Type="http://schemas.openxmlformats.org/officeDocument/2006/relationships/revisionLog" Target="revisionLog216.xml"/><Relationship Id="rId398" Type="http://schemas.openxmlformats.org/officeDocument/2006/relationships/revisionLog" Target="revisionLog19.xml"/><Relationship Id="rId330" Type="http://schemas.openxmlformats.org/officeDocument/2006/relationships/revisionLog" Target="revisionLog169.xml"/><Relationship Id="rId372" Type="http://schemas.openxmlformats.org/officeDocument/2006/relationships/revisionLog" Target="revisionLog211.xml"/><Relationship Id="rId351" Type="http://schemas.openxmlformats.org/officeDocument/2006/relationships/revisionLog" Target="revisionLog190.xml"/><Relationship Id="rId393" Type="http://schemas.openxmlformats.org/officeDocument/2006/relationships/revisionLog" Target="revisionLog232.xml"/><Relationship Id="rId402" Type="http://schemas.openxmlformats.org/officeDocument/2006/relationships/revisionLog" Target="revisionLog23.xml"/><Relationship Id="rId274" Type="http://schemas.openxmlformats.org/officeDocument/2006/relationships/revisionLog" Target="revisionLog129.xml"/><Relationship Id="rId279" Type="http://schemas.openxmlformats.org/officeDocument/2006/relationships/revisionLog" Target="revisionLog134.xml"/><Relationship Id="rId309" Type="http://schemas.openxmlformats.org/officeDocument/2006/relationships/revisionLog" Target="revisionLog148.xml"/><Relationship Id="rId295" Type="http://schemas.openxmlformats.org/officeDocument/2006/relationships/revisionLog" Target="revisionLog12.xml"/><Relationship Id="rId290" Type="http://schemas.openxmlformats.org/officeDocument/2006/relationships/revisionLog" Target="revisionLog7.xml"/><Relationship Id="rId304" Type="http://schemas.openxmlformats.org/officeDocument/2006/relationships/revisionLog" Target="revisionLog143.xml"/><Relationship Id="rId325" Type="http://schemas.openxmlformats.org/officeDocument/2006/relationships/revisionLog" Target="revisionLog164.xml"/><Relationship Id="rId346" Type="http://schemas.openxmlformats.org/officeDocument/2006/relationships/revisionLog" Target="revisionLog185.xml"/><Relationship Id="rId367" Type="http://schemas.openxmlformats.org/officeDocument/2006/relationships/revisionLog" Target="revisionLog206.xml"/><Relationship Id="rId388" Type="http://schemas.openxmlformats.org/officeDocument/2006/relationships/revisionLog" Target="revisionLog227.xml"/><Relationship Id="rId320" Type="http://schemas.openxmlformats.org/officeDocument/2006/relationships/revisionLog" Target="revisionLog159.xml"/><Relationship Id="rId341" Type="http://schemas.openxmlformats.org/officeDocument/2006/relationships/revisionLog" Target="revisionLog180.xml"/><Relationship Id="rId362" Type="http://schemas.openxmlformats.org/officeDocument/2006/relationships/revisionLog" Target="revisionLog201.xml"/><Relationship Id="rId383" Type="http://schemas.openxmlformats.org/officeDocument/2006/relationships/revisionLog" Target="revisionLog222.xml"/><Relationship Id="rId370" Type="http://schemas.openxmlformats.org/officeDocument/2006/relationships/revisionLog" Target="revisionLog209.xml"/><Relationship Id="rId375" Type="http://schemas.openxmlformats.org/officeDocument/2006/relationships/revisionLog" Target="revisionLog214.xml"/><Relationship Id="rId391" Type="http://schemas.openxmlformats.org/officeDocument/2006/relationships/revisionLog" Target="revisionLog230.xml"/><Relationship Id="rId396" Type="http://schemas.openxmlformats.org/officeDocument/2006/relationships/revisionLog" Target="revisionLog17.xml"/><Relationship Id="rId405" Type="http://schemas.openxmlformats.org/officeDocument/2006/relationships/revisionLog" Target="revisionLog26.xml"/><Relationship Id="rId298" Type="http://schemas.openxmlformats.org/officeDocument/2006/relationships/revisionLog" Target="revisionLog15.xml"/><Relationship Id="rId269" Type="http://schemas.openxmlformats.org/officeDocument/2006/relationships/revisionLog" Target="revisionLog124.xml"/><Relationship Id="rId285" Type="http://schemas.openxmlformats.org/officeDocument/2006/relationships/revisionLog" Target="revisionLog2.xml"/><Relationship Id="rId277" Type="http://schemas.openxmlformats.org/officeDocument/2006/relationships/revisionLog" Target="revisionLog132.xml"/><Relationship Id="rId400" Type="http://schemas.openxmlformats.org/officeDocument/2006/relationships/revisionLog" Target="revisionLog21.xml"/><Relationship Id="rId280" Type="http://schemas.openxmlformats.org/officeDocument/2006/relationships/revisionLog" Target="revisionLog135.xml"/><Relationship Id="rId315" Type="http://schemas.openxmlformats.org/officeDocument/2006/relationships/revisionLog" Target="revisionLog154.xml"/><Relationship Id="rId336" Type="http://schemas.openxmlformats.org/officeDocument/2006/relationships/revisionLog" Target="revisionLog175.xml"/><Relationship Id="rId357" Type="http://schemas.openxmlformats.org/officeDocument/2006/relationships/revisionLog" Target="revisionLog196.xml"/><Relationship Id="rId310" Type="http://schemas.openxmlformats.org/officeDocument/2006/relationships/revisionLog" Target="revisionLog149.xml"/><Relationship Id="rId272" Type="http://schemas.openxmlformats.org/officeDocument/2006/relationships/revisionLog" Target="revisionLog127.xml"/><Relationship Id="rId293" Type="http://schemas.openxmlformats.org/officeDocument/2006/relationships/revisionLog" Target="revisionLog10.xml"/><Relationship Id="rId302" Type="http://schemas.openxmlformats.org/officeDocument/2006/relationships/revisionLog" Target="revisionLog141.xml"/><Relationship Id="rId307" Type="http://schemas.openxmlformats.org/officeDocument/2006/relationships/revisionLog" Target="revisionLog146.xml"/><Relationship Id="rId323" Type="http://schemas.openxmlformats.org/officeDocument/2006/relationships/revisionLog" Target="revisionLog162.xml"/><Relationship Id="rId328" Type="http://schemas.openxmlformats.org/officeDocument/2006/relationships/revisionLog" Target="revisionLog167.xml"/><Relationship Id="rId344" Type="http://schemas.openxmlformats.org/officeDocument/2006/relationships/revisionLog" Target="revisionLog183.xml"/><Relationship Id="rId349" Type="http://schemas.openxmlformats.org/officeDocument/2006/relationships/revisionLog" Target="revisionLog188.xml"/><Relationship Id="rId331" Type="http://schemas.openxmlformats.org/officeDocument/2006/relationships/revisionLog" Target="revisionLog170.xml"/><Relationship Id="rId373" Type="http://schemas.openxmlformats.org/officeDocument/2006/relationships/revisionLog" Target="revisionLog212.xml"/><Relationship Id="rId378" Type="http://schemas.openxmlformats.org/officeDocument/2006/relationships/revisionLog" Target="revisionLog217.xml"/><Relationship Id="rId352" Type="http://schemas.openxmlformats.org/officeDocument/2006/relationships/revisionLog" Target="revisionLog191.xml"/><Relationship Id="rId394" Type="http://schemas.openxmlformats.org/officeDocument/2006/relationships/revisionLog" Target="revisionLog233.xml"/><Relationship Id="rId399" Type="http://schemas.openxmlformats.org/officeDocument/2006/relationships/revisionLog" Target="revisionLog20.xml"/><Relationship Id="rId360" Type="http://schemas.openxmlformats.org/officeDocument/2006/relationships/revisionLog" Target="revisionLog199.xml"/><Relationship Id="rId386" Type="http://schemas.openxmlformats.org/officeDocument/2006/relationships/revisionLog" Target="revisionLog225.xml"/><Relationship Id="rId381" Type="http://schemas.openxmlformats.org/officeDocument/2006/relationships/revisionLog" Target="revisionLog220.xml"/><Relationship Id="rId365" Type="http://schemas.openxmlformats.org/officeDocument/2006/relationships/revisionLog" Target="revisionLog204.xml"/><Relationship Id="rId403" Type="http://schemas.openxmlformats.org/officeDocument/2006/relationships/revisionLog" Target="revisionLog24.xml"/><Relationship Id="rId288" Type="http://schemas.openxmlformats.org/officeDocument/2006/relationships/revisionLog" Target="revisionLog5.xml"/><Relationship Id="rId267" Type="http://schemas.openxmlformats.org/officeDocument/2006/relationships/revisionLog" Target="revisionLog122.xml"/><Relationship Id="rId270" Type="http://schemas.openxmlformats.org/officeDocument/2006/relationships/revisionLog" Target="revisionLog125.xml"/><Relationship Id="rId291" Type="http://schemas.openxmlformats.org/officeDocument/2006/relationships/revisionLog" Target="revisionLog8.xml"/><Relationship Id="rId305" Type="http://schemas.openxmlformats.org/officeDocument/2006/relationships/revisionLog" Target="revisionLog144.xml"/><Relationship Id="rId326" Type="http://schemas.openxmlformats.org/officeDocument/2006/relationships/revisionLog" Target="revisionLog165.xml"/><Relationship Id="rId347" Type="http://schemas.openxmlformats.org/officeDocument/2006/relationships/revisionLog" Target="revisionLog186.xml"/><Relationship Id="rId275" Type="http://schemas.openxmlformats.org/officeDocument/2006/relationships/revisionLog" Target="revisionLog130.xml"/><Relationship Id="rId296" Type="http://schemas.openxmlformats.org/officeDocument/2006/relationships/revisionLog" Target="revisionLog13.xml"/><Relationship Id="rId300" Type="http://schemas.openxmlformats.org/officeDocument/2006/relationships/revisionLog" Target="revisionLog139.xml"/><Relationship Id="rId339" Type="http://schemas.openxmlformats.org/officeDocument/2006/relationships/revisionLog" Target="revisionLog178.xml"/><Relationship Id="rId283" Type="http://schemas.openxmlformats.org/officeDocument/2006/relationships/revisionLog" Target="revisionLog138.xml"/><Relationship Id="rId313" Type="http://schemas.openxmlformats.org/officeDocument/2006/relationships/revisionLog" Target="revisionLog152.xml"/><Relationship Id="rId318" Type="http://schemas.openxmlformats.org/officeDocument/2006/relationships/revisionLog" Target="revisionLog157.xml"/><Relationship Id="rId368" Type="http://schemas.openxmlformats.org/officeDocument/2006/relationships/revisionLog" Target="revisionLog207.xml"/><Relationship Id="rId389" Type="http://schemas.openxmlformats.org/officeDocument/2006/relationships/revisionLog" Target="revisionLog228.xml"/><Relationship Id="rId363" Type="http://schemas.openxmlformats.org/officeDocument/2006/relationships/revisionLog" Target="revisionLog202.xml"/><Relationship Id="rId384" Type="http://schemas.openxmlformats.org/officeDocument/2006/relationships/revisionLog" Target="revisionLog223.xml"/><Relationship Id="rId321" Type="http://schemas.openxmlformats.org/officeDocument/2006/relationships/revisionLog" Target="revisionLog160.xml"/><Relationship Id="rId342" Type="http://schemas.openxmlformats.org/officeDocument/2006/relationships/revisionLog" Target="revisionLog181.xml"/><Relationship Id="rId355" Type="http://schemas.openxmlformats.org/officeDocument/2006/relationships/revisionLog" Target="revisionLog194.xml"/><Relationship Id="rId371" Type="http://schemas.openxmlformats.org/officeDocument/2006/relationships/revisionLog" Target="revisionLog210.xml"/><Relationship Id="rId376" Type="http://schemas.openxmlformats.org/officeDocument/2006/relationships/revisionLog" Target="revisionLog215.xml"/><Relationship Id="rId334" Type="http://schemas.openxmlformats.org/officeDocument/2006/relationships/revisionLog" Target="revisionLog173.xml"/><Relationship Id="rId350" Type="http://schemas.openxmlformats.org/officeDocument/2006/relationships/revisionLog" Target="revisionLog189.xml"/><Relationship Id="rId397" Type="http://schemas.openxmlformats.org/officeDocument/2006/relationships/revisionLog" Target="revisionLog18.xml"/><Relationship Id="rId392" Type="http://schemas.openxmlformats.org/officeDocument/2006/relationships/revisionLog" Target="revisionLog231.xml"/><Relationship Id="rId278" Type="http://schemas.openxmlformats.org/officeDocument/2006/relationships/revisionLog" Target="revisionLog133.xml"/><Relationship Id="rId401" Type="http://schemas.openxmlformats.org/officeDocument/2006/relationships/revisionLog" Target="revisionLog22.xml"/><Relationship Id="rId286" Type="http://schemas.openxmlformats.org/officeDocument/2006/relationships/revisionLog" Target="revisionLog3.xml"/><Relationship Id="rId281" Type="http://schemas.openxmlformats.org/officeDocument/2006/relationships/revisionLog" Target="revisionLog136.xml"/><Relationship Id="rId316" Type="http://schemas.openxmlformats.org/officeDocument/2006/relationships/revisionLog" Target="revisionLog155.xml"/><Relationship Id="rId337" Type="http://schemas.openxmlformats.org/officeDocument/2006/relationships/revisionLog" Target="revisionLog176.xml"/><Relationship Id="rId358" Type="http://schemas.openxmlformats.org/officeDocument/2006/relationships/revisionLog" Target="revisionLog197.xml"/><Relationship Id="rId379" Type="http://schemas.openxmlformats.org/officeDocument/2006/relationships/revisionLog" Target="revisionLog218.xml"/><Relationship Id="rId395" Type="http://schemas.openxmlformats.org/officeDocument/2006/relationships/revisionLog" Target="revisionLog234.xml"/><Relationship Id="rId374" Type="http://schemas.openxmlformats.org/officeDocument/2006/relationships/revisionLog" Target="revisionLog213.xml"/><Relationship Id="rId311" Type="http://schemas.openxmlformats.org/officeDocument/2006/relationships/revisionLog" Target="revisionLog150.xml"/><Relationship Id="rId332" Type="http://schemas.openxmlformats.org/officeDocument/2006/relationships/revisionLog" Target="revisionLog171.xml"/><Relationship Id="rId353" Type="http://schemas.openxmlformats.org/officeDocument/2006/relationships/revisionLog" Target="revisionLog192.xml"/><Relationship Id="rId390" Type="http://schemas.openxmlformats.org/officeDocument/2006/relationships/revisionLog" Target="revisionLog229.xml"/><Relationship Id="rId404" Type="http://schemas.openxmlformats.org/officeDocument/2006/relationships/revisionLog" Target="revisionLog25.xml"/><Relationship Id="rId297" Type="http://schemas.openxmlformats.org/officeDocument/2006/relationships/revisionLog" Target="revisionLog14.xml"/><Relationship Id="rId271" Type="http://schemas.openxmlformats.org/officeDocument/2006/relationships/revisionLog" Target="revisionLog126.xml"/><Relationship Id="rId292" Type="http://schemas.openxmlformats.org/officeDocument/2006/relationships/revisionLog" Target="revisionLog9.xml"/><Relationship Id="rId306" Type="http://schemas.openxmlformats.org/officeDocument/2006/relationships/revisionLog" Target="revisionLog145.xml"/><Relationship Id="rId276" Type="http://schemas.openxmlformats.org/officeDocument/2006/relationships/revisionLog" Target="revisionLog131.xml"/><Relationship Id="rId327" Type="http://schemas.openxmlformats.org/officeDocument/2006/relationships/revisionLog" Target="revisionLog166.xml"/><Relationship Id="rId348" Type="http://schemas.openxmlformats.org/officeDocument/2006/relationships/revisionLog" Target="revisionLog187.xml"/><Relationship Id="rId369" Type="http://schemas.openxmlformats.org/officeDocument/2006/relationships/revisionLog" Target="revisionLog208.xml"/><Relationship Id="rId364" Type="http://schemas.openxmlformats.org/officeDocument/2006/relationships/revisionLog" Target="revisionLog203.xml"/><Relationship Id="rId301" Type="http://schemas.openxmlformats.org/officeDocument/2006/relationships/revisionLog" Target="revisionLog140.xml"/><Relationship Id="rId322" Type="http://schemas.openxmlformats.org/officeDocument/2006/relationships/revisionLog" Target="revisionLog161.xml"/><Relationship Id="rId343" Type="http://schemas.openxmlformats.org/officeDocument/2006/relationships/revisionLog" Target="revisionLog182.xml"/><Relationship Id="rId380" Type="http://schemas.openxmlformats.org/officeDocument/2006/relationships/revisionLog" Target="revisionLog219.xml"/><Relationship Id="rId385" Type="http://schemas.openxmlformats.org/officeDocument/2006/relationships/revisionLog" Target="revisionLog224.xml"/><Relationship Id="rId266" Type="http://schemas.openxmlformats.org/officeDocument/2006/relationships/revisionLog" Target="revisionLog121.xml"/><Relationship Id="rId287" Type="http://schemas.openxmlformats.org/officeDocument/2006/relationships/revisionLog" Target="revisionLog4.xml"/><Relationship Id="rId282" Type="http://schemas.openxmlformats.org/officeDocument/2006/relationships/revisionLog" Target="revisionLog137.xml"/><Relationship Id="rId317" Type="http://schemas.openxmlformats.org/officeDocument/2006/relationships/revisionLog" Target="revisionLog156.xml"/><Relationship Id="rId338" Type="http://schemas.openxmlformats.org/officeDocument/2006/relationships/revisionLog" Target="revisionLog177.xml"/><Relationship Id="rId359" Type="http://schemas.openxmlformats.org/officeDocument/2006/relationships/revisionLog" Target="revisionLog198.xml"/><Relationship Id="rId354" Type="http://schemas.openxmlformats.org/officeDocument/2006/relationships/revisionLog" Target="revisionLog193.xml"/><Relationship Id="rId312" Type="http://schemas.openxmlformats.org/officeDocument/2006/relationships/revisionLog" Target="revisionLog151.xml"/><Relationship Id="rId333" Type="http://schemas.openxmlformats.org/officeDocument/2006/relationships/revisionLog" Target="revisionLog17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A252D4E-2ABD-4B9E-A76B-C549A5E12EB5}" diskRevisions="1" revisionId="998" version="405" protected="1">
  <header guid="{4B1073FB-E1C2-4FB3-B304-8143DEB7D538}" dateTime="2018-05-04T08:46:02" maxSheetId="2" userName="Перевощикова Анна Васильевна" r:id="rId266" minRId="533">
    <sheetIdMap count="1">
      <sheetId val="1"/>
    </sheetIdMap>
  </header>
  <header guid="{07210D08-93D3-4D04-8B9E-5E70B10E9596}" dateTime="2018-05-04T08:51:17" maxSheetId="2" userName="Перевощикова Анна Васильевна" r:id="rId267">
    <sheetIdMap count="1">
      <sheetId val="1"/>
    </sheetIdMap>
  </header>
  <header guid="{26E3BD21-49F5-43CF-BA40-AF1A1D92EE33}" dateTime="2018-05-04T08:55:36" maxSheetId="2" userName="Перевощикова Анна Васильевна" r:id="rId268">
    <sheetIdMap count="1">
      <sheetId val="1"/>
    </sheetIdMap>
  </header>
  <header guid="{8A54EAAA-C2BE-426E-A376-1023AFBC15D2}" dateTime="2018-05-04T08:56:39" maxSheetId="2" userName="Перевощикова Анна Васильевна" r:id="rId269" minRId="538">
    <sheetIdMap count="1">
      <sheetId val="1"/>
    </sheetIdMap>
  </header>
  <header guid="{B610FC21-8379-4D77-A302-52C8FF98F180}" dateTime="2018-05-04T08:57:14" maxSheetId="2" userName="Перевощикова Анна Васильевна" r:id="rId270">
    <sheetIdMap count="1">
      <sheetId val="1"/>
    </sheetIdMap>
  </header>
  <header guid="{32A51997-17AE-4E99-9430-B113EEA5462E}" dateTime="2018-05-04T08:58:17" maxSheetId="2" userName="Перевощикова Анна Васильевна" r:id="rId271" minRId="539">
    <sheetIdMap count="1">
      <sheetId val="1"/>
    </sheetIdMap>
  </header>
  <header guid="{147E7186-788B-481E-B0E5-F804857CE22B}" dateTime="2018-05-04T08:58:47" maxSheetId="2" userName="Перевощикова Анна Васильевна" r:id="rId272">
    <sheetIdMap count="1">
      <sheetId val="1"/>
    </sheetIdMap>
  </header>
  <header guid="{F2AD9F3D-97AB-42CA-A48F-D1201D5EB09C}" dateTime="2018-05-04T08:59:39" maxSheetId="2" userName="Перевощикова Анна Васильевна" r:id="rId273" minRId="540" maxRId="542">
    <sheetIdMap count="1">
      <sheetId val="1"/>
    </sheetIdMap>
  </header>
  <header guid="{37B86780-AED5-48D3-8F9C-24158C5A55F3}" dateTime="2018-05-04T09:47:22" maxSheetId="2" userName="Перевощикова Анна Васильевна" r:id="rId274" minRId="543" maxRId="545">
    <sheetIdMap count="1">
      <sheetId val="1"/>
    </sheetIdMap>
  </header>
  <header guid="{5ACB855D-2908-46BA-BF7D-D944DFE35232}" dateTime="2018-05-04T09:49:45" maxSheetId="2" userName="Перевощикова Анна Васильевна" r:id="rId275" minRId="546">
    <sheetIdMap count="1">
      <sheetId val="1"/>
    </sheetIdMap>
  </header>
  <header guid="{64B46962-7AB9-41AC-8961-8A8342C23F3A}" dateTime="2018-05-04T09:51:41" maxSheetId="2" userName="Перевощикова Анна Васильевна" r:id="rId276" minRId="547" maxRId="548">
    <sheetIdMap count="1">
      <sheetId val="1"/>
    </sheetIdMap>
  </header>
  <header guid="{CA1598B8-F571-4885-8FAD-69A6443D9A7D}" dateTime="2018-05-04T09:56:39" maxSheetId="2" userName="Перевощикова Анна Васильевна" r:id="rId277" minRId="549">
    <sheetIdMap count="1">
      <sheetId val="1"/>
    </sheetIdMap>
  </header>
  <header guid="{095B310C-AD64-4F37-B69B-ED5FD8229EA9}" dateTime="2018-05-04T09:59:43" maxSheetId="2" userName="Перевощикова Анна Васильевна" r:id="rId278" minRId="550">
    <sheetIdMap count="1">
      <sheetId val="1"/>
    </sheetIdMap>
  </header>
  <header guid="{63BDE62A-78BE-4E34-83C2-C9F405FB5FF5}" dateTime="2018-05-04T10:04:41" maxSheetId="2" userName="Перевощикова Анна Васильевна" r:id="rId279" minRId="554">
    <sheetIdMap count="1">
      <sheetId val="1"/>
    </sheetIdMap>
  </header>
  <header guid="{A72D8C15-5E61-496C-B3C5-55708BEB90B4}" dateTime="2018-05-04T10:15:57" maxSheetId="2" userName="Перевощикова Анна Васильевна" r:id="rId280">
    <sheetIdMap count="1">
      <sheetId val="1"/>
    </sheetIdMap>
  </header>
  <header guid="{44DCFF3D-C499-449A-A3AF-FF61A933C3C5}" dateTime="2018-05-04T10:16:06" maxSheetId="2" userName="Перевощикова Анна Васильевна" r:id="rId281">
    <sheetIdMap count="1">
      <sheetId val="1"/>
    </sheetIdMap>
  </header>
  <header guid="{71AFE2AE-DF12-42EF-A0B9-BB5D0E1F4EDD}" dateTime="2018-05-04T10:17:41" maxSheetId="2" userName="Перевощикова Анна Васильевна" r:id="rId282" minRId="555">
    <sheetIdMap count="1">
      <sheetId val="1"/>
    </sheetIdMap>
  </header>
  <header guid="{C4FAF34A-32E4-43AB-A082-802BC2EFF6E6}" dateTime="2018-05-04T10:26:38" maxSheetId="2" userName="Перевощикова Анна Васильевна" r:id="rId283" minRId="556">
    <sheetIdMap count="1">
      <sheetId val="1"/>
    </sheetIdMap>
  </header>
  <header guid="{9EE63C9B-5963-4205-AB1C-4AFAB81DB02A}" dateTime="2018-05-04T14:31:27" maxSheetId="2" userName="Залецкая Ольга Геннадьевна" r:id="rId284" minRId="560" maxRId="561">
    <sheetIdMap count="1">
      <sheetId val="1"/>
    </sheetIdMap>
  </header>
  <header guid="{5A2EA5C7-358C-40DB-831D-849867911E8E}" dateTime="2018-05-04T15:10:02" maxSheetId="2" userName="Залецкая Ольга Геннадьевна" r:id="rId285" minRId="563" maxRId="564">
    <sheetIdMap count="1">
      <sheetId val="1"/>
    </sheetIdMap>
  </header>
  <header guid="{4B8BF73B-4BFA-469D-BFAE-DC2A0CAE2EC4}" dateTime="2018-05-04T16:09:19" maxSheetId="2" userName="Астахова Анна Владимировна" r:id="rId286" minRId="565" maxRId="571">
    <sheetIdMap count="1">
      <sheetId val="1"/>
    </sheetIdMap>
  </header>
  <header guid="{923614FD-4BBC-435C-956C-75DFFF9A28F5}" dateTime="2018-05-04T16:10:07" maxSheetId="2" userName="Астахова Анна Владимировна" r:id="rId287" minRId="575">
    <sheetIdMap count="1">
      <sheetId val="1"/>
    </sheetIdMap>
  </header>
  <header guid="{49FFF1F5-9EFA-43AC-B09F-926C245867E9}" dateTime="2018-05-04T16:11:25" maxSheetId="2" userName="Астахова Анна Владимировна" r:id="rId288" minRId="576">
    <sheetIdMap count="1">
      <sheetId val="1"/>
    </sheetIdMap>
  </header>
  <header guid="{E4C994A4-B483-4BE7-B300-2BDE93A4B97D}" dateTime="2018-05-04T16:11:37" maxSheetId="2" userName="Астахова Анна Владимировна" r:id="rId289">
    <sheetIdMap count="1">
      <sheetId val="1"/>
    </sheetIdMap>
  </header>
  <header guid="{1D2EFE86-4E07-4327-A6C4-3ED012668E5B}" dateTime="2018-05-04T16:11:44" maxSheetId="2" userName="Астахова Анна Владимировна" r:id="rId290">
    <sheetIdMap count="1">
      <sheetId val="1"/>
    </sheetIdMap>
  </header>
  <header guid="{3FF14E92-799C-4200-A0F4-4AEAC6280726}" dateTime="2018-05-04T16:14:46" maxSheetId="2" userName="Астахова Анна Владимировна" r:id="rId291" minRId="577">
    <sheetIdMap count="1">
      <sheetId val="1"/>
    </sheetIdMap>
  </header>
  <header guid="{E41BD254-D062-4D75-8702-042CB214594C}" dateTime="2018-05-04T17:03:19" maxSheetId="2" userName="Залецкая Ольга Геннадьевна" r:id="rId292" minRId="578">
    <sheetIdMap count="1">
      <sheetId val="1"/>
    </sheetIdMap>
  </header>
  <header guid="{A9715E14-64A8-4A79-94AD-014FAA19016B}" dateTime="2018-05-07T10:23:47" maxSheetId="2" userName="Маганёва Екатерина Николаевна" r:id="rId293" minRId="579">
    <sheetIdMap count="1">
      <sheetId val="1"/>
    </sheetIdMap>
  </header>
  <header guid="{C7B1652E-ACE3-4BE5-A0AC-BB32727BF411}" dateTime="2018-05-07T10:33:29" maxSheetId="2" userName="Маганёва Екатерина Николаевна" r:id="rId294" minRId="583" maxRId="585">
    <sheetIdMap count="1">
      <sheetId val="1"/>
    </sheetIdMap>
  </header>
  <header guid="{3E4166CC-3E86-450E-AA4C-020921C6231D}" dateTime="2018-05-07T10:34:48" maxSheetId="2" userName="Маганёва Екатерина Николаевна" r:id="rId295" minRId="589">
    <sheetIdMap count="1">
      <sheetId val="1"/>
    </sheetIdMap>
  </header>
  <header guid="{63045683-E35E-4EBC-98B0-1A777FB42D81}" dateTime="2018-05-07T10:41:05" maxSheetId="2" userName="Маганёва Екатерина Николаевна" r:id="rId296" minRId="590" maxRId="591">
    <sheetIdMap count="1">
      <sheetId val="1"/>
    </sheetIdMap>
  </header>
  <header guid="{D57F5A8E-1DBE-4F97-81B6-E79B415B655F}" dateTime="2018-05-07T10:42:00" maxSheetId="2" userName="Маганёва Екатерина Николаевна" r:id="rId297" minRId="592">
    <sheetIdMap count="1">
      <sheetId val="1"/>
    </sheetIdMap>
  </header>
  <header guid="{EFC2A53E-69AD-4755-854E-7EAEE992F22C}" dateTime="2018-05-07T10:43:17" maxSheetId="2" userName="Маганёва Екатерина Николаевна" r:id="rId298" minRId="593" maxRId="596">
    <sheetIdMap count="1">
      <sheetId val="1"/>
    </sheetIdMap>
  </header>
  <header guid="{408C710D-399F-456B-9B42-1C4ECDC8A0D0}" dateTime="2018-05-07T10:46:08" maxSheetId="2" userName="Маганёва Екатерина Николаевна" r:id="rId299" minRId="597" maxRId="606">
    <sheetIdMap count="1">
      <sheetId val="1"/>
    </sheetIdMap>
  </header>
  <header guid="{A1B896D6-72E5-4735-99FD-70741100769C}" dateTime="2018-05-07T10:53:24" maxSheetId="2" userName="Крыжановская Анна Александровна" r:id="rId300" minRId="607">
    <sheetIdMap count="1">
      <sheetId val="1"/>
    </sheetIdMap>
  </header>
  <header guid="{1D426542-F6A2-43D3-A682-65FBA6BAC4E2}" dateTime="2018-05-07T10:54:01" maxSheetId="2" userName="Крыжановская Анна Александровна" r:id="rId301">
    <sheetIdMap count="1">
      <sheetId val="1"/>
    </sheetIdMap>
  </header>
  <header guid="{6C8B1A2E-125E-4063-8CFF-B8DFB631BC7E}" dateTime="2018-05-07T10:54:10" maxSheetId="2" userName="Крыжановская Анна Александровна" r:id="rId302">
    <sheetIdMap count="1">
      <sheetId val="1"/>
    </sheetIdMap>
  </header>
  <header guid="{40A3A1C8-50FB-4D9C-97D2-8EA53926C76B}" dateTime="2018-05-07T10:55:15" maxSheetId="2" userName="Крыжановская Анна Александровна" r:id="rId303" minRId="611" maxRId="613">
    <sheetIdMap count="1">
      <sheetId val="1"/>
    </sheetIdMap>
  </header>
  <header guid="{5B657E90-B1FE-4547-8D11-4AEF42332FE6}" dateTime="2018-05-07T10:56:14" maxSheetId="2" userName="Крыжановская Анна Александровна" r:id="rId304">
    <sheetIdMap count="1">
      <sheetId val="1"/>
    </sheetIdMap>
  </header>
  <header guid="{63B975DA-5829-4B12-881A-9EC3864113E6}" dateTime="2018-05-07T10:56:29" maxSheetId="2" userName="Крыжановская Анна Александровна" r:id="rId305" minRId="617">
    <sheetIdMap count="1">
      <sheetId val="1"/>
    </sheetIdMap>
  </header>
  <header guid="{A87127A7-EE9E-464A-A2B1-898604541BB7}" dateTime="2018-05-07T10:58:42" maxSheetId="2" userName="Маганёва Екатерина Николаевна" r:id="rId306" minRId="618">
    <sheetIdMap count="1">
      <sheetId val="1"/>
    </sheetIdMap>
  </header>
  <header guid="{3715F84C-F6C1-439A-BA3A-4FA89B049ED7}" dateTime="2018-05-07T10:58:47" maxSheetId="2" userName="Крыжановская Анна Александровна" r:id="rId307">
    <sheetIdMap count="1">
      <sheetId val="1"/>
    </sheetIdMap>
  </header>
  <header guid="{96208935-AF11-4C16-B84D-0AAE1886A6C7}" dateTime="2018-05-07T10:58:52" maxSheetId="2" userName="Маганёва Екатерина Николаевна" r:id="rId308">
    <sheetIdMap count="1">
      <sheetId val="1"/>
    </sheetIdMap>
  </header>
  <header guid="{DAB265DE-23A8-47D2-B36B-CFD2D3FDBEF0}" dateTime="2018-05-07T10:59:16" maxSheetId="2" userName="Крыжановская Анна Александровна" r:id="rId309">
    <sheetIdMap count="1">
      <sheetId val="1"/>
    </sheetIdMap>
  </header>
  <header guid="{957508E0-A7D7-4D3C-A062-1E47CD9925BE}" dateTime="2018-05-07T10:59:32" maxSheetId="2" userName="Маганёва Екатерина Николаевна" r:id="rId310" minRId="622">
    <sheetIdMap count="1">
      <sheetId val="1"/>
    </sheetIdMap>
  </header>
  <header guid="{292C4BBF-5390-4CDC-A96A-E4FDE571738D}" dateTime="2018-05-07T10:59:42" maxSheetId="2" userName="Маганёва Екатерина Николаевна" r:id="rId311">
    <sheetIdMap count="1">
      <sheetId val="1"/>
    </sheetIdMap>
  </header>
  <header guid="{FBD09D2E-AE55-4130-BBF0-31AA2676771C}" dateTime="2018-05-07T10:59:55" maxSheetId="2" userName="Маганёва Екатерина Николаевна" r:id="rId312">
    <sheetIdMap count="1">
      <sheetId val="1"/>
    </sheetIdMap>
  </header>
  <header guid="{B5CFDE00-4081-4DF9-A094-430AF2C35AC0}" dateTime="2018-05-07T11:00:51" maxSheetId="2" userName="Крыжановская Анна Александровна" r:id="rId313" minRId="626" maxRId="629">
    <sheetIdMap count="1">
      <sheetId val="1"/>
    </sheetIdMap>
  </header>
  <header guid="{C6B479A8-243E-4474-8030-8D20CFE4CB26}" dateTime="2018-05-07T11:01:24" maxSheetId="2" userName="Маганёва Екатерина Николаевна" r:id="rId314" minRId="630" maxRId="632">
    <sheetIdMap count="1">
      <sheetId val="1"/>
    </sheetIdMap>
  </header>
  <header guid="{35C6A048-3CAA-41D7-BDA1-57C1BA5D0A87}" dateTime="2018-05-07T11:04:46" maxSheetId="2" userName="Крыжановская Анна Александровна" r:id="rId315" minRId="633">
    <sheetIdMap count="1">
      <sheetId val="1"/>
    </sheetIdMap>
  </header>
  <header guid="{8AA8D774-83DE-4814-B812-FBD234297964}" dateTime="2018-05-07T11:05:31" maxSheetId="2" userName="Крыжановская Анна Александровна" r:id="rId316">
    <sheetIdMap count="1">
      <sheetId val="1"/>
    </sheetIdMap>
  </header>
  <header guid="{9D3B7EEF-3A07-42E4-9415-074AC2FBF431}" dateTime="2018-05-07T11:06:19" maxSheetId="2" userName="Крыжановская Анна Александровна" r:id="rId317" minRId="640">
    <sheetIdMap count="1">
      <sheetId val="1"/>
    </sheetIdMap>
  </header>
  <header guid="{A2C42157-275C-4354-8156-59CA877DC83B}" dateTime="2018-05-07T11:08:43" maxSheetId="2" userName="Астахова Анна Владимировна" r:id="rId318" minRId="641" maxRId="642">
    <sheetIdMap count="1">
      <sheetId val="1"/>
    </sheetIdMap>
  </header>
  <header guid="{9E06195D-5872-4FAE-9DE1-FCFB5D5B0794}" dateTime="2018-05-07T11:08:53" maxSheetId="2" userName="Маганёва Екатерина Николаевна" r:id="rId319" minRId="643" maxRId="645">
    <sheetIdMap count="1">
      <sheetId val="1"/>
    </sheetIdMap>
  </header>
  <header guid="{DE6ACCE6-879A-4F6A-BC1B-EFB6269233DE}" dateTime="2018-05-07T11:10:10" maxSheetId="2" userName="Астахова Анна Владимировна" r:id="rId320" minRId="646">
    <sheetIdMap count="1">
      <sheetId val="1"/>
    </sheetIdMap>
  </header>
  <header guid="{996C01BB-CD96-4CC5-BB08-77DCC948BFEE}" dateTime="2018-05-07T11:10:53" maxSheetId="2" userName="Крыжановская Анна Александровна" r:id="rId321" minRId="647">
    <sheetIdMap count="1">
      <sheetId val="1"/>
    </sheetIdMap>
  </header>
  <header guid="{21D23FD3-4797-4DB8-8A43-BE651502CEFD}" dateTime="2018-05-07T11:11:53" maxSheetId="2" userName="Астахова Анна Владимировна" r:id="rId322" minRId="648">
    <sheetIdMap count="1">
      <sheetId val="1"/>
    </sheetIdMap>
  </header>
  <header guid="{341A60AD-68F3-4B67-B752-6E6C14BD6CDB}" dateTime="2018-05-07T11:12:32" maxSheetId="2" userName="Крыжановская Анна Александровна" r:id="rId323" minRId="649">
    <sheetIdMap count="1">
      <sheetId val="1"/>
    </sheetIdMap>
  </header>
  <header guid="{1C87F363-8370-4093-B264-0006150C3985}" dateTime="2018-05-07T11:12:42" maxSheetId="2" userName="Крыжановская Анна Александровна" r:id="rId324" minRId="650">
    <sheetIdMap count="1">
      <sheetId val="1"/>
    </sheetIdMap>
  </header>
  <header guid="{A0033335-F502-4D53-9F37-233E5A6B7E11}" dateTime="2018-05-07T11:13:06" maxSheetId="2" userName="Крыжановская Анна Александровна" r:id="rId325">
    <sheetIdMap count="1">
      <sheetId val="1"/>
    </sheetIdMap>
  </header>
  <header guid="{0ACD50AC-1F87-43C4-93D3-D0E2F08FECD0}" dateTime="2018-05-07T11:13:57" maxSheetId="2" userName="Маганёва Екатерина Николаевна" r:id="rId326" minRId="654">
    <sheetIdMap count="1">
      <sheetId val="1"/>
    </sheetIdMap>
  </header>
  <header guid="{ADF95642-57B1-499D-8376-F0AD4FF71326}" dateTime="2018-05-07T11:14:11" maxSheetId="2" userName="Крыжановская Анна Александровна" r:id="rId327">
    <sheetIdMap count="1">
      <sheetId val="1"/>
    </sheetIdMap>
  </header>
  <header guid="{0E82632E-FF7B-4083-BC60-C671BE58AD68}" dateTime="2018-05-07T11:15:35" maxSheetId="2" userName="Залецкая Ольга Геннадьевна" r:id="rId328" minRId="658" maxRId="660">
    <sheetIdMap count="1">
      <sheetId val="1"/>
    </sheetIdMap>
  </header>
  <header guid="{3B39F0D4-D9D4-4104-83DC-149DFCB68967}" dateTime="2018-05-07T11:15:58" maxSheetId="2" userName="Маганёва Екатерина Николаевна" r:id="rId329" minRId="662">
    <sheetIdMap count="1">
      <sheetId val="1"/>
    </sheetIdMap>
  </header>
  <header guid="{AE187703-2BBA-4A78-96DF-E5454176197F}" dateTime="2018-05-07T11:16:33" maxSheetId="2" userName="Маганёва Екатерина Николаевна" r:id="rId330">
    <sheetIdMap count="1">
      <sheetId val="1"/>
    </sheetIdMap>
  </header>
  <header guid="{F9BA20C4-D21C-4895-A668-1D8E7BEF42DF}" dateTime="2018-05-07T11:18:35" maxSheetId="2" userName="Маганёва Екатерина Николаевна" r:id="rId331" minRId="666">
    <sheetIdMap count="1">
      <sheetId val="1"/>
    </sheetIdMap>
  </header>
  <header guid="{515FDB8D-6480-4D49-8FA6-FC9D9E5142D4}" dateTime="2018-05-07T11:19:32" maxSheetId="2" userName="Маганёва Екатерина Николаевна" r:id="rId332">
    <sheetIdMap count="1">
      <sheetId val="1"/>
    </sheetIdMap>
  </header>
  <header guid="{EB3700D4-BCDD-4C09-85E3-B7172ED99660}" dateTime="2018-05-07T11:19:54" maxSheetId="2" userName="Маганёва Екатерина Николаевна" r:id="rId333">
    <sheetIdMap count="1">
      <sheetId val="1"/>
    </sheetIdMap>
  </header>
  <header guid="{35FB448C-2BAC-4457-A509-0B780B3F5E7C}" dateTime="2018-05-07T11:20:25" maxSheetId="2" userName="Крыжановская Анна Александровна" r:id="rId334" minRId="667" maxRId="669">
    <sheetIdMap count="1">
      <sheetId val="1"/>
    </sheetIdMap>
  </header>
  <header guid="{657C5EB1-F100-47F0-BBA7-04AEDB1F7CF4}" dateTime="2018-05-07T11:20:48" maxSheetId="2" userName="Маганёва Екатерина Николаевна" r:id="rId335">
    <sheetIdMap count="1">
      <sheetId val="1"/>
    </sheetIdMap>
  </header>
  <header guid="{A7CDFFBF-7508-47C5-B675-4278D72350B1}" dateTime="2018-05-07T11:21:30" maxSheetId="2" userName="Маганёва Екатерина Николаевна" r:id="rId336">
    <sheetIdMap count="1">
      <sheetId val="1"/>
    </sheetIdMap>
  </header>
  <header guid="{81322D05-03F0-484E-A9BD-B7FF4B8A4BF4}" dateTime="2018-05-07T11:22:19" maxSheetId="2" userName="Крыжановская Анна Александровна" r:id="rId337">
    <sheetIdMap count="1">
      <sheetId val="1"/>
    </sheetIdMap>
  </header>
  <header guid="{4BF9839F-3E13-4703-B156-168E72CCA1B1}" dateTime="2018-05-07T11:23:46" maxSheetId="2" userName="Крыжановская Анна Александровна" r:id="rId338" minRId="676">
    <sheetIdMap count="1">
      <sheetId val="1"/>
    </sheetIdMap>
  </header>
  <header guid="{9989D473-FCFF-4146-9C1E-7F9D5D17B12D}" dateTime="2018-05-07T11:26:43" maxSheetId="2" userName="Залецкая Ольга Геннадьевна" r:id="rId339" minRId="680" maxRId="682">
    <sheetIdMap count="1">
      <sheetId val="1"/>
    </sheetIdMap>
  </header>
  <header guid="{01F16E5E-8631-43C9-86A6-310237BCF563}" dateTime="2018-05-07T11:28:26" maxSheetId="2" userName="Залецкая Ольга Геннадьевна" r:id="rId340" minRId="684" maxRId="685">
    <sheetIdMap count="1">
      <sheetId val="1"/>
    </sheetIdMap>
  </header>
  <header guid="{B8ECEF41-E592-47F0-93D4-7D2B5245FB24}" dateTime="2018-05-07T11:29:28" maxSheetId="2" userName="Крыжановская Анна Александровна" r:id="rId341">
    <sheetIdMap count="1">
      <sheetId val="1"/>
    </sheetIdMap>
  </header>
  <header guid="{5E0A9086-27E7-4280-8591-E6FD98B6F6B7}" dateTime="2018-05-07T11:30:41" maxSheetId="2" userName="Крыжановская Анна Александровна" r:id="rId342" minRId="689">
    <sheetIdMap count="1">
      <sheetId val="1"/>
    </sheetIdMap>
  </header>
  <header guid="{3D1DBDF3-5A89-42A8-9371-52C38D25FBAB}" dateTime="2018-05-07T11:32:04" maxSheetId="2" userName="Крыжановская Анна Александровна" r:id="rId343">
    <sheetIdMap count="1">
      <sheetId val="1"/>
    </sheetIdMap>
  </header>
  <header guid="{F023856B-7583-4FD7-9061-FCBC4EFB1295}" dateTime="2018-05-07T11:34:09" maxSheetId="2" userName="Залецкая Ольга Геннадьевна" r:id="rId344">
    <sheetIdMap count="1">
      <sheetId val="1"/>
    </sheetIdMap>
  </header>
  <header guid="{0D5755D4-8848-492C-8987-82CF012D09AD}" dateTime="2018-05-07T11:34:25" maxSheetId="2" userName="Крыжановская Анна Александровна" r:id="rId345">
    <sheetIdMap count="1">
      <sheetId val="1"/>
    </sheetIdMap>
  </header>
  <header guid="{29FE5D0C-FEFE-40A6-A1A0-0DF378A26EC0}" dateTime="2018-05-07T11:45:34" maxSheetId="2" userName="Залецкая Ольга Геннадьевна" r:id="rId346" minRId="696" maxRId="706">
    <sheetIdMap count="1">
      <sheetId val="1"/>
    </sheetIdMap>
  </header>
  <header guid="{25274B39-1773-44A4-BB11-5873C10C3EF9}" dateTime="2018-05-07T11:56:35" maxSheetId="2" userName="Залецкая Ольга Геннадьевна" r:id="rId347" minRId="707" maxRId="715">
    <sheetIdMap count="1">
      <sheetId val="1"/>
    </sheetIdMap>
  </header>
  <header guid="{33B999D9-FF20-45DB-AC21-333EF1FCBBD7}" dateTime="2018-05-07T11:56:51" maxSheetId="2" userName="Залецкая Ольга Геннадьевна" r:id="rId348">
    <sheetIdMap count="1">
      <sheetId val="1"/>
    </sheetIdMap>
  </header>
  <header guid="{83A10F9D-F326-4CD6-9DE9-EC45E205CD81}" dateTime="2018-05-07T11:57:11" maxSheetId="2" userName="Залецкая Ольга Геннадьевна" r:id="rId349">
    <sheetIdMap count="1">
      <sheetId val="1"/>
    </sheetIdMap>
  </header>
  <header guid="{CF00B83A-E49D-4B84-A941-BBE023C27811}" dateTime="2018-05-07T13:07:24" maxSheetId="2" userName="Залецкая Ольга Геннадьевна" r:id="rId350" minRId="716" maxRId="720">
    <sheetIdMap count="1">
      <sheetId val="1"/>
    </sheetIdMap>
  </header>
  <header guid="{83A7D8CC-5CAD-4602-9BF3-4E307B458161}" dateTime="2018-05-07T13:58:53" maxSheetId="2" userName="Залецкая Ольга Геннадьевна" r:id="rId351" minRId="721">
    <sheetIdMap count="1">
      <sheetId val="1"/>
    </sheetIdMap>
  </header>
  <header guid="{C3534BB9-4D6B-4C54-8B00-F4FE50FCBFE2}" dateTime="2018-05-07T14:43:03" maxSheetId="2" userName="Залецкая Ольга Геннадьевна" r:id="rId352" minRId="723">
    <sheetIdMap count="1">
      <sheetId val="1"/>
    </sheetIdMap>
  </header>
  <header guid="{BEAF1CA8-5E68-4357-A498-372A7C727CF0}" dateTime="2018-05-07T14:54:55" maxSheetId="2" userName="Залецкая Ольга Геннадьевна" r:id="rId353">
    <sheetIdMap count="1">
      <sheetId val="1"/>
    </sheetIdMap>
  </header>
  <header guid="{498F6EF6-EAE3-43C0-AD53-DC8CB266505D}" dateTime="2018-05-07T15:48:25" maxSheetId="2" userName="Залецкая Ольга Геннадьевна" r:id="rId354" minRId="724" maxRId="726">
    <sheetIdMap count="1">
      <sheetId val="1"/>
    </sheetIdMap>
  </header>
  <header guid="{8E51A73D-3393-426B-B8F9-5BED7A5BA0CE}" dateTime="2018-05-07T15:54:12" maxSheetId="2" userName="Залецкая Ольга Геннадьевна" r:id="rId355">
    <sheetIdMap count="1">
      <sheetId val="1"/>
    </sheetIdMap>
  </header>
  <header guid="{E49D4D8A-FA60-437C-B425-B9AF7A3F559B}" dateTime="2018-05-07T16:13:53" maxSheetId="2" userName="Залецкая Ольга Геннадьевна" r:id="rId356" minRId="727">
    <sheetIdMap count="1">
      <sheetId val="1"/>
    </sheetIdMap>
  </header>
  <header guid="{AF18B090-D384-4E54-9179-981C0A88D0A0}" dateTime="2018-05-07T17:25:35" maxSheetId="2" userName="Залецкая Ольга Геннадьевна" r:id="rId357" minRId="728">
    <sheetIdMap count="1">
      <sheetId val="1"/>
    </sheetIdMap>
  </header>
  <header guid="{567DAE5C-64BE-438C-A88A-B3B34604E7B7}" dateTime="2018-05-07T18:06:46" maxSheetId="2" userName="Астахова Анна Владимировна" r:id="rId358" minRId="730">
    <sheetIdMap count="1">
      <sheetId val="1"/>
    </sheetIdMap>
  </header>
  <header guid="{AEFC6042-B510-4AD3-A887-92AF3BE897A4}" dateTime="2018-05-07T18:07:10" maxSheetId="2" userName="Астахова Анна Владимировна" r:id="rId359" minRId="731">
    <sheetIdMap count="1">
      <sheetId val="1"/>
    </sheetIdMap>
  </header>
  <header guid="{14139AB4-415E-4DD2-8D12-88ADEE3930B5}" dateTime="2018-05-07T18:07:58" maxSheetId="2" userName="Астахова Анна Владимировна" r:id="rId360" minRId="732">
    <sheetIdMap count="1">
      <sheetId val="1"/>
    </sheetIdMap>
  </header>
  <header guid="{3657C27A-BE0F-462C-AC58-8A19A64E3310}" dateTime="2018-05-07T18:08:39" maxSheetId="2" userName="Астахова Анна Владимировна" r:id="rId361" minRId="733">
    <sheetIdMap count="1">
      <sheetId val="1"/>
    </sheetIdMap>
  </header>
  <header guid="{33F1CF42-1BD7-43FC-B253-DC169A9DF642}" dateTime="2018-05-07T18:14:22" maxSheetId="2" userName="Астахова Анна Владимировна" r:id="rId362" minRId="734">
    <sheetIdMap count="1">
      <sheetId val="1"/>
    </sheetIdMap>
  </header>
  <header guid="{9D41E2A7-4294-47CA-BE08-09804A7DBDC1}" dateTime="2018-05-07T18:14:44" maxSheetId="2" userName="Астахова Анна Владимировна" r:id="rId363" minRId="735">
    <sheetIdMap count="1">
      <sheetId val="1"/>
    </sheetIdMap>
  </header>
  <header guid="{CD1978EF-02CA-49EF-AC04-B1EF03860A9F}" dateTime="2018-05-08T12:28:51" maxSheetId="2" userName="Рогожина Ольга Сергеевна" r:id="rId364" minRId="736" maxRId="919">
    <sheetIdMap count="1">
      <sheetId val="1"/>
    </sheetIdMap>
  </header>
  <header guid="{C7F10C80-BCF3-4056-B44B-B3001B2B5022}" dateTime="2018-05-08T13:40:28" maxSheetId="2" userName="Астахова Анна Владимировна" r:id="rId365" minRId="920">
    <sheetIdMap count="1">
      <sheetId val="1"/>
    </sheetIdMap>
  </header>
  <header guid="{0513B82E-3AFD-4B98-99CF-F59D95A37FDB}" dateTime="2018-05-08T13:44:18" maxSheetId="2" userName="Маганёва Екатерина Николаевна" r:id="rId366" minRId="921">
    <sheetIdMap count="1">
      <sheetId val="1"/>
    </sheetIdMap>
  </header>
  <header guid="{807249C1-76B6-42BD-9C1C-195C18AD0DD0}" dateTime="2018-05-08T14:05:49" maxSheetId="2" userName="Рогожина Ольга Сергеевна" r:id="rId367" minRId="925">
    <sheetIdMap count="1">
      <sheetId val="1"/>
    </sheetIdMap>
  </header>
  <header guid="{6A699844-EBF7-464A-9170-5962D78EB648}" dateTime="2018-05-08T14:08:50" maxSheetId="2" userName="Рогожина Ольга Сергеевна" r:id="rId368" minRId="926">
    <sheetIdMap count="1">
      <sheetId val="1"/>
    </sheetIdMap>
  </header>
  <header guid="{11024B93-8718-4353-A439-BD78F747E16E}" dateTime="2018-05-08T14:13:36" maxSheetId="2" userName="Залецкая Ольга Геннадьевна" r:id="rId369" minRId="931">
    <sheetIdMap count="1">
      <sheetId val="1"/>
    </sheetIdMap>
  </header>
  <header guid="{1202652A-79D9-433E-9427-4C4AD134AC99}" dateTime="2018-05-08T14:15:10" maxSheetId="2" userName="Залецкая Ольга Геннадьевна" r:id="rId370" minRId="932">
    <sheetIdMap count="1">
      <sheetId val="1"/>
    </sheetIdMap>
  </header>
  <header guid="{EFBC5C66-F1D5-4973-AF07-49ADEEA6B1AF}" dateTime="2018-05-08T14:20:05" maxSheetId="2" userName="Залецкая Ольга Геннадьевна" r:id="rId371" minRId="933">
    <sheetIdMap count="1">
      <sheetId val="1"/>
    </sheetIdMap>
  </header>
  <header guid="{CD28F928-C9DC-4DE4-958C-C1232E77C05A}" dateTime="2018-05-08T14:23:52" maxSheetId="2" userName="Перевощикова Анна Васильевна" r:id="rId372" minRId="934">
    <sheetIdMap count="1">
      <sheetId val="1"/>
    </sheetIdMap>
  </header>
  <header guid="{8B6D09D2-331C-44B9-89E7-304F9724254C}" dateTime="2018-05-08T14:24:19" maxSheetId="2" userName="Маганёва Екатерина Николаевна" r:id="rId373" minRId="935">
    <sheetIdMap count="1">
      <sheetId val="1"/>
    </sheetIdMap>
  </header>
  <header guid="{34007304-0100-49F1-AE74-FC7747BC47A4}" dateTime="2018-05-08T14:26:03" maxSheetId="2" userName="Крыжановская Анна Александровна" r:id="rId374" minRId="936">
    <sheetIdMap count="1">
      <sheetId val="1"/>
    </sheetIdMap>
  </header>
  <header guid="{774DA8B9-B2AC-42BA-B821-A03F1D77B960}" dateTime="2018-05-08T14:29:29" maxSheetId="2" userName="Залецкая Ольга Геннадьевна" r:id="rId375" minRId="937">
    <sheetIdMap count="1">
      <sheetId val="1"/>
    </sheetIdMap>
  </header>
  <header guid="{6AEF0489-44BE-4AF0-BD22-A15F115A7DED}" dateTime="2018-05-08T14:30:31" maxSheetId="2" userName="Шулепова Ольга Анатольевна" r:id="rId376" minRId="938" maxRId="939">
    <sheetIdMap count="1">
      <sheetId val="1"/>
    </sheetIdMap>
  </header>
  <header guid="{9F2089D6-3E21-4C2B-B93B-1CF844C6AC07}" dateTime="2018-05-08T14:30:48" maxSheetId="2" userName="Шулепова Ольга Анатольевна" r:id="rId377" minRId="944">
    <sheetIdMap count="1">
      <sheetId val="1"/>
    </sheetIdMap>
  </header>
  <header guid="{8FBF02DE-22BB-4035-A331-FD3E5D14BE62}" dateTime="2018-05-08T14:31:35" maxSheetId="2" userName="Шулепова Ольга Анатольевна" r:id="rId378" minRId="945">
    <sheetIdMap count="1">
      <sheetId val="1"/>
    </sheetIdMap>
  </header>
  <header guid="{42AD77CE-BC61-440F-88CD-CDE790E130B1}" dateTime="2018-05-08T14:32:51" maxSheetId="2" userName="Залецкая Ольга Геннадьевна" r:id="rId379" minRId="946">
    <sheetIdMap count="1">
      <sheetId val="1"/>
    </sheetIdMap>
  </header>
  <header guid="{531F2740-D28F-4058-8223-F7DE18200117}" dateTime="2018-05-08T14:33:17" maxSheetId="2" userName="Шулепова Ольга Анатольевна" r:id="rId380" minRId="947" maxRId="948">
    <sheetIdMap count="1">
      <sheetId val="1"/>
    </sheetIdMap>
  </header>
  <header guid="{D8B3B9FA-CF48-4CC9-B27F-D952DCE0840F}" dateTime="2018-05-08T14:33:47" maxSheetId="2" userName="Залецкая Ольга Геннадьевна" r:id="rId381">
    <sheetIdMap count="1">
      <sheetId val="1"/>
    </sheetIdMap>
  </header>
  <header guid="{F7C9BB52-CCEE-4F1F-B158-4B5451BA89E7}" dateTime="2018-05-08T14:34:31" maxSheetId="2" userName="Шулепова Ольга Анатольевна" r:id="rId382">
    <sheetIdMap count="1">
      <sheetId val="1"/>
    </sheetIdMap>
  </header>
  <header guid="{3694F309-A94F-4144-8A81-8D05FE4D4953}" dateTime="2018-05-08T14:35:02" maxSheetId="2" userName="Шулепова Ольга Анатольевна" r:id="rId383">
    <sheetIdMap count="1">
      <sheetId val="1"/>
    </sheetIdMap>
  </header>
  <header guid="{1182677D-6A36-4C4A-88FF-2BC55A9D58C2}" dateTime="2018-05-08T14:37:04" maxSheetId="2" userName="Шулепова Ольга Анатольевна" r:id="rId384" minRId="949">
    <sheetIdMap count="1">
      <sheetId val="1"/>
    </sheetIdMap>
  </header>
  <header guid="{59CC5CCF-8C35-4958-A994-772DBCCB2616}" dateTime="2018-05-08T14:41:32" maxSheetId="2" userName="Залецкая Ольга Геннадьевна" r:id="rId385" minRId="950">
    <sheetIdMap count="1">
      <sheetId val="1"/>
    </sheetIdMap>
  </header>
  <header guid="{C5519D2B-C857-4198-8E70-AAAED42BCCE0}" dateTime="2018-05-08T14:46:22" maxSheetId="2" userName="Шулепова Ольга Анатольевна" r:id="rId386" minRId="951">
    <sheetIdMap count="1">
      <sheetId val="1"/>
    </sheetIdMap>
  </header>
  <header guid="{790B952B-9F66-4A52-86C7-69764C301091}" dateTime="2018-05-08T14:50:16" maxSheetId="2" userName="Шулепова Ольга Анатольевна" r:id="rId387">
    <sheetIdMap count="1">
      <sheetId val="1"/>
    </sheetIdMap>
  </header>
  <header guid="{52097154-ADA9-4920-BC2D-5C3EAAED2056}" dateTime="2018-05-08T14:52:50" maxSheetId="2" userName="Шулепова Ольга Анатольевна" r:id="rId388">
    <sheetIdMap count="1">
      <sheetId val="1"/>
    </sheetIdMap>
  </header>
  <header guid="{CC16BA03-5680-45D5-A9DE-3C2930AA3EB0}" dateTime="2018-05-08T14:59:17" maxSheetId="2" userName="Шулепова Ольга Анатольевна" r:id="rId389" minRId="955" maxRId="960">
    <sheetIdMap count="1">
      <sheetId val="1"/>
    </sheetIdMap>
  </header>
  <header guid="{55580919-5750-4CBF-B09C-376E31349BB8}" dateTime="2018-05-08T15:14:16" maxSheetId="2" userName="Астахова Анна Владимировна" r:id="rId390" minRId="961">
    <sheetIdMap count="1">
      <sheetId val="1"/>
    </sheetIdMap>
  </header>
  <header guid="{E8B99063-5584-460A-A827-D3A874510ED7}" dateTime="2018-05-08T15:15:21" maxSheetId="2" userName="Астахова Анна Владимировна" r:id="rId391" minRId="965">
    <sheetIdMap count="1">
      <sheetId val="1"/>
    </sheetIdMap>
  </header>
  <header guid="{D22F8EDD-57B4-4E84-B3D8-ADBC4A362C6D}" dateTime="2018-05-08T15:16:51" maxSheetId="2" userName="Астахова Анна Владимировна" r:id="rId392" minRId="966">
    <sheetIdMap count="1">
      <sheetId val="1"/>
    </sheetIdMap>
  </header>
  <header guid="{BAE51089-02AC-4DC4-A79D-D7B61B8B3A1E}" dateTime="2018-05-08T15:52:50" maxSheetId="2" userName="Рогожина Ольга Сергеевна" r:id="rId393" minRId="967">
    <sheetIdMap count="1">
      <sheetId val="1"/>
    </sheetIdMap>
  </header>
  <header guid="{217D920B-E615-47A3-BA4D-FF6773B09504}" dateTime="2018-05-08T15:54:09" maxSheetId="2" userName="Рогожина Ольга Сергеевна" r:id="rId394" minRId="971" maxRId="972">
    <sheetIdMap count="1">
      <sheetId val="1"/>
    </sheetIdMap>
  </header>
  <header guid="{BC431282-20D4-40B9-ACCD-BF653A54A1BD}" dateTime="2018-05-08T15:56:27" maxSheetId="2" userName="Рогожина Ольга Сергеевна" r:id="rId395" minRId="973">
    <sheetIdMap count="1">
      <sheetId val="1"/>
    </sheetIdMap>
  </header>
  <header guid="{66A8843F-1E09-43AD-A173-94F2D5C6FA92}" dateTime="2018-05-08T16:12:29" maxSheetId="2" userName="Рогожина Ольга Сергеевна" r:id="rId396">
    <sheetIdMap count="1">
      <sheetId val="1"/>
    </sheetIdMap>
  </header>
  <header guid="{B23C6EBB-83B5-4355-85C7-B23A1A26D3F3}" dateTime="2018-05-10T08:37:49" maxSheetId="2" userName="Минакова Оксана Сергеевна" r:id="rId397" minRId="980">
    <sheetIdMap count="1">
      <sheetId val="1"/>
    </sheetIdMap>
  </header>
  <header guid="{EE474E13-0921-4314-B3EF-9832474C23BC}" dateTime="2018-05-10T08:38:59" maxSheetId="2" userName="Минакова Оксана Сергеевна" r:id="rId398" minRId="981">
    <sheetIdMap count="1">
      <sheetId val="1"/>
    </sheetIdMap>
  </header>
  <header guid="{76533B16-BF92-496A-9021-7ACECE71DEC1}" dateTime="2018-05-10T08:43:26" maxSheetId="2" userName="Минакова Оксана Сергеевна" r:id="rId399" minRId="982">
    <sheetIdMap count="1">
      <sheetId val="1"/>
    </sheetIdMap>
  </header>
  <header guid="{803F2ADE-55CF-44DA-AD8B-524C7D4C6950}" dateTime="2018-05-10T08:44:53" maxSheetId="2" userName="Минакова Оксана Сергеевна" r:id="rId400" minRId="983">
    <sheetIdMap count="1">
      <sheetId val="1"/>
    </sheetIdMap>
  </header>
  <header guid="{96D870CE-36B8-4180-853F-8A5B09C5B92A}" dateTime="2018-05-10T08:46:13" maxSheetId="2" userName="Минакова Оксана Сергеевна" r:id="rId401" minRId="984">
    <sheetIdMap count="1">
      <sheetId val="1"/>
    </sheetIdMap>
  </header>
  <header guid="{C4D85150-AD3E-4784-AB0E-F82CCD0B70D0}" dateTime="2018-05-10T08:56:35" maxSheetId="2" userName="Минакова Оксана Сергеевна" r:id="rId402" minRId="985">
    <sheetIdMap count="1">
      <sheetId val="1"/>
    </sheetIdMap>
  </header>
  <header guid="{2C8BDCF0-53F5-4D65-B68B-849418FD6633}" dateTime="2018-05-10T09:42:54" maxSheetId="2" userName="Шулепова Ольга Анатольевна" r:id="rId403" minRId="986">
    <sheetIdMap count="1">
      <sheetId val="1"/>
    </sheetIdMap>
  </header>
  <header guid="{DD2D20FD-4698-4327-929E-2CFB52C31925}" dateTime="2018-05-10T09:51:03" maxSheetId="2" userName="Шулепова Ольга Анатольевна" r:id="rId404" minRId="990">
    <sheetIdMap count="1">
      <sheetId val="1"/>
    </sheetIdMap>
  </header>
  <header guid="{4A252D4E-2ABD-4B9E-A76B-C549A5E12EB5}" dateTime="2018-05-17T13:33:40" maxSheetId="2" userName="Вершинина Мария Игоревна" r:id="rId40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9" start="0" length="0">
    <dxf>
      <font>
        <sz val="16"/>
        <color rgb="FFFF0000"/>
      </font>
    </dxf>
  </rfmt>
  <rcc rId="560" sId="1">
    <oc r="J49" t="inlineStr">
      <is>
        <r>
          <rPr>
            <u/>
            <sz val="16"/>
            <color rgb="FFFF0000"/>
            <rFont val="Times New Roman"/>
            <family val="2"/>
            <charset val="204"/>
          </rPr>
          <t>АГ:</t>
        </r>
        <r>
          <rPr>
            <sz val="16"/>
            <color rgb="FFFF0000"/>
            <rFont val="Times New Roman"/>
            <family val="2"/>
            <charset val="204"/>
          </rPr>
          <t xml:space="preserve">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cc rId="561" sId="1" odxf="1" dxf="1">
    <oc r="J37" t="inlineStr">
      <is>
        <r>
          <rPr>
            <u/>
            <sz val="16"/>
            <color rgb="FFFF0000"/>
            <rFont val="Times New Roman"/>
            <family val="2"/>
            <charset val="204"/>
          </rPr>
          <t xml:space="preserve">АГ: </t>
        </r>
        <r>
          <rPr>
            <sz val="16"/>
            <color rgb="FFFF0000"/>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73 772,2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73 772,2 рублей.                                             
</t>
        </r>
        <r>
          <rPr>
            <u/>
            <sz val="20"/>
            <rFont val="Times New Roman"/>
            <family val="1"/>
            <charset val="204"/>
          </rPr>
          <t/>
        </r>
      </is>
    </nc>
    <odxf>
      <font>
        <sz val="16"/>
        <color rgb="FFFF0000"/>
      </font>
    </odxf>
    <ndxf>
      <font>
        <sz val="16"/>
        <color rgb="FFFF0000"/>
      </font>
    </ndxf>
  </rcc>
  <rcv guid="{D95852A1-B0FC-4AC5-B62B-5CCBE05B0D15}" action="delete"/>
  <rdn rId="0" localSheetId="1" customView="1" name="Z_D95852A1_B0FC_4AC5_B62B_5CCBE05B0D15_.wvu.FilterData" hidden="1" oldHidden="1">
    <formula>'на 01.03.2018'!$A$7:$J$397</formula>
    <oldFormula>'на 01.03.2018'!$A$7:$J$397</oldFormula>
  </rdn>
  <rcv guid="{D95852A1-B0FC-4AC5-B62B-5CCBE05B0D15}"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9"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rcc>
  <rcv guid="{CA384592-0CFD-4322-A4EB-34EC04693944}" action="delete"/>
  <rdn rId="0" localSheetId="1" customView="1" name="Z_CA384592_0CFD_4322_A4EB_34EC04693944_.wvu.PrintArea" hidden="1" oldHidden="1">
    <formula>'на 01.03.2018'!$A$1:$J$195</formula>
    <oldFormula>'на 01.03.2018'!$A$1:$J$195</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01.03.2018'!$A$7:$J$397</formula>
    <oldFormula>'на 01.03.2018'!$A$7:$J$397</oldFormula>
  </rdn>
  <rcv guid="{CA384592-0CFD-4322-A4EB-34EC0469394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3" sId="1">
    <oc r="F33">
      <f>E33/D33</f>
    </oc>
    <nc r="F33"/>
  </rcc>
  <rcc rId="584" sId="1">
    <oc r="H33">
      <f>G33/D33</f>
    </oc>
    <nc r="H33"/>
  </rcc>
  <rcc rId="585"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cv guid="{CA384592-0CFD-4322-A4EB-34EC04693944}" action="delete"/>
  <rdn rId="0" localSheetId="1" customView="1" name="Z_CA384592_0CFD_4322_A4EB_34EC04693944_.wvu.PrintArea" hidden="1" oldHidden="1">
    <formula>'на 01.03.2018'!$A$1:$J$195</formula>
    <oldFormula>'на 01.03.2018'!$A$1:$J$195</oldFormula>
  </rdn>
  <rdn rId="0" localSheetId="1" customView="1" name="Z_CA384592_0CFD_4322_A4EB_34EC04693944_.wvu.PrintTitles" hidden="1" oldHidden="1">
    <formula>'на 01.03.2018'!$5:$8</formula>
    <oldFormula>'на 01.03.2018'!$5:$8</oldFormula>
  </rdn>
  <rdn rId="0" localSheetId="1" customView="1" name="Z_CA384592_0CFD_4322_A4EB_34EC04693944_.wvu.FilterData" hidden="1" oldHidden="1">
    <formula>'на 01.03.2018'!$A$7:$J$397</formula>
    <oldFormula>'на 01.03.2018'!$A$7:$J$397</oldFormula>
  </rdn>
  <rcv guid="{CA384592-0CFD-4322-A4EB-34EC04693944}"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9" sId="1" numFmtId="4">
    <oc r="D82">
      <v>181231.3</v>
    </oc>
    <nc r="D82">
      <v>121231.3</v>
    </nc>
  </rcc>
  <rfmt sheetId="1" sqref="A80:I85" start="0" length="2147483647">
    <dxf>
      <font>
        <color auto="1"/>
      </font>
    </dxf>
  </rfmt>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3" sId="1" quotePrefix="1">
    <oc r="E5" t="inlineStr">
      <is>
        <t>на 01.04.2018</t>
      </is>
    </oc>
    <nc r="E5" t="inlineStr">
      <is>
        <t>на 01.05.2018</t>
      </is>
    </nc>
  </rcc>
  <rfmt sheetId="1" sqref="A9:J193" start="0" length="2147483647">
    <dxf>
      <font>
        <color rgb="FFFF0000"/>
      </font>
    </dxf>
  </rfmt>
  <rdn rId="0" localSheetId="1" customView="1" name="Z_CCF533A2_322B_40E2_88B2_065E6D1D35B4_.wvu.Cols" hidden="1" oldHidden="1">
    <oldFormula>'на 01.03.2018'!#REF!</oldFormula>
  </rdn>
  <rcv guid="{CCF533A2-322B-40E2-88B2-065E6D1D35B4}" action="delete"/>
  <rdn rId="0" localSheetId="1" customView="1" name="Z_CCF533A2_322B_40E2_88B2_065E6D1D35B4_.wvu.PrintArea" hidden="1" oldHidden="1">
    <formula>'на 01.03.2018'!$A$1:$J$193</formula>
    <oldFormula>'на 01.03.2018'!$A$1:$J$193</oldFormula>
  </rdn>
  <rdn rId="0" localSheetId="1" customView="1" name="Z_CCF533A2_322B_40E2_88B2_065E6D1D35B4_.wvu.PrintTitles" hidden="1" oldHidden="1">
    <formula>'на 01.03.2018'!$5:$8</formula>
    <oldFormula>'на 01.03.2018'!$5:$8</oldFormula>
  </rdn>
  <rdn rId="0" localSheetId="1" customView="1" name="Z_CCF533A2_322B_40E2_88B2_065E6D1D35B4_.wvu.FilterData" hidden="1" oldHidden="1">
    <formula>'на 01.03.2018'!$A$7:$J$397</formula>
    <oldFormula>'на 01.03.2018'!$A$7:$J$397</oldFormula>
  </rdn>
  <rcv guid="{CCF533A2-322B-40E2-88B2-065E6D1D35B4}"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H20" start="0" length="2147483647">
    <dxf>
      <font>
        <color auto="1"/>
      </font>
    </dxf>
  </rfmt>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H20" start="0" length="2147483647">
    <dxf>
      <font/>
    </dxf>
  </rfmt>
  <rfmt sheetId="1" sqref="A15:A20" start="0" length="2147483647">
    <dxf>
      <font>
        <color auto="1"/>
      </font>
    </dxf>
  </rfmt>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I60" start="0" length="2147483647">
    <dxf>
      <font>
        <color auto="1"/>
      </font>
    </dxf>
  </rfmt>
  <rcc rId="538" sId="1" numFmtId="4">
    <oc r="G57">
      <v>1247.97</v>
    </oc>
    <nc r="G57">
      <v>1582.38</v>
    </nc>
  </rcc>
  <rfmt sheetId="1" sqref="I55:I58" start="0" length="2147483647">
    <dxf>
      <font>
        <color rgb="FFFF0000"/>
      </font>
    </dxf>
  </rfmt>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0:H146" start="0" length="2147483647">
    <dxf>
      <font>
        <color auto="1"/>
      </font>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6:H146" start="0" length="2147483647">
    <dxf>
      <font>
        <color rgb="FFFF0000"/>
      </font>
    </dxf>
  </rfmt>
  <rcc rId="539" sId="1" numFmtId="4">
    <oc r="G144">
      <v>0</v>
    </oc>
    <nc r="G144">
      <v>214.87</v>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H165" start="0" length="2147483647">
    <dxf>
      <font>
        <color auto="1"/>
      </font>
    </dxf>
  </rfmt>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3:H178" start="0" length="2147483647">
    <dxf>
      <font>
        <color auto="1"/>
      </font>
    </dxf>
  </rfmt>
  <rcc rId="540" sId="1" numFmtId="4">
    <oc r="G175">
      <v>0</v>
    </oc>
    <nc r="G175">
      <v>163705.74</v>
    </nc>
  </rcc>
  <rcc rId="541" sId="1" numFmtId="4">
    <oc r="G176">
      <v>0</v>
    </oc>
    <nc r="G176">
      <v>10135.4</v>
    </nc>
  </rcc>
  <rcc rId="542" sId="1" numFmtId="4">
    <oc r="E175">
      <v>0</v>
    </oc>
    <nc r="E175">
      <v>163705.74</v>
    </nc>
  </rcc>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3" sId="1" numFmtId="4">
    <oc r="I57">
      <v>1797</v>
    </oc>
    <nc r="I57">
      <f>727</f>
    </nc>
  </rcc>
  <rcc rId="544" sId="1" odxf="1" dxf="1">
    <oc r="J55" t="inlineStr">
      <is>
        <r>
          <rPr>
            <u/>
            <sz val="16"/>
            <color rgb="FFFF0000"/>
            <rFont val="Times New Roman"/>
            <family val="2"/>
            <charset val="204"/>
          </rPr>
          <t xml:space="preserve">КУИ: </t>
        </r>
        <r>
          <rPr>
            <sz val="16"/>
            <color rgb="FFFF0000"/>
            <rFont val="Times New Roman"/>
            <family val="2"/>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u/>
            <sz val="16"/>
            <color rgb="FFFF0000"/>
            <rFont val="Times New Roman"/>
            <family val="2"/>
            <charset val="204"/>
          </rPr>
          <t>АГ</t>
        </r>
        <r>
          <rPr>
            <sz val="16"/>
            <color rgb="FFFF0000"/>
            <rFont val="Times New Roman"/>
            <family val="2"/>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u/>
            <sz val="16"/>
            <color rgb="FFFF0000"/>
            <rFont val="Times New Roman"/>
            <family val="2"/>
            <charset val="204"/>
          </rPr>
          <t>АГ</t>
        </r>
        <r>
          <rPr>
            <sz val="16"/>
            <color rgb="FFFF0000"/>
            <rFont val="Times New Roman"/>
            <family val="2"/>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nc>
    <odxf>
      <font>
        <sz val="16"/>
        <color rgb="FFFF0000"/>
      </font>
    </odxf>
    <ndxf>
      <font>
        <sz val="16"/>
        <color rgb="FFFF0000"/>
      </font>
    </ndxf>
  </rcc>
  <rfmt sheetId="1" sqref="I15:I17" start="0" length="2147483647">
    <dxf>
      <font>
        <color auto="1"/>
      </font>
    </dxf>
  </rfmt>
  <rcc rId="545" sId="1" odxf="1" dxf="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направлены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Освоение средств планируется до конца 2018 года.</t>
        </r>
      </is>
    </nc>
    <odxf>
      <font>
        <sz val="16"/>
        <color rgb="FFFF0000"/>
      </font>
    </odxf>
    <ndxf>
      <font>
        <sz val="16"/>
        <color auto="1"/>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0" sId="1" numFmtId="4">
    <oc r="I82">
      <v>181231.3</v>
    </oc>
    <nc r="I82">
      <v>121231.3</v>
    </nc>
  </rcc>
  <rcc rId="591" sId="1" odxf="1" dxf="1">
    <oc r="J80" t="inlineStr">
      <is>
        <t>Размещение заявок на проведение аукционов по приобретению жилых помещений для участников программы, согласно плана-графика, состоится в апреле 2018 года (41 - 1 комн.кв., 20 - 2 комн.кв, 6-3 комн.кв, 2 - 4 комн.кв., на сумму 203 549,64 тыс.руб.)</t>
      </is>
    </oc>
    <nc r="J80" t="inlineStr">
      <is>
        <t>Размещение заявок на проведение аукционов по приобретению жилых помещений для участников программы, согласно плану-графику, состоится в мае 2018 года (20 - 1 комн.квартир, 16 - 2-х комнт.квартир)</t>
      </is>
    </nc>
    <ndxf>
      <font>
        <sz val="16"/>
        <color auto="1"/>
      </font>
    </ndxf>
  </rcc>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6"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color rgb="FFFF0000"/>
            <rFont val="Times New Roman"/>
            <family val="2"/>
            <charset val="204"/>
          </rPr>
          <t>ДГХ:</t>
        </r>
        <r>
          <rPr>
            <sz val="16"/>
            <color rgb="FFFF0000"/>
            <rFont val="Times New Roman"/>
            <family val="2"/>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Оказаны услуги по проверке смет по первым трем адресам на сумму 21,0 тыс.руб. Расходы на выполнение ремонтных работ запланированы на  3 квартал 2018 года.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7" sId="1">
    <oc r="I57">
      <f>727</f>
    </oc>
    <nc r="I57">
      <f>727+1070</f>
    </nc>
  </rcc>
  <rfmt sheetId="1" sqref="I55:I57" start="0" length="2147483647">
    <dxf>
      <font>
        <color auto="1"/>
      </font>
    </dxf>
  </rfmt>
  <rcc rId="548" sId="1">
    <oc r="J55" t="inlineStr">
      <is>
        <r>
          <rPr>
            <u/>
            <sz val="16"/>
            <rFont val="Times New Roman"/>
            <family val="1"/>
            <charset val="204"/>
          </rPr>
          <t xml:space="preserve">КУИ: </t>
        </r>
        <r>
          <rPr>
            <sz val="16"/>
            <rFont val="Times New Roman"/>
            <family val="1"/>
            <charset val="204"/>
          </rPr>
          <t>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268 голова. 
</t>
        </r>
        <r>
          <rPr>
            <u/>
            <sz val="16"/>
            <color rgb="FFFF0000"/>
            <rFont val="Times New Roman"/>
            <family val="2"/>
            <charset val="204"/>
          </rPr>
          <t>АГ</t>
        </r>
        <r>
          <rPr>
            <sz val="16"/>
            <color rgb="FFFF0000"/>
            <rFont val="Times New Roman"/>
            <family val="2"/>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головы. 
</t>
        </r>
        <r>
          <rPr>
            <u/>
            <sz val="16"/>
            <rFont val="Times New Roman"/>
            <family val="1"/>
            <charset val="204"/>
          </rPr>
          <t>АГ</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73:I176" start="0" length="2147483647">
    <dxf>
      <font>
        <color auto="1"/>
      </font>
    </dxf>
  </rfmt>
  <rcc rId="549" sId="1" odxf="1" dxf="1">
    <oc r="J173" t="inlineStr">
      <is>
        <r>
          <rPr>
            <u/>
            <sz val="16"/>
            <color rgb="FFFF0000"/>
            <rFont val="Times New Roman"/>
            <family val="2"/>
            <charset val="204"/>
          </rPr>
          <t>ДГХ</t>
        </r>
        <r>
          <rPr>
            <sz val="16"/>
            <color rgb="FFFF0000"/>
            <rFont val="Times New Roman"/>
            <family val="2"/>
            <charset val="204"/>
          </rPr>
          <t xml:space="preserve">: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Расходы запланированы на 3, 4 кварталы 2018 года.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is>
    </oc>
    <n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Расходы запланированы на 3, 4 кварталы 2018 года.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
Расходы запланированы на 3, 4 кварталы 2018 года.
1 938,76487 тыс.руб. - экономия в результате уточнения начальной максимальной цены контракта.
4,02578 тыс.руб. - экономия в результате уточнения стоимости работ.</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is>
    </nc>
    <odxf>
      <font>
        <sz val="16"/>
        <color rgb="FFFF0000"/>
      </font>
    </odxf>
    <ndxf>
      <font>
        <sz val="16"/>
        <color rgb="FFFF0000"/>
      </font>
    </ndxf>
  </rcc>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0" sId="1">
    <o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рублей, в том числе 368 367,5 рублей за счет средств окружного бюджета, 19 389,5 рублей за счет средств местного бюджета. Расходы запланированы на 3, 4 кварталы 2018 года.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
Расходы запланированы на 3, 4 кварталы 2018 года.
1 938,76487 тыс.руб. - экономия в результате уточнения начальной максимальной цены контракта.
4,02578 тыс.руб. - экономия в результате уточнения стоимости работ.</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is>
    </oc>
    <n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тыс.рублей, в том числе 368 367,5 тыс. рублей за счет средств окружного бюджета, 19 389,5тыс. рублей за счет средств местного бюджета. Расходы запланированы на 3, 4 кварталы 2018 года.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
Расходы запланированы на 3, 4 кварталы 2018 года.
1 938,76487 тыс.руб. - экономия в результате уточнения начальной максимальной цены контракта.
4,02578 тыс.руб. - экономия в результате уточнения стоимости работ.</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is>
    </nc>
  </rcc>
  <rcv guid="{CCF533A2-322B-40E2-88B2-065E6D1D35B4}" action="delete"/>
  <rdn rId="0" localSheetId="1" customView="1" name="Z_CCF533A2_322B_40E2_88B2_065E6D1D35B4_.wvu.PrintArea" hidden="1" oldHidden="1">
    <formula>'на 01.03.2018'!$A$1:$J$193</formula>
    <oldFormula>'на 01.03.2018'!$A$1:$J$193</oldFormula>
  </rdn>
  <rdn rId="0" localSheetId="1" customView="1" name="Z_CCF533A2_322B_40E2_88B2_065E6D1D35B4_.wvu.PrintTitles" hidden="1" oldHidden="1">
    <formula>'на 01.03.2018'!$5:$8</formula>
    <oldFormula>'на 01.03.2018'!$5:$8</oldFormula>
  </rdn>
  <rdn rId="0" localSheetId="1" customView="1" name="Z_CCF533A2_322B_40E2_88B2_065E6D1D35B4_.wvu.FilterData" hidden="1" oldHidden="1">
    <formula>'на 01.03.2018'!$A$7:$J$397</formula>
    <oldFormula>'на 01.03.2018'!$A$7:$J$397</oldFormula>
  </rdn>
  <rcv guid="{CCF533A2-322B-40E2-88B2-065E6D1D35B4}" action="add"/>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4" sId="1">
    <o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головы. 
</t>
        </r>
        <r>
          <rPr>
            <u/>
            <sz val="16"/>
            <rFont val="Times New Roman"/>
            <family val="1"/>
            <charset val="204"/>
          </rPr>
          <t>АГ</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rFont val="Times New Roman"/>
            <family val="1"/>
            <charset val="204"/>
          </rPr>
          <t>АГ</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2:I144" start="0" length="2147483647">
    <dxf>
      <font>
        <color auto="1"/>
      </font>
    </dxf>
  </rfmt>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46:I146" start="0" length="2147483647">
    <dxf>
      <font>
        <color auto="1"/>
      </font>
    </dxf>
  </rfmt>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0:I141" start="0" length="2147483647">
    <dxf>
      <font>
        <color auto="1"/>
      </font>
    </dxf>
  </rfmt>
  <rcc rId="555" sId="1" odxf="1" dxf="1">
    <oc r="J140" t="inlineStr">
      <is>
        <r>
          <rPr>
            <u/>
            <sz val="16"/>
            <color rgb="FFFF0000"/>
            <rFont val="Times New Roman"/>
            <family val="2"/>
            <charset val="204"/>
          </rPr>
          <t xml:space="preserve">ДГХ: 
</t>
        </r>
        <r>
          <rPr>
            <sz val="16"/>
            <color rgb="FFFF0000"/>
            <rFont val="Times New Roman"/>
            <family val="2"/>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
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color rgb="FFFF0000"/>
            <rFont val="Times New Roman"/>
            <family val="2"/>
            <charset val="204"/>
          </rPr>
          <t xml:space="preserve">
 УППЭК</t>
        </r>
        <r>
          <rPr>
            <sz val="16"/>
            <color rgb="FFFF0000"/>
            <rFont val="Times New Roman"/>
            <family val="2"/>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2"/>
            <charset val="204"/>
          </rPr>
          <t xml:space="preserve">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color rgb="FFFF0000"/>
            <rFont val="Times New Roman"/>
            <family val="2"/>
            <charset val="204"/>
          </rPr>
          <t xml:space="preserve">
 УППЭК</t>
        </r>
        <r>
          <rPr>
            <sz val="16"/>
            <color rgb="FFFF0000"/>
            <rFont val="Times New Roman"/>
            <family val="2"/>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nc>
    <odxf>
      <font>
        <sz val="16"/>
        <color rgb="FFFF0000"/>
      </font>
    </odxf>
    <ndxf>
      <font>
        <sz val="16"/>
        <color rgb="FFFF0000"/>
      </font>
    </ndxf>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6" sId="1">
    <o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2) Расходы на предоставление субсидий на возмещение части затрат на уплату процентов по привлекаемым заемным средствам на оплату задолженности за энергоресурсы,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в жилищном фонде,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связи с изменениями условий программы, на основании заключенного соглашения от 28.03.2018 № 3-Согл 2018 предложены к исключению на апрельской Думе города.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2"/>
            <charset val="204"/>
          </rPr>
          <t xml:space="preserve">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Заявка  размещена на сайте  АЦК "МЗ" в ЕИС 19.02.2018, дата проведения аукциона - 05.03.2018, заключение МК - март, оплата работ - 3 квартал 2018 года. (ДГХ)
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апрель 2018, заключение МК – май,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5)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в стадии заключения. Расходы запланированы на 3, 4 кварталы 2018 года.
</t>
        </r>
        <r>
          <rPr>
            <u/>
            <sz val="16"/>
            <color rgb="FFFF0000"/>
            <rFont val="Times New Roman"/>
            <family val="2"/>
            <charset val="204"/>
          </rPr>
          <t xml:space="preserve">ДАиГ: </t>
        </r>
        <r>
          <rPr>
            <sz val="16"/>
            <color rgb="FFFF0000"/>
            <rFont val="Times New Roman"/>
            <family val="2"/>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t>
        </r>
        <r>
          <rPr>
            <u/>
            <sz val="16"/>
            <color rgb="FFFF0000"/>
            <rFont val="Times New Roman"/>
            <family val="2"/>
            <charset val="204"/>
          </rPr>
          <t xml:space="preserve">
 УППЭК</t>
        </r>
        <r>
          <rPr>
            <sz val="16"/>
            <color rgb="FFFF0000"/>
            <rFont val="Times New Roman"/>
            <family val="2"/>
            <charset val="204"/>
          </rPr>
          <t>: в 2018 году планируется благоустройство объекта  "Сквер в мкр-не 31". Средства  будут освоены в течение  года.</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 Аукционная документация направлена повторно на согласование  в УО - 06.04.2018.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cv guid="{CCF533A2-322B-40E2-88B2-065E6D1D35B4}" action="delete"/>
  <rdn rId="0" localSheetId="1" customView="1" name="Z_CCF533A2_322B_40E2_88B2_065E6D1D35B4_.wvu.PrintArea" hidden="1" oldHidden="1">
    <formula>'на 01.03.2018'!$A$1:$J$193</formula>
    <oldFormula>'на 01.03.2018'!$A$1:$J$193</oldFormula>
  </rdn>
  <rdn rId="0" localSheetId="1" customView="1" name="Z_CCF533A2_322B_40E2_88B2_065E6D1D35B4_.wvu.PrintTitles" hidden="1" oldHidden="1">
    <formula>'на 01.03.2018'!$5:$8</formula>
    <oldFormula>'на 01.03.2018'!$5:$8</oldFormula>
  </rdn>
  <rdn rId="0" localSheetId="1" customView="1" name="Z_CCF533A2_322B_40E2_88B2_065E6D1D35B4_.wvu.FilterData" hidden="1" oldHidden="1">
    <formula>'на 01.03.2018'!$A$7:$J$397</formula>
    <oldFormula>'на 01.03.2018'!$A$7:$J$397</oldFormula>
  </rdn>
  <rcv guid="{CCF533A2-322B-40E2-88B2-065E6D1D35B4}" action="add"/>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B23" start="0" length="2147483647">
    <dxf>
      <font>
        <color auto="1"/>
      </font>
    </dxf>
  </rfmt>
  <rcc rId="607"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t>
        </r>
        <r>
          <rPr>
            <sz val="16"/>
            <color rgb="FFFF0000"/>
            <rFont val="Times New Roman"/>
            <family val="1"/>
            <charset val="204"/>
          </rPr>
          <t>11.</t>
        </r>
      </is>
    </nc>
  </rcc>
  <rcv guid="{3EEA7E1A-5F2B-4408-A34C-1F0223B5B245}" action="delete"/>
  <rdn rId="0" localSheetId="1" customView="1" name="Z_3EEA7E1A_5F2B_4408_A34C_1F0223B5B245_.wvu.PrintArea" hidden="1" oldHidden="1">
    <formula>'на 01.03.2018'!$A$1:$J$196</formula>
    <oldFormula>'на 01.03.2018'!$A$1:$J$196</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01.03.2018'!$A$7:$J$397</formula>
    <oldFormula>'на 01.03.2018'!$A$7:$J$397</oldFormula>
  </rdn>
  <rcv guid="{3EEA7E1A-5F2B-4408-A34C-1F0223B5B24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2"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5:B26" start="0" length="2147483647">
    <dxf>
      <font>
        <color auto="1"/>
      </font>
    </dxf>
  </rfmt>
  <rfmt sheetId="1" sqref="B24" start="0" length="2147483647">
    <dxf>
      <font>
        <color auto="1"/>
      </font>
    </dxf>
  </rfmt>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7:B28" start="0" length="2147483647">
    <dxf>
      <font>
        <color auto="1"/>
      </font>
    </dxf>
  </rfmt>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1" sId="1" numFmtId="4">
    <oc r="C26">
      <v>82072.02</v>
    </oc>
    <nc r="C26">
      <v>90515.28</v>
    </nc>
  </rcc>
  <rcc rId="612" sId="1" numFmtId="4">
    <oc r="D26">
      <v>82072.02</v>
    </oc>
    <nc r="D26">
      <v>90515.28</v>
    </nc>
  </rcc>
  <rcc rId="613" sId="1" numFmtId="4">
    <oc r="G26">
      <v>13728.67</v>
    </oc>
    <nc r="G26">
      <v>20072.669999999998</v>
    </nc>
  </rcc>
  <rfmt sheetId="1" sqref="C26:I26" start="0" length="2147483647">
    <dxf>
      <font>
        <color auto="1"/>
      </font>
    </dxf>
  </rfmt>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01.03.2018'!$A$1:$J$196</formula>
    <oldFormula>'на 01.03.2018'!$A$1:$J$196</oldFormula>
  </rdn>
  <rdn rId="0" localSheetId="1" customView="1" name="Z_3EEA7E1A_5F2B_4408_A34C_1F0223B5B245_.wvu.PrintTitles" hidden="1" oldHidden="1">
    <formula>'на 01.03.2018'!$5:$8</formula>
    <oldFormula>'на 01.03.2018'!$5:$8</oldFormula>
  </rdn>
  <rdn rId="0" localSheetId="1" customView="1" name="Z_3EEA7E1A_5F2B_4408_A34C_1F0223B5B245_.wvu.FilterData" hidden="1" oldHidden="1">
    <formula>'на 01.03.2018'!$A$7:$J$397</formula>
    <oldFormula>'на 01.03.2018'!$A$7:$J$397</oldFormula>
  </rdn>
  <rcv guid="{3EEA7E1A-5F2B-4408-A34C-1F0223B5B245}"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617" sheetId="1" oldName="[отчет по госпрограммам на 01.05.2018.xlsx]на 01.03.2018" newName="[отчет по госпрограммам на 01.05.2018.xlsx]на 01.05.2018"/>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8" sId="1">
    <oc r="J98" t="inlineStr">
      <is>
        <t>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В марте принято работ на сумму 17 509,6 тыс. руб. Средства местного бюджета оплачены. Оплата за счет средств окружного бюджета в размере 13 132,2 тыс. руб. будет произведена в следующем отчетном периоде.</t>
      </is>
    </oc>
    <nc r="J98" t="inlineStr">
      <is>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Общая готовность по объекту - 30,8%, по сетям - 53,5% </t>
      </is>
    </nc>
  </rcc>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98:J103" start="0" length="2147483647">
    <dxf>
      <font>
        <color auto="1"/>
      </font>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6" start="0" length="2147483647">
    <dxf>
      <font>
        <color rgb="FFFF0000"/>
      </font>
    </dxf>
  </rfmt>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2" sId="1">
    <o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t>
        </r>
        <r>
          <rPr>
            <sz val="16"/>
            <color rgb="FFFF0000"/>
            <rFont val="Times New Roman"/>
            <family val="1"/>
            <charset val="204"/>
          </rPr>
          <t>11.</t>
        </r>
      </is>
    </oc>
    <nc r="B21" t="inlineStr">
      <is>
        <r>
          <t xml:space="preserve">Государственная программа «Развитие образования в Ханты-Мансийском автономном округе – Югре на 2018-2025 годы и на период до 2030 года»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6. Субсидии на дополнительное финансовое обеспечение мероприятий по организации питания обучающихся;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
9. Субсидии на строительство и реконструкцию дошкольных образовательных и общеобразовательных организаций;
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
</t>
        </r>
        <r>
          <rPr>
            <sz val="16"/>
            <color rgb="FFFF0000"/>
            <rFont val="Times New Roman"/>
            <family val="1"/>
            <charset val="204"/>
          </rPr>
          <t>11.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3" sId="1" numFmtId="4">
    <oc r="C89">
      <v>0</v>
    </oc>
    <nc r="C89">
      <v>267.62</v>
    </nc>
  </rcc>
  <rcc rId="594" sId="1" numFmtId="4">
    <oc r="D89">
      <v>0</v>
    </oc>
    <nc r="D89">
      <v>267.62</v>
    </nc>
  </rcc>
  <rcc rId="595" sId="1" numFmtId="4">
    <nc r="I89">
      <v>267.62</v>
    </nc>
  </rcc>
  <rcc rId="596" sId="1">
    <oc r="J86" t="inlineStr">
      <is>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 Доля софинансирования местного бюджета будет вынесена на рассмотрение  бюджетной  комиссии, которая состоится в июне 2018 года.</t>
      </is>
    </oc>
    <nc r="J86" t="inlineStr">
      <is>
        <t>Размещение закупки на выполнение работ по  подготовке изменений в проект межевания и проект планировки территории улично - дорожной сети города Сургута в части "красных" линий запланировано на III квартал 2018года</t>
      </is>
    </nc>
  </rcc>
  <rfmt sheetId="1" sqref="A86:J91" start="0" length="2147483647">
    <dxf>
      <font>
        <color auto="1"/>
      </font>
    </dxf>
  </rfmt>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B23" start="0" length="2147483647">
    <dxf>
      <font>
        <color auto="1"/>
      </font>
    </dxf>
  </rfmt>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6" sId="1" numFmtId="4">
    <oc r="C25">
      <v>9825389.4000000004</v>
    </oc>
    <nc r="C25">
      <v>9985786.3000000007</v>
    </nc>
  </rcc>
  <rcc rId="627" sId="1" numFmtId="4">
    <oc r="D25">
      <f>10045012.7+160421.9</f>
    </oc>
    <nc r="D25">
      <v>10205434.6</v>
    </nc>
  </rcc>
  <rcc rId="628" sId="1" numFmtId="4">
    <oc r="G25">
      <v>1309167.4099999999</v>
    </oc>
    <nc r="G25">
      <v>2107119.65</v>
    </nc>
  </rcc>
  <rcc rId="629" sId="1" numFmtId="4">
    <oc r="E25">
      <v>1394173.4</v>
    </oc>
    <nc r="E25">
      <v>2127192.3199999998</v>
    </nc>
  </rcc>
  <rfmt sheetId="1" sqref="C25:H25" start="0" length="2147483647">
    <dxf>
      <font>
        <color auto="1"/>
      </font>
    </dxf>
  </rfmt>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0" sId="1" numFmtId="4">
    <nc r="C27">
      <v>8443.26</v>
    </nc>
  </rcc>
  <rcc rId="631" sId="1" numFmtId="4">
    <nc r="D27">
      <v>8443.26</v>
    </nc>
  </rcc>
  <rcc rId="632" sId="1" numFmtId="4">
    <nc r="I27">
      <v>8443.26</v>
    </nc>
  </rcc>
  <rfmt sheetId="1" sqref="C27:I27" start="0" length="2147483647">
    <dxf>
      <font>
        <color auto="1"/>
      </font>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3" sId="1" odxf="1" dxf="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odxf>
      <font>
        <sz val="16"/>
        <color rgb="FFFF0000"/>
      </font>
    </odxf>
    <ndxf>
      <font>
        <sz val="16"/>
        <color rgb="FFFF0000"/>
      </font>
    </ndxf>
  </rc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0"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rcc>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1" sId="1" numFmtId="4">
    <oc r="E40">
      <v>31234.86</v>
    </oc>
    <nc r="E40">
      <v>45234.85</v>
    </nc>
  </rcc>
  <rfmt sheetId="1" sqref="E40" start="0" length="2147483647">
    <dxf>
      <font>
        <color auto="1"/>
      </font>
    </dxf>
  </rfmt>
  <rcc rId="642" sId="1" numFmtId="4">
    <oc r="E39">
      <v>31234.86</v>
    </oc>
    <nc r="E39">
      <v>53704.78</v>
    </nc>
  </rcc>
  <rfmt sheetId="1" sqref="E39" start="0" length="2147483647">
    <dxf>
      <font>
        <color auto="1"/>
      </font>
    </dxf>
  </rfmt>
  <rfmt sheetId="1" sqref="E37:F40" start="0" length="2147483647">
    <dxf>
      <font>
        <color auto="1"/>
      </font>
    </dxf>
  </rfmt>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3" sId="1" numFmtId="4">
    <oc r="C27">
      <v>8443.26</v>
    </oc>
    <nc r="C27"/>
  </rcc>
  <rcc rId="644" sId="1" numFmtId="4">
    <oc r="D27">
      <v>8443.26</v>
    </oc>
    <nc r="D27"/>
  </rcc>
  <rcc rId="645" sId="1" numFmtId="4">
    <oc r="I27">
      <v>8443.26</v>
    </oc>
    <nc r="I27"/>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6"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73 772,2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t>
        </r>
        <r>
          <rPr>
            <sz val="16"/>
            <color rgb="FFFF0000"/>
            <rFont val="Times New Roman"/>
            <family val="2"/>
            <charset val="204"/>
          </rPr>
          <t xml:space="preserve">73 772,2 рублей.                                             
</t>
        </r>
        <r>
          <rPr>
            <u/>
            <sz val="20"/>
            <rFont val="Times New Roman"/>
            <family val="1"/>
            <charset val="204"/>
          </rPr>
          <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7" sId="1" numFmtId="4">
    <oc r="C100">
      <v>103847.2</v>
    </oc>
    <nc r="C100">
      <v>150835.79999999999</v>
    </nc>
  </rcc>
  <rcc rId="598" sId="1" numFmtId="4">
    <oc r="D100">
      <v>103847.2</v>
    </oc>
    <nc r="D100">
      <v>150835.79999999999</v>
    </nc>
  </rcc>
  <rcc rId="599" sId="1" numFmtId="4">
    <oc r="C101">
      <v>34615.760000000002</v>
    </oc>
    <nc r="C101">
      <v>50278.62</v>
    </nc>
  </rcc>
  <rcc rId="600" sId="1" numFmtId="4">
    <oc r="D101">
      <v>34615.760000000002</v>
    </oc>
    <nc r="D101">
      <v>50278.62</v>
    </nc>
  </rcc>
  <rfmt sheetId="1" sqref="A98:D103" start="0" length="2147483647">
    <dxf>
      <font>
        <color auto="1"/>
      </font>
    </dxf>
  </rfmt>
  <rcc rId="601" sId="1" numFmtId="4">
    <oc r="E100">
      <v>16911.5</v>
    </oc>
    <nc r="E100">
      <v>30043.74</v>
    </nc>
  </rcc>
  <rcc rId="602" sId="1" numFmtId="4">
    <oc r="E101">
      <v>10014.58</v>
    </oc>
    <nc r="E101">
      <v>21687.68</v>
    </nc>
  </rcc>
  <rcc rId="603" sId="1" numFmtId="4">
    <oc r="G100">
      <v>16911.5</v>
    </oc>
    <nc r="G100">
      <v>30043.74</v>
    </nc>
  </rcc>
  <rcc rId="604" sId="1" numFmtId="4">
    <oc r="G101">
      <v>10014.58</v>
    </oc>
    <nc r="G101">
      <v>21687.68</v>
    </nc>
  </rcc>
  <rfmt sheetId="1" sqref="A98:I103" start="0" length="2147483647">
    <dxf>
      <font>
        <color auto="1"/>
      </font>
    </dxf>
  </rfmt>
  <rcc rId="605" sId="1" numFmtId="4">
    <oc r="I100">
      <v>103847.2</v>
    </oc>
    <nc r="I100">
      <v>150835.79999999999</v>
    </nc>
  </rcc>
  <rcc rId="606" sId="1" numFmtId="4">
    <oc r="I101">
      <v>34615.760000000002</v>
    </oc>
    <nc r="I101">
      <v>50278.62</v>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7"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8"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9"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rcc>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0"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8:I133" start="0" length="2147483647">
    <dxf>
      <font>
        <color auto="1"/>
      </font>
    </dxf>
  </rfmt>
  <rcc rId="654" sId="1">
    <oc r="J128" t="inlineStr">
      <is>
        <t xml:space="preserve">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- 23.04.2018.Уведомлением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t>
      </is>
    </oc>
    <n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- 03.05.2018.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is>
    </nc>
  </rcc>
  <rfmt sheetId="1" sqref="J128:J133" start="0" length="2147483647">
    <dxf>
      <font>
        <color auto="1"/>
      </font>
    </dxf>
  </rfmt>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I23" start="0" length="2147483647">
    <dxf>
      <font>
        <color auto="1"/>
      </font>
    </dxf>
  </rfmt>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8" sId="1" numFmtId="4">
    <oc r="C32">
      <v>278452.40000000002</v>
    </oc>
    <nc r="C32">
      <v>282040.3</v>
    </nc>
  </rcc>
  <rcc rId="659" sId="1" numFmtId="4">
    <oc r="E32">
      <v>114973.29</v>
    </oc>
    <nc r="E32">
      <v>134308.29</v>
    </nc>
  </rcc>
  <rcc rId="660" sId="1" numFmtId="4">
    <oc r="G32">
      <v>49003.4</v>
    </oc>
    <nc r="G32">
      <v>66013.08</v>
    </nc>
  </rcc>
  <rfmt sheetId="1" sqref="A29:I35" start="0" length="2147483647">
    <dxf>
      <font>
        <color auto="1"/>
      </font>
    </dxf>
  </rfmt>
  <rfmt sheetId="1" sqref="A36:XFD36" start="0" length="2147483647">
    <dxf>
      <font>
        <color auto="1"/>
      </font>
    </dxf>
  </rfmt>
  <rcv guid="{D95852A1-B0FC-4AC5-B62B-5CCBE05B0D15}" action="delete"/>
  <rdn rId="0" localSheetId="1" customView="1" name="Z_D95852A1_B0FC_4AC5_B62B_5CCBE05B0D15_.wvu.FilterData" hidden="1" oldHidden="1">
    <formula>'на 01.05.2018'!$A$7:$J$397</formula>
    <oldFormula>'на 01.05.2018'!$A$7:$J$397</oldFormula>
  </rdn>
  <rcv guid="{D95852A1-B0FC-4AC5-B62B-5CCBE05B0D15}" action="add"/>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2" sId="1">
    <o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размещение заявки планируется на II квартал 2018. Аукционная документация направлена повторно на согласование  в УО - 06.04.2018.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6" sId="1">
    <o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тыс.рублей, в том числе 368 367,5 тыс. рублей за счет средств окружного бюджета, 19 389,5тыс. рублей за счет средств местного бюджета. Расходы запланированы на 3, 4 кварталы 2018 года.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
Расходы запланированы на 3, 4 кварталы 2018 года.
1 938,76487 тыс.руб. - экономия в результате уточнения начальной максимальной цены контракта.
4,02578 тыс.руб. - экономия в результате уточнения стоимости работ.</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t>
        </r>
      </is>
    </oc>
    <n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тыс.рублей, в том числе 368 367,5 тыс. рублей за счет средств окружного бюджета, 19 389,5тыс. рублей за счет средств местного бюджета. Расходы запланированы на 3, 4 кварталы 2018 года.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
Расходы запланированы на 3, 4 кварталы 2018 года.
1 938,76487 тыс.руб. - экономия в результате уточнения начальной максимальной цены контракта.
4,02578 тыс.руб. - экономия в результате уточнения стоимости работ.</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nc>
  </rcc>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2:I97" start="0" length="2147483647">
    <dxf>
      <font>
        <color auto="1"/>
      </font>
    </dxf>
  </rfmt>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4:I79" start="0" length="2147483647">
    <dxf>
      <font>
        <color auto="1"/>
      </font>
    </dxf>
  </rfmt>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7" sId="1" numFmtId="4">
    <oc r="C51">
      <v>9175.9</v>
    </oc>
    <nc r="C51">
      <v>9497.1</v>
    </nc>
  </rcc>
  <rcc rId="668" sId="1" numFmtId="4">
    <oc r="E51">
      <v>1302</v>
    </oc>
    <nc r="E51">
      <v>1852</v>
    </nc>
  </rcc>
  <rcc rId="669" sId="1" numFmtId="4">
    <oc r="G51">
      <v>1098.27</v>
    </oc>
    <nc r="G51">
      <v>1524.14</v>
    </nc>
  </rcc>
  <rfmt sheetId="1" sqref="A49:H54" start="0" length="2147483647">
    <dxf>
      <font>
        <color auto="1"/>
      </font>
    </dxf>
  </rfmt>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8:I73" start="0" length="2147483647">
    <dxf>
      <font>
        <color auto="1"/>
      </font>
    </dxf>
  </rfmt>
  <rfmt sheetId="1" sqref="A61:J61" start="0" length="2147483647">
    <dxf>
      <font>
        <color auto="1"/>
      </font>
    </dxf>
  </rfmt>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9:I51" start="0" length="2147483647">
    <dxf>
      <font>
        <color auto="1"/>
      </font>
    </dxf>
  </rfmt>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6" sId="1">
    <o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oc>
    <nc r="J49" t="inlineStr">
      <is>
        <r>
          <rPr>
            <u/>
            <sz val="16"/>
            <rFont val="Times New Roman"/>
            <family val="1"/>
            <charset val="204"/>
          </rPr>
          <t xml:space="preserve">АГ: </t>
        </r>
        <r>
          <rPr>
            <sz val="16"/>
            <rFont val="Times New Roman"/>
            <family val="1"/>
            <charset val="204"/>
          </rPr>
          <t>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8 образовательных учреждений в части основных мероприятий:
- содействие трудоустройству граждан с инвалидностью и их адаптация на рынке труда;
- содействие улучшению положения на рынке труда не 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t>
        </r>
        <r>
          <rPr>
            <u/>
            <sz val="16"/>
            <color rgb="FFFF0000"/>
            <rFont val="Times New Roman"/>
            <family val="2"/>
            <charset val="204"/>
          </rPr>
          <t/>
        </r>
      </is>
    </nc>
  </rc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6:I121" start="0" length="2147483647">
    <dxf>
      <font>
        <color auto="1"/>
      </font>
    </dxf>
  </rfmt>
  <rcc rId="680" sId="1" numFmtId="4">
    <oc r="D112">
      <v>4492.2</v>
    </oc>
    <nc r="D112">
      <v>3644.44</v>
    </nc>
  </rcc>
  <rfmt sheetId="1" sqref="C112:D112" start="0" length="2147483647">
    <dxf>
      <font>
        <color auto="1"/>
      </font>
    </dxf>
  </rfmt>
  <rcc rId="681" sId="1" numFmtId="4">
    <oc r="I112">
      <v>4492.2</v>
    </oc>
    <nc r="I112">
      <v>3644.44</v>
    </nc>
  </rcc>
  <rfmt sheetId="1" sqref="I112" start="0" length="2147483647">
    <dxf>
      <font>
        <color auto="1"/>
      </font>
    </dxf>
  </rfmt>
  <rcc rId="682" sId="1" numFmtId="4">
    <oc r="C123">
      <v>15651</v>
    </oc>
    <nc r="C123">
      <f>D123</f>
    </nc>
  </rcc>
  <rfmt sheetId="1" sqref="A122:I127" start="0" length="2147483647">
    <dxf>
      <font>
        <color auto="1"/>
      </font>
    </dxf>
  </rfmt>
  <rcv guid="{D95852A1-B0FC-4AC5-B62B-5CCBE05B0D15}" action="delete"/>
  <rdn rId="0" localSheetId="1" customView="1" name="Z_D95852A1_B0FC_4AC5_B62B_5CCBE05B0D15_.wvu.FilterData" hidden="1" oldHidden="1">
    <formula>'на 01.05.2018'!$A$7:$J$397</formula>
    <oldFormula>'на 01.05.2018'!$A$7:$J$397</oldFormula>
  </rdn>
  <rcv guid="{D95852A1-B0FC-4AC5-B62B-5CCBE05B0D15}" action="add"/>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4" sId="1" numFmtId="4">
    <oc r="D111">
      <v>706.1</v>
    </oc>
    <nc r="D111">
      <v>572.84</v>
    </nc>
  </rcc>
  <rfmt sheetId="1" sqref="A110:B115" start="0" length="2147483647">
    <dxf>
      <font>
        <color auto="1"/>
      </font>
    </dxf>
  </rfmt>
  <rfmt sheetId="1" sqref="C110:I111" start="0" length="2147483647">
    <dxf>
      <font>
        <color auto="1"/>
      </font>
    </dxf>
  </rfmt>
  <rcc rId="685" sId="1" numFmtId="4">
    <oc r="I111">
      <v>706.1</v>
    </oc>
    <nc r="I111">
      <v>572.84</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3:I113" start="0" length="2147483647">
    <dxf>
      <font>
        <color auto="1"/>
      </font>
    </dxf>
  </rfmt>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01.05.2018'!$A$1:$J$196</formula>
    <oldFormula>'на 01.05.2018'!$A$1:$J$196</oldFormula>
  </rdn>
  <rdn rId="0" localSheetId="1" customView="1" name="Z_3EEA7E1A_5F2B_4408_A34C_1F0223B5B245_.wvu.PrintTitles" hidden="1" oldHidden="1">
    <formula>'на 01.05.2018'!$5:$8</formula>
    <oldFormula>'на 01.05.2018'!$5:$8</oldFormula>
  </rdn>
  <rdn rId="0" localSheetId="1" customView="1" name="Z_3EEA7E1A_5F2B_4408_A34C_1F0223B5B245_.wvu.FilterData" hidden="1" oldHidden="1">
    <formula>'на 01.05.2018'!$A$7:$J$397</formula>
    <oldFormula>'на 01.05.2018'!$A$7:$J$397</oldFormula>
  </rdn>
  <rcv guid="{3EEA7E1A-5F2B-4408-A34C-1F0223B5B245}" action="add"/>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4:I109" start="0" length="2147483647">
    <dxf>
      <font>
        <color auto="1"/>
      </font>
    </dxf>
  </rfmt>
  <rfmt sheetId="1" sqref="A134:J139" start="0" length="2147483647">
    <dxf>
      <font>
        <color auto="1"/>
      </font>
    </dxf>
  </rfmt>
  <rfmt sheetId="1" sqref="C149:I149" start="0" length="2147483647">
    <dxf>
      <font>
        <color auto="1"/>
      </font>
    </dxf>
  </rfmt>
  <rcc rId="696" sId="1" numFmtId="4">
    <oc r="C150">
      <v>26688.3</v>
    </oc>
    <nc r="C150">
      <v>21104.9</v>
    </nc>
  </rcc>
  <rcc rId="697" sId="1" numFmtId="4">
    <oc r="E150">
      <v>2099.6999999999998</v>
    </oc>
    <nc r="E150">
      <v>7863.98</v>
    </nc>
  </rcc>
  <rcc rId="698" sId="1" numFmtId="4">
    <oc r="G150">
      <v>1860.86</v>
    </oc>
    <nc r="G150">
      <v>7765.87</v>
    </nc>
  </rcc>
  <rfmt sheetId="1" sqref="C150:I150" start="0" length="2147483647">
    <dxf>
      <font>
        <color auto="1"/>
      </font>
    </dxf>
  </rfmt>
  <rcc rId="699" sId="1" numFmtId="4">
    <oc r="C151">
      <v>4501.0200000000004</v>
    </oc>
    <nc r="C151">
      <v>6069.57</v>
    </nc>
  </rcc>
  <rcc rId="700" sId="1" numFmtId="4">
    <oc r="D151">
      <v>4501.0200000000004</v>
    </oc>
    <nc r="D151">
      <v>5792.45</v>
    </nc>
  </rcc>
  <rcc rId="701" sId="1" numFmtId="4">
    <oc r="C152">
      <v>12895</v>
    </oc>
    <nc r="C152">
      <v>5256.03</v>
    </nc>
  </rcc>
  <rfmt sheetId="1" sqref="C151:D152" start="0" length="2147483647">
    <dxf>
      <font>
        <color auto="1"/>
      </font>
    </dxf>
  </rfmt>
  <rcc rId="702" sId="1" numFmtId="4">
    <oc r="G152">
      <v>5084</v>
    </oc>
    <nc r="G152">
      <v>5234</v>
    </nc>
  </rcc>
  <rcc rId="703" sId="1" numFmtId="4">
    <oc r="G151">
      <v>809.45</v>
    </oc>
    <nc r="G151">
      <v>1602.95</v>
    </nc>
  </rcc>
  <rcc rId="704" sId="1" numFmtId="4">
    <oc r="D152">
      <v>12895</v>
    </oc>
    <nc r="D152">
      <v>5256.02</v>
    </nc>
  </rcc>
  <rfmt sheetId="1" sqref="E151:I152" start="0" length="2147483647">
    <dxf>
      <font>
        <color auto="1"/>
      </font>
    </dxf>
  </rfmt>
  <rcc rId="705" sId="1" numFmtId="4">
    <oc r="I152">
      <v>12895</v>
    </oc>
    <nc r="I152">
      <v>5256.02</v>
    </nc>
  </rcc>
  <rcc rId="706" sId="1">
    <oc r="I151">
      <f>4394.32+106.7</f>
    </oc>
    <nc r="I151">
      <f>5685.75+106.7</f>
    </nc>
  </rcc>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7:I153" start="0" length="2147483647">
    <dxf>
      <font>
        <color auto="1"/>
      </font>
    </dxf>
  </rfmt>
  <rcc rId="707" sId="1" numFmtId="4">
    <oc r="C168">
      <v>212328.6</v>
    </oc>
    <nc r="C168">
      <v>224499.20000000001</v>
    </nc>
  </rcc>
  <rcc rId="708" sId="1" numFmtId="4">
    <oc r="D168">
      <v>226142.1</v>
    </oc>
    <nc r="D168">
      <v>224499.20000000001</v>
    </nc>
  </rcc>
  <rcc rId="709" sId="1" numFmtId="4">
    <oc r="E168">
      <v>26257.13</v>
    </oc>
    <nc r="E168">
      <v>52511.839999999997</v>
    </nc>
  </rcc>
  <rcc rId="710" sId="1" numFmtId="4">
    <oc r="G168">
      <v>26257.13</v>
    </oc>
    <nc r="G168">
      <v>52511.839999999997</v>
    </nc>
  </rcc>
  <rcc rId="711" sId="1" numFmtId="4">
    <oc r="I168">
      <v>226142.1</v>
    </oc>
    <nc r="I168">
      <v>224499.20000000001</v>
    </nc>
  </rcc>
  <rfmt sheetId="1" sqref="C170" start="0" length="2147483647">
    <dxf>
      <font>
        <color auto="1"/>
      </font>
    </dxf>
  </rfmt>
  <rcc rId="712" sId="1" numFmtId="4">
    <oc r="D170">
      <v>38.1</v>
    </oc>
    <nc r="D170">
      <v>4019.38</v>
    </nc>
  </rcc>
  <rfmt sheetId="1" sqref="D170" start="0" length="2147483647">
    <dxf>
      <font>
        <color auto="1"/>
      </font>
    </dxf>
  </rfmt>
  <rfmt sheetId="1" sqref="C169" start="0" length="2147483647">
    <dxf>
      <font>
        <color auto="1"/>
      </font>
    </dxf>
  </rfmt>
  <rcc rId="713" sId="1" numFmtId="4">
    <oc r="D169">
      <f>11213.3-D170</f>
    </oc>
    <nc r="D169">
      <v>12237.34</v>
    </nc>
  </rcc>
  <rcc rId="714" sId="1" numFmtId="4">
    <oc r="G169">
      <v>3686.93</v>
    </oc>
    <nc r="G169">
      <v>4036.14</v>
    </nc>
  </rcc>
  <rfmt sheetId="1" sqref="D169:I170" start="0" length="2147483647">
    <dxf>
      <font>
        <color auto="1"/>
      </font>
    </dxf>
  </rfmt>
  <rcc rId="715" sId="1" numFmtId="4">
    <oc r="I169">
      <v>11175.2</v>
    </oc>
    <nc r="I169">
      <v>12237.34</v>
    </nc>
  </rcc>
  <rfmt sheetId="1" sqref="A166:I171" start="0" length="2147483647">
    <dxf>
      <font>
        <color auto="1"/>
      </font>
    </dxf>
  </rfmt>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2:XFD172" start="0" length="2147483647">
    <dxf>
      <font>
        <color auto="1"/>
      </font>
    </dxf>
  </rfmt>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9:XFD188" start="0" length="2147483647">
    <dxf>
      <font>
        <color auto="1"/>
      </font>
    </dxf>
  </rfmt>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6" sId="1" numFmtId="4">
    <oc r="C190">
      <v>29487.7</v>
    </oc>
    <nc r="C190">
      <v>30698.7</v>
    </nc>
  </rcc>
  <rcc rId="717" sId="1" numFmtId="4">
    <oc r="E190">
      <v>8563.2199999999993</v>
    </oc>
    <nc r="E190">
      <v>10365.84</v>
    </nc>
  </rcc>
  <rcc rId="718" sId="1" numFmtId="4">
    <oc r="G190">
      <v>8563.2199999999993</v>
    </oc>
    <nc r="G190">
      <v>10365.84</v>
    </nc>
  </rcc>
  <rcc rId="719" sId="1" numFmtId="4">
    <oc r="E191">
      <v>800</v>
    </oc>
    <nc r="E191">
      <v>1000</v>
    </nc>
  </rcc>
  <rcc rId="720" sId="1" numFmtId="4">
    <oc r="G191">
      <v>579.55999999999995</v>
    </oc>
    <nc r="G191">
      <v>685.48</v>
    </nc>
  </rcc>
  <rfmt sheetId="1" sqref="A189:I193" start="0" length="2147483647">
    <dxf>
      <font>
        <color auto="1"/>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1" sId="1">
    <o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rFont val="Times New Roman"/>
            <family val="1"/>
            <charset val="204"/>
          </rPr>
          <t>АГ</t>
        </r>
        <r>
          <rPr>
            <sz val="16"/>
            <rFont val="Times New Roman"/>
            <family val="1"/>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rFont val="Times New Roman"/>
            <family val="1"/>
            <charset val="204"/>
          </rPr>
          <t>АГ</t>
        </r>
        <r>
          <rPr>
            <sz val="16"/>
            <rFont val="Times New Roman"/>
            <family val="1"/>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4:XFD159" start="0" length="2147483647">
    <dxf>
      <font>
        <color auto="1"/>
      </font>
    </dxf>
  </rfmt>
  <rfmt sheetId="1" sqref="I160:I162" start="0" length="2147483647">
    <dxf>
      <font>
        <color auto="1"/>
      </font>
    </dxf>
  </rfmt>
  <rcc rId="721"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rcc>
  <rcv guid="{D95852A1-B0FC-4AC5-B62B-5CCBE05B0D15}" action="delete"/>
  <rdn rId="0" localSheetId="1" customView="1" name="Z_D95852A1_B0FC_4AC5_B62B_5CCBE05B0D15_.wvu.FilterData" hidden="1" oldHidden="1">
    <formula>'на 01.05.2018'!$A$7:$J$397</formula>
    <oldFormula>'на 01.05.2018'!$A$7:$J$397</oldFormula>
  </rdn>
  <rcv guid="{D95852A1-B0FC-4AC5-B62B-5CCBE05B0D15}" action="add"/>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XFD67" start="0" length="2147483647">
    <dxf>
      <font>
        <color auto="1"/>
      </font>
    </dxf>
  </rfmt>
  <rcc rId="723"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C14" start="0" length="2147483647">
    <dxf>
      <font>
        <color auto="1"/>
      </font>
    </dxf>
  </rfmt>
  <rfmt sheetId="1" sqref="D10" start="0" length="2147483647">
    <dxf>
      <font>
        <color auto="1"/>
      </font>
    </dxf>
  </rfmt>
  <rfmt sheetId="1" sqref="D11" start="0" length="2147483647">
    <dxf>
      <font>
        <color auto="1"/>
      </font>
    </dxf>
  </rfmt>
  <rfmt sheetId="1" sqref="D12:D13" start="0" length="2147483647">
    <dxf>
      <font>
        <color auto="1"/>
      </font>
    </dxf>
  </rfmt>
  <rfmt sheetId="1" sqref="D9:D14" start="0" length="2147483647">
    <dxf>
      <font>
        <color auto="1"/>
      </font>
    </dxf>
  </rfmt>
  <rfmt sheetId="1" sqref="G10" start="0" length="2147483647">
    <dxf>
      <font>
        <color auto="1"/>
      </font>
    </dxf>
  </rfmt>
  <rfmt sheetId="1" sqref="G11" start="0" length="2147483647">
    <dxf>
      <font>
        <color auto="1"/>
      </font>
    </dxf>
  </rfmt>
  <rfmt sheetId="1" sqref="E10" start="0" length="2147483647">
    <dxf>
      <font>
        <color auto="1"/>
      </font>
    </dxf>
  </rfmt>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4" sId="1">
    <oc r="E12">
      <f>E18+E26+E33+E40+E46+E52+E58+E65+E144+E151+E169+E176+E183+E163+E192</f>
    </oc>
    <nc r="E12">
      <f>E18+E26+E33+E40+E46+E52+E58+E65+E144+E151+E169+E176+E183+E163+E192</f>
    </nc>
  </rcc>
  <rcc rId="725" sId="1">
    <oc r="E13">
      <f>E19+E27+E34+E41+E47+E53+E59+E66+E145+E152+E170+E177+E184</f>
    </oc>
    <nc r="E13">
      <f>E19+E27+E34+E41+E47+E53+E59+E66+E145+E152+E170+E177+E184</f>
    </nc>
  </rcc>
  <rcc rId="726" sId="1">
    <oc r="J110" t="inlineStr">
      <is>
        <t xml:space="preserve">На 01.04.2018 участниками мероприятия числится 55 молодых семей. В 2018 году социальную выплату на приобретение (строительство) жилья планируется предоставить 4 молодым семьям.                                                                                                       
    </t>
      </is>
    </oc>
    <nc r="J110" t="inlineStr">
      <is>
        <t xml:space="preserve">      Заключено соглашение от 13.04.2018 № 71876000-1-2018-002 между Департаментом строительства ХМАО - Югры и Администрацией города  о предоставлении в 2018 году субсидии из бюджета ХМАО - Югры  на софинансирование расходных обязательств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На 01.05.2018 участниками мероприятия числится 56 молодых семей. В 2018 году социальную выплату на приобретение (строительство) жилья планируется предоставить 4 молодым семьям.                                                                                                       
    </t>
      </is>
    </nc>
  </rcc>
  <rfmt sheetId="1" sqref="J110:J115" start="0" length="2147483647">
    <dxf>
      <font>
        <color auto="1"/>
      </font>
    </dxf>
  </rfmt>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2:J127" start="0" length="2147483647">
    <dxf>
      <font>
        <color auto="1"/>
      </font>
    </dxf>
  </rfmt>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7"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2"/>
            <charset val="204"/>
          </rPr>
          <t xml:space="preserve">
     2.  В рамках реализации мероприятий программы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2"/>
            <charset val="204"/>
          </rPr>
          <t xml:space="preserve">
     2.  В рамках реализации мероприятий программы  заключено соглашение о предоставлении субсидии из бюджета ХМАО-Югры на поддержду малого и среднего предпринимательства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nc>
  </rcc>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8"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2"/>
            <charset val="204"/>
          </rPr>
          <t xml:space="preserve">
     2.  В рамках реализации мероприятий программы  заключено соглашение о предоставлении субсидии из бюджета ХМАО-Югры на поддержду малого и среднего предпринимательства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2"/>
            <charset val="204"/>
          </rPr>
          <t xml:space="preserve">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1) предоставление финансовой поддержки по следующим направлениям:
- субсидии субъектам малого и среднего предпринимательства, осуществляющих социально-значимые виды деятельности;
- субсидии социальному предпринимательству;
- субсидии на создание коворкинг-центров;
- субсидии инновационным компаниям, деятельность которых заключается в практическом применении (внедрении) результатов интеллектуальной деятельности на территории муниципального образования автономного округа.
2) проведение  образовательных мероприятий для субъектов малого и среднего предпринимательства, оказание информационно - консультационной поддержки, организация мероприятий по популяризации и пропаганде предпринимательской деятельности.
</t>
        </r>
      </is>
    </nc>
  </rcc>
  <rfmt sheetId="1" sqref="J166:J171" start="0" length="2147483647">
    <dxf>
      <font>
        <color auto="1"/>
      </font>
    </dxf>
  </rfmt>
  <rcv guid="{D95852A1-B0FC-4AC5-B62B-5CCBE05B0D15}" action="delete"/>
  <rdn rId="0" localSheetId="1" customView="1" name="Z_D95852A1_B0FC_4AC5_B62B_5CCBE05B0D15_.wvu.FilterData" hidden="1" oldHidden="1">
    <formula>'на 01.05.2018'!$A$7:$J$397</formula>
    <oldFormula>'на 01.05.2018'!$A$7:$J$397</oldFormula>
  </rdn>
  <rcv guid="{D95852A1-B0FC-4AC5-B62B-5CCBE05B0D15}" action="add"/>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0"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t>
        </r>
        <r>
          <rPr>
            <sz val="16"/>
            <color rgb="FFFF0000"/>
            <rFont val="Times New Roman"/>
            <family val="2"/>
            <charset val="204"/>
          </rPr>
          <t xml:space="preserve">73 772,2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t>
        </r>
        <r>
          <rPr>
            <sz val="16"/>
            <color rgb="FFFF0000"/>
            <rFont val="Times New Roman"/>
            <family val="2"/>
            <charset val="204"/>
          </rPr>
          <t xml:space="preserve">73 772,2 рублей.                                             
</t>
        </r>
        <r>
          <rPr>
            <u/>
            <sz val="20"/>
            <rFont val="Times New Roman"/>
            <family val="1"/>
            <charset val="204"/>
          </rPr>
          <t/>
        </r>
      </is>
    </nc>
  </rcc>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1"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t>
        </r>
        <r>
          <rPr>
            <sz val="16"/>
            <color rgb="FFFF0000"/>
            <rFont val="Times New Roman"/>
            <family val="2"/>
            <charset val="204"/>
          </rPr>
          <t xml:space="preserve">73 772,2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70,991,12 рублей. </t>
        </r>
        <r>
          <rPr>
            <sz val="16"/>
            <color rgb="FFFF0000"/>
            <rFont val="Times New Roman"/>
            <family val="2"/>
            <charset val="204"/>
          </rPr>
          <t xml:space="preserve">                                            
</t>
        </r>
        <r>
          <rPr>
            <u/>
            <sz val="20"/>
            <rFont val="Times New Roman"/>
            <family val="1"/>
            <charset val="204"/>
          </rPr>
          <t/>
        </r>
      </is>
    </nc>
  </rcc>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2"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70,991,12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70 991,12 рублей. </t>
        </r>
        <r>
          <rPr>
            <sz val="16"/>
            <color rgb="FFFF0000"/>
            <rFont val="Times New Roman"/>
            <family val="2"/>
            <charset val="204"/>
          </rPr>
          <t xml:space="preserve">                                            
</t>
        </r>
        <r>
          <rPr>
            <u/>
            <sz val="20"/>
            <rFont val="Times New Roman"/>
            <family val="1"/>
            <charset val="204"/>
          </rPr>
          <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 sId="1" odxf="1" dxf="1">
    <oc r="J147"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u/>
            <sz val="18"/>
            <color theme="1"/>
            <rFont val="Times New Roman"/>
            <family val="2"/>
            <charset val="204"/>
          </rPr>
          <t/>
        </r>
      </is>
    </nc>
    <odxf>
      <font>
        <sz val="16"/>
        <color rgb="FFFF0000"/>
      </font>
    </odxf>
    <ndxf>
      <font>
        <sz val="16"/>
        <color rgb="FFFF0000"/>
      </font>
    </ndxf>
  </rcc>
  <rcc rId="564" sId="1" odxf="1" dxf="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апреле 2018 года (33 - 1 комн.кв., на сумму - 78 759,9 тыс.руб.) 
</t>
        </r>
        <r>
          <rPr>
            <u/>
            <sz val="16"/>
            <color rgb="FFFF0000"/>
            <rFont val="Times New Roman"/>
            <family val="2"/>
            <charset val="204"/>
          </rPr>
          <t>ДО:</t>
        </r>
        <r>
          <rPr>
            <sz val="16"/>
            <color rgb="FFFF0000"/>
            <rFont val="Times New Roman"/>
            <family val="2"/>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nc>
    <odxf>
      <font>
        <sz val="16"/>
        <color rgb="FFFF0000"/>
      </font>
    </odxf>
    <ndxf>
      <font>
        <sz val="16"/>
        <color rgb="FFFF0000"/>
      </font>
    </ndxf>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2" sId="1">
    <o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3"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t>
        </r>
        <r>
          <rPr>
            <sz val="16"/>
            <color rgb="FFFF0000"/>
            <rFont val="Times New Roman"/>
            <family val="2"/>
            <charset val="204"/>
          </rPr>
          <t xml:space="preserve">
</t>
        </r>
        <r>
          <rPr>
            <sz val="16"/>
            <rFont val="Times New Roman"/>
            <family val="1"/>
            <charset val="204"/>
          </rPr>
          <t>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- 2 972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01.05.2018 составило 64 357,16 рублей.</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 76 372,64 рублей. </t>
        </r>
      </is>
    </nc>
  </rcc>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4" sId="1" odxf="1" dxf="1">
    <oc r="J43" t="inlineStr">
      <is>
        <r>
          <t xml:space="preserve">АГ(ДК): </t>
        </r>
        <r>
          <rPr>
            <sz val="16"/>
            <color rgb="FFFF0000"/>
            <rFont val="Times New Roman"/>
            <family val="2"/>
            <charset val="204"/>
          </rPr>
          <t xml:space="preserve"> Соглашение о предоставлении субсидии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ndxf>
      <font>
        <sz val="16"/>
        <color auto="1"/>
      </font>
    </ndxf>
  </rcc>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5" sId="1">
    <oc r="J43" t="inlineStr">
      <is>
        <r>
          <rPr>
            <u/>
            <sz val="16"/>
            <rFont val="Times New Roman"/>
            <family val="1"/>
            <charset val="204"/>
          </rP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oc>
    <nc r="J43" t="inlineStr">
      <is>
        <r>
          <t xml:space="preserve">АГ(ДК): </t>
        </r>
        <r>
          <rPr>
            <sz val="16"/>
            <rFont val="Times New Roman"/>
            <family val="1"/>
            <charset val="204"/>
          </rPr>
          <t xml:space="preserve"> В рамках реализации государственной программы заключено соглашение от 16.03.2018                    №5-СШ/2018 о предоставлении субсидии в 2018 году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течение 2018 года.                                                        </t>
        </r>
      </is>
    </nc>
  </rcc>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6" sId="1">
    <oc r="K9">
      <f>D9-I9</f>
    </oc>
    <nc r="K9">
      <f>D9-I9</f>
    </nc>
  </rcc>
  <rcc rId="737" sId="1">
    <oc r="K13">
      <f>D13-I13</f>
    </oc>
    <nc r="K13">
      <f>D13-I13</f>
    </nc>
  </rcc>
  <rcc rId="738" sId="1">
    <oc r="K14">
      <f>D14-I14</f>
    </oc>
    <nc r="K14">
      <f>D14-I14</f>
    </nc>
  </rcc>
  <rcc rId="739" sId="1" odxf="1" dxf="1">
    <oc r="K15">
      <f>D15-I15</f>
    </oc>
    <nc r="K15">
      <f>D15-I15</f>
    </nc>
    <odxf>
      <font>
        <sz val="20"/>
        <color rgb="FFFF0000"/>
      </font>
    </odxf>
    <ndxf>
      <font>
        <sz val="20"/>
        <color rgb="FFFF0000"/>
      </font>
    </ndxf>
  </rcc>
  <rcc rId="740" sId="1" odxf="1" dxf="1">
    <oc r="K16">
      <f>D16-I16</f>
    </oc>
    <nc r="K16">
      <f>D16-I16</f>
    </nc>
    <odxf>
      <font>
        <sz val="20"/>
        <color rgb="FFFF0000"/>
      </font>
    </odxf>
    <ndxf>
      <font>
        <sz val="20"/>
        <color rgb="FFFF0000"/>
      </font>
    </ndxf>
  </rcc>
  <rcc rId="741" sId="1" odxf="1" dxf="1">
    <oc r="K17">
      <f>D17-I17</f>
    </oc>
    <nc r="K17">
      <f>D17-I17</f>
    </nc>
    <odxf>
      <font>
        <sz val="20"/>
        <color rgb="FFFF0000"/>
      </font>
    </odxf>
    <ndxf>
      <font>
        <sz val="20"/>
        <color rgb="FFFF0000"/>
      </font>
    </ndxf>
  </rcc>
  <rcc rId="742" sId="1" odxf="1" dxf="1">
    <oc r="K18">
      <f>D18-I18</f>
    </oc>
    <nc r="K18">
      <f>D18-I18</f>
    </nc>
    <odxf>
      <font>
        <sz val="20"/>
        <color rgb="FFFF0000"/>
      </font>
    </odxf>
    <ndxf>
      <font>
        <sz val="20"/>
        <color rgb="FFFF0000"/>
      </font>
    </ndxf>
  </rcc>
  <rcc rId="743" sId="1" odxf="1" dxf="1">
    <oc r="K19">
      <f>D19-I19</f>
    </oc>
    <nc r="K19">
      <f>D19-I19</f>
    </nc>
    <odxf>
      <font>
        <sz val="20"/>
        <color rgb="FFFF0000"/>
      </font>
    </odxf>
    <ndxf>
      <font>
        <sz val="20"/>
        <color rgb="FFFF0000"/>
      </font>
    </ndxf>
  </rcc>
  <rcc rId="744" sId="1" odxf="1" dxf="1">
    <oc r="K20">
      <f>D20-I20</f>
    </oc>
    <nc r="K20">
      <f>D20-I20</f>
    </nc>
    <odxf>
      <font>
        <sz val="20"/>
        <color rgb="FFFF0000"/>
      </font>
    </odxf>
    <ndxf>
      <font>
        <sz val="20"/>
        <color rgb="FFFF0000"/>
      </font>
    </ndxf>
  </rcc>
  <rcc rId="745" sId="1" odxf="1" dxf="1">
    <nc r="K21">
      <f>D21-I21</f>
    </nc>
    <odxf>
      <font>
        <sz val="20"/>
        <color rgb="FFFF0000"/>
      </font>
    </odxf>
    <ndxf>
      <font>
        <sz val="20"/>
        <color rgb="FFFF0000"/>
      </font>
    </ndxf>
  </rcc>
  <rcc rId="746" sId="1" odxf="1" dxf="1">
    <oc r="K22">
      <f>D22-I22</f>
    </oc>
    <nc r="K22">
      <f>D22-I22</f>
    </nc>
    <odxf>
      <font>
        <sz val="20"/>
        <color rgb="FFFF0000"/>
      </font>
    </odxf>
    <ndxf>
      <font>
        <sz val="20"/>
        <color rgb="FFFF0000"/>
      </font>
    </ndxf>
  </rcc>
  <rcc rId="747" sId="1" odxf="1" dxf="1">
    <oc r="K23">
      <f>D23-I23</f>
    </oc>
    <nc r="K23">
      <f>D23-I23</f>
    </nc>
    <odxf>
      <font>
        <sz val="20"/>
        <color rgb="FFFF0000"/>
      </font>
    </odxf>
    <ndxf>
      <font>
        <sz val="20"/>
        <color rgb="FFFF0000"/>
      </font>
    </ndxf>
  </rcc>
  <rcc rId="748" sId="1" odxf="1" dxf="1">
    <oc r="K24">
      <f>D24-I24</f>
    </oc>
    <nc r="K24">
      <f>D24-I24</f>
    </nc>
    <odxf>
      <font>
        <sz val="20"/>
        <color rgb="FFFF0000"/>
      </font>
    </odxf>
    <ndxf>
      <font>
        <sz val="20"/>
        <color rgb="FFFF0000"/>
      </font>
    </ndxf>
  </rcc>
  <rcc rId="749" sId="1" odxf="1" dxf="1">
    <oc r="K25">
      <f>D25-I25</f>
    </oc>
    <nc r="K25">
      <f>D25-I25</f>
    </nc>
    <odxf>
      <font>
        <sz val="20"/>
        <color rgb="FFFF0000"/>
      </font>
    </odxf>
    <ndxf>
      <font>
        <sz val="20"/>
        <color rgb="FFFF0000"/>
      </font>
    </ndxf>
  </rcc>
  <rcc rId="750" sId="1" odxf="1" dxf="1">
    <oc r="K26">
      <f>D26-I26</f>
    </oc>
    <nc r="K26">
      <f>D26-I26</f>
    </nc>
    <odxf>
      <font>
        <sz val="20"/>
        <color rgb="FFFF0000"/>
      </font>
    </odxf>
    <ndxf>
      <font>
        <sz val="20"/>
        <color rgb="FFFF0000"/>
      </font>
    </ndxf>
  </rcc>
  <rcc rId="751" sId="1" odxf="1" dxf="1">
    <oc r="K27">
      <f>D27-I27</f>
    </oc>
    <nc r="K27">
      <f>D27-I27</f>
    </nc>
    <odxf>
      <font>
        <sz val="20"/>
        <color rgb="FFFF0000"/>
      </font>
    </odxf>
    <ndxf>
      <font>
        <sz val="20"/>
        <color rgb="FFFF0000"/>
      </font>
    </ndxf>
  </rcc>
  <rcc rId="752" sId="1" odxf="1" dxf="1">
    <oc r="K28">
      <f>D28-I28</f>
    </oc>
    <nc r="K28">
      <f>D28-I28</f>
    </nc>
    <odxf>
      <font>
        <sz val="20"/>
        <color rgb="FFFF0000"/>
      </font>
    </odxf>
    <ndxf>
      <font>
        <sz val="20"/>
        <color rgb="FFFF0000"/>
      </font>
    </ndxf>
  </rcc>
  <rcc rId="753" sId="1" odxf="1" dxf="1">
    <oc r="K29">
      <f>D29-I29</f>
    </oc>
    <nc r="K29">
      <f>D29-I29</f>
    </nc>
    <odxf>
      <font>
        <sz val="20"/>
        <color rgb="FFFF0000"/>
      </font>
    </odxf>
    <ndxf>
      <font>
        <sz val="20"/>
        <color rgb="FFFF0000"/>
      </font>
    </ndxf>
  </rcc>
  <rcc rId="754" sId="1" odxf="1" dxf="1">
    <oc r="K30">
      <f>D30-I30</f>
    </oc>
    <nc r="K30">
      <f>D30-I30</f>
    </nc>
    <odxf>
      <font>
        <sz val="20"/>
        <color rgb="FFFF0000"/>
      </font>
    </odxf>
    <ndxf>
      <font>
        <sz val="20"/>
        <color rgb="FFFF0000"/>
      </font>
    </ndxf>
  </rcc>
  <rcc rId="755" sId="1" odxf="1" dxf="1">
    <oc r="K31">
      <f>D31-I31</f>
    </oc>
    <nc r="K31">
      <f>D31-I31</f>
    </nc>
    <odxf>
      <font>
        <sz val="20"/>
        <color rgb="FFFF0000"/>
      </font>
    </odxf>
    <ndxf>
      <font>
        <sz val="20"/>
        <color rgb="FFFF0000"/>
      </font>
    </ndxf>
  </rcc>
  <rcc rId="756" sId="1" odxf="1" dxf="1">
    <oc r="K32">
      <f>D32-I32</f>
    </oc>
    <nc r="K32">
      <f>D32-I32</f>
    </nc>
    <odxf>
      <font>
        <sz val="20"/>
        <color rgb="FFFF0000"/>
      </font>
    </odxf>
    <ndxf>
      <font>
        <sz val="20"/>
        <color rgb="FFFF0000"/>
      </font>
    </ndxf>
  </rcc>
  <rcc rId="757" sId="1" odxf="1" dxf="1">
    <oc r="K33">
      <f>D33-I33</f>
    </oc>
    <nc r="K33">
      <f>D33-I33</f>
    </nc>
    <odxf>
      <font>
        <sz val="20"/>
        <color rgb="FFFF0000"/>
      </font>
    </odxf>
    <ndxf>
      <font>
        <sz val="20"/>
        <color rgb="FFFF0000"/>
      </font>
    </ndxf>
  </rcc>
  <rcc rId="758" sId="1" odxf="1" dxf="1">
    <oc r="K34">
      <f>D34-I34</f>
    </oc>
    <nc r="K34">
      <f>D34-I34</f>
    </nc>
    <odxf>
      <font>
        <sz val="20"/>
        <color rgb="FFFF0000"/>
      </font>
    </odxf>
    <ndxf>
      <font>
        <sz val="20"/>
        <color rgb="FFFF0000"/>
      </font>
    </ndxf>
  </rcc>
  <rcc rId="759" sId="1" odxf="1" dxf="1">
    <oc r="K35">
      <f>D35-I35</f>
    </oc>
    <nc r="K35">
      <f>D35-I35</f>
    </nc>
    <odxf>
      <font>
        <sz val="20"/>
        <color rgb="FFFF0000"/>
      </font>
    </odxf>
    <ndxf>
      <font>
        <sz val="20"/>
        <color rgb="FFFF0000"/>
      </font>
    </ndxf>
  </rcc>
  <rcc rId="760" sId="1" odxf="1" dxf="1">
    <oc r="K36">
      <f>D36-I36</f>
    </oc>
    <nc r="K36">
      <f>D36-I36</f>
    </nc>
    <odxf>
      <font>
        <sz val="20"/>
        <color auto="1"/>
      </font>
    </odxf>
    <ndxf>
      <font>
        <sz val="20"/>
        <color auto="1"/>
      </font>
    </ndxf>
  </rcc>
  <rcc rId="761" sId="1" odxf="1" dxf="1">
    <oc r="K37">
      <f>D37-I37</f>
    </oc>
    <nc r="K37">
      <f>D37-I37</f>
    </nc>
    <odxf>
      <font>
        <sz val="20"/>
        <color rgb="FFFF0000"/>
      </font>
    </odxf>
    <ndxf>
      <font>
        <sz val="20"/>
        <color rgb="FFFF0000"/>
      </font>
    </ndxf>
  </rcc>
  <rcc rId="762" sId="1" odxf="1" dxf="1">
    <oc r="K38">
      <f>D38-I38</f>
    </oc>
    <nc r="K38">
      <f>D38-I38</f>
    </nc>
    <odxf>
      <font>
        <sz val="20"/>
        <color rgb="FFFF0000"/>
      </font>
    </odxf>
    <ndxf>
      <font>
        <sz val="20"/>
        <color rgb="FFFF0000"/>
      </font>
    </ndxf>
  </rcc>
  <rcc rId="763" sId="1" odxf="1" dxf="1">
    <oc r="K39">
      <f>D39-I39</f>
    </oc>
    <nc r="K39">
      <f>D39-I39</f>
    </nc>
    <odxf>
      <font>
        <sz val="20"/>
        <color rgb="FFFF0000"/>
      </font>
    </odxf>
    <ndxf>
      <font>
        <sz val="20"/>
        <color rgb="FFFF0000"/>
      </font>
    </ndxf>
  </rcc>
  <rcc rId="764" sId="1" odxf="1" dxf="1">
    <oc r="K40">
      <f>D40-I40</f>
    </oc>
    <nc r="K40">
      <f>D40-I40</f>
    </nc>
    <odxf>
      <font>
        <sz val="20"/>
        <color rgb="FFFF0000"/>
      </font>
    </odxf>
    <ndxf>
      <font>
        <sz val="20"/>
        <color rgb="FFFF0000"/>
      </font>
    </ndxf>
  </rcc>
  <rcc rId="765" sId="1" odxf="1" dxf="1">
    <oc r="K41">
      <f>D41-I41</f>
    </oc>
    <nc r="K41">
      <f>D41-I41</f>
    </nc>
    <odxf>
      <font>
        <sz val="20"/>
        <color rgb="FFFF0000"/>
      </font>
    </odxf>
    <ndxf>
      <font>
        <sz val="20"/>
        <color rgb="FFFF0000"/>
      </font>
    </ndxf>
  </rcc>
  <rcc rId="766" sId="1" odxf="1" dxf="1">
    <oc r="K42">
      <f>D42-I42</f>
    </oc>
    <nc r="K42">
      <f>D42-I42</f>
    </nc>
    <odxf>
      <font>
        <sz val="20"/>
        <color rgb="FFFF0000"/>
      </font>
    </odxf>
    <ndxf>
      <font>
        <sz val="20"/>
        <color rgb="FFFF0000"/>
      </font>
    </ndxf>
  </rcc>
  <rcc rId="767" sId="1" odxf="1" dxf="1">
    <oc r="K43">
      <f>D43-I43</f>
    </oc>
    <nc r="K43">
      <f>D43-I43</f>
    </nc>
    <odxf>
      <font>
        <sz val="20"/>
        <color rgb="FFFF0000"/>
      </font>
    </odxf>
    <ndxf>
      <font>
        <sz val="20"/>
        <color rgb="FFFF0000"/>
      </font>
    </ndxf>
  </rcc>
  <rcc rId="768" sId="1" odxf="1" dxf="1">
    <oc r="K44">
      <f>D44-I44</f>
    </oc>
    <nc r="K44">
      <f>D44-I44</f>
    </nc>
    <odxf>
      <font>
        <sz val="20"/>
        <color rgb="FFFF0000"/>
      </font>
    </odxf>
    <ndxf>
      <font>
        <sz val="20"/>
        <color rgb="FFFF0000"/>
      </font>
    </ndxf>
  </rcc>
  <rcc rId="769" sId="1" odxf="1" dxf="1">
    <oc r="K45">
      <f>D45-I45</f>
    </oc>
    <nc r="K45">
      <f>D45-I45</f>
    </nc>
    <odxf>
      <font>
        <sz val="20"/>
        <color rgb="FFFF0000"/>
      </font>
    </odxf>
    <ndxf>
      <font>
        <sz val="20"/>
        <color rgb="FFFF0000"/>
      </font>
    </ndxf>
  </rcc>
  <rcc rId="770" sId="1" odxf="1" dxf="1">
    <oc r="K46">
      <f>D46-I46</f>
    </oc>
    <nc r="K46">
      <f>D46-I46</f>
    </nc>
    <odxf>
      <font>
        <sz val="20"/>
        <color rgb="FFFF0000"/>
      </font>
    </odxf>
    <ndxf>
      <font>
        <sz val="20"/>
        <color rgb="FFFF0000"/>
      </font>
    </ndxf>
  </rcc>
  <rcc rId="771" sId="1" odxf="1" dxf="1">
    <oc r="K47">
      <f>D47-I47</f>
    </oc>
    <nc r="K47">
      <f>D47-I47</f>
    </nc>
    <odxf>
      <font>
        <sz val="20"/>
        <color rgb="FFFF0000"/>
      </font>
    </odxf>
    <ndxf>
      <font>
        <sz val="20"/>
        <color rgb="FFFF0000"/>
      </font>
    </ndxf>
  </rcc>
  <rcc rId="772" sId="1" odxf="1" dxf="1">
    <oc r="K48">
      <f>D48-I48</f>
    </oc>
    <nc r="K48">
      <f>D48-I48</f>
    </nc>
    <odxf>
      <font>
        <sz val="20"/>
        <color rgb="FFFF0000"/>
      </font>
    </odxf>
    <ndxf>
      <font>
        <sz val="20"/>
        <color rgb="FFFF0000"/>
      </font>
    </ndxf>
  </rcc>
  <rcc rId="773" sId="1" odxf="1" dxf="1">
    <oc r="K49">
      <f>D49-I49</f>
    </oc>
    <nc r="K49">
      <f>D49-I49</f>
    </nc>
    <odxf>
      <font>
        <sz val="20"/>
        <color rgb="FFFF0000"/>
      </font>
    </odxf>
    <ndxf>
      <font>
        <sz val="20"/>
        <color rgb="FFFF0000"/>
      </font>
    </ndxf>
  </rcc>
  <rcc rId="774" sId="1" odxf="1" dxf="1">
    <oc r="K50">
      <f>D50-I50</f>
    </oc>
    <nc r="K50">
      <f>D50-I50</f>
    </nc>
    <odxf>
      <font>
        <sz val="20"/>
        <color rgb="FFFF0000"/>
      </font>
    </odxf>
    <ndxf>
      <font>
        <sz val="20"/>
        <color rgb="FFFF0000"/>
      </font>
    </ndxf>
  </rcc>
  <rcc rId="775" sId="1" odxf="1" dxf="1">
    <oc r="K51">
      <f>D51-I51</f>
    </oc>
    <nc r="K51">
      <f>D51-I51</f>
    </nc>
    <odxf>
      <font>
        <sz val="20"/>
        <color rgb="FFFF0000"/>
      </font>
    </odxf>
    <ndxf>
      <font>
        <sz val="20"/>
        <color rgb="FFFF0000"/>
      </font>
    </ndxf>
  </rcc>
  <rcc rId="776" sId="1" odxf="1" dxf="1">
    <oc r="K52">
      <f>D52-I52</f>
    </oc>
    <nc r="K52">
      <f>D52-I52</f>
    </nc>
    <odxf>
      <font>
        <sz val="20"/>
        <color rgb="FFFF0000"/>
      </font>
    </odxf>
    <ndxf>
      <font>
        <sz val="20"/>
        <color rgb="FFFF0000"/>
      </font>
    </ndxf>
  </rcc>
  <rcc rId="777" sId="1" odxf="1" dxf="1">
    <oc r="K53">
      <f>D53-I53</f>
    </oc>
    <nc r="K53">
      <f>D53-I53</f>
    </nc>
    <odxf>
      <font>
        <sz val="20"/>
        <color rgb="FFFF0000"/>
      </font>
    </odxf>
    <ndxf>
      <font>
        <sz val="20"/>
        <color rgb="FFFF0000"/>
      </font>
    </ndxf>
  </rcc>
  <rcc rId="778" sId="1" odxf="1" dxf="1">
    <oc r="K54">
      <f>D54-I54</f>
    </oc>
    <nc r="K54">
      <f>D54-I54</f>
    </nc>
    <odxf>
      <font>
        <sz val="20"/>
        <color rgb="FFFF0000"/>
      </font>
    </odxf>
    <ndxf>
      <font>
        <sz val="20"/>
        <color rgb="FFFF0000"/>
      </font>
    </ndxf>
  </rcc>
  <rcc rId="779" sId="1" odxf="1" dxf="1">
    <oc r="K55">
      <f>D55-I55</f>
    </oc>
    <nc r="K55">
      <f>D55-I55</f>
    </nc>
    <odxf>
      <font>
        <sz val="20"/>
        <color rgb="FFFF0000"/>
      </font>
    </odxf>
    <ndxf>
      <font>
        <sz val="20"/>
        <color rgb="FFFF0000"/>
      </font>
    </ndxf>
  </rcc>
  <rcc rId="780" sId="1" odxf="1" dxf="1">
    <oc r="K56">
      <f>D56-I56</f>
    </oc>
    <nc r="K56">
      <f>D56-I56</f>
    </nc>
    <odxf>
      <font>
        <sz val="20"/>
        <color rgb="FFFF0000"/>
      </font>
    </odxf>
    <ndxf>
      <font>
        <sz val="20"/>
        <color rgb="FFFF0000"/>
      </font>
    </ndxf>
  </rcc>
  <rcc rId="781" sId="1" odxf="1" dxf="1">
    <oc r="K57">
      <f>D57-I57</f>
    </oc>
    <nc r="K57">
      <f>D57-I57</f>
    </nc>
    <odxf>
      <font>
        <sz val="20"/>
        <color rgb="FFFF0000"/>
      </font>
    </odxf>
    <ndxf>
      <font>
        <sz val="20"/>
        <color rgb="FFFF0000"/>
      </font>
    </ndxf>
  </rcc>
  <rcc rId="782" sId="1" odxf="1" dxf="1">
    <oc r="K58">
      <f>D58-I58</f>
    </oc>
    <nc r="K58">
      <f>D58-I58</f>
    </nc>
    <odxf>
      <font>
        <sz val="20"/>
        <color rgb="FFFF0000"/>
      </font>
    </odxf>
    <ndxf>
      <font>
        <sz val="20"/>
        <color rgb="FFFF0000"/>
      </font>
    </ndxf>
  </rcc>
  <rcc rId="783" sId="1" odxf="1" dxf="1">
    <oc r="K59">
      <f>D59-I59</f>
    </oc>
    <nc r="K59">
      <f>D59-I59</f>
    </nc>
    <odxf>
      <font>
        <sz val="20"/>
        <color rgb="FFFF0000"/>
      </font>
    </odxf>
    <ndxf>
      <font>
        <sz val="20"/>
        <color rgb="FFFF0000"/>
      </font>
    </ndxf>
  </rcc>
  <rcc rId="784" sId="1" odxf="1" dxf="1">
    <oc r="K60">
      <f>D60-I60</f>
    </oc>
    <nc r="K60">
      <f>D60-I60</f>
    </nc>
    <odxf>
      <font>
        <sz val="20"/>
        <color rgb="FFFF0000"/>
      </font>
    </odxf>
    <ndxf>
      <font>
        <sz val="20"/>
        <color rgb="FFFF0000"/>
      </font>
    </ndxf>
  </rcc>
  <rcc rId="785" sId="1">
    <oc r="K61">
      <f>D61-I61</f>
    </oc>
    <nc r="K61">
      <f>D61-I61</f>
    </nc>
  </rcc>
  <rcc rId="786" sId="1" odxf="1" dxf="1">
    <oc r="K62">
      <f>D62-I62</f>
    </oc>
    <nc r="K62">
      <f>D62-I62</f>
    </nc>
    <odxf>
      <font>
        <sz val="20"/>
        <color auto="1"/>
      </font>
    </odxf>
    <ndxf>
      <font>
        <sz val="20"/>
        <color auto="1"/>
      </font>
    </ndxf>
  </rcc>
  <rcc rId="787" sId="1" odxf="1" dxf="1">
    <oc r="K63">
      <f>D63-I63</f>
    </oc>
    <nc r="K63">
      <f>D63-I63</f>
    </nc>
    <odxf>
      <font>
        <sz val="20"/>
        <color auto="1"/>
      </font>
    </odxf>
    <ndxf>
      <font>
        <sz val="20"/>
        <color auto="1"/>
      </font>
    </ndxf>
  </rcc>
  <rcc rId="788" sId="1" odxf="1" dxf="1">
    <oc r="K64">
      <f>D64-I64</f>
    </oc>
    <nc r="K64">
      <f>D64-I64</f>
    </nc>
    <odxf>
      <font>
        <sz val="20"/>
        <color auto="1"/>
      </font>
    </odxf>
    <ndxf>
      <font>
        <sz val="20"/>
        <color auto="1"/>
      </font>
    </ndxf>
  </rcc>
  <rcc rId="789" sId="1" odxf="1" dxf="1">
    <oc r="K65">
      <f>D65-I65</f>
    </oc>
    <nc r="K65">
      <f>D65-I65</f>
    </nc>
    <odxf>
      <font>
        <sz val="20"/>
        <color auto="1"/>
      </font>
    </odxf>
    <ndxf>
      <font>
        <sz val="20"/>
        <color auto="1"/>
      </font>
    </ndxf>
  </rcc>
  <rcc rId="790" sId="1" odxf="1" dxf="1">
    <oc r="K66">
      <f>D66-I66</f>
    </oc>
    <nc r="K66">
      <f>D66-I66</f>
    </nc>
    <odxf>
      <font>
        <sz val="20"/>
        <color auto="1"/>
      </font>
    </odxf>
    <ndxf>
      <font>
        <sz val="20"/>
        <color auto="1"/>
      </font>
    </ndxf>
  </rcc>
  <rcc rId="791" sId="1" odxf="1" dxf="1">
    <oc r="K67">
      <f>D67-I67</f>
    </oc>
    <nc r="K67">
      <f>D67-I67</f>
    </nc>
    <odxf>
      <font>
        <sz val="20"/>
        <color auto="1"/>
      </font>
    </odxf>
    <ndxf>
      <font>
        <sz val="20"/>
        <color auto="1"/>
      </font>
    </ndxf>
  </rcc>
  <rcc rId="792" sId="1" odxf="1" dxf="1">
    <oc r="K68">
      <f>D68-I68</f>
    </oc>
    <nc r="K68">
      <f>D68-I68</f>
    </nc>
    <odxf>
      <font>
        <sz val="20"/>
        <color auto="1"/>
      </font>
      <fill>
        <patternFill patternType="solid">
          <bgColor theme="0"/>
        </patternFill>
      </fill>
    </odxf>
    <ndxf>
      <font>
        <sz val="20"/>
        <color auto="1"/>
      </font>
      <fill>
        <patternFill patternType="none">
          <bgColor indexed="65"/>
        </patternFill>
      </fill>
    </ndxf>
  </rcc>
  <rcc rId="793" sId="1" odxf="1" dxf="1">
    <oc r="K69">
      <f>D69-I69</f>
    </oc>
    <nc r="K69">
      <f>D69-I69</f>
    </nc>
    <odxf>
      <font>
        <sz val="20"/>
        <color auto="1"/>
      </font>
      <fill>
        <patternFill patternType="solid">
          <bgColor theme="0"/>
        </patternFill>
      </fill>
    </odxf>
    <ndxf>
      <font>
        <sz val="20"/>
        <color auto="1"/>
      </font>
      <fill>
        <patternFill patternType="none">
          <bgColor indexed="65"/>
        </patternFill>
      </fill>
    </ndxf>
  </rcc>
  <rcc rId="794" sId="1" odxf="1" dxf="1">
    <oc r="K70">
      <f>D70-I70</f>
    </oc>
    <nc r="K70">
      <f>D70-I70</f>
    </nc>
    <odxf>
      <font>
        <sz val="20"/>
        <color auto="1"/>
      </font>
      <fill>
        <patternFill patternType="solid">
          <bgColor theme="0"/>
        </patternFill>
      </fill>
    </odxf>
    <ndxf>
      <font>
        <sz val="20"/>
        <color auto="1"/>
      </font>
      <fill>
        <patternFill patternType="none">
          <bgColor indexed="65"/>
        </patternFill>
      </fill>
    </ndxf>
  </rcc>
  <rcc rId="795" sId="1" odxf="1" dxf="1">
    <oc r="K71">
      <f>D71-I71</f>
    </oc>
    <nc r="K71">
      <f>D71-I71</f>
    </nc>
    <odxf>
      <font>
        <sz val="20"/>
        <color auto="1"/>
      </font>
      <fill>
        <patternFill patternType="solid">
          <bgColor theme="0"/>
        </patternFill>
      </fill>
    </odxf>
    <ndxf>
      <font>
        <sz val="20"/>
        <color auto="1"/>
      </font>
      <fill>
        <patternFill patternType="none">
          <bgColor indexed="65"/>
        </patternFill>
      </fill>
    </ndxf>
  </rcc>
  <rcc rId="796" sId="1" odxf="1" dxf="1">
    <oc r="K72">
      <f>D72-I72</f>
    </oc>
    <nc r="K72">
      <f>D72-I72</f>
    </nc>
    <odxf>
      <font>
        <sz val="20"/>
        <color auto="1"/>
      </font>
      <fill>
        <patternFill patternType="solid">
          <bgColor theme="0"/>
        </patternFill>
      </fill>
    </odxf>
    <ndxf>
      <font>
        <sz val="20"/>
        <color auto="1"/>
      </font>
      <fill>
        <patternFill patternType="none">
          <bgColor indexed="65"/>
        </patternFill>
      </fill>
    </ndxf>
  </rcc>
  <rcc rId="797" sId="1" odxf="1" dxf="1">
    <oc r="K73">
      <f>D73-I73</f>
    </oc>
    <nc r="K73">
      <f>D73-I73</f>
    </nc>
    <odxf>
      <font>
        <sz val="20"/>
        <color auto="1"/>
      </font>
      <fill>
        <patternFill patternType="solid">
          <bgColor theme="0"/>
        </patternFill>
      </fill>
    </odxf>
    <ndxf>
      <font>
        <sz val="20"/>
        <color auto="1"/>
      </font>
      <fill>
        <patternFill patternType="none">
          <bgColor indexed="65"/>
        </patternFill>
      </fill>
    </ndxf>
  </rcc>
  <rcc rId="798" sId="1" odxf="1" dxf="1">
    <oc r="K74">
      <f>D74-I74</f>
    </oc>
    <nc r="K74">
      <f>D74-I74</f>
    </nc>
    <odxf>
      <font>
        <i/>
        <sz val="18"/>
        <color auto="1"/>
      </font>
      <fill>
        <patternFill patternType="solid">
          <bgColor theme="0"/>
        </patternFill>
      </fill>
    </odxf>
    <ndxf>
      <font>
        <i val="0"/>
        <sz val="20"/>
        <color auto="1"/>
      </font>
      <fill>
        <patternFill patternType="none">
          <bgColor indexed="65"/>
        </patternFill>
      </fill>
    </ndxf>
  </rcc>
  <rcc rId="799" sId="1" odxf="1" dxf="1">
    <oc r="K75">
      <f>D75-I75</f>
    </oc>
    <nc r="K75">
      <f>D75-I75</f>
    </nc>
    <odxf>
      <font>
        <sz val="20"/>
        <color auto="1"/>
      </font>
      <fill>
        <patternFill patternType="solid">
          <bgColor theme="0"/>
        </patternFill>
      </fill>
    </odxf>
    <ndxf>
      <font>
        <sz val="20"/>
        <color auto="1"/>
      </font>
      <fill>
        <patternFill patternType="none">
          <bgColor indexed="65"/>
        </patternFill>
      </fill>
    </ndxf>
  </rcc>
  <rcc rId="800" sId="1" odxf="1" dxf="1">
    <oc r="K76">
      <f>D76-I76</f>
    </oc>
    <nc r="K76">
      <f>D76-I76</f>
    </nc>
    <odxf>
      <font>
        <sz val="20"/>
        <color auto="1"/>
      </font>
      <fill>
        <patternFill patternType="solid">
          <bgColor theme="0"/>
        </patternFill>
      </fill>
    </odxf>
    <ndxf>
      <font>
        <sz val="20"/>
        <color auto="1"/>
      </font>
      <fill>
        <patternFill patternType="none">
          <bgColor indexed="65"/>
        </patternFill>
      </fill>
    </ndxf>
  </rcc>
  <rcc rId="801" sId="1" odxf="1" dxf="1">
    <oc r="K77">
      <f>D77-I77</f>
    </oc>
    <nc r="K77">
      <f>D77-I77</f>
    </nc>
    <odxf>
      <font>
        <sz val="20"/>
        <color auto="1"/>
      </font>
      <fill>
        <patternFill patternType="solid">
          <bgColor theme="0"/>
        </patternFill>
      </fill>
    </odxf>
    <ndxf>
      <font>
        <sz val="20"/>
        <color auto="1"/>
      </font>
      <fill>
        <patternFill patternType="none">
          <bgColor indexed="65"/>
        </patternFill>
      </fill>
    </ndxf>
  </rcc>
  <rcc rId="802" sId="1" odxf="1" dxf="1">
    <oc r="K78">
      <f>D78-I78</f>
    </oc>
    <nc r="K78">
      <f>D78-I78</f>
    </nc>
    <odxf>
      <font>
        <sz val="20"/>
        <color auto="1"/>
      </font>
      <fill>
        <patternFill patternType="solid">
          <bgColor theme="0"/>
        </patternFill>
      </fill>
    </odxf>
    <ndxf>
      <font>
        <sz val="20"/>
        <color auto="1"/>
      </font>
      <fill>
        <patternFill patternType="none">
          <bgColor indexed="65"/>
        </patternFill>
      </fill>
    </ndxf>
  </rcc>
  <rcc rId="803" sId="1" odxf="1" dxf="1">
    <oc r="K79">
      <f>D79-I79</f>
    </oc>
    <nc r="K79">
      <f>D79-I79</f>
    </nc>
    <odxf>
      <font>
        <sz val="20"/>
        <color auto="1"/>
      </font>
      <fill>
        <patternFill patternType="solid">
          <bgColor theme="0"/>
        </patternFill>
      </fill>
    </odxf>
    <ndxf>
      <font>
        <sz val="20"/>
        <color auto="1"/>
      </font>
      <fill>
        <patternFill patternType="none">
          <bgColor indexed="65"/>
        </patternFill>
      </fill>
    </ndxf>
  </rcc>
  <rcc rId="804" sId="1" odxf="1" dxf="1">
    <oc r="K80">
      <f>D80-I80</f>
    </oc>
    <nc r="K80">
      <f>D80-I80</f>
    </nc>
    <odxf>
      <font>
        <i/>
        <sz val="18"/>
        <color auto="1"/>
      </font>
      <fill>
        <patternFill patternType="solid">
          <bgColor theme="0"/>
        </patternFill>
      </fill>
    </odxf>
    <ndxf>
      <font>
        <i val="0"/>
        <sz val="20"/>
        <color auto="1"/>
      </font>
      <fill>
        <patternFill patternType="none">
          <bgColor indexed="65"/>
        </patternFill>
      </fill>
    </ndxf>
  </rcc>
  <rcc rId="805" sId="1" odxf="1" dxf="1">
    <oc r="K81">
      <f>D81-I81</f>
    </oc>
    <nc r="K81">
      <f>D81-I81</f>
    </nc>
    <odxf>
      <font>
        <sz val="20"/>
        <color auto="1"/>
      </font>
      <fill>
        <patternFill patternType="solid">
          <bgColor theme="0"/>
        </patternFill>
      </fill>
    </odxf>
    <ndxf>
      <font>
        <sz val="20"/>
        <color auto="1"/>
      </font>
      <fill>
        <patternFill patternType="none">
          <bgColor indexed="65"/>
        </patternFill>
      </fill>
    </ndxf>
  </rcc>
  <rcc rId="806" sId="1" odxf="1" dxf="1">
    <oc r="K82">
      <f>D82-I82</f>
    </oc>
    <nc r="K82">
      <f>D82-I82</f>
    </nc>
    <odxf>
      <font>
        <sz val="20"/>
        <color auto="1"/>
      </font>
      <fill>
        <patternFill patternType="solid">
          <bgColor theme="0"/>
        </patternFill>
      </fill>
    </odxf>
    <ndxf>
      <font>
        <sz val="20"/>
        <color auto="1"/>
      </font>
      <fill>
        <patternFill patternType="none">
          <bgColor indexed="65"/>
        </patternFill>
      </fill>
    </ndxf>
  </rcc>
  <rcc rId="807" sId="1" odxf="1" dxf="1">
    <oc r="K83">
      <f>D83-I83</f>
    </oc>
    <nc r="K83">
      <f>D83-I83</f>
    </nc>
    <odxf>
      <font>
        <sz val="20"/>
        <color auto="1"/>
      </font>
      <fill>
        <patternFill patternType="solid">
          <bgColor theme="0"/>
        </patternFill>
      </fill>
    </odxf>
    <ndxf>
      <font>
        <sz val="20"/>
        <color auto="1"/>
      </font>
      <fill>
        <patternFill patternType="none">
          <bgColor indexed="65"/>
        </patternFill>
      </fill>
    </ndxf>
  </rcc>
  <rcc rId="808" sId="1" odxf="1" dxf="1">
    <oc r="K84">
      <f>D84-I84</f>
    </oc>
    <nc r="K84">
      <f>D84-I84</f>
    </nc>
    <odxf>
      <font>
        <sz val="20"/>
        <color auto="1"/>
      </font>
      <fill>
        <patternFill patternType="solid">
          <bgColor theme="0"/>
        </patternFill>
      </fill>
    </odxf>
    <ndxf>
      <font>
        <sz val="20"/>
        <color auto="1"/>
      </font>
      <fill>
        <patternFill patternType="none">
          <bgColor indexed="65"/>
        </patternFill>
      </fill>
    </ndxf>
  </rcc>
  <rcc rId="809" sId="1" odxf="1" dxf="1">
    <oc r="K85">
      <f>D85-I85</f>
    </oc>
    <nc r="K85">
      <f>D85-I85</f>
    </nc>
    <odxf>
      <font>
        <sz val="20"/>
        <color auto="1"/>
      </font>
      <fill>
        <patternFill patternType="solid">
          <bgColor theme="0"/>
        </patternFill>
      </fill>
    </odxf>
    <ndxf>
      <font>
        <sz val="20"/>
        <color auto="1"/>
      </font>
      <fill>
        <patternFill patternType="none">
          <bgColor indexed="65"/>
        </patternFill>
      </fill>
    </ndxf>
  </rcc>
  <rcc rId="810" sId="1" odxf="1" dxf="1">
    <oc r="K86">
      <f>D86-I86</f>
    </oc>
    <nc r="K86">
      <f>D86-I86</f>
    </nc>
    <odxf>
      <font>
        <i/>
        <sz val="18"/>
        <color auto="1"/>
      </font>
      <fill>
        <patternFill patternType="solid">
          <bgColor theme="0"/>
        </patternFill>
      </fill>
    </odxf>
    <ndxf>
      <font>
        <i val="0"/>
        <sz val="20"/>
        <color auto="1"/>
      </font>
      <fill>
        <patternFill patternType="none">
          <bgColor indexed="65"/>
        </patternFill>
      </fill>
    </ndxf>
  </rcc>
  <rcc rId="811" sId="1" odxf="1" dxf="1">
    <oc r="K87">
      <f>D87-I87</f>
    </oc>
    <nc r="K87">
      <f>D87-I87</f>
    </nc>
    <odxf>
      <font>
        <sz val="20"/>
        <color auto="1"/>
      </font>
      <fill>
        <patternFill patternType="solid">
          <bgColor theme="0"/>
        </patternFill>
      </fill>
    </odxf>
    <ndxf>
      <font>
        <sz val="20"/>
        <color auto="1"/>
      </font>
      <fill>
        <patternFill patternType="none">
          <bgColor indexed="65"/>
        </patternFill>
      </fill>
    </ndxf>
  </rcc>
  <rcc rId="812" sId="1" odxf="1" dxf="1">
    <oc r="K88">
      <f>D88-I88</f>
    </oc>
    <nc r="K88">
      <f>D88-I88</f>
    </nc>
    <odxf>
      <font>
        <sz val="20"/>
        <color auto="1"/>
      </font>
      <fill>
        <patternFill patternType="solid">
          <bgColor theme="0"/>
        </patternFill>
      </fill>
    </odxf>
    <ndxf>
      <font>
        <sz val="20"/>
        <color auto="1"/>
      </font>
      <fill>
        <patternFill patternType="none">
          <bgColor indexed="65"/>
        </patternFill>
      </fill>
    </ndxf>
  </rcc>
  <rcc rId="813" sId="1" odxf="1" dxf="1">
    <oc r="K89">
      <f>D89-I89</f>
    </oc>
    <nc r="K89">
      <f>D89-I89</f>
    </nc>
    <odxf>
      <font>
        <sz val="20"/>
        <color auto="1"/>
      </font>
      <fill>
        <patternFill patternType="solid">
          <bgColor theme="0"/>
        </patternFill>
      </fill>
    </odxf>
    <ndxf>
      <font>
        <sz val="20"/>
        <color auto="1"/>
      </font>
      <fill>
        <patternFill patternType="none">
          <bgColor indexed="65"/>
        </patternFill>
      </fill>
    </ndxf>
  </rcc>
  <rcc rId="814" sId="1" odxf="1" dxf="1">
    <oc r="K90">
      <f>D90-I90</f>
    </oc>
    <nc r="K90">
      <f>D90-I90</f>
    </nc>
    <odxf>
      <font>
        <sz val="20"/>
        <color auto="1"/>
      </font>
      <fill>
        <patternFill patternType="solid">
          <bgColor theme="0"/>
        </patternFill>
      </fill>
    </odxf>
    <ndxf>
      <font>
        <sz val="20"/>
        <color auto="1"/>
      </font>
      <fill>
        <patternFill patternType="none">
          <bgColor indexed="65"/>
        </patternFill>
      </fill>
    </ndxf>
  </rcc>
  <rcc rId="815" sId="1" odxf="1" dxf="1">
    <oc r="K91">
      <f>D91-I91</f>
    </oc>
    <nc r="K91">
      <f>D91-I91</f>
    </nc>
    <odxf>
      <font>
        <sz val="20"/>
        <color auto="1"/>
      </font>
      <fill>
        <patternFill patternType="solid">
          <bgColor theme="0"/>
        </patternFill>
      </fill>
    </odxf>
    <ndxf>
      <font>
        <sz val="20"/>
        <color auto="1"/>
      </font>
      <fill>
        <patternFill patternType="none">
          <bgColor indexed="65"/>
        </patternFill>
      </fill>
    </ndxf>
  </rcc>
  <rcc rId="816" sId="1" odxf="1" dxf="1">
    <oc r="K92">
      <f>D92-I92</f>
    </oc>
    <nc r="K92">
      <f>D92-I92</f>
    </nc>
    <odxf>
      <font>
        <sz val="20"/>
        <color auto="1"/>
      </font>
      <fill>
        <patternFill patternType="solid">
          <bgColor theme="0"/>
        </patternFill>
      </fill>
    </odxf>
    <ndxf>
      <font>
        <sz val="20"/>
        <color auto="1"/>
      </font>
      <fill>
        <patternFill patternType="none">
          <bgColor indexed="65"/>
        </patternFill>
      </fill>
    </ndxf>
  </rcc>
  <rcc rId="817" sId="1" odxf="1" dxf="1">
    <oc r="K93">
      <f>D93-I93</f>
    </oc>
    <nc r="K93">
      <f>D93-I93</f>
    </nc>
    <odxf>
      <font>
        <sz val="20"/>
        <color auto="1"/>
      </font>
      <fill>
        <patternFill patternType="solid">
          <bgColor theme="0"/>
        </patternFill>
      </fill>
    </odxf>
    <ndxf>
      <font>
        <sz val="20"/>
        <color auto="1"/>
      </font>
      <fill>
        <patternFill patternType="none">
          <bgColor indexed="65"/>
        </patternFill>
      </fill>
    </ndxf>
  </rcc>
  <rcc rId="818" sId="1" odxf="1" dxf="1">
    <oc r="K94">
      <f>D94-I94</f>
    </oc>
    <nc r="K94">
      <f>D94-I94</f>
    </nc>
    <odxf>
      <font>
        <sz val="20"/>
        <color auto="1"/>
      </font>
      <fill>
        <patternFill patternType="solid">
          <bgColor theme="0"/>
        </patternFill>
      </fill>
    </odxf>
    <ndxf>
      <font>
        <sz val="20"/>
        <color auto="1"/>
      </font>
      <fill>
        <patternFill patternType="none">
          <bgColor indexed="65"/>
        </patternFill>
      </fill>
    </ndxf>
  </rcc>
  <rcc rId="819" sId="1" odxf="1" dxf="1">
    <oc r="K95">
      <f>D95-I95</f>
    </oc>
    <nc r="K95">
      <f>D95-I95</f>
    </nc>
    <odxf>
      <font>
        <sz val="20"/>
        <color auto="1"/>
      </font>
      <fill>
        <patternFill patternType="solid">
          <bgColor theme="0"/>
        </patternFill>
      </fill>
    </odxf>
    <ndxf>
      <font>
        <sz val="20"/>
        <color auto="1"/>
      </font>
      <fill>
        <patternFill patternType="none">
          <bgColor indexed="65"/>
        </patternFill>
      </fill>
    </ndxf>
  </rcc>
  <rcc rId="820" sId="1" odxf="1" dxf="1">
    <oc r="K96">
      <f>D96-I96</f>
    </oc>
    <nc r="K96">
      <f>D96-I96</f>
    </nc>
    <odxf>
      <font>
        <sz val="20"/>
        <color auto="1"/>
      </font>
      <fill>
        <patternFill patternType="solid">
          <bgColor theme="0"/>
        </patternFill>
      </fill>
    </odxf>
    <ndxf>
      <font>
        <sz val="20"/>
        <color auto="1"/>
      </font>
      <fill>
        <patternFill patternType="none">
          <bgColor indexed="65"/>
        </patternFill>
      </fill>
    </ndxf>
  </rcc>
  <rcc rId="821" sId="1" odxf="1" dxf="1">
    <oc r="K97">
      <f>D97-I97</f>
    </oc>
    <nc r="K97">
      <f>D97-I97</f>
    </nc>
    <odxf>
      <font>
        <sz val="20"/>
        <color auto="1"/>
      </font>
      <fill>
        <patternFill patternType="solid">
          <bgColor theme="0"/>
        </patternFill>
      </fill>
    </odxf>
    <ndxf>
      <font>
        <sz val="20"/>
        <color auto="1"/>
      </font>
      <fill>
        <patternFill patternType="none">
          <bgColor indexed="65"/>
        </patternFill>
      </fill>
    </ndxf>
  </rcc>
  <rcc rId="822" sId="1" odxf="1" dxf="1">
    <oc r="K98">
      <f>D98-I98</f>
    </oc>
    <nc r="K98">
      <f>D98-I98</f>
    </nc>
    <odxf>
      <font>
        <sz val="20"/>
        <color auto="1"/>
      </font>
      <fill>
        <patternFill patternType="solid">
          <bgColor theme="0"/>
        </patternFill>
      </fill>
    </odxf>
    <ndxf>
      <font>
        <sz val="20"/>
        <color auto="1"/>
      </font>
      <fill>
        <patternFill patternType="none">
          <bgColor indexed="65"/>
        </patternFill>
      </fill>
    </ndxf>
  </rcc>
  <rcc rId="823" sId="1" odxf="1" dxf="1">
    <oc r="K99">
      <f>D99-I99</f>
    </oc>
    <nc r="K99">
      <f>D99-I99</f>
    </nc>
    <odxf>
      <font>
        <sz val="20"/>
        <color auto="1"/>
      </font>
      <fill>
        <patternFill patternType="solid">
          <bgColor theme="0"/>
        </patternFill>
      </fill>
    </odxf>
    <ndxf>
      <font>
        <sz val="20"/>
        <color auto="1"/>
      </font>
      <fill>
        <patternFill patternType="none">
          <bgColor indexed="65"/>
        </patternFill>
      </fill>
    </ndxf>
  </rcc>
  <rcc rId="824" sId="1" odxf="1" dxf="1">
    <oc r="K100">
      <f>D100-I100</f>
    </oc>
    <nc r="K100">
      <f>D100-I100</f>
    </nc>
    <odxf>
      <font>
        <sz val="20"/>
        <color auto="1"/>
      </font>
      <fill>
        <patternFill patternType="solid">
          <bgColor theme="0"/>
        </patternFill>
      </fill>
    </odxf>
    <ndxf>
      <font>
        <sz val="20"/>
        <color auto="1"/>
      </font>
      <fill>
        <patternFill patternType="none">
          <bgColor indexed="65"/>
        </patternFill>
      </fill>
    </ndxf>
  </rcc>
  <rcc rId="825" sId="1" odxf="1" dxf="1">
    <oc r="K101">
      <f>D101-I101</f>
    </oc>
    <nc r="K101">
      <f>D101-I101</f>
    </nc>
    <odxf>
      <font>
        <sz val="20"/>
        <color auto="1"/>
      </font>
      <fill>
        <patternFill patternType="solid">
          <bgColor theme="0"/>
        </patternFill>
      </fill>
    </odxf>
    <ndxf>
      <font>
        <sz val="20"/>
        <color auto="1"/>
      </font>
      <fill>
        <patternFill patternType="none">
          <bgColor indexed="65"/>
        </patternFill>
      </fill>
    </ndxf>
  </rcc>
  <rcc rId="826" sId="1" odxf="1" dxf="1">
    <oc r="K102">
      <f>D102-I102</f>
    </oc>
    <nc r="K102">
      <f>D102-I102</f>
    </nc>
    <odxf>
      <font>
        <sz val="20"/>
        <color auto="1"/>
      </font>
      <fill>
        <patternFill patternType="solid">
          <bgColor theme="0"/>
        </patternFill>
      </fill>
    </odxf>
    <ndxf>
      <font>
        <sz val="20"/>
        <color auto="1"/>
      </font>
      <fill>
        <patternFill patternType="none">
          <bgColor indexed="65"/>
        </patternFill>
      </fill>
    </ndxf>
  </rcc>
  <rcc rId="827" sId="1" odxf="1" dxf="1">
    <oc r="K103">
      <f>D103-I103</f>
    </oc>
    <nc r="K103">
      <f>D103-I103</f>
    </nc>
    <odxf>
      <font>
        <sz val="20"/>
        <color auto="1"/>
      </font>
      <fill>
        <patternFill patternType="solid">
          <bgColor theme="0"/>
        </patternFill>
      </fill>
    </odxf>
    <ndxf>
      <font>
        <sz val="20"/>
        <color auto="1"/>
      </font>
      <fill>
        <patternFill patternType="none">
          <bgColor indexed="65"/>
        </patternFill>
      </fill>
    </ndxf>
  </rcc>
  <rcc rId="828" sId="1" odxf="1" dxf="1">
    <oc r="K104">
      <f>D104-I104</f>
    </oc>
    <nc r="K104">
      <f>D104-I104</f>
    </nc>
    <odxf>
      <font>
        <sz val="20"/>
        <color auto="1"/>
      </font>
    </odxf>
    <ndxf>
      <font>
        <sz val="20"/>
        <color auto="1"/>
      </font>
    </ndxf>
  </rcc>
  <rcc rId="829" sId="1" odxf="1" dxf="1">
    <oc r="K105">
      <f>D105-I105</f>
    </oc>
    <nc r="K105">
      <f>D105-I105</f>
    </nc>
    <odxf>
      <font>
        <sz val="20"/>
        <color auto="1"/>
      </font>
    </odxf>
    <ndxf>
      <font>
        <sz val="20"/>
        <color auto="1"/>
      </font>
    </ndxf>
  </rcc>
  <rcc rId="830" sId="1" odxf="1" dxf="1">
    <oc r="K106">
      <f>D106-I106</f>
    </oc>
    <nc r="K106">
      <f>D106-I106</f>
    </nc>
    <odxf>
      <font>
        <sz val="20"/>
        <color auto="1"/>
      </font>
    </odxf>
    <ndxf>
      <font>
        <sz val="20"/>
        <color auto="1"/>
      </font>
    </ndxf>
  </rcc>
  <rcc rId="831" sId="1" odxf="1" dxf="1">
    <oc r="K107">
      <f>D107-I107</f>
    </oc>
    <nc r="K107">
      <f>D107-I107</f>
    </nc>
    <odxf>
      <font>
        <sz val="20"/>
        <color auto="1"/>
      </font>
    </odxf>
    <ndxf>
      <font>
        <sz val="20"/>
        <color auto="1"/>
      </font>
    </ndxf>
  </rcc>
  <rcc rId="832" sId="1" odxf="1" dxf="1">
    <oc r="K108">
      <f>D108-I108</f>
    </oc>
    <nc r="K108">
      <f>D108-I108</f>
    </nc>
    <odxf>
      <font>
        <sz val="20"/>
        <color auto="1"/>
      </font>
    </odxf>
    <ndxf>
      <font>
        <sz val="20"/>
        <color auto="1"/>
      </font>
    </ndxf>
  </rcc>
  <rcc rId="833" sId="1" odxf="1" dxf="1">
    <oc r="K109">
      <f>D109-I109</f>
    </oc>
    <nc r="K109">
      <f>D109-I109</f>
    </nc>
    <odxf>
      <font>
        <sz val="20"/>
        <color auto="1"/>
      </font>
    </odxf>
    <ndxf>
      <font>
        <sz val="20"/>
        <color auto="1"/>
      </font>
    </ndxf>
  </rcc>
  <rcc rId="834" sId="1" odxf="1" dxf="1">
    <oc r="K110">
      <f>D110-I110</f>
    </oc>
    <nc r="K110">
      <f>D110-I110</f>
    </nc>
    <odxf>
      <font>
        <sz val="20"/>
        <color auto="1"/>
      </font>
    </odxf>
    <ndxf>
      <font>
        <sz val="20"/>
        <color auto="1"/>
      </font>
    </ndxf>
  </rcc>
  <rcc rId="835" sId="1" odxf="1" dxf="1">
    <oc r="K111">
      <f>D111-I111</f>
    </oc>
    <nc r="K111">
      <f>D111-I111</f>
    </nc>
    <odxf>
      <font>
        <sz val="20"/>
        <color auto="1"/>
      </font>
    </odxf>
    <ndxf>
      <font>
        <sz val="20"/>
        <color auto="1"/>
      </font>
    </ndxf>
  </rcc>
  <rcc rId="836" sId="1" odxf="1" dxf="1">
    <oc r="K112">
      <f>D112-I112</f>
    </oc>
    <nc r="K112">
      <f>D112-I112</f>
    </nc>
    <odxf>
      <font>
        <sz val="20"/>
        <color auto="1"/>
      </font>
    </odxf>
    <ndxf>
      <font>
        <sz val="20"/>
        <color auto="1"/>
      </font>
    </ndxf>
  </rcc>
  <rcc rId="837" sId="1" odxf="1" dxf="1">
    <oc r="K113">
      <f>D113-I113</f>
    </oc>
    <nc r="K113">
      <f>D113-I113</f>
    </nc>
    <odxf>
      <font>
        <sz val="20"/>
        <color auto="1"/>
      </font>
    </odxf>
    <ndxf>
      <font>
        <sz val="20"/>
        <color auto="1"/>
      </font>
    </ndxf>
  </rcc>
  <rcc rId="838" sId="1" odxf="1" dxf="1">
    <oc r="K114">
      <f>D114-I114</f>
    </oc>
    <nc r="K114">
      <f>D114-I114</f>
    </nc>
    <odxf>
      <font>
        <sz val="20"/>
        <color auto="1"/>
      </font>
    </odxf>
    <ndxf>
      <font>
        <sz val="20"/>
        <color auto="1"/>
      </font>
    </ndxf>
  </rcc>
  <rcc rId="839" sId="1" odxf="1" dxf="1">
    <oc r="K115">
      <f>D115-I115</f>
    </oc>
    <nc r="K115">
      <f>D115-I115</f>
    </nc>
    <odxf>
      <font>
        <sz val="20"/>
        <color auto="1"/>
      </font>
    </odxf>
    <ndxf>
      <font>
        <sz val="20"/>
        <color auto="1"/>
      </font>
    </ndxf>
  </rcc>
  <rcc rId="840" sId="1" odxf="1" dxf="1">
    <oc r="K116">
      <f>D116-I116</f>
    </oc>
    <nc r="K116">
      <f>D116-I116</f>
    </nc>
    <odxf>
      <font>
        <sz val="20"/>
        <color auto="1"/>
      </font>
    </odxf>
    <ndxf>
      <font>
        <sz val="20"/>
        <color auto="1"/>
      </font>
    </ndxf>
  </rcc>
  <rcc rId="841" sId="1" odxf="1" dxf="1">
    <oc r="K117">
      <f>D117-I117</f>
    </oc>
    <nc r="K117">
      <f>D117-I117</f>
    </nc>
    <odxf>
      <font>
        <sz val="20"/>
        <color auto="1"/>
      </font>
    </odxf>
    <ndxf>
      <font>
        <sz val="20"/>
        <color auto="1"/>
      </font>
    </ndxf>
  </rcc>
  <rcc rId="842" sId="1" odxf="1" dxf="1">
    <oc r="K118">
      <f>D118-I118</f>
    </oc>
    <nc r="K118">
      <f>D118-I118</f>
    </nc>
    <odxf>
      <font>
        <sz val="20"/>
        <color auto="1"/>
      </font>
    </odxf>
    <ndxf>
      <font>
        <sz val="20"/>
        <color auto="1"/>
      </font>
    </ndxf>
  </rcc>
  <rcc rId="843" sId="1" odxf="1" dxf="1">
    <oc r="K119">
      <f>D119-I119</f>
    </oc>
    <nc r="K119">
      <f>D119-I119</f>
    </nc>
    <odxf>
      <font>
        <sz val="20"/>
        <color auto="1"/>
      </font>
    </odxf>
    <ndxf>
      <font>
        <sz val="20"/>
        <color auto="1"/>
      </font>
    </ndxf>
  </rcc>
  <rcc rId="844" sId="1" odxf="1" dxf="1">
    <oc r="K120">
      <f>D120-I120</f>
    </oc>
    <nc r="K120">
      <f>D120-I120</f>
    </nc>
    <odxf>
      <font>
        <sz val="20"/>
        <color auto="1"/>
      </font>
    </odxf>
    <ndxf>
      <font>
        <sz val="20"/>
        <color auto="1"/>
      </font>
    </ndxf>
  </rcc>
  <rcc rId="845" sId="1" odxf="1" dxf="1">
    <oc r="K121">
      <f>D121-I121</f>
    </oc>
    <nc r="K121">
      <f>D121-I121</f>
    </nc>
    <odxf>
      <font>
        <sz val="20"/>
        <color auto="1"/>
      </font>
    </odxf>
    <ndxf>
      <font>
        <sz val="20"/>
        <color auto="1"/>
      </font>
    </ndxf>
  </rcc>
  <rcc rId="846" sId="1" odxf="1" dxf="1">
    <oc r="K122">
      <f>D122-I122</f>
    </oc>
    <nc r="K122">
      <f>D122-I122</f>
    </nc>
    <odxf>
      <font>
        <sz val="20"/>
        <color rgb="FFFF0000"/>
      </font>
    </odxf>
    <ndxf>
      <font>
        <sz val="20"/>
        <color rgb="FFFF0000"/>
      </font>
    </ndxf>
  </rcc>
  <rcc rId="847" sId="1" odxf="1" dxf="1">
    <oc r="K123">
      <f>D123-I123</f>
    </oc>
    <nc r="K123">
      <f>D123-I123</f>
    </nc>
    <odxf>
      <font>
        <sz val="20"/>
        <color rgb="FFFF0000"/>
      </font>
    </odxf>
    <ndxf>
      <font>
        <sz val="20"/>
        <color rgb="FFFF0000"/>
      </font>
    </ndxf>
  </rcc>
  <rcc rId="848" sId="1" odxf="1" dxf="1">
    <oc r="K124">
      <f>D124-I124</f>
    </oc>
    <nc r="K124">
      <f>D124-I124</f>
    </nc>
    <odxf>
      <font>
        <sz val="20"/>
        <color rgb="FFFF0000"/>
      </font>
    </odxf>
    <ndxf>
      <font>
        <sz val="20"/>
        <color rgb="FFFF0000"/>
      </font>
    </ndxf>
  </rcc>
  <rcc rId="849" sId="1" odxf="1" dxf="1">
    <oc r="K125">
      <f>D125-I125</f>
    </oc>
    <nc r="K125">
      <f>D125-I125</f>
    </nc>
    <odxf>
      <font>
        <sz val="20"/>
        <color rgb="FFFF0000"/>
      </font>
    </odxf>
    <ndxf>
      <font>
        <sz val="20"/>
        <color rgb="FFFF0000"/>
      </font>
    </ndxf>
  </rcc>
  <rcc rId="850" sId="1" odxf="1" dxf="1">
    <oc r="K126">
      <f>D126-I126</f>
    </oc>
    <nc r="K126">
      <f>D126-I126</f>
    </nc>
    <odxf>
      <font>
        <sz val="20"/>
        <color rgb="FFFF0000"/>
      </font>
    </odxf>
    <ndxf>
      <font>
        <sz val="20"/>
        <color rgb="FFFF0000"/>
      </font>
    </ndxf>
  </rcc>
  <rcc rId="851" sId="1" odxf="1" dxf="1">
    <oc r="K127">
      <f>D127-I127</f>
    </oc>
    <nc r="K127">
      <f>D127-I127</f>
    </nc>
    <odxf>
      <font>
        <sz val="20"/>
        <color rgb="FFFF0000"/>
      </font>
    </odxf>
    <ndxf>
      <font>
        <sz val="20"/>
        <color rgb="FFFF0000"/>
      </font>
    </ndxf>
  </rcc>
  <rcc rId="852" sId="1" odxf="1" dxf="1">
    <oc r="K128">
      <f>D128-I128</f>
    </oc>
    <nc r="K128">
      <f>D128-I128</f>
    </nc>
    <odxf>
      <font>
        <sz val="20"/>
        <color auto="1"/>
      </font>
      <fill>
        <patternFill patternType="solid">
          <bgColor theme="0"/>
        </patternFill>
      </fill>
    </odxf>
    <ndxf>
      <font>
        <sz val="20"/>
        <color auto="1"/>
      </font>
      <fill>
        <patternFill patternType="none">
          <bgColor indexed="65"/>
        </patternFill>
      </fill>
    </ndxf>
  </rcc>
  <rcc rId="853" sId="1" odxf="1" dxf="1">
    <oc r="K129">
      <f>D129-I129</f>
    </oc>
    <nc r="K129">
      <f>D129-I129</f>
    </nc>
    <odxf>
      <font>
        <sz val="20"/>
        <color auto="1"/>
      </font>
      <fill>
        <patternFill patternType="solid">
          <bgColor theme="0"/>
        </patternFill>
      </fill>
    </odxf>
    <ndxf>
      <font>
        <sz val="20"/>
        <color auto="1"/>
      </font>
      <fill>
        <patternFill patternType="none">
          <bgColor indexed="65"/>
        </patternFill>
      </fill>
    </ndxf>
  </rcc>
  <rcc rId="854" sId="1" odxf="1" dxf="1">
    <oc r="K130">
      <f>D130-I130</f>
    </oc>
    <nc r="K130">
      <f>D130-I130</f>
    </nc>
    <odxf>
      <font>
        <sz val="20"/>
        <color auto="1"/>
      </font>
      <fill>
        <patternFill patternType="solid">
          <bgColor theme="0"/>
        </patternFill>
      </fill>
    </odxf>
    <ndxf>
      <font>
        <sz val="20"/>
        <color auto="1"/>
      </font>
      <fill>
        <patternFill patternType="none">
          <bgColor indexed="65"/>
        </patternFill>
      </fill>
    </ndxf>
  </rcc>
  <rcc rId="855" sId="1" odxf="1" dxf="1">
    <oc r="K131">
      <f>D131-I131</f>
    </oc>
    <nc r="K131">
      <f>D131-I131</f>
    </nc>
    <odxf>
      <font>
        <sz val="20"/>
        <color auto="1"/>
      </font>
      <fill>
        <patternFill patternType="solid">
          <bgColor theme="0"/>
        </patternFill>
      </fill>
    </odxf>
    <ndxf>
      <font>
        <sz val="20"/>
        <color auto="1"/>
      </font>
      <fill>
        <patternFill patternType="none">
          <bgColor indexed="65"/>
        </patternFill>
      </fill>
    </ndxf>
  </rcc>
  <rcc rId="856" sId="1" odxf="1" dxf="1">
    <oc r="K132">
      <f>D132-I132</f>
    </oc>
    <nc r="K132">
      <f>D132-I132</f>
    </nc>
    <odxf>
      <font>
        <sz val="20"/>
        <color auto="1"/>
      </font>
      <fill>
        <patternFill patternType="solid">
          <bgColor theme="0"/>
        </patternFill>
      </fill>
    </odxf>
    <ndxf>
      <font>
        <sz val="20"/>
        <color auto="1"/>
      </font>
      <fill>
        <patternFill patternType="none">
          <bgColor indexed="65"/>
        </patternFill>
      </fill>
    </ndxf>
  </rcc>
  <rcc rId="857" sId="1" odxf="1" dxf="1">
    <oc r="K133">
      <f>D133-I133</f>
    </oc>
    <nc r="K133">
      <f>D133-I133</f>
    </nc>
    <odxf>
      <font>
        <sz val="20"/>
        <color auto="1"/>
      </font>
      <fill>
        <patternFill patternType="solid">
          <bgColor theme="0"/>
        </patternFill>
      </fill>
    </odxf>
    <ndxf>
      <font>
        <sz val="20"/>
        <color auto="1"/>
      </font>
      <fill>
        <patternFill patternType="none">
          <bgColor indexed="65"/>
        </patternFill>
      </fill>
    </ndxf>
  </rcc>
  <rcc rId="858" sId="1" odxf="1" dxf="1">
    <oc r="K134">
      <f>D134-I134</f>
    </oc>
    <nc r="K134">
      <f>D134-I134</f>
    </nc>
    <odxf>
      <font>
        <sz val="20"/>
        <color auto="1"/>
      </font>
    </odxf>
    <ndxf>
      <font>
        <sz val="20"/>
        <color auto="1"/>
      </font>
    </ndxf>
  </rcc>
  <rcc rId="859" sId="1" odxf="1" dxf="1">
    <oc r="K135">
      <f>D135-I135</f>
    </oc>
    <nc r="K135">
      <f>D135-I135</f>
    </nc>
    <odxf>
      <font>
        <sz val="20"/>
        <color auto="1"/>
      </font>
    </odxf>
    <ndxf>
      <font>
        <sz val="20"/>
        <color auto="1"/>
      </font>
    </ndxf>
  </rcc>
  <rcc rId="860" sId="1" odxf="1" dxf="1">
    <oc r="K136">
      <f>D136-I136</f>
    </oc>
    <nc r="K136">
      <f>D136-I136</f>
    </nc>
    <odxf>
      <font>
        <sz val="20"/>
        <color auto="1"/>
      </font>
    </odxf>
    <ndxf>
      <font>
        <sz val="20"/>
        <color auto="1"/>
      </font>
    </ndxf>
  </rcc>
  <rcc rId="861" sId="1" odxf="1" dxf="1">
    <oc r="K137">
      <f>D137-I137</f>
    </oc>
    <nc r="K137">
      <f>D137-I137</f>
    </nc>
    <odxf>
      <font>
        <sz val="20"/>
        <color auto="1"/>
      </font>
    </odxf>
    <ndxf>
      <font>
        <sz val="20"/>
        <color auto="1"/>
      </font>
    </ndxf>
  </rcc>
  <rcc rId="862" sId="1" odxf="1" dxf="1">
    <oc r="K138">
      <f>D138-I138</f>
    </oc>
    <nc r="K138">
      <f>D138-I138</f>
    </nc>
    <odxf>
      <font>
        <sz val="20"/>
        <color auto="1"/>
      </font>
    </odxf>
    <ndxf>
      <font>
        <sz val="20"/>
        <color auto="1"/>
      </font>
    </ndxf>
  </rcc>
  <rcc rId="863" sId="1" odxf="1" dxf="1">
    <oc r="K139">
      <f>D139-I139</f>
    </oc>
    <nc r="K139">
      <f>D139-I139</f>
    </nc>
    <odxf>
      <font>
        <sz val="20"/>
        <color auto="1"/>
      </font>
    </odxf>
    <ndxf>
      <font>
        <sz val="20"/>
        <color auto="1"/>
      </font>
    </ndxf>
  </rcc>
  <rcc rId="864" sId="1" odxf="1" dxf="1">
    <oc r="K140">
      <f>D140-I140</f>
    </oc>
    <nc r="K140">
      <f>D140-I140</f>
    </nc>
    <odxf>
      <font>
        <sz val="20"/>
        <color rgb="FFFF0000"/>
      </font>
    </odxf>
    <ndxf>
      <font>
        <sz val="20"/>
        <color rgb="FFFF0000"/>
      </font>
    </ndxf>
  </rcc>
  <rcc rId="865" sId="1" odxf="1" dxf="1">
    <oc r="K141">
      <f>D141-I141</f>
    </oc>
    <nc r="K141">
      <f>D141-I141</f>
    </nc>
    <odxf>
      <font>
        <sz val="20"/>
        <color rgb="FFFF0000"/>
      </font>
    </odxf>
    <ndxf>
      <font>
        <sz val="20"/>
        <color rgb="FFFF0000"/>
      </font>
    </ndxf>
  </rcc>
  <rcc rId="866" sId="1" odxf="1" dxf="1">
    <oc r="K142">
      <f>D142-I142</f>
    </oc>
    <nc r="K142">
      <f>D142-I142</f>
    </nc>
    <odxf>
      <font>
        <sz val="20"/>
        <color rgb="FFFF0000"/>
      </font>
    </odxf>
    <ndxf>
      <font>
        <sz val="20"/>
        <color rgb="FFFF0000"/>
      </font>
    </ndxf>
  </rcc>
  <rcc rId="867" sId="1" odxf="1" dxf="1">
    <oc r="K143">
      <f>D143-I143</f>
    </oc>
    <nc r="K143">
      <f>D143-I143</f>
    </nc>
    <odxf>
      <font>
        <sz val="20"/>
        <color rgb="FFFF0000"/>
      </font>
    </odxf>
    <ndxf>
      <font>
        <sz val="20"/>
        <color rgb="FFFF0000"/>
      </font>
    </ndxf>
  </rcc>
  <rcc rId="868" sId="1" odxf="1" dxf="1">
    <oc r="K144">
      <f>D144-I144</f>
    </oc>
    <nc r="K144">
      <f>D144-I144</f>
    </nc>
    <odxf>
      <font>
        <sz val="20"/>
        <color rgb="FFFF0000"/>
      </font>
    </odxf>
    <ndxf>
      <font>
        <sz val="20"/>
        <color rgb="FFFF0000"/>
      </font>
    </ndxf>
  </rcc>
  <rcc rId="869" sId="1" odxf="1" dxf="1">
    <oc r="K145">
      <f>D145-I145</f>
    </oc>
    <nc r="K145">
      <f>D145-I145</f>
    </nc>
    <odxf>
      <font>
        <sz val="20"/>
        <color rgb="FFFF0000"/>
      </font>
    </odxf>
    <ndxf>
      <font>
        <sz val="20"/>
        <color rgb="FFFF0000"/>
      </font>
    </ndxf>
  </rcc>
  <rcc rId="870" sId="1" odxf="1" dxf="1">
    <oc r="K146">
      <f>D146-I146</f>
    </oc>
    <nc r="K146">
      <f>D146-I146</f>
    </nc>
    <odxf>
      <font>
        <sz val="20"/>
        <color rgb="FFFF0000"/>
      </font>
    </odxf>
    <ndxf>
      <font>
        <sz val="20"/>
        <color rgb="FFFF0000"/>
      </font>
    </ndxf>
  </rcc>
  <rcc rId="871" sId="1" odxf="1" dxf="1">
    <oc r="K147">
      <f>D147-I147</f>
    </oc>
    <nc r="K147">
      <f>D147-I147</f>
    </nc>
    <odxf>
      <font>
        <sz val="20"/>
        <color rgb="FFFF0000"/>
      </font>
    </odxf>
    <ndxf>
      <font>
        <sz val="20"/>
        <color rgb="FFFF0000"/>
      </font>
    </ndxf>
  </rcc>
  <rcc rId="872" sId="1" odxf="1" dxf="1">
    <oc r="K148">
      <f>D148-I148</f>
    </oc>
    <nc r="K148">
      <f>D148-I148</f>
    </nc>
    <odxf>
      <font>
        <sz val="20"/>
        <color rgb="FFFF0000"/>
      </font>
    </odxf>
    <ndxf>
      <font>
        <sz val="20"/>
        <color rgb="FFFF0000"/>
      </font>
    </ndxf>
  </rcc>
  <rcc rId="873" sId="1" odxf="1" dxf="1">
    <oc r="K149">
      <f>D149-I149</f>
    </oc>
    <nc r="K149">
      <f>D149-I149</f>
    </nc>
    <odxf>
      <font>
        <sz val="20"/>
        <color rgb="FFFF0000"/>
      </font>
    </odxf>
    <ndxf>
      <font>
        <sz val="20"/>
        <color rgb="FFFF0000"/>
      </font>
    </ndxf>
  </rcc>
  <rcc rId="874" sId="1" odxf="1" dxf="1">
    <oc r="K150">
      <f>D150-I150</f>
    </oc>
    <nc r="K150">
      <f>D150-I150</f>
    </nc>
    <odxf>
      <font>
        <sz val="20"/>
        <color rgb="FFFF0000"/>
      </font>
    </odxf>
    <ndxf>
      <font>
        <sz val="20"/>
        <color rgb="FFFF0000"/>
      </font>
    </ndxf>
  </rcc>
  <rcc rId="875" sId="1" odxf="1" dxf="1">
    <oc r="K151">
      <f>D151-I151</f>
    </oc>
    <nc r="K151">
      <f>D151-I151</f>
    </nc>
    <odxf>
      <font>
        <sz val="20"/>
        <color rgb="FFFF0000"/>
      </font>
    </odxf>
    <ndxf>
      <font>
        <sz val="20"/>
        <color rgb="FFFF0000"/>
      </font>
    </ndxf>
  </rcc>
  <rcc rId="876" sId="1" odxf="1" dxf="1">
    <oc r="K152">
      <f>D152-I152</f>
    </oc>
    <nc r="K152">
      <f>D152-I152</f>
    </nc>
    <odxf>
      <font>
        <sz val="20"/>
        <color rgb="FFFF0000"/>
      </font>
    </odxf>
    <ndxf>
      <font>
        <sz val="20"/>
        <color rgb="FFFF0000"/>
      </font>
    </ndxf>
  </rcc>
  <rcc rId="877" sId="1" odxf="1" dxf="1">
    <oc r="K153">
      <f>D153-I153</f>
    </oc>
    <nc r="K153">
      <f>D153-I153</f>
    </nc>
    <odxf>
      <font>
        <sz val="20"/>
        <color rgb="FFFF0000"/>
      </font>
    </odxf>
    <ndxf>
      <font>
        <sz val="20"/>
        <color rgb="FFFF0000"/>
      </font>
    </ndxf>
  </rcc>
  <rcc rId="878" sId="1" odxf="1" dxf="1">
    <oc r="K154">
      <f>D154-I154</f>
    </oc>
    <nc r="K154">
      <f>D154-I154</f>
    </nc>
    <odxf>
      <font>
        <sz val="20"/>
        <color auto="1"/>
      </font>
    </odxf>
    <ndxf>
      <font>
        <sz val="20"/>
        <color auto="1"/>
      </font>
    </ndxf>
  </rcc>
  <rcc rId="879" sId="1" odxf="1" dxf="1">
    <oc r="K155">
      <f>D155-I155</f>
    </oc>
    <nc r="K155">
      <f>D155-I155</f>
    </nc>
    <odxf>
      <font>
        <sz val="20"/>
        <color auto="1"/>
      </font>
    </odxf>
    <ndxf>
      <font>
        <sz val="20"/>
        <color auto="1"/>
      </font>
    </ndxf>
  </rcc>
  <rcc rId="880" sId="1" odxf="1" dxf="1">
    <oc r="K156">
      <f>D156-I156</f>
    </oc>
    <nc r="K156">
      <f>D156-I156</f>
    </nc>
    <odxf>
      <font>
        <sz val="20"/>
        <color auto="1"/>
      </font>
    </odxf>
    <ndxf>
      <font>
        <sz val="20"/>
        <color auto="1"/>
      </font>
    </ndxf>
  </rcc>
  <rcc rId="881" sId="1" odxf="1" dxf="1">
    <oc r="K157">
      <f>D157-I157</f>
    </oc>
    <nc r="K157">
      <f>D157-I157</f>
    </nc>
    <odxf>
      <font>
        <sz val="20"/>
        <color auto="1"/>
      </font>
    </odxf>
    <ndxf>
      <font>
        <sz val="20"/>
        <color auto="1"/>
      </font>
    </ndxf>
  </rcc>
  <rcc rId="882" sId="1" odxf="1" dxf="1">
    <oc r="K158">
      <f>D158-I158</f>
    </oc>
    <nc r="K158">
      <f>D158-I158</f>
    </nc>
    <odxf>
      <font>
        <sz val="20"/>
        <color auto="1"/>
      </font>
    </odxf>
    <ndxf>
      <font>
        <sz val="20"/>
        <color auto="1"/>
      </font>
    </ndxf>
  </rcc>
  <rcc rId="883" sId="1" odxf="1" dxf="1">
    <oc r="K159">
      <f>D159-I159</f>
    </oc>
    <nc r="K159">
      <f>D159-I159</f>
    </nc>
    <odxf>
      <font>
        <sz val="20"/>
        <color auto="1"/>
      </font>
    </odxf>
    <ndxf>
      <font>
        <sz val="20"/>
        <color auto="1"/>
      </font>
    </ndxf>
  </rcc>
  <rcc rId="884" sId="1" odxf="1" dxf="1">
    <oc r="K160">
      <f>D160-I160</f>
    </oc>
    <nc r="K160">
      <f>D160-I160</f>
    </nc>
    <odxf>
      <font>
        <sz val="20"/>
        <color rgb="FFFF0000"/>
      </font>
    </odxf>
    <ndxf>
      <font>
        <sz val="20"/>
        <color rgb="FFFF0000"/>
      </font>
    </ndxf>
  </rcc>
  <rcc rId="885" sId="1" odxf="1" dxf="1">
    <oc r="K161">
      <f>D161-I161</f>
    </oc>
    <nc r="K161">
      <f>D161-I161</f>
    </nc>
    <odxf>
      <font>
        <sz val="20"/>
        <color rgb="FFFF0000"/>
      </font>
    </odxf>
    <ndxf>
      <font>
        <sz val="20"/>
        <color rgb="FFFF0000"/>
      </font>
    </ndxf>
  </rcc>
  <rcc rId="886" sId="1" odxf="1" dxf="1">
    <oc r="K162">
      <f>D162-I162</f>
    </oc>
    <nc r="K162">
      <f>D162-I162</f>
    </nc>
    <odxf>
      <font>
        <sz val="20"/>
        <color rgb="FFFF0000"/>
      </font>
    </odxf>
    <ndxf>
      <font>
        <sz val="20"/>
        <color rgb="FFFF0000"/>
      </font>
    </ndxf>
  </rcc>
  <rcc rId="887" sId="1" odxf="1" dxf="1">
    <oc r="K163">
      <f>D163-I163</f>
    </oc>
    <nc r="K163">
      <f>D163-I163</f>
    </nc>
    <odxf>
      <font>
        <sz val="20"/>
        <color rgb="FFFF0000"/>
      </font>
    </odxf>
    <ndxf>
      <font>
        <sz val="20"/>
        <color rgb="FFFF0000"/>
      </font>
    </ndxf>
  </rcc>
  <rcc rId="888" sId="1" odxf="1" dxf="1">
    <oc r="K164">
      <f>D164-I164</f>
    </oc>
    <nc r="K164">
      <f>D164-I164</f>
    </nc>
    <odxf>
      <font>
        <sz val="20"/>
        <color rgb="FFFF0000"/>
      </font>
    </odxf>
    <ndxf>
      <font>
        <sz val="20"/>
        <color rgb="FFFF0000"/>
      </font>
    </ndxf>
  </rcc>
  <rcc rId="889" sId="1" odxf="1" dxf="1">
    <oc r="K165">
      <f>D165-I165</f>
    </oc>
    <nc r="K165">
      <f>D165-I165</f>
    </nc>
    <odxf>
      <font>
        <sz val="20"/>
        <color rgb="FFFF0000"/>
      </font>
    </odxf>
    <ndxf>
      <font>
        <sz val="20"/>
        <color rgb="FFFF0000"/>
      </font>
    </ndxf>
  </rcc>
  <rcc rId="890" sId="1" odxf="1" dxf="1">
    <oc r="K166">
      <f>D166-I166</f>
    </oc>
    <nc r="K166">
      <f>D166-I166</f>
    </nc>
    <odxf>
      <font>
        <sz val="20"/>
        <color rgb="FFFF0000"/>
      </font>
    </odxf>
    <ndxf>
      <font>
        <sz val="20"/>
        <color rgb="FFFF0000"/>
      </font>
    </ndxf>
  </rcc>
  <rcc rId="891" sId="1" odxf="1" dxf="1">
    <oc r="K167">
      <f>D167-I167</f>
    </oc>
    <nc r="K167">
      <f>D167-I167</f>
    </nc>
    <odxf>
      <font>
        <sz val="20"/>
        <color rgb="FFFF0000"/>
      </font>
    </odxf>
    <ndxf>
      <font>
        <sz val="20"/>
        <color rgb="FFFF0000"/>
      </font>
    </ndxf>
  </rcc>
  <rcc rId="892" sId="1" odxf="1" dxf="1">
    <oc r="K168">
      <f>D168-I168</f>
    </oc>
    <nc r="K168">
      <f>D168-I168</f>
    </nc>
    <odxf>
      <font>
        <sz val="20"/>
        <color rgb="FFFF0000"/>
      </font>
    </odxf>
    <ndxf>
      <font>
        <sz val="20"/>
        <color rgb="FFFF0000"/>
      </font>
    </ndxf>
  </rcc>
  <rcc rId="893" sId="1" odxf="1" dxf="1">
    <oc r="K169">
      <f>D169-I169</f>
    </oc>
    <nc r="K169">
      <f>D169-I169</f>
    </nc>
    <odxf>
      <font>
        <sz val="20"/>
        <color rgb="FFFF0000"/>
      </font>
    </odxf>
    <ndxf>
      <font>
        <sz val="20"/>
        <color rgb="FFFF0000"/>
      </font>
    </ndxf>
  </rcc>
  <rcc rId="894" sId="1" odxf="1" dxf="1">
    <oc r="K170">
      <f>D170-I170</f>
    </oc>
    <nc r="K170">
      <f>D170-I170</f>
    </nc>
    <odxf>
      <font>
        <sz val="20"/>
        <color rgb="FFFF0000"/>
      </font>
    </odxf>
    <ndxf>
      <font>
        <sz val="20"/>
        <color rgb="FFFF0000"/>
      </font>
    </ndxf>
  </rcc>
  <rcc rId="895" sId="1" odxf="1" dxf="1">
    <oc r="K171">
      <f>D171-I171</f>
    </oc>
    <nc r="K171">
      <f>D171-I171</f>
    </nc>
    <odxf>
      <font>
        <sz val="20"/>
        <color rgb="FFFF0000"/>
      </font>
    </odxf>
    <ndxf>
      <font>
        <sz val="20"/>
        <color rgb="FFFF0000"/>
      </font>
    </ndxf>
  </rcc>
  <rcc rId="896" sId="1" odxf="1" dxf="1">
    <oc r="K172">
      <f>D172-I172</f>
    </oc>
    <nc r="K172">
      <f>D172-I172</f>
    </nc>
    <odxf>
      <font>
        <sz val="20"/>
        <color auto="1"/>
      </font>
    </odxf>
    <ndxf>
      <font>
        <sz val="20"/>
        <color auto="1"/>
      </font>
    </ndxf>
  </rcc>
  <rcc rId="897" sId="1" odxf="1" dxf="1">
    <oc r="K173">
      <f>D173-I173</f>
    </oc>
    <nc r="K173">
      <f>D173-I173</f>
    </nc>
    <odxf>
      <font>
        <sz val="20"/>
        <color rgb="FFFF0000"/>
      </font>
    </odxf>
    <ndxf>
      <font>
        <sz val="20"/>
        <color rgb="FFFF0000"/>
      </font>
    </ndxf>
  </rcc>
  <rcc rId="898" sId="1" odxf="1" dxf="1">
    <oc r="K174">
      <f>D174-I174</f>
    </oc>
    <nc r="K174">
      <f>D174-I174</f>
    </nc>
    <odxf>
      <font>
        <sz val="20"/>
        <color rgb="FFFF0000"/>
      </font>
    </odxf>
    <ndxf>
      <font>
        <sz val="20"/>
        <color rgb="FFFF0000"/>
      </font>
    </ndxf>
  </rcc>
  <rcc rId="899" sId="1" odxf="1" dxf="1">
    <oc r="K175">
      <f>D175-I175</f>
    </oc>
    <nc r="K175">
      <f>D175-I175</f>
    </nc>
    <odxf>
      <font>
        <sz val="20"/>
        <color rgb="FFFF0000"/>
      </font>
    </odxf>
    <ndxf>
      <font>
        <sz val="20"/>
        <color rgb="FFFF0000"/>
      </font>
    </ndxf>
  </rcc>
  <rcc rId="900" sId="1" odxf="1" dxf="1">
    <oc r="K176">
      <f>D176-I176</f>
    </oc>
    <nc r="K176">
      <f>D176-I176</f>
    </nc>
    <odxf>
      <font>
        <sz val="20"/>
        <color rgb="FFFF0000"/>
      </font>
    </odxf>
    <ndxf>
      <font>
        <sz val="20"/>
        <color rgb="FFFF0000"/>
      </font>
    </ndxf>
  </rcc>
  <rcc rId="901" sId="1" odxf="1" dxf="1">
    <oc r="K177">
      <f>D177-I177</f>
    </oc>
    <nc r="K177">
      <f>D177-I177</f>
    </nc>
    <odxf>
      <font>
        <sz val="20"/>
        <color rgb="FFFF0000"/>
      </font>
    </odxf>
    <ndxf>
      <font>
        <sz val="20"/>
        <color rgb="FFFF0000"/>
      </font>
    </ndxf>
  </rcc>
  <rcc rId="902" sId="1" odxf="1" dxf="1">
    <oc r="K178">
      <f>D178-I178</f>
    </oc>
    <nc r="K178">
      <f>D178-I178</f>
    </nc>
    <odxf>
      <font>
        <sz val="20"/>
        <color rgb="FFFF0000"/>
      </font>
    </odxf>
    <ndxf>
      <font>
        <sz val="20"/>
        <color rgb="FFFF0000"/>
      </font>
    </ndxf>
  </rcc>
  <rcc rId="903" sId="1" odxf="1" dxf="1">
    <oc r="K179">
      <f>D179-I179</f>
    </oc>
    <nc r="K179">
      <f>D179-I179</f>
    </nc>
    <odxf>
      <font>
        <sz val="20"/>
        <color auto="1"/>
      </font>
    </odxf>
    <ndxf>
      <font>
        <sz val="20"/>
        <color auto="1"/>
      </font>
    </ndxf>
  </rcc>
  <rcc rId="904" sId="1" odxf="1" dxf="1">
    <oc r="K180">
      <f>D180-I180</f>
    </oc>
    <nc r="K180">
      <f>D180-I180</f>
    </nc>
    <odxf>
      <font>
        <sz val="20"/>
        <color auto="1"/>
      </font>
    </odxf>
    <ndxf>
      <font>
        <sz val="20"/>
        <color auto="1"/>
      </font>
    </ndxf>
  </rcc>
  <rcc rId="905" sId="1" odxf="1" dxf="1">
    <oc r="K181">
      <f>D181-I181</f>
    </oc>
    <nc r="K181">
      <f>D181-I181</f>
    </nc>
    <odxf>
      <font>
        <sz val="20"/>
        <color auto="1"/>
      </font>
    </odxf>
    <ndxf>
      <font>
        <sz val="20"/>
        <color auto="1"/>
      </font>
    </ndxf>
  </rcc>
  <rcc rId="906" sId="1" odxf="1" dxf="1">
    <oc r="K182">
      <f>D182-I182</f>
    </oc>
    <nc r="K182">
      <f>D182-I182</f>
    </nc>
    <odxf>
      <font>
        <sz val="20"/>
        <color auto="1"/>
      </font>
    </odxf>
    <ndxf>
      <font>
        <sz val="20"/>
        <color auto="1"/>
      </font>
    </ndxf>
  </rcc>
  <rcc rId="907" sId="1" odxf="1" dxf="1">
    <oc r="K183">
      <f>D183-I183</f>
    </oc>
    <nc r="K183">
      <f>D183-I183</f>
    </nc>
    <odxf>
      <font>
        <sz val="20"/>
        <color auto="1"/>
      </font>
    </odxf>
    <ndxf>
      <font>
        <sz val="20"/>
        <color auto="1"/>
      </font>
    </ndxf>
  </rcc>
  <rcc rId="908" sId="1" odxf="1" dxf="1">
    <oc r="K184">
      <f>D184-I184</f>
    </oc>
    <nc r="K184">
      <f>D184-I184</f>
    </nc>
    <odxf>
      <font>
        <sz val="20"/>
        <color auto="1"/>
      </font>
    </odxf>
    <ndxf>
      <font>
        <sz val="20"/>
        <color auto="1"/>
      </font>
    </ndxf>
  </rcc>
  <rcc rId="909" sId="1" odxf="1" dxf="1">
    <oc r="K185">
      <f>D185-I185</f>
    </oc>
    <nc r="K185">
      <f>D185-I185</f>
    </nc>
    <odxf>
      <font>
        <sz val="20"/>
        <color auto="1"/>
      </font>
    </odxf>
    <ndxf>
      <font>
        <sz val="20"/>
        <color auto="1"/>
      </font>
    </ndxf>
  </rcc>
  <rcc rId="910" sId="1" odxf="1" dxf="1">
    <oc r="K186">
      <f>D186-I186</f>
    </oc>
    <nc r="K186">
      <f>D186-I186</f>
    </nc>
    <odxf>
      <font>
        <sz val="20"/>
        <color auto="1"/>
      </font>
    </odxf>
    <ndxf>
      <font>
        <sz val="20"/>
        <color auto="1"/>
      </font>
    </ndxf>
  </rcc>
  <rcc rId="911" sId="1" odxf="1" dxf="1">
    <oc r="K187">
      <f>D187-I187</f>
    </oc>
    <nc r="K187">
      <f>D187-I187</f>
    </nc>
    <odxf>
      <font>
        <sz val="20"/>
        <color auto="1"/>
      </font>
    </odxf>
    <ndxf>
      <font>
        <sz val="20"/>
        <color auto="1"/>
      </font>
    </ndxf>
  </rcc>
  <rcc rId="912" sId="1" odxf="1" dxf="1">
    <oc r="K188">
      <f>D188-I188</f>
    </oc>
    <nc r="K188">
      <f>D188-I188</f>
    </nc>
    <odxf>
      <font>
        <sz val="20"/>
        <color auto="1"/>
      </font>
    </odxf>
    <ndxf>
      <font>
        <sz val="20"/>
        <color auto="1"/>
      </font>
    </ndxf>
  </rcc>
  <rcc rId="913" sId="1" odxf="1" dxf="1">
    <oc r="K189">
      <f>D189-I189</f>
    </oc>
    <nc r="K189">
      <f>D189-I189</f>
    </nc>
    <odxf>
      <font>
        <sz val="20"/>
        <color rgb="FFFF0000"/>
      </font>
    </odxf>
    <ndxf>
      <font>
        <sz val="20"/>
        <color rgb="FFFF0000"/>
      </font>
    </ndxf>
  </rcc>
  <rcc rId="914" sId="1" odxf="1" dxf="1">
    <oc r="K190">
      <f>D190-I190</f>
    </oc>
    <nc r="K190">
      <f>D190-I190</f>
    </nc>
    <odxf>
      <font>
        <sz val="20"/>
        <color rgb="FFFF0000"/>
      </font>
    </odxf>
    <ndxf>
      <font>
        <sz val="20"/>
        <color rgb="FFFF0000"/>
      </font>
    </ndxf>
  </rcc>
  <rcc rId="915" sId="1" odxf="1" dxf="1">
    <oc r="K191">
      <f>D191-I191</f>
    </oc>
    <nc r="K191">
      <f>D191-I191</f>
    </nc>
    <odxf>
      <font>
        <sz val="20"/>
        <color rgb="FFFF0000"/>
      </font>
    </odxf>
    <ndxf>
      <font>
        <sz val="20"/>
        <color rgb="FFFF0000"/>
      </font>
    </ndxf>
  </rcc>
  <rcc rId="916" sId="1" odxf="1" dxf="1">
    <oc r="K192">
      <f>D192-I192</f>
    </oc>
    <nc r="K192">
      <f>D192-I192</f>
    </nc>
    <odxf>
      <font>
        <sz val="20"/>
        <color rgb="FFFF0000"/>
      </font>
    </odxf>
    <ndxf>
      <font>
        <sz val="20"/>
        <color rgb="FFFF0000"/>
      </font>
    </ndxf>
  </rcc>
  <rcc rId="917" sId="1" odxf="1" dxf="1">
    <oc r="K193">
      <f>D193-I193</f>
    </oc>
    <nc r="K193">
      <f>D193-I193</f>
    </nc>
    <odxf>
      <font>
        <sz val="20"/>
        <color rgb="FFFF0000"/>
      </font>
    </odxf>
    <ndxf>
      <font>
        <sz val="20"/>
        <color rgb="FFFF0000"/>
      </font>
    </ndxf>
  </rcc>
  <rcc rId="918" sId="1">
    <nc r="K194">
      <f>D194-I194</f>
    </nc>
  </rcc>
  <rcc rId="919" sId="1">
    <nc r="K195">
      <f>D195-I195</f>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0"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проведение  городского молодежного проекта "Среда Обитания" (Проведение игры КВН на Кубок Главы города запланировано на ноябрь 2018 года), городского молодежного проекта  "Вожатые Сургута" (Молодежный фестиваль "Легкий город" запланирован на июнь 2018 года), городского молодежного проекта "PROфилактика" (Молодежный форум "Революция тела", Проведение VI слета активистов в сфере первичной профилактики запланировано на июнь 2018 года).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  проведение в рамках городского молодежного проекта "Среда Обитания" проведение игры КВН на Кубок Главы города. Мероприятие запланировано на ноябрь 2018 года;                                                                                                                                                                                                                                                                                                   - проведение в рамках городского молодежного проекта  "Вожатые Сургута" проведение Молодежного фестиваля "Легкий город".  Мероприятие запланировано на июнь 2018 года;                                                                                                                                                                                                                                                                                                           - проведение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В рамках городского молодежного проекта "Среда Обитания" проведен фестиваль КВН в феврале.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1" sId="1">
    <oc r="I26">
      <f>45819.72+34691.39+1560.91</f>
    </oc>
    <nc r="I26">
      <f>45819.72+34691.39+1560.91+8443.26</f>
    </nc>
  </rcc>
  <rfmt sheetId="1" sqref="I26" start="0" length="2147483647">
    <dxf>
      <font>
        <color theme="1"/>
      </font>
    </dxf>
  </rfmt>
  <rcv guid="{CA384592-0CFD-4322-A4EB-34EC04693944}" action="delete"/>
  <rdn rId="0" localSheetId="1" customView="1" name="Z_CA384592_0CFD_4322_A4EB_34EC04693944_.wvu.PrintArea" hidden="1" oldHidden="1">
    <formula>'на 01.05.2018'!$A$1:$J$195</formula>
    <oldFormula>'на 01.05.2018'!$A$1:$J$195</oldFormula>
  </rdn>
  <rdn rId="0" localSheetId="1" customView="1" name="Z_CA384592_0CFD_4322_A4EB_34EC04693944_.wvu.PrintTitles" hidden="1" oldHidden="1">
    <formula>'на 01.05.2018'!$5:$8</formula>
    <oldFormula>'на 01.05.2018'!$5:$8</oldFormula>
  </rdn>
  <rdn rId="0" localSheetId="1" customView="1" name="Z_CA384592_0CFD_4322_A4EB_34EC04693944_.wvu.FilterData" hidden="1" oldHidden="1">
    <formula>'на 01.05.2018'!$A$7:$J$397</formula>
    <oldFormula>'на 01.05.2018'!$A$7:$J$397</oldFormula>
  </rdn>
  <rcv guid="{CA384592-0CFD-4322-A4EB-34EC04693944}"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5"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  проведение в рамках городского молодежного проекта "Среда Обитания" проведение игры КВН на Кубок Главы города. Мероприятие запланировано на ноябрь 2018 года;                                                                                                                                                                                                                                                                                                   - проведение в рамках городского молодежного проекта  "Вожатые Сургута" проведение Молодежного фестиваля "Легкий город".  Мероприятие запланировано на июнь 2018 года;                                                                                                                                                                                                                                                                                                           - проведение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В рамках городского молодежного проекта "Среда Обитания" проведен фестиваль КВН в феврале.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  в рамках городского молодежного проекта "Среда Обитания" проведение игры КВН на Кубок Главы города. Мероприятие запланировано на ноябрь 2018 года;                                                                                                                                                                                                                                                                                                   - в рамках городского молодежного проекта  "Вожатые Сургута" проведение Молодежного фестиваля "Легкий город".  Мероприятие запланировано на июнь 2018 года;                                                                                                                                                                                                                                                                                                           -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В рамках городского молодежного проекта "Среда Обитания" проведен фестиваль КВН в феврале.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nc>
  </rcc>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6"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запланировано:                                                                                                                           -  в рамках городского молодежного проекта "Среда Обитания" проведение игры КВН на Кубок Главы города. Мероприятие запланировано на ноябрь 2018 года;                                                                                                                                                                                                                                                                                                   - в рамках городского молодежного проекта  "Вожатые Сургута" проведение Молодежного фестиваля "Легкий город".  Мероприятие запланировано на июнь 2018 года;                                                                                                                                                                                                                                                                                                           -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В рамках городского молодежного проекта "Среда Обитания" проведен фестиваль КВН в феврале. Освоение средств планируется в течение 2018 года.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Планируется:                                                                                                                           -  в рамках городского молодежного проекта "Среда Обитания" проведение игры КВН на Кубок Главы города. Мероприятие запланировано на ноябрь 2018 года;                                                                                                                                                                                                                                                                                                   - в рамках городского молодежного проекта  "Вожатые Сургута" проведение Молодежного фестиваля "Легкий город".  Мероприятие запланировано на июнь 2018 года;                                                                                                                                                                                                                                                                                                           -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Освоение средств планируется в течение 2018 года.                                                                                                                                           В рамках городского молодежного проекта "Среда Обитания" в феврале текущего года проведен "Фестиваль КВН".                 </t>
        </r>
        <r>
          <rPr>
            <sz val="16"/>
            <color rgb="FFFF0000"/>
            <rFont val="Times New Roman"/>
            <family val="2"/>
            <charset val="204"/>
          </rPr>
          <t xml:space="preserve">                                                                                 
</t>
        </r>
        <r>
          <rPr>
            <u/>
            <sz val="18"/>
            <color theme="1"/>
            <rFont val="Times New Roman"/>
            <family val="2"/>
            <charset val="204"/>
          </rPr>
          <t/>
        </r>
      </is>
    </nc>
  </rcc>
  <rdn rId="0" localSheetId="1" customView="1" name="Z_BEA0FDBA_BB07_4C19_8BBD_5E57EE395C09_.wvu.Cols" hidden="1" oldHidden="1">
    <oldFormula>'на 01.05.2018'!#REF!</oldFormula>
  </rdn>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1" sId="1">
    <o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rFont val="Times New Roman"/>
            <family val="1"/>
            <charset val="204"/>
          </rPr>
          <t>АГ</t>
        </r>
        <r>
          <rPr>
            <sz val="16"/>
            <rFont val="Times New Roman"/>
            <family val="1"/>
            <charset val="204"/>
          </rPr>
          <t xml:space="preserve">: Запланированы средства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oc>
    <nc r="J55" t="inlineStr">
      <is>
        <r>
          <rPr>
            <u/>
            <sz val="16"/>
            <rFont val="Times New Roman"/>
            <family val="1"/>
            <charset val="204"/>
          </rPr>
          <t xml:space="preserve">КУИ: </t>
        </r>
        <r>
          <rPr>
            <sz val="16"/>
            <rFont val="Times New Roman"/>
            <family val="1"/>
            <charset val="204"/>
          </rPr>
          <t xml:space="preserve">В рамках реализации программы предоставлена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Планируется предоставление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Субсидии носят заявительный характер.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 Заключено соглашение от 15.02.2018 № 5 со СГМУ КП на сумму 1 929,3 тыс.руб., из них средства окружного бюджета - 1 003,9 тыс.руб., средства местного бюджета - 925,4 тыс.руб.  на период январь-март 2018 года на отлов 401 головы. За январь-март 2018 года отловлено 401 голова. 
</t>
        </r>
        <r>
          <rPr>
            <u/>
            <sz val="16"/>
            <rFont val="Times New Roman"/>
            <family val="1"/>
            <charset val="204"/>
          </rPr>
          <t>АГ</t>
        </r>
        <r>
          <rPr>
            <sz val="16"/>
            <rFont val="Times New Roman"/>
            <family val="1"/>
            <charset val="204"/>
          </rPr>
          <t xml:space="preserve">: Запланированы средства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sz val="16"/>
            <color rgb="FFFF0000"/>
            <rFont val="Times New Roman"/>
            <family val="2"/>
            <charset val="204"/>
          </rPr>
          <t xml:space="preserve">
</t>
        </r>
        <r>
          <rPr>
            <u/>
            <sz val="18"/>
            <rFont val="Times New Roman"/>
            <family val="2"/>
            <charset val="204"/>
          </rPr>
          <t/>
        </r>
      </is>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2" sId="1">
    <oc r="J134" t="inlineStr">
      <is>
        <t xml:space="preserve">В связи с отсутствием на 01.01.2018 участников подпрограммы, средства федерального бюджета до муниципального образования не доводились. </t>
      </is>
    </oc>
    <nc r="J134" t="inlineStr">
      <is>
        <t xml:space="preserve">В связи с отсутствием на 01.01.2018 участников подпрограммы, бюджетные ассигнования  до муниципального образования не доведены. </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3" sId="1">
    <o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ремонта объектов коммунального комплекса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 xml:space="preserve">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плану-графику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3"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1) предоставление финансовой поддержки по следующим направлениям:
- субсидии субъектам малого и среднего предпринимательства, осуществляющих социально-значимые виды деятельности;
- субсидии социальному предпринимательству;
- субсидии на создание коворкинг-центров;
- субсидии инновационным компаниям, деятельность которых заключается в практическом применении (внедрении) результатов интеллектуальной деятельности на территории муниципального образования автономного округа.
2) проведение  образовательных мероприятий для субъектов малого и среднего предпринимательства, оказание информационно - консультационной поддержки, организация мероприятий по популяризации и пропаганде предпринимательской деятельности.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1) предоставление финансовой поддержки по следующим направлениям:
- субсидии субъектам малого и среднего предпринимательства, осуществляющих социально-значимые виды деятельности;
- субсидии социальному предпринимательству;
- субсидии на создание коворкинг-центров;
- субсидии инновационным компаниям, деятельность которых заключается в практическом применении (внедрении) результатов интеллектуальной деятельности на территории муниципального образования автономного округа.
2) проведение  образовательных мероприятий для субъектов малого и среднего предпринимательства, оказание информационно - консультационной поддержки, организация мероприятий по популяризации и пропаганде предпринимательской деятельности.
</t>
        </r>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4" sId="1">
    <o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oc>
    <nc r="J140" t="inlineStr">
      <is>
        <r>
          <rPr>
            <u/>
            <sz val="16"/>
            <rFont val="Times New Roman"/>
            <family val="1"/>
            <charset val="204"/>
          </rPr>
          <t xml:space="preserve">ДГХ: 
</t>
        </r>
        <r>
          <rPr>
            <sz val="16"/>
            <rFont val="Times New Roman"/>
            <family val="1"/>
            <charset val="204"/>
          </rPr>
          <t xml:space="preserve">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выполнение капитального ремонт следующих объектов на основании соглашения между Администрацией города Сургута и ДЖККиЭ ХМАО-Югры от 28.03.2018 № 3-Согл 2018 в рамках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 "Магистральные сети водопровода по ул. Дзержинского участок от ж/д 7/3 до ул. Республики";
- "Тепломагистраль № 4 от УТ-1-3ТК16 до ЦТП № 6 в микрорайоне А. Участок 3 ТК15а от точки врезки в существующую сеть до 3 ТК 16". 
Расходы запланированы на 4 квартал 2018. </t>
        </r>
        <r>
          <rPr>
            <sz val="16"/>
            <color rgb="FFFF0000"/>
            <rFont val="Times New Roman"/>
            <family val="2"/>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01.04.2018 поступила заявка от АО "Сжиженный газ Север". Соглашение проходит проверку (ДГХ)</t>
        </r>
        <r>
          <rPr>
            <sz val="16"/>
            <color rgb="FFFF0000"/>
            <rFont val="Times New Roman"/>
            <family val="1"/>
            <charset val="204"/>
          </rPr>
          <t xml:space="preserve">
</t>
        </r>
        <r>
          <rPr>
            <sz val="16"/>
            <rFont val="Times New Roman"/>
            <family val="1"/>
            <charset val="204"/>
          </rPr>
          <t>2) расходы на оплату труда для осуществления переданного государственного полномочия. (УБУиО)</t>
        </r>
        <r>
          <rPr>
            <sz val="16"/>
            <color rgb="FFFF0000"/>
            <rFont val="Times New Roman"/>
            <family val="1"/>
            <charset val="204"/>
          </rPr>
          <t xml:space="preserve">
</t>
        </r>
        <r>
          <rPr>
            <sz val="16"/>
            <rFont val="Times New Roman"/>
            <family val="1"/>
            <charset val="204"/>
          </rPr>
          <t>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По результатам электронного аукциона определен победитель ООО "Все инструменты север", муниципальный контракт в стадии заключения на сумму 246,06 тыс.руб., планируемый срок выполнения работ до 21.07.2018, оплата работ – 3 квартал 2018 года;  - 98,02 тыс.руб. - экономия средств по результатам конкурса.  По заявлению нанимателя планируется заключить договор на установку ИПУ ХГВС (2 шт.) в муниципальной комнате на сумму 2,79 тыс.руб., срок выполнения работ - в течение 10 календарных дней с момента подписания договора.  (ДГХ)</t>
        </r>
        <r>
          <rPr>
            <sz val="16"/>
            <color rgb="FFFF0000"/>
            <rFont val="Times New Roman"/>
            <family val="1"/>
            <charset val="204"/>
          </rPr>
          <t xml:space="preserve">
</t>
        </r>
        <r>
          <rPr>
            <sz val="16"/>
            <rFont val="Times New Roman"/>
            <family val="1"/>
            <charset val="204"/>
          </rPr>
          <t>2) установка (замена) индивидуальных приборов учета  в муниципальных жилых и нежилых помещениях в количестве 6 шт.  Согласно  план-графика закупок размещение конкурса на площадке ЕИС  планируется на июль 2018, заключение МК – август, оплата работ – 4 квартал 2018 года. (КУИ)
3) запланировано выполнение работ по замене оконных блоков, ПИР  по замене ИПУ теплоэнергии.   (ХЭУ)
4)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t>
        </r>
        <r>
          <rPr>
            <sz val="16"/>
            <color rgb="FFFF0000"/>
            <rFont val="Times New Roman"/>
            <family val="1"/>
            <charset val="204"/>
          </rPr>
          <t xml:space="preserve">
</t>
        </r>
        <r>
          <rPr>
            <sz val="16"/>
            <rFont val="Times New Roman"/>
            <family val="1"/>
            <charset val="204"/>
          </rPr>
          <t xml:space="preserve">5) В рамках подпрограммы "Формирование комфортной городской среды" предусмотрено благоустройство дворовых территорий многоквартирных домов в г. Сургуте. До 01.02.2018 приняты заявки управляющих организаций на выполнение благоустройства дворовых территорий, 10.02.2018 сформирован адресный перечень дворовых территорий для выполнения работ по благоустройству по 14 МКД, проводится работа по размещению заявок для выбора подрядной организации. Соглашения с управляющими организациями заключены на благоустройство 10 дворовых территорий, по 4 - ведется работа по заключению соглашения. Расходы запланированы на 3, 4 кварталы 2018 года.  (ДГХ).
</t>
        </r>
        <r>
          <rPr>
            <u/>
            <sz val="16"/>
            <rFont val="Times New Roman"/>
            <family val="1"/>
            <charset val="204"/>
          </rPr>
          <t xml:space="preserve">ДАиГ: </t>
        </r>
        <r>
          <rPr>
            <sz val="16"/>
            <rFont val="Times New Roman"/>
            <family val="1"/>
            <charset val="204"/>
          </rPr>
          <t>В рамках данной программы предусмотрены средства на строительство объекта  «Пешеходный мост в сквере "Старожилов" в г.Сургуте». 27.02.2018 размещена заявка на выполнение строительно-монтажных работ по объекту с НМЦК 17 261,07 тыс.руб. На основании Протокола рассмотрения заявок на участие в электронном аукционе  ЭА № 094 от 21.03.2018 аукцион  признан несостоявшимся в соответствии ч.16 ст.66 ФЗ № 44-ФЗ , т.к. по окончании срока подачи заявок на участие в  аукционе не подано ни одной заявки. Повторное проведение аукциона планируется 14.05.2018 года. Планируемое окончание работ - декабрь 2018.</t>
        </r>
        <r>
          <rPr>
            <u/>
            <sz val="16"/>
            <color rgb="FFFF0000"/>
            <rFont val="Times New Roman"/>
            <family val="1"/>
            <charset val="204"/>
          </rPr>
          <t xml:space="preserve">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16"/>
            <color rgb="FFFF0000"/>
            <rFont val="Times New Roman"/>
            <family val="1"/>
            <charset val="204"/>
          </rPr>
          <t xml:space="preserve">
</t>
        </r>
        <r>
          <rPr>
            <sz val="24"/>
            <color rgb="FFFF0000"/>
            <rFont val="Times New Roman"/>
            <family val="2"/>
            <charset val="204"/>
          </rPr>
          <t xml:space="preserve">
                   </t>
        </r>
        <r>
          <rPr>
            <sz val="16"/>
            <color rgb="FFFF0000"/>
            <rFont val="Times New Roman"/>
            <family val="2"/>
            <charset val="204"/>
          </rPr>
          <t xml:space="preserve">                                                                                         </t>
        </r>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5" sId="1">
    <o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размещениа заявка на проведение аукциона. Подведение итогов аукциона состоится - 03.05.2018.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is>
    </oc>
    <n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is>
    </nc>
  </rcc>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6"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3 квартир детям-сиротам по следующим адресам: ул. Мелик-Карамова, 41, кв. 19 (60,4 м2), ул. 50 лет ВЛКСМ, 11, кв. 54 (40.1 м2), ул. Майская, 10, кв. 147 (27,5 м2). Оказаны услуги по проверке смет по первым трем адресам на сумму 21,0 тыс.руб. Расходы на выполнение ремонтных работ запланированы на  3 квартал 2018 года.</t>
        </r>
        <r>
          <rPr>
            <sz val="16"/>
            <color rgb="FFFF0000"/>
            <rFont val="Times New Roman"/>
            <family val="2"/>
            <charset val="204"/>
          </rPr>
          <t xml:space="preserve">
</t>
        </r>
        <r>
          <rPr>
            <u/>
            <sz val="16"/>
            <rFont val="Times New Roman"/>
            <family val="1"/>
            <charset val="204"/>
          </rPr>
          <t>ДАиГ</t>
        </r>
        <r>
          <rPr>
            <sz val="16"/>
            <rFont val="Times New Roman"/>
            <family val="1"/>
            <charset val="204"/>
          </rPr>
          <t>: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плану-графику аукцион на приобретение 1 квартиры состоялся в апреле 2018 года.
Аукцион на приобретение 32 квартир в апреле 2018 года признан не состоявшимся по причине отсутствия претендентов на участие. Заявка на приобретение квартир будет размещена повторно в июне 2018 года.
Согласно плану-графику аукцион на приобретение 14 квартир состоится в мае 2018 года (дополнительные средства, выделенные из окружного бюджета 30.03.2018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 Планируемая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планируемое количество для приобретения путевок - 200 шт.</t>
        </r>
      </is>
    </nc>
  </rcc>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7" sId="1">
    <o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1) предоставление финансовой поддержки по следующим направлениям:
- субсидии субъектам малого и среднего предпринимательства, осуществляющих социально-значимые виды деятельности;
- субсидии социальному предпринимательству;
- субсидии на создание коворкинг-центров;
- субсидии инновационным компаниям, деятельность которых заключается в практическом применении (внедрении) результатов интеллектуальной деятельности на территории муниципального образования автономного округа.
2) проведение  образовательных мероприятий для субъектов малого и среднего предпринимательства, оказание информационно - консультационной поддержки, организация мероприятий по популяризации и пропаганде предпринимательской деятельности.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№11 от 06.04.2018 и №11/1 от 05.04.2018.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 финансовая поддержка социального предпринимательства;
- развитие инновационного и молодежного предпринимательства.
</t>
        </r>
      </is>
    </nc>
  </rcc>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8" sId="1" numFmtId="4">
    <oc r="I162">
      <v>252.2</v>
    </oc>
    <nc r="I162" t="inlineStr">
      <is>
        <t xml:space="preserve">                                                                                                                                                    </t>
      </is>
    </nc>
  </rcc>
  <rcc rId="939" sId="1" numFmtId="4">
    <nc r="G192">
      <v>9</v>
    </nc>
  </rcc>
  <rdn rId="0" localSheetId="1" customView="1" name="Z_67ADFAE6_A9AF_44D7_8539_93CD0F6B7849_.wvu.Cols" hidden="1" oldHidden="1">
    <oldFormula>'на 01.05.2018'!#REF!</oldFormula>
  </rdn>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4" sId="1">
    <nc r="H192">
      <f>G192/D192</f>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5" sId="1">
    <o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is>
    </oc>
    <nc r="J128" t="inlineStr">
      <is>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Размещение заявки на проведение аукциона по приобретению жилого помещения для участника программы состоялось 27.02.2018. Аукцион признан несостоявшимся , т.к. по окончании срока подачи заявок на участие в аукционе не подано ни одной заявки. 27.03.2018 повторно размещена заявка на проведение аукциона. По итогам аукциона будет заключен муниципальный контракт на сумму 1 834,645 тыс.руб (1 565,1 тыс.руб. - фед.ср-ва, 269,545 тыс.руб. - ср-ва окруж.бюджета). Экономия в результате проведенных торгов - 208,680 тс.руб. (ср-ва окружного бюджета).                                   
Уведомлением ДФ ХМАО от 30.03.2018 доведены дополнительные средства: 490,6 тыс.руб. - средства окружного бюджета, 1605,8 тыс.руб. - средства федерального бюджета. Размещение закупки на приобретение жилого помещения состоится в апреле 2018г. Подведение итогов аукциона планируется в мае 2018 года</t>
      </is>
    </nc>
  </rcc>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6" sId="1" numFmtId="4">
    <nc r="E192">
      <v>9</v>
    </nc>
  </rc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9" start="0" length="2147483647">
    <dxf>
      <font>
        <color auto="1"/>
      </font>
    </dxf>
  </rfmt>
  <rcc rId="947" sId="1">
    <oc r="E189">
      <f>SUM(E190:E193)</f>
    </oc>
    <nc r="E189">
      <f>SUM(E190:E193)</f>
    </nc>
  </rcc>
  <rcc rId="948" sId="1">
    <nc r="F192">
      <f>E192/D192</f>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4"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Планируется:                                                                                                                           -  в рамках городского молодежного проекта "Среда Обитания" проведение игры КВН на Кубок Главы города. Мероприятие запланировано на ноябрь 2018 года;                                                                                                                                                                                                                                                                                                                                 - в рамках городского молодежного проекта  "Вожатые Сургута" проведение Молодежного фестиваля "Легкий город".  Мероприятие запланировано на июнь 2018 года;                                                                                                                                                                                                                                                                                                           -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Освоение средств планируется в течение 2018 года.                                                                                                                                                                                                                                      В рамках городского молодежного проекта "Среда Обитания" в феврале текущего года проведен "Фестиваль КВН".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t>
        </r>
        <r>
          <rPr>
            <u/>
            <sz val="18"/>
            <color theme="1"/>
            <rFont val="Times New Roman"/>
            <family val="2"/>
            <charset val="204"/>
          </rPr>
          <t/>
        </r>
      </is>
    </nc>
  </rcc>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2:E13" start="0" length="2147483647">
    <dxf>
      <font>
        <color auto="1"/>
      </font>
    </dxf>
  </rfmt>
  <rfmt sheetId="1" sqref="G12:G13" start="0" length="2147483647">
    <dxf>
      <font>
        <color auto="1"/>
      </font>
    </dxf>
  </rfmt>
  <rfmt sheetId="1" sqref="G9" start="0" length="2147483647">
    <dxf>
      <font>
        <color auto="1"/>
      </font>
    </dxf>
  </rfmt>
  <rfmt sheetId="1" sqref="H9:H13" start="0" length="2147483647">
    <dxf>
      <font>
        <color auto="1"/>
      </font>
    </dxf>
  </rfmt>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2:G13" start="0" length="2147483647">
    <dxf>
      <font>
        <color auto="1"/>
      </font>
    </dxf>
  </rfmt>
  <rfmt sheetId="1" sqref="E12:E14" start="0" length="2147483647">
    <dxf>
      <font>
        <color auto="1"/>
      </font>
    </dxf>
  </rfmt>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2:I14" start="0" length="2147483647">
    <dxf>
      <font>
        <color auto="1"/>
      </font>
    </dxf>
  </rfmt>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5" start="0" length="2147483647">
    <dxf>
      <font>
        <color auto="1"/>
      </font>
    </dxf>
  </rfmt>
  <rcc rId="949" sId="1" numFmtId="4">
    <oc r="E25">
      <v>2127192.3199999998</v>
    </oc>
    <nc r="E25">
      <v>2228358.5499999998</v>
    </nc>
  </rcc>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0" sId="1">
    <oc r="I9">
      <f>SUM(I10:I14)</f>
    </oc>
    <nc r="I9">
      <f>SUM(I10:I14)</f>
    </nc>
  </rcc>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1" sId="1">
    <oc r="I11">
      <f>I17+I25+I32+I39+I45+I51+I57+I64+I143+I150+I168+I175+I182+I162+I191</f>
    </oc>
    <nc r="I11">
      <f>I17+I25+I32+I39+I45+I51+I57+I64+I143+I150+I168+I175+I191</f>
    </nc>
  </rcc>
  <rfmt sheetId="1" sqref="I10:I11" start="0" length="2147483647">
    <dxf>
      <font>
        <color auto="1"/>
      </font>
    </dxf>
  </rfmt>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0:F11" start="0" length="2147483647">
    <dxf>
      <font>
        <color auto="1"/>
      </font>
    </dxf>
  </rfmt>
  <rfmt sheetId="1" sqref="E9:I13" start="0" length="2147483647">
    <dxf>
      <font>
        <color auto="1"/>
      </font>
    </dxf>
  </rfmt>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B14" start="0" length="2147483647">
    <dxf>
      <font>
        <color auto="1"/>
      </font>
    </dxf>
  </rfmt>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5" sId="1">
    <oc r="K39">
      <f>D39-I39</f>
    </oc>
    <nc r="K39">
      <f>D39-I39</f>
    </nc>
  </rcc>
  <rcc rId="956" sId="1">
    <oc r="K45">
      <f>D45-I45</f>
    </oc>
    <nc r="K45">
      <f>D45-I45</f>
    </nc>
  </rcc>
  <rcc rId="957" sId="1">
    <oc r="K51">
      <f>D51-I51</f>
    </oc>
    <nc r="K51">
      <f>D51-I51</f>
    </nc>
  </rcc>
  <rcc rId="958" sId="1">
    <oc r="K57">
      <f>D57-I57</f>
    </oc>
    <nc r="K57">
      <f>D57-I57</f>
    </nc>
  </rcc>
  <rcc rId="959" sId="1">
    <oc r="K64">
      <f>D64-I64</f>
    </oc>
    <nc r="K64">
      <f>D64-I64</f>
    </nc>
  </rcc>
  <rcc rId="960" sId="1">
    <oc r="D64">
      <f>D70+D106</f>
    </oc>
    <nc r="D64">
      <f>D70+D106</f>
    </nc>
  </rcc>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1"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70 991,12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модернизация сайтов, автоматизация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70 991,12 рублей. </t>
        </r>
        <r>
          <rPr>
            <sz val="16"/>
            <color rgb="FFFF0000"/>
            <rFont val="Times New Roman"/>
            <family val="2"/>
            <charset val="204"/>
          </rPr>
          <t xml:space="preserve">                                            
</t>
        </r>
        <r>
          <rPr>
            <u/>
            <sz val="20"/>
            <rFont val="Times New Roman"/>
            <family val="1"/>
            <charset val="204"/>
          </rPr>
          <t/>
        </r>
      </is>
    </nc>
  </rcc>
  <rcv guid="{13BE7114-35DF-4699-8779-61985C68F6C3}" action="delete"/>
  <rdn rId="0" localSheetId="1" customView="1" name="Z_13BE7114_35DF_4699_8779_61985C68F6C3_.wvu.PrintArea" hidden="1" oldHidden="1">
    <formula>'на 01.05.2018'!$A$1:$J$196</formula>
    <oldFormula>'на 01.05.2018'!$A$1:$J$196</oldFormula>
  </rdn>
  <rdn rId="0" localSheetId="1" customView="1" name="Z_13BE7114_35DF_4699_8779_61985C68F6C3_.wvu.PrintTitles" hidden="1" oldHidden="1">
    <formula>'на 01.05.2018'!$5:$8</formula>
    <oldFormula>'на 01.05.2018'!$5:$8</oldFormula>
  </rdn>
  <rdn rId="0" localSheetId="1" customView="1" name="Z_13BE7114_35DF_4699_8779_61985C68F6C3_.wvu.FilterData" hidden="1" oldHidden="1">
    <formula>'на 01.05.2018'!$A$7:$J$397</formula>
    <oldFormula>'на 01.05.2018'!$A$7:$J$397</oldFormula>
  </rdn>
  <rcv guid="{13BE7114-35DF-4699-8779-61985C68F6C3}"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5" sId="1">
    <oc r="J173" t="inlineStr">
      <is>
        <r>
          <rPr>
            <u/>
            <sz val="16"/>
            <rFont val="Times New Roman"/>
            <family val="1"/>
            <charset val="204"/>
          </rPr>
          <t>ДГХ</t>
        </r>
        <r>
          <rPr>
            <sz val="16"/>
            <rFont val="Times New Roman"/>
            <family val="1"/>
            <charset val="204"/>
          </rPr>
          <t>:  В 2018 году запланирован ремонт дорог общей площадью 157,93  тыс.кв.м. на сумму 387 757 тыс.рублей, в том числе 368 367,5 тыс. рублей за счет средств окружного бюджета, 19 389,5тыс. рублей за счет средств местного бюджета. Расходы запланированы на 3, 4 кварталы 2018 года.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
Расходы запланированы на 3, 4 кварталы 2018 года.
1 938,76487 тыс.руб. - экономия в результате уточнения начальной максимальной цены контракта.
4,02578 тыс.руб. - экономия в результате уточнения стоимости работ.</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oc>
    <nc r="J173" t="inlineStr">
      <is>
        <r>
          <rPr>
            <u/>
            <sz val="16"/>
            <rFont val="Times New Roman"/>
            <family val="1"/>
            <charset val="204"/>
          </rPr>
          <t>ДГХ</t>
        </r>
        <r>
          <rPr>
            <sz val="16"/>
            <rFont val="Times New Roman"/>
            <family val="1"/>
            <charset val="204"/>
          </rPr>
          <t xml:space="preserve">:  В 2018 году запланирован ремонт дорог общей площадью 157,93  тыс.кв.м. на сумму 387 757 тыс.рублей, в том числе 368 367,5 тыс. рублей за счет средств окружного бюджета, 19 389,5тыс. рублей за счет средств местного бюджета.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Расходы запланированы на 3, 4 кварталы 2018 года.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nc>
  </rcc>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5"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модернизация сайтов, автоматизация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70 991,12 рублей. </t>
        </r>
        <r>
          <rPr>
            <sz val="16"/>
            <color rgb="FFFF0000"/>
            <rFont val="Times New Roman"/>
            <family val="2"/>
            <charset val="204"/>
          </rPr>
          <t xml:space="preserve">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инвалидов, оборудования для модернизации сайтов, автоматизации музеев. Бюджетные ассигнования будут использованы в 2-4 квартале 2018 года.  </t>
        </r>
        <r>
          <rPr>
            <sz val="16"/>
            <color rgb="FFFF0000"/>
            <rFont val="Times New Roman"/>
            <family val="2"/>
            <charset val="204"/>
          </rPr>
          <t xml:space="preserve">
</t>
        </r>
        <r>
          <rPr>
            <sz val="16"/>
            <rFont val="Times New Roman"/>
            <family val="1"/>
            <charset val="204"/>
          </rPr>
          <t xml:space="preserve">Использование бюджетных ассигнований на организацию и показ театральной постановки (МАУ "ТАиК "Петрушка") планируется осуществить в 3 квартале 2018 года.  </t>
        </r>
        <r>
          <rPr>
            <sz val="16"/>
            <color rgb="FFFF0000"/>
            <rFont val="Times New Roman"/>
            <family val="2"/>
            <charset val="204"/>
          </rPr>
          <t xml:space="preserve">
</t>
        </r>
        <r>
          <rPr>
            <sz val="16"/>
            <rFont val="Times New Roman"/>
            <family val="1"/>
            <charset val="204"/>
          </rPr>
          <t xml:space="preserve">Достижение уровня средней заработной платы на 01.05.2018 года по работникам муниципальных учреждений культуры составило 70 991,12 рублей. </t>
        </r>
        <r>
          <rPr>
            <sz val="16"/>
            <color rgb="FFFF0000"/>
            <rFont val="Times New Roman"/>
            <family val="2"/>
            <charset val="204"/>
          </rPr>
          <t xml:space="preserve">                                            
</t>
        </r>
        <r>
          <rPr>
            <u/>
            <sz val="20"/>
            <rFont val="Times New Roman"/>
            <family val="1"/>
            <charset val="204"/>
          </rPr>
          <t/>
        </r>
      </is>
    </nc>
  </rcc>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6" sId="1">
    <o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Планируется:                                                                                                                           -  в рамках городского молодежного проекта "Среда Обитания" проведение игры КВН на Кубок Главы города. Мероприятие запланировано на ноябрь 2018 года;                                                                                                                                                                                                                                                                                                   - в рамках городского молодежного проекта  "Вожатые Сургута" проведение Молодежного фестиваля "Легкий город".  Мероприятие запланировано на июнь 2018 года;                                                                                                                                                                                                                                                                                                           -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Освоение средств планируется в течение 2018 года.                                                                                                                                           В рамках городского молодежного проекта "Среда Обитания" в феврале текущего года проведен "Фестиваль КВН".                 </t>
        </r>
        <r>
          <rPr>
            <sz val="16"/>
            <color rgb="FFFF0000"/>
            <rFont val="Times New Roman"/>
            <family val="2"/>
            <charset val="204"/>
          </rPr>
          <t xml:space="preserve">                                                                                 
</t>
        </r>
        <r>
          <rPr>
            <u/>
            <sz val="18"/>
            <color theme="1"/>
            <rFont val="Times New Roman"/>
            <family val="2"/>
            <charset val="204"/>
          </rPr>
          <t/>
        </r>
      </is>
    </oc>
    <nc r="J147"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заключены соглашения от 22.03.2018  № 15, от 26.03.2018 № 40, от 28.03.2018 № 02  о предоставлении субсидии в 2018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контрактов на техническое обслуживание и  ремонт АПК "Безопасный город",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Заключены контракты, договоры на техническое обслуживание и модернизацию АПК "Безопасный город", рассылку постановлений. 
</t>
        </r>
        <r>
          <rPr>
            <sz val="16"/>
            <color rgb="FFFF0000"/>
            <rFont val="Times New Roman"/>
            <family val="2"/>
            <charset val="204"/>
          </rPr>
          <t xml:space="preserve">
</t>
        </r>
        <r>
          <rPr>
            <sz val="16"/>
            <rFont val="Times New Roman"/>
            <family val="1"/>
            <charset val="204"/>
          </rPr>
          <t xml:space="preserve">АГ(ДК): В рамках реализации государственной программы заключено соглашение от 23.03.2018  № 27 о предоставлении субсидии в 2018 году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Планируется:                                                                                                                           -  в рамках городского молодежного проекта "Среда Обитания" проведение игры КВН на Кубок Главы города. Мероприятие запланировано на ноябрь 2018 года;                                                                                                                                                                                                                                                                                                                                 - в рамках городского молодежного проекта  "Вожатые Сургута" проведение Молодежного фестиваля "Легкий город".  Мероприятие запланировано на июнь 2018 года;                                                                                                                                                                                                                                                                                                           - в рамках городского молодежного проекта "PROфилактика" проведение Молодежного форума "Революция тела", проведение VI слета активистов в сфере первичной профилактики. Мероприятие запланировано на июнь 2018 года.      
Освоение средств планируется в течение 2018 года.                                                                                                                                                                                                                                      В рамках городского молодежного проекта "Среда Обитания" в феврале текущего года проведен "Фестиваль КВН".                 </t>
        </r>
        <r>
          <rPr>
            <sz val="16"/>
            <color rgb="FFFF0000"/>
            <rFont val="Times New Roman"/>
            <family val="2"/>
            <charset val="204"/>
          </rPr>
          <t xml:space="preserve">                                                                                 
</t>
        </r>
        <r>
          <rPr>
            <u/>
            <sz val="18"/>
            <color theme="1"/>
            <rFont val="Times New Roman"/>
            <family val="2"/>
            <charset val="204"/>
          </rPr>
          <t/>
        </r>
      </is>
    </nc>
  </rcc>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7" sId="1" numFmtId="4">
    <oc r="I162" t="inlineStr">
      <is>
        <t xml:space="preserve">                                                                                                                                                    </t>
      </is>
    </oc>
    <nc r="I162">
      <v>252.2</v>
    </nc>
  </rc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1" start="0" length="0">
    <dxf>
      <numFmt numFmtId="4" formatCode="#,##0.00"/>
    </dxf>
  </rfmt>
  <rcc rId="971" sId="1" odxf="1" dxf="1">
    <oc r="I11">
      <f>I17+I25+I32+I39+I45+I51+I57+I64+I143+I150+I168+I175+I191</f>
    </oc>
    <nc r="I11">
      <f>I17+I25+I32+I39+I45+I51+I57+I64+I143+I150+I168+I175+I182+I162+I191</f>
    </nc>
    <odxf>
      <fill>
        <patternFill patternType="solid">
          <bgColor theme="0"/>
        </patternFill>
      </fill>
    </odxf>
    <ndxf>
      <fill>
        <patternFill patternType="none">
          <bgColor indexed="65"/>
        </patternFill>
      </fill>
    </ndxf>
  </rcc>
  <rcc rId="972" sId="1" odxf="1" dxf="1">
    <oc r="H11">
      <f>G11/D11</f>
    </oc>
    <nc r="H11">
      <f>G11/D11</f>
    </nc>
    <ndxf>
      <numFmt numFmtId="14" formatCode="0.00%"/>
    </ndxf>
  </rcc>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3"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01.04.2017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01.05.2017 года</t>
      </is>
    </nc>
  </rcc>
  <rcv guid="{BEA0FDBA-BB07-4C19-8BBD-5E57EE395C09}" action="delete"/>
  <rdn rId="0" localSheetId="1" customView="1" name="Z_BEA0FDBA_BB07_4C19_8BBD_5E57EE395C09_.wvu.PrintArea" hidden="1" oldHidden="1">
    <formula>'на 01.05.2018'!$A$1:$J$195</formula>
    <oldFormula>'на 01.05.2018'!$A$1:$J$195</oldFormula>
  </rdn>
  <rdn rId="0" localSheetId="1" customView="1" name="Z_BEA0FDBA_BB07_4C19_8BBD_5E57EE395C09_.wvu.PrintTitles" hidden="1" oldHidden="1">
    <formula>'на 01.05.2018'!$5:$8</formula>
    <oldFormula>'на 01.05.2018'!$5:$8</oldFormula>
  </rdn>
  <rdn rId="0" localSheetId="1" customView="1" name="Z_BEA0FDBA_BB07_4C19_8BBD_5E57EE395C09_.wvu.FilterData" hidden="1" oldHidden="1">
    <formula>'на 01.05.2018'!$A$7:$J$397</formula>
    <oldFormula>'на 01.05.2018'!$A$7:$J$397</oldFormula>
  </rdn>
  <rcv guid="{BEA0FDBA-BB07-4C19-8BBD-5E57EE395C09}"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6" sId="1">
    <oc r="J173" t="inlineStr">
      <is>
        <r>
          <rPr>
            <u/>
            <sz val="16"/>
            <rFont val="Times New Roman"/>
            <family val="1"/>
            <charset val="204"/>
          </rPr>
          <t>ДГХ</t>
        </r>
        <r>
          <rPr>
            <sz val="16"/>
            <rFont val="Times New Roman"/>
            <family val="1"/>
            <charset val="204"/>
          </rPr>
          <t xml:space="preserve">:  В 2018 году запланирован ремонт дорог общей площадью 157,93  тыс.кв.м. на сумму 387 757 тыс.рублей, в том числе 368 367,5 тыс. рублей за счет средств окружного бюджета, 19 389,5тыс. рублей за счет средств местного бюджета.
Заключен муниципальный контракт от 08.09.2017 № 48-ГХ  с АО "АВТОДОРСТРОЙ" на ремонт автомобильных дорог на сумму 385 814,2 тыс.руб.,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Расходы запланированы на 3, 4 кварталы 2018 года.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oc>
    <nc r="J173" t="inlineStr">
      <is>
        <r>
          <rPr>
            <u/>
            <sz val="16"/>
            <rFont val="Times New Roman"/>
            <family val="1"/>
            <charset val="204"/>
          </rPr>
          <t>ДГХ</t>
        </r>
        <r>
          <rPr>
            <sz val="16"/>
            <rFont val="Times New Roman"/>
            <family val="1"/>
            <charset val="204"/>
          </rPr>
          <t xml:space="preserve">:  Заключен муниципальный контракт от 08.09.2017 № 48-ГХ  с АО "АВТОДОРСТРОЙ" на ремонт автомобильных дорог на сумму 385 814,2 тыс.руб. общей площадью 157,93  тыс.кв.м., из них средства окружного бюджета 366 523,5 тыс.руб., средства городского бюджета 19 290,7 тыс.руб. Оплачены расходы на сумму 172 321,8 тыс.руб.за работы, выполненные в 2017 году. Оставшиеся расходы запланированы на 3, 4 кварталы 2018 года.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Предусмотрено на 2018 год 33 698,0 рублей, в том числе 32 013,1 рублей за счет средств окружного бюджета, 1 684,9 рублей за счет средств местного бюджета. Срок выполнения работ по 30 июня 2019 года. Ориентировочный срок ввода объекта в эксплуатацию - июль 2019 года.  
Общая готовность по объекту - 30,8%, по дороге - 9,9%.</t>
        </r>
      </is>
    </nc>
  </rc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0" sId="1">
    <nc r="J180" t="inlineStr">
      <is>
        <t>Реализация мероприятий не запланирована</t>
      </is>
    </nc>
  </rcc>
  <rcv guid="{67ADFAE6-A9AF-44D7-8539-93CD0F6B7849}" action="delete"/>
  <rdn rId="0" localSheetId="1" customView="1" name="Z_67ADFAE6_A9AF_44D7_8539_93CD0F6B7849_.wvu.PrintArea" hidden="1" oldHidden="1">
    <formula>'на 01.05.2018'!$A$1:$J$195</formula>
    <oldFormula>'на 01.05.2018'!$A$1:$J$195</oldFormula>
  </rdn>
  <rdn rId="0" localSheetId="1" customView="1" name="Z_67ADFAE6_A9AF_44D7_8539_93CD0F6B7849_.wvu.PrintTitles" hidden="1" oldHidden="1">
    <formula>'на 01.05.2018'!$5:$8</formula>
    <oldFormula>'на 01.05.2018'!$5:$8</oldFormula>
  </rdn>
  <rdn rId="0" localSheetId="1" customView="1" name="Z_67ADFAE6_A9AF_44D7_8539_93CD0F6B7849_.wvu.Rows" hidden="1" oldHidden="1">
    <formula>'на 01.05.2018'!$19:$20,'на 01.05.2018'!$27:$28,'на 01.05.2018'!$34:$35,'на 01.05.2018'!$41:$42,'на 01.05.2018'!$47:$48,'на 01.05.2018'!$52:$54,'на 01.05.2018'!$56:$56,'на 01.05.2018'!$58:$60,'на 01.05.2018'!$66:$67,'на 01.05.2018'!$72:$73,'на 01.05.2018'!$78:$79,'на 01.05.2018'!$84:$85,'на 01.05.2018'!$90:$91,'на 01.05.2018'!$96:$97,'на 01.05.2018'!$102:$103,'на 01.05.2018'!$108:$109,'на 01.05.2018'!$114:$115,'на 01.05.2018'!$120:$121,'на 01.05.2018'!$126:$127,'на 01.05.2018'!$132:$133,'на 01.05.2018'!$138:$139,'на 01.05.2018'!$145:$146,'на 01.05.2018'!$153:$153,'на 01.05.2018'!$155:$159,'на 01.05.2018'!$164:$165,'на 01.05.2018'!$171:$171,'на 01.05.2018'!$177:$178,'на 01.05.2018'!$181:$185,'на 01.05.2018'!$193:$193</formula>
  </rdn>
  <rdn rId="0" localSheetId="1" customView="1" name="Z_67ADFAE6_A9AF_44D7_8539_93CD0F6B7849_.wvu.FilterData" hidden="1" oldHidden="1">
    <formula>'на 01.05.2018'!$A$7:$J$397</formula>
    <oldFormula>'на 01.05.2018'!$A$7:$J$397</oldFormula>
  </rdn>
  <rcv guid="{67ADFAE6-A9AF-44D7-8539-93CD0F6B7849}"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0A3CD9B_2436_40D7_91DB_589A95FBBF00_.wvu.Cols" hidden="1" oldHidden="1">
    <oldFormula>'на 01.05.2018'!#REF!</oldFormula>
  </rdn>
  <rcv guid="{A0A3CD9B-2436-40D7-91DB-589A95FBBF00}" action="delete"/>
  <rdn rId="0" localSheetId="1" customView="1" name="Z_A0A3CD9B_2436_40D7_91DB_589A95FBBF00_.wvu.PrintArea" hidden="1" oldHidden="1">
    <formula>'на 01.05.2018'!$A$1:$J$199</formula>
    <oldFormula>'на 01.05.2018'!$A$1:$J$199</oldFormula>
  </rdn>
  <rdn rId="0" localSheetId="1" customView="1" name="Z_A0A3CD9B_2436_40D7_91DB_589A95FBBF00_.wvu.PrintTitles" hidden="1" oldHidden="1">
    <formula>'на 01.05.2018'!$5:$8</formula>
    <oldFormula>'на 01.05.2018'!$5:$8</oldFormula>
  </rdn>
  <rdn rId="0" localSheetId="1" customView="1" name="Z_A0A3CD9B_2436_40D7_91DB_589A95FBBF00_.wvu.FilterData" hidden="1" oldHidden="1">
    <formula>'на 01.05.2018'!$A$7:$J$397</formula>
    <oldFormula>'на 01.05.2018'!$A$7:$J$397</oldFormula>
  </rdn>
  <rcv guid="{A0A3CD9B-2436-40D7-91DB-589A95FBBF0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5" sId="1" numFmtId="4">
    <oc r="C38">
      <v>107.8</v>
    </oc>
    <nc r="C38">
      <v>486.14</v>
    </nc>
  </rcc>
  <rfmt sheetId="1" sqref="C38" start="0" length="2147483647">
    <dxf>
      <font>
        <color auto="1"/>
      </font>
    </dxf>
  </rfmt>
  <rcc rId="566" sId="1" numFmtId="4">
    <oc r="C39">
      <v>160784.70000000001</v>
    </oc>
    <nc r="C39">
      <v>161667.5</v>
    </nc>
  </rcc>
  <rfmt sheetId="1" sqref="C39" start="0" length="2147483647">
    <dxf>
      <font>
        <color auto="1"/>
      </font>
    </dxf>
  </rfmt>
  <rcc rId="567" sId="1" numFmtId="4">
    <oc r="C40">
      <v>159165.1</v>
    </oc>
    <nc r="C40">
      <v>159253.48000000001</v>
    </nc>
  </rcc>
  <rfmt sheetId="1" sqref="C37:C40" start="0" length="2147483647">
    <dxf>
      <font>
        <color auto="1"/>
      </font>
    </dxf>
  </rfmt>
  <rfmt sheetId="1" sqref="A37:B42" start="0" length="2147483647">
    <dxf>
      <font>
        <color auto="1"/>
      </font>
    </dxf>
  </rfmt>
  <rfmt sheetId="1" sqref="D38" start="0" length="2147483647">
    <dxf>
      <font>
        <color auto="1"/>
      </font>
    </dxf>
  </rfmt>
  <rfmt sheetId="1" sqref="D39" start="0" length="2147483647">
    <dxf>
      <font>
        <color auto="1"/>
      </font>
    </dxf>
  </rfmt>
  <rcc rId="568" sId="1" numFmtId="4">
    <oc r="D40">
      <v>159165.20000000001</v>
    </oc>
    <nc r="D40">
      <v>159253.48000000001</v>
    </nc>
  </rcc>
  <rfmt sheetId="1" sqref="D37:D40" start="0" length="2147483647">
    <dxf>
      <font>
        <color auto="1"/>
      </font>
    </dxf>
  </rfmt>
  <rcc rId="569" sId="1" numFmtId="4">
    <oc r="G39">
      <v>31234.86</v>
    </oc>
    <nc r="G39">
      <v>53526.28</v>
    </nc>
  </rcc>
  <rfmt sheetId="1" sqref="G39" start="0" length="2147483647">
    <dxf>
      <font>
        <color auto="1"/>
      </font>
    </dxf>
  </rfmt>
  <rcc rId="570" sId="1" numFmtId="4">
    <oc r="G40">
      <v>31234.86</v>
    </oc>
    <nc r="G40">
      <v>45234.85</v>
    </nc>
  </rcc>
  <rfmt sheetId="1" sqref="G40" start="0" length="2147483647">
    <dxf>
      <font>
        <color auto="1"/>
      </font>
    </dxf>
  </rfmt>
  <rfmt sheetId="1" sqref="G37" start="0" length="2147483647">
    <dxf>
      <font>
        <color auto="1"/>
      </font>
    </dxf>
  </rfmt>
  <rfmt sheetId="1" sqref="I38" start="0" length="2147483647">
    <dxf>
      <font>
        <color auto="1"/>
      </font>
    </dxf>
  </rfmt>
  <rcc rId="571" sId="1" numFmtId="4">
    <oc r="I40">
      <v>159165.20000000001</v>
    </oc>
    <nc r="I40">
      <v>159253.48000000001</v>
    </nc>
  </rcc>
  <rfmt sheetId="1" sqref="I37:I40" start="0" length="2147483647">
    <dxf>
      <font>
        <color auto="1"/>
      </font>
    </dxf>
  </rfmt>
  <rfmt sheetId="1" sqref="H37:H40" start="0" length="2147483647">
    <dxf>
      <font>
        <color auto="1"/>
      </font>
    </dxf>
  </rfmt>
  <rcv guid="{13BE7114-35DF-4699-8779-61985C68F6C3}" action="delete"/>
  <rdn rId="0" localSheetId="1" customView="1" name="Z_13BE7114_35DF_4699_8779_61985C68F6C3_.wvu.PrintArea" hidden="1" oldHidden="1">
    <formula>'на 01.03.2018'!$A$1:$J$196</formula>
    <oldFormula>'на 01.03.2018'!$A$1:$J$196</oldFormula>
  </rdn>
  <rdn rId="0" localSheetId="1" customView="1" name="Z_13BE7114_35DF_4699_8779_61985C68F6C3_.wvu.PrintTitles" hidden="1" oldHidden="1">
    <formula>'на 01.03.2018'!$5:$8</formula>
    <oldFormula>'на 01.03.2018'!$5:$8</oldFormula>
  </rdn>
  <rdn rId="0" localSheetId="1" customView="1" name="Z_13BE7114_35DF_4699_8779_61985C68F6C3_.wvu.FilterData" hidden="1" oldHidden="1">
    <formula>'на 01.03.2018'!$A$7:$J$397</formula>
    <oldFormula>'на 01.03.2018'!$A$7:$J$397</oldFormula>
  </rdn>
  <rcv guid="{13BE7114-35DF-4699-8779-61985C68F6C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5" sId="1">
    <o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color rgb="FFFF0000"/>
            <rFont val="Times New Roman"/>
            <family val="2"/>
            <charset val="204"/>
          </rPr>
          <t>АГ(ДК):</t>
        </r>
        <r>
          <rPr>
            <sz val="16"/>
            <color rgb="FFFF0000"/>
            <rFont val="Times New Roman"/>
            <family val="2"/>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73 772,2 рублей.                                             
</t>
        </r>
        <r>
          <rPr>
            <u/>
            <sz val="20"/>
            <rFont val="Times New Roman"/>
            <family val="1"/>
            <charset val="204"/>
          </rPr>
          <t/>
        </r>
      </is>
    </oc>
    <nc r="J37" t="inlineStr">
      <is>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В рамках реализации государственной программы заключено соглашение от 21.03.2018 №25 о предоставлении субсидии в 2018 году на развитие сферы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Планируется приобретение оборудования для модернизации сайтов, автоматизации музеев и для инвалидов. Бюджетные ассигнования будут использованы в 2-4 квартале 2018 года.  </t>
        </r>
        <r>
          <rPr>
            <sz val="16"/>
            <color rgb="FFFF0000"/>
            <rFont val="Times New Roman"/>
            <family val="2"/>
            <charset val="204"/>
          </rPr>
          <t xml:space="preserve">
Использование бюджетных ассигнований на организацию и показ театральной постановки (МАУ "ТАиК "Петрушка") планируется в 3 квартале 2018 года.  
Достижение уровня средней заработной платы на 01.04.2018 года по работникам муниципальных учреждений культуры составило 73 772,2 рублей.                                             
</t>
        </r>
        <r>
          <rPr>
            <u/>
            <sz val="20"/>
            <rFont val="Times New Roman"/>
            <family val="1"/>
            <charset val="204"/>
          </rPr>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6" sId="1" numFmtId="4">
    <oc r="C45">
      <v>7858</v>
    </oc>
    <nc r="C45">
      <v>6701</v>
    </nc>
  </rcc>
  <rfmt sheetId="1" sqref="C43:C46" start="0" length="2147483647">
    <dxf>
      <font>
        <color auto="1"/>
      </font>
    </dxf>
  </rfmt>
  <rfmt sheetId="1" sqref="D43:D46"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3:I46" start="0" length="2147483647">
    <dxf>
      <font>
        <color auto="1"/>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3:B48" start="0" length="2147483647">
    <dxf>
      <font>
        <color auto="1"/>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7"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color rgb="FFFF0000"/>
            <rFont val="Times New Roman"/>
            <family val="2"/>
            <charset val="204"/>
          </rPr>
          <t>АГ(ДК)</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Достижение уровня средней заработной платы  на 01.04.2018 года по педагогическим работникам муниципальных организаций дополнительного образования детей составило 76 724,11 рублей. </t>
        </r>
      </is>
    </oc>
    <n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01.04.2018 составило 66 850,2 рублей.
</t>
        </r>
        <r>
          <rPr>
            <u/>
            <sz val="16"/>
            <color rgb="FFFF0000"/>
            <rFont val="Times New Roman"/>
            <family val="2"/>
            <charset val="204"/>
          </rPr>
          <t>ДАиГ:</t>
        </r>
        <r>
          <rPr>
            <sz val="16"/>
            <color rgb="FFFF0000"/>
            <rFont val="Times New Roman"/>
            <family val="2"/>
            <charset val="204"/>
          </rPr>
          <t xml:space="preserve"> В рамках реализации государственной программы предусмотрены средства:
 1. На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(6549,9 тыс.руб. - средства окружного бюджета, 727,7 тыс.руб. - средства местного бюджета).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2. На выкуп объектов дошкольного образования - "Детский сад в мкр.20А" и "Развитие застроенной территории части квартала 23А г.Сургута". Выкуп будет произведен по мере готовности объектов.
</t>
        </r>
        <r>
          <rPr>
            <u/>
            <sz val="16"/>
            <rFont val="Times New Roman"/>
            <family val="1"/>
            <charset val="204"/>
          </rPr>
          <t>АГ(ДК)</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r>
          <rPr>
            <sz val="16"/>
            <rFont val="Times New Roman"/>
            <family val="1"/>
            <charset val="204"/>
          </rPr>
          <t>Достижение уровня средней заработной платы  на 01.05.2018 года по педагогическим работникам муниципальных организаций дополнительного образования детей составило</t>
        </r>
        <r>
          <rPr>
            <sz val="16"/>
            <color rgb="FFFF0000"/>
            <rFont val="Times New Roman"/>
            <family val="2"/>
            <charset val="204"/>
          </rPr>
          <t xml:space="preserve"> 76 724,11 рублей. </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16" start="0" length="2147483647">
    <dxf>
      <font>
        <color auto="1"/>
      </font>
    </dxf>
  </rfmt>
  <rfmt sheetId="1" sqref="J160:J165" start="0" length="2147483647">
    <dxf>
      <font>
        <color auto="1"/>
      </font>
    </dxf>
  </rfmt>
  <rfmt sheetId="1" sqref="J189:J193" start="0" length="2147483647">
    <dxf>
      <font>
        <color auto="1"/>
      </font>
    </dxf>
  </rfmt>
  <rcc rId="578" sId="1" odxf="1" dxf="1">
    <oc r="J166" t="inlineStr">
      <is>
        <r>
          <rPr>
            <u/>
            <sz val="16"/>
            <color rgb="FFFF0000"/>
            <rFont val="Times New Roman"/>
            <family val="2"/>
            <charset val="204"/>
          </rPr>
          <t xml:space="preserve">АГ: </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2.  В рамках реализации мероприятий программы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oc>
    <nc r="J166" t="inlineStr">
      <is>
        <r>
          <rPr>
            <u/>
            <sz val="16"/>
            <rFont val="Times New Roman"/>
            <family val="1"/>
            <charset val="204"/>
          </rPr>
          <t xml:space="preserve">АГ: </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t>
        </r>
        <r>
          <rPr>
            <sz val="16"/>
            <color rgb="FFFF0000"/>
            <rFont val="Times New Roman"/>
            <family val="2"/>
            <charset val="204"/>
          </rPr>
          <t xml:space="preserve">
     2.  В рамках реализации мероприятий программы Администрацией города подготовлена и направлена заявка на участие в отборе муниципальных образований для предоставления субсидий из бюджета автономного округа на реализацию мероприятий муниципальных программ (подпрограмм) развития малого и среднего предпринимательства. После заседания Комиссии по отбору муниципальных образований для предоставления субсидий на реализацию мероприятий муниципальных программ при Депэкономики Югры до муниципального образования доведена субсидия из бюджета автономного округа в размере 12 170 ,6 тыс. рублей.  Направлено соглашение  в Депэкономики Югры после заключения, которого будут внесены изменения в муниципальную программу.
</t>
        </r>
      </is>
    </nc>
    <odxf>
      <font>
        <sz val="16"/>
        <color rgb="FFFF0000"/>
      </font>
    </odxf>
    <ndxf>
      <font>
        <sz val="16"/>
        <color rgb="FFFF0000"/>
      </font>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2"/>
  <sheetViews>
    <sheetView showZeros="0" tabSelected="1" showOutlineSymbols="0" view="pageBreakPreview" zoomScale="50" zoomScaleNormal="50" zoomScaleSheetLayoutView="50" zoomScalePageLayoutView="75" workbookViewId="0">
      <pane xSplit="2" ySplit="8" topLeftCell="C93" activePane="bottomRight" state="frozen"/>
      <selection pane="topRight" activeCell="C1" sqref="C1"/>
      <selection pane="bottomLeft" activeCell="A9" sqref="A9"/>
      <selection pane="bottomRight" activeCell="E117" sqref="E117"/>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33.75" style="25" customWidth="1" outlineLevel="2"/>
    <col min="8" max="8" width="19.625" style="10" customWidth="1" outlineLevel="2"/>
    <col min="9" max="9" width="24.875" style="10" customWidth="1" outlineLevel="2"/>
    <col min="10" max="10" width="131.5" style="27" customWidth="1"/>
    <col min="11" max="12" width="21.5" style="16" customWidth="1"/>
    <col min="13" max="13" width="22.75" style="6" customWidth="1"/>
    <col min="14" max="66" width="9" style="6" customWidth="1"/>
    <col min="67" max="16384" width="9" style="6"/>
  </cols>
  <sheetData>
    <row r="1" spans="1:13" ht="30.75" x14ac:dyDescent="0.45">
      <c r="A1" s="1"/>
      <c r="B1" s="15"/>
      <c r="C1" s="3"/>
      <c r="D1" s="3"/>
      <c r="E1" s="4"/>
      <c r="F1" s="5"/>
      <c r="G1" s="23"/>
      <c r="H1" s="5"/>
      <c r="I1" s="5"/>
      <c r="J1" s="26"/>
    </row>
    <row r="2" spans="1:13" ht="30.75" x14ac:dyDescent="0.45">
      <c r="A2" s="1"/>
      <c r="B2" s="15"/>
      <c r="C2" s="3"/>
      <c r="D2" s="3"/>
      <c r="E2" s="4"/>
      <c r="F2" s="5"/>
      <c r="G2" s="23"/>
      <c r="H2" s="5"/>
      <c r="I2" s="5"/>
      <c r="J2" s="26"/>
    </row>
    <row r="3" spans="1:13" ht="73.5" customHeight="1" x14ac:dyDescent="0.4">
      <c r="A3" s="190" t="s">
        <v>118</v>
      </c>
      <c r="B3" s="190"/>
      <c r="C3" s="190"/>
      <c r="D3" s="190"/>
      <c r="E3" s="190"/>
      <c r="F3" s="190"/>
      <c r="G3" s="190"/>
      <c r="H3" s="190"/>
      <c r="I3" s="190"/>
      <c r="J3" s="190"/>
    </row>
    <row r="4" spans="1:13" s="2" customFormat="1" ht="41.25" customHeight="1" x14ac:dyDescent="0.4">
      <c r="A4" s="72"/>
      <c r="B4" s="73"/>
      <c r="C4" s="82"/>
      <c r="D4" s="82"/>
      <c r="E4" s="82"/>
      <c r="F4" s="82"/>
      <c r="G4" s="83"/>
      <c r="H4" s="74"/>
      <c r="I4" s="75"/>
      <c r="J4" s="28" t="s">
        <v>32</v>
      </c>
      <c r="K4" s="17"/>
      <c r="L4" s="17"/>
    </row>
    <row r="5" spans="1:13" s="11" customFormat="1" ht="57.75" customHeight="1" x14ac:dyDescent="0.25">
      <c r="A5" s="193" t="s">
        <v>3</v>
      </c>
      <c r="B5" s="196" t="s">
        <v>8</v>
      </c>
      <c r="C5" s="194" t="s">
        <v>62</v>
      </c>
      <c r="D5" s="194"/>
      <c r="E5" s="178" t="s">
        <v>94</v>
      </c>
      <c r="F5" s="178"/>
      <c r="G5" s="178"/>
      <c r="H5" s="178"/>
      <c r="I5" s="197" t="s">
        <v>65</v>
      </c>
      <c r="J5" s="198" t="s">
        <v>50</v>
      </c>
      <c r="K5" s="16"/>
      <c r="L5" s="16"/>
    </row>
    <row r="6" spans="1:13" s="11" customFormat="1" ht="47.25" customHeight="1" x14ac:dyDescent="0.25">
      <c r="A6" s="193"/>
      <c r="B6" s="196"/>
      <c r="C6" s="195" t="s">
        <v>63</v>
      </c>
      <c r="D6" s="194" t="s">
        <v>64</v>
      </c>
      <c r="E6" s="191" t="s">
        <v>7</v>
      </c>
      <c r="F6" s="191"/>
      <c r="G6" s="191" t="s">
        <v>6</v>
      </c>
      <c r="H6" s="191"/>
      <c r="I6" s="197"/>
      <c r="J6" s="198"/>
      <c r="K6" s="16"/>
      <c r="L6" s="16"/>
    </row>
    <row r="7" spans="1:13" s="11" customFormat="1" ht="28.5" customHeight="1" x14ac:dyDescent="0.25">
      <c r="A7" s="193"/>
      <c r="B7" s="196"/>
      <c r="C7" s="195"/>
      <c r="D7" s="194"/>
      <c r="E7" s="13" t="s">
        <v>0</v>
      </c>
      <c r="F7" s="14" t="s">
        <v>12</v>
      </c>
      <c r="G7" s="24" t="s">
        <v>9</v>
      </c>
      <c r="H7" s="14" t="s">
        <v>2</v>
      </c>
      <c r="I7" s="197"/>
      <c r="J7" s="198"/>
      <c r="K7" s="16"/>
      <c r="L7" s="16"/>
    </row>
    <row r="8" spans="1:13" s="35" customFormat="1" ht="24.75" customHeight="1" x14ac:dyDescent="0.25">
      <c r="A8" s="29">
        <v>1</v>
      </c>
      <c r="B8" s="30">
        <v>2</v>
      </c>
      <c r="C8" s="31">
        <v>3</v>
      </c>
      <c r="D8" s="31">
        <v>4</v>
      </c>
      <c r="E8" s="32">
        <v>5</v>
      </c>
      <c r="F8" s="31">
        <v>6</v>
      </c>
      <c r="G8" s="33">
        <v>7</v>
      </c>
      <c r="H8" s="33">
        <v>8</v>
      </c>
      <c r="I8" s="33">
        <v>9</v>
      </c>
      <c r="J8" s="31">
        <v>10</v>
      </c>
      <c r="K8" s="34"/>
      <c r="L8" s="34"/>
    </row>
    <row r="9" spans="1:13" s="76" customFormat="1" ht="87" customHeight="1" x14ac:dyDescent="0.25">
      <c r="A9" s="192"/>
      <c r="B9" s="160" t="s">
        <v>31</v>
      </c>
      <c r="C9" s="104">
        <f>SUM(C10:C14)</f>
        <v>12085000.199999999</v>
      </c>
      <c r="D9" s="104">
        <f>SUM(D10:D14)</f>
        <v>12279224.07</v>
      </c>
      <c r="E9" s="159">
        <f>SUM(E10:E14)</f>
        <v>2793646.24</v>
      </c>
      <c r="F9" s="163">
        <f>E9/D9</f>
        <v>0.22750000000000001</v>
      </c>
      <c r="G9" s="159">
        <f t="shared" ref="G9" si="0">SUM(G10:G14)</f>
        <v>2603071.6</v>
      </c>
      <c r="H9" s="163">
        <f>G9/D9</f>
        <v>0.21199999999999999</v>
      </c>
      <c r="I9" s="161">
        <f>SUM(I10:I14)</f>
        <v>12279224.07</v>
      </c>
      <c r="J9" s="179"/>
      <c r="K9" s="18">
        <f>D9-I9</f>
        <v>0</v>
      </c>
      <c r="L9" s="18"/>
      <c r="M9" s="19"/>
    </row>
    <row r="10" spans="1:13" s="11" customFormat="1" x14ac:dyDescent="0.25">
      <c r="A10" s="192"/>
      <c r="B10" s="162" t="s">
        <v>4</v>
      </c>
      <c r="C10" s="104">
        <f t="shared" ref="C10:I10" si="1">C16+C24+C31+C38+C44+C50+C56+C63+C142+C149+C167+C174+C181+C161+C190</f>
        <v>59939.94</v>
      </c>
      <c r="D10" s="104">
        <f t="shared" si="1"/>
        <v>61412.480000000003</v>
      </c>
      <c r="E10" s="159">
        <f t="shared" si="1"/>
        <v>10365.84</v>
      </c>
      <c r="F10" s="163">
        <f t="shared" ref="F10:F14" si="2">E10/D10</f>
        <v>0.16880000000000001</v>
      </c>
      <c r="G10" s="159">
        <f t="shared" si="1"/>
        <v>10365.84</v>
      </c>
      <c r="H10" s="163">
        <f t="shared" ref="H10:H15" si="3">G10/D10</f>
        <v>0.16880000000000001</v>
      </c>
      <c r="I10" s="161">
        <f t="shared" si="1"/>
        <v>61412.480000000003</v>
      </c>
      <c r="J10" s="179"/>
      <c r="K10" s="18">
        <f t="shared" ref="K10:K72" si="4">D10-I10</f>
        <v>0</v>
      </c>
      <c r="L10" s="18"/>
      <c r="M10" s="19"/>
    </row>
    <row r="11" spans="1:13" s="11" customFormat="1" x14ac:dyDescent="0.25">
      <c r="A11" s="192"/>
      <c r="B11" s="162" t="s">
        <v>16</v>
      </c>
      <c r="C11" s="104">
        <f t="shared" ref="C11:E12" si="5">C17+C25+C32+C39+C45+C51+C57+C64+C143+C150+C168+C175+C182+C162+C191</f>
        <v>11509039.300000001</v>
      </c>
      <c r="D11" s="104">
        <f t="shared" si="5"/>
        <v>11696614.439999999</v>
      </c>
      <c r="E11" s="159">
        <f t="shared" si="5"/>
        <v>2675052.84</v>
      </c>
      <c r="F11" s="163">
        <f t="shared" si="2"/>
        <v>0.22869999999999999</v>
      </c>
      <c r="G11" s="159">
        <f>G17+G25+G32+G39+G45+G51+G57+G64+G143+G150+G168+G175+G182+G162+G191</f>
        <v>2484478.2000000002</v>
      </c>
      <c r="H11" s="166">
        <f t="shared" si="3"/>
        <v>0.21240000000000001</v>
      </c>
      <c r="I11" s="165">
        <f t="shared" ref="I11" si="6">I17+I25+I32+I39+I45+I51+I57+I64+I143+I150+I168+I175+I182+I162+I191</f>
        <v>11696614.439999999</v>
      </c>
      <c r="J11" s="179"/>
      <c r="K11" s="18">
        <f t="shared" si="4"/>
        <v>0</v>
      </c>
      <c r="L11" s="18"/>
      <c r="M11" s="19"/>
    </row>
    <row r="12" spans="1:13" s="11" customFormat="1" x14ac:dyDescent="0.25">
      <c r="A12" s="192"/>
      <c r="B12" s="162" t="s">
        <v>11</v>
      </c>
      <c r="C12" s="104">
        <f t="shared" si="5"/>
        <v>376804.87</v>
      </c>
      <c r="D12" s="104">
        <f t="shared" si="5"/>
        <v>377999.79</v>
      </c>
      <c r="E12" s="159">
        <f>E18+E26+E33+E40+E46+E52+E58+E65+E144+E151+E169+E176+E183+E163+E192</f>
        <v>102993.56</v>
      </c>
      <c r="F12" s="163">
        <f t="shared" si="2"/>
        <v>0.27250000000000002</v>
      </c>
      <c r="G12" s="159">
        <f>G18+G26+G33+G40+G46+G52+G58+G65+G144+G151+G169+G176+G183+G163+G192</f>
        <v>102993.56</v>
      </c>
      <c r="H12" s="163">
        <f t="shared" si="3"/>
        <v>0.27250000000000002</v>
      </c>
      <c r="I12" s="159">
        <f>I18+I26+I33+I40+I46+I52+I58+I65+I144+I151+I169+I176+I183+I163+I192</f>
        <v>377999.79</v>
      </c>
      <c r="J12" s="179"/>
      <c r="K12" s="18">
        <f t="shared" si="4"/>
        <v>0</v>
      </c>
      <c r="L12" s="18"/>
      <c r="M12" s="19"/>
    </row>
    <row r="13" spans="1:13" s="11" customFormat="1" x14ac:dyDescent="0.25">
      <c r="A13" s="192"/>
      <c r="B13" s="162" t="s">
        <v>13</v>
      </c>
      <c r="C13" s="104">
        <f t="shared" ref="C13:E14" si="7">C19+C27+C34+C41+C47+C53+C59+C66+C145+C152+C170+C177+C184</f>
        <v>5294.13</v>
      </c>
      <c r="D13" s="104">
        <f>D19+D27+D34+D41+D47+D53+D59+D66+D145+D152+D170+D177+D184</f>
        <v>9275.4</v>
      </c>
      <c r="E13" s="159">
        <f>E19+E27+E34+E41+E47+E53+E59+E66+E145+E152+E170+E177+E184</f>
        <v>5234</v>
      </c>
      <c r="F13" s="163">
        <f t="shared" si="2"/>
        <v>0.56430000000000002</v>
      </c>
      <c r="G13" s="159">
        <f>G19+G27+G34+G41+G47+G53+G59+G66+G145+G152+G170+G177+G184+G164</f>
        <v>5234</v>
      </c>
      <c r="H13" s="163">
        <f t="shared" si="3"/>
        <v>0.56430000000000002</v>
      </c>
      <c r="I13" s="161">
        <f>I19+I27+I34+I41+I47+I53+I59+I66+I145+I152+I170+I177+I184</f>
        <v>9275.4</v>
      </c>
      <c r="J13" s="179"/>
      <c r="K13" s="18">
        <f t="shared" si="4"/>
        <v>0</v>
      </c>
      <c r="L13" s="18"/>
      <c r="M13" s="19">
        <f t="shared" ref="M13:M37" si="8">D13-I13</f>
        <v>0</v>
      </c>
    </row>
    <row r="14" spans="1:13" s="11" customFormat="1" x14ac:dyDescent="0.25">
      <c r="A14" s="192"/>
      <c r="B14" s="162" t="s">
        <v>5</v>
      </c>
      <c r="C14" s="104">
        <f t="shared" si="7"/>
        <v>133921.96</v>
      </c>
      <c r="D14" s="104">
        <f t="shared" si="7"/>
        <v>133921.96</v>
      </c>
      <c r="E14" s="159">
        <f t="shared" si="7"/>
        <v>0</v>
      </c>
      <c r="F14" s="163">
        <f t="shared" si="2"/>
        <v>0</v>
      </c>
      <c r="G14" s="159">
        <f>G20+G28+G35+G42+G48+G54+G60+G67+G146+G153+G171+G178+G185</f>
        <v>0</v>
      </c>
      <c r="H14" s="163">
        <f t="shared" si="3"/>
        <v>0</v>
      </c>
      <c r="I14" s="161">
        <f>I20+I28+I35+I42+I48+I54+I60+I67+I146+I153+I171+I178+I185</f>
        <v>133921.96</v>
      </c>
      <c r="J14" s="179"/>
      <c r="K14" s="18">
        <f t="shared" si="4"/>
        <v>0</v>
      </c>
      <c r="L14" s="18"/>
      <c r="M14" s="19">
        <f t="shared" si="8"/>
        <v>0</v>
      </c>
    </row>
    <row r="15" spans="1:13" s="42" customFormat="1" ht="102" customHeight="1" x14ac:dyDescent="0.25">
      <c r="A15" s="188" t="s">
        <v>33</v>
      </c>
      <c r="B15" s="105" t="s">
        <v>61</v>
      </c>
      <c r="C15" s="104">
        <f>C16+C17+C18+C19+C20</f>
        <v>3197.6</v>
      </c>
      <c r="D15" s="104">
        <f t="shared" ref="D15:G15" si="9">D16+D17+D18+D19+D20</f>
        <v>3197.6</v>
      </c>
      <c r="E15" s="104">
        <f t="shared" si="9"/>
        <v>0</v>
      </c>
      <c r="F15" s="103">
        <f>E15/D15</f>
        <v>0</v>
      </c>
      <c r="G15" s="104">
        <f t="shared" si="9"/>
        <v>0</v>
      </c>
      <c r="H15" s="103">
        <f t="shared" si="3"/>
        <v>0</v>
      </c>
      <c r="I15" s="102">
        <f t="shared" ref="I15" si="10">I16+I17+I18+I19+I20</f>
        <v>3197.6</v>
      </c>
      <c r="J15" s="180" t="s">
        <v>93</v>
      </c>
      <c r="K15" s="18">
        <f t="shared" si="4"/>
        <v>0</v>
      </c>
      <c r="L15" s="40"/>
      <c r="M15" s="41">
        <f t="shared" si="8"/>
        <v>0</v>
      </c>
    </row>
    <row r="16" spans="1:13" s="42" customFormat="1" x14ac:dyDescent="0.25">
      <c r="A16" s="199"/>
      <c r="B16" s="99" t="s">
        <v>4</v>
      </c>
      <c r="C16" s="36"/>
      <c r="D16" s="36"/>
      <c r="E16" s="36"/>
      <c r="F16" s="38"/>
      <c r="G16" s="36"/>
      <c r="H16" s="38"/>
      <c r="I16" s="36"/>
      <c r="J16" s="181"/>
      <c r="K16" s="18">
        <f t="shared" si="4"/>
        <v>0</v>
      </c>
      <c r="L16" s="40"/>
      <c r="M16" s="41">
        <f t="shared" si="8"/>
        <v>0</v>
      </c>
    </row>
    <row r="17" spans="1:13" s="42" customFormat="1" x14ac:dyDescent="0.25">
      <c r="A17" s="199"/>
      <c r="B17" s="99" t="s">
        <v>16</v>
      </c>
      <c r="C17" s="36">
        <v>3197.6</v>
      </c>
      <c r="D17" s="36">
        <v>3197.6</v>
      </c>
      <c r="E17" s="36">
        <v>0</v>
      </c>
      <c r="F17" s="38">
        <f>E17/D17</f>
        <v>0</v>
      </c>
      <c r="G17" s="36">
        <v>0</v>
      </c>
      <c r="H17" s="38">
        <f>G17/D17</f>
        <v>0</v>
      </c>
      <c r="I17" s="96">
        <v>3197.6</v>
      </c>
      <c r="J17" s="181"/>
      <c r="K17" s="18">
        <f t="shared" si="4"/>
        <v>0</v>
      </c>
      <c r="L17" s="40"/>
      <c r="M17" s="41">
        <f t="shared" si="8"/>
        <v>0</v>
      </c>
    </row>
    <row r="18" spans="1:13" s="42" customFormat="1" x14ac:dyDescent="0.25">
      <c r="A18" s="199"/>
      <c r="B18" s="99" t="s">
        <v>11</v>
      </c>
      <c r="C18" s="36"/>
      <c r="D18" s="36"/>
      <c r="E18" s="36"/>
      <c r="F18" s="38"/>
      <c r="G18" s="36"/>
      <c r="H18" s="38"/>
      <c r="I18" s="22"/>
      <c r="J18" s="181"/>
      <c r="K18" s="18">
        <f t="shared" si="4"/>
        <v>0</v>
      </c>
      <c r="L18" s="40"/>
      <c r="M18" s="41">
        <f t="shared" si="8"/>
        <v>0</v>
      </c>
    </row>
    <row r="19" spans="1:13" s="42" customFormat="1" x14ac:dyDescent="0.25">
      <c r="A19" s="199"/>
      <c r="B19" s="99" t="s">
        <v>13</v>
      </c>
      <c r="C19" s="36">
        <v>0</v>
      </c>
      <c r="D19" s="36">
        <v>0</v>
      </c>
      <c r="E19" s="36">
        <v>0</v>
      </c>
      <c r="F19" s="38"/>
      <c r="G19" s="36">
        <v>0</v>
      </c>
      <c r="H19" s="38"/>
      <c r="I19" s="22">
        <v>0</v>
      </c>
      <c r="J19" s="181"/>
      <c r="K19" s="18">
        <f t="shared" si="4"/>
        <v>0</v>
      </c>
      <c r="L19" s="40"/>
      <c r="M19" s="41">
        <f t="shared" si="8"/>
        <v>0</v>
      </c>
    </row>
    <row r="20" spans="1:13" s="43" customFormat="1" x14ac:dyDescent="0.25">
      <c r="A20" s="189"/>
      <c r="B20" s="99" t="s">
        <v>5</v>
      </c>
      <c r="C20" s="36"/>
      <c r="D20" s="36"/>
      <c r="E20" s="36"/>
      <c r="F20" s="38"/>
      <c r="G20" s="36"/>
      <c r="H20" s="38"/>
      <c r="I20" s="22"/>
      <c r="J20" s="181"/>
      <c r="K20" s="18">
        <f t="shared" si="4"/>
        <v>0</v>
      </c>
      <c r="L20" s="40"/>
      <c r="M20" s="41">
        <f t="shared" si="8"/>
        <v>0</v>
      </c>
    </row>
    <row r="21" spans="1:13" s="44" customFormat="1" ht="26.25" customHeight="1" x14ac:dyDescent="0.4">
      <c r="A21" s="188" t="s">
        <v>14</v>
      </c>
      <c r="B21" s="187" t="s">
        <v>102</v>
      </c>
      <c r="C21" s="184">
        <f>C24+C25+C26+C27</f>
        <v>10076301.58</v>
      </c>
      <c r="D21" s="184">
        <f>D24+D25+D26+D27</f>
        <v>10295949.880000001</v>
      </c>
      <c r="E21" s="184">
        <f>E24+E25+E26+E27</f>
        <v>2248431.2200000002</v>
      </c>
      <c r="F21" s="183">
        <f>(E21/D21)</f>
        <v>0.21840000000000001</v>
      </c>
      <c r="G21" s="184">
        <f>G24+G25+G26+G27</f>
        <v>2127192.3199999998</v>
      </c>
      <c r="H21" s="183">
        <f>G21/D21</f>
        <v>0.20660000000000001</v>
      </c>
      <c r="I21" s="184">
        <f>SUM(I24:I28)</f>
        <v>10295949.880000001</v>
      </c>
      <c r="J21" s="182" t="s">
        <v>112</v>
      </c>
      <c r="K21" s="18">
        <f t="shared" si="4"/>
        <v>0</v>
      </c>
      <c r="L21" s="40"/>
      <c r="M21" s="41">
        <f t="shared" si="8"/>
        <v>0</v>
      </c>
    </row>
    <row r="22" spans="1:13" s="44" customFormat="1" ht="409.5" customHeight="1" x14ac:dyDescent="0.4">
      <c r="A22" s="199"/>
      <c r="B22" s="187"/>
      <c r="C22" s="184"/>
      <c r="D22" s="184"/>
      <c r="E22" s="184"/>
      <c r="F22" s="183"/>
      <c r="G22" s="184"/>
      <c r="H22" s="183"/>
      <c r="I22" s="184"/>
      <c r="J22" s="181"/>
      <c r="K22" s="18">
        <f t="shared" si="4"/>
        <v>0</v>
      </c>
      <c r="L22" s="40"/>
      <c r="M22" s="41">
        <f t="shared" si="8"/>
        <v>0</v>
      </c>
    </row>
    <row r="23" spans="1:13" s="44" customFormat="1" ht="409.5" customHeight="1" x14ac:dyDescent="0.4">
      <c r="A23" s="119"/>
      <c r="B23" s="187"/>
      <c r="C23" s="184"/>
      <c r="D23" s="184"/>
      <c r="E23" s="184"/>
      <c r="F23" s="183"/>
      <c r="G23" s="184"/>
      <c r="H23" s="183"/>
      <c r="I23" s="184"/>
      <c r="J23" s="181"/>
      <c r="K23" s="18">
        <f t="shared" si="4"/>
        <v>0</v>
      </c>
      <c r="L23" s="40"/>
      <c r="M23" s="41">
        <f t="shared" si="8"/>
        <v>0</v>
      </c>
    </row>
    <row r="24" spans="1:13" s="44" customFormat="1" ht="39" customHeight="1" x14ac:dyDescent="0.4">
      <c r="A24" s="106"/>
      <c r="B24" s="99" t="s">
        <v>4</v>
      </c>
      <c r="C24" s="94"/>
      <c r="D24" s="22"/>
      <c r="E24" s="22"/>
      <c r="F24" s="80"/>
      <c r="G24" s="94"/>
      <c r="H24" s="80"/>
      <c r="I24" s="22"/>
      <c r="J24" s="181"/>
      <c r="K24" s="18">
        <f t="shared" si="4"/>
        <v>0</v>
      </c>
      <c r="L24" s="40"/>
      <c r="M24" s="41">
        <f t="shared" si="8"/>
        <v>0</v>
      </c>
    </row>
    <row r="25" spans="1:13" s="44" customFormat="1" ht="35.25" customHeight="1" x14ac:dyDescent="0.4">
      <c r="A25" s="106"/>
      <c r="B25" s="99" t="s">
        <v>16</v>
      </c>
      <c r="C25" s="36">
        <v>9985786.3000000007</v>
      </c>
      <c r="D25" s="36">
        <v>10205434.6</v>
      </c>
      <c r="E25" s="36">
        <v>2228358.5499999998</v>
      </c>
      <c r="F25" s="38">
        <f>E25/D25</f>
        <v>0.21840000000000001</v>
      </c>
      <c r="G25" s="36">
        <v>2107119.65</v>
      </c>
      <c r="H25" s="38">
        <f>G25/D25</f>
        <v>0.20649999999999999</v>
      </c>
      <c r="I25" s="36">
        <f>9996273.31+34691.39+174469.9</f>
        <v>10205434.6</v>
      </c>
      <c r="J25" s="181"/>
      <c r="K25" s="18">
        <f t="shared" si="4"/>
        <v>0</v>
      </c>
      <c r="L25" s="40"/>
      <c r="M25" s="41">
        <f t="shared" si="8"/>
        <v>0</v>
      </c>
    </row>
    <row r="26" spans="1:13" s="47" customFormat="1" ht="39.75" customHeight="1" x14ac:dyDescent="0.4">
      <c r="A26" s="106" t="s">
        <v>51</v>
      </c>
      <c r="B26" s="99" t="s">
        <v>11</v>
      </c>
      <c r="C26" s="36">
        <v>90515.28</v>
      </c>
      <c r="D26" s="36">
        <v>90515.28</v>
      </c>
      <c r="E26" s="36">
        <f>G26</f>
        <v>20072.669999999998</v>
      </c>
      <c r="F26" s="38">
        <f>E26/D26</f>
        <v>0.2218</v>
      </c>
      <c r="G26" s="36">
        <v>20072.669999999998</v>
      </c>
      <c r="H26" s="38">
        <f t="shared" ref="H26" si="11">G26/D26</f>
        <v>0.2218</v>
      </c>
      <c r="I26" s="164">
        <f>45819.72+34691.39+1560.91+8443.26</f>
        <v>90515.28</v>
      </c>
      <c r="J26" s="181"/>
      <c r="K26" s="18">
        <f t="shared" si="4"/>
        <v>0</v>
      </c>
      <c r="L26" s="45"/>
      <c r="M26" s="46">
        <f t="shared" si="8"/>
        <v>0</v>
      </c>
    </row>
    <row r="27" spans="1:13" s="44" customFormat="1" ht="39.75" customHeight="1" x14ac:dyDescent="0.4">
      <c r="A27" s="106"/>
      <c r="B27" s="99" t="s">
        <v>13</v>
      </c>
      <c r="C27" s="36"/>
      <c r="D27" s="36"/>
      <c r="E27" s="36"/>
      <c r="F27" s="38"/>
      <c r="G27" s="36"/>
      <c r="H27" s="38"/>
      <c r="I27" s="36"/>
      <c r="J27" s="181"/>
      <c r="K27" s="18">
        <f t="shared" si="4"/>
        <v>0</v>
      </c>
      <c r="L27" s="40"/>
      <c r="M27" s="41">
        <f t="shared" si="8"/>
        <v>0</v>
      </c>
    </row>
    <row r="28" spans="1:13" s="44" customFormat="1" ht="39.75" customHeight="1" x14ac:dyDescent="0.4">
      <c r="A28" s="106"/>
      <c r="B28" s="99" t="s">
        <v>5</v>
      </c>
      <c r="C28" s="22"/>
      <c r="D28" s="22"/>
      <c r="E28" s="22"/>
      <c r="F28" s="80"/>
      <c r="G28" s="22"/>
      <c r="H28" s="80"/>
      <c r="I28" s="22"/>
      <c r="J28" s="181"/>
      <c r="K28" s="18">
        <f t="shared" si="4"/>
        <v>0</v>
      </c>
      <c r="L28" s="40"/>
      <c r="M28" s="41">
        <f t="shared" si="8"/>
        <v>0</v>
      </c>
    </row>
    <row r="29" spans="1:13" s="44" customFormat="1" x14ac:dyDescent="0.4">
      <c r="A29" s="188" t="s">
        <v>15</v>
      </c>
      <c r="B29" s="187" t="s">
        <v>103</v>
      </c>
      <c r="C29" s="186">
        <f>C31+C32+C33+C34+C35</f>
        <v>282040.3</v>
      </c>
      <c r="D29" s="186">
        <f t="shared" ref="D29" si="12">D31+D32+D33+D34+D35</f>
        <v>308159</v>
      </c>
      <c r="E29" s="186">
        <f>E31+E32+E33+E34+E35</f>
        <v>134308.29</v>
      </c>
      <c r="F29" s="185">
        <f>E29/D29</f>
        <v>0.43580000000000002</v>
      </c>
      <c r="G29" s="184">
        <f>G31+G32+G33+G34+G35</f>
        <v>66013.08</v>
      </c>
      <c r="H29" s="185">
        <f>G29/D29</f>
        <v>0.2142</v>
      </c>
      <c r="I29" s="186">
        <f>I31+I32+I33+I34+I35</f>
        <v>308159</v>
      </c>
      <c r="J29" s="182" t="s">
        <v>119</v>
      </c>
      <c r="K29" s="18">
        <f t="shared" si="4"/>
        <v>0</v>
      </c>
      <c r="L29" s="40"/>
      <c r="M29" s="41">
        <f t="shared" si="8"/>
        <v>0</v>
      </c>
    </row>
    <row r="30" spans="1:13" s="44" customFormat="1" ht="373.5" customHeight="1" x14ac:dyDescent="0.4">
      <c r="A30" s="189"/>
      <c r="B30" s="187"/>
      <c r="C30" s="186"/>
      <c r="D30" s="186"/>
      <c r="E30" s="186"/>
      <c r="F30" s="185"/>
      <c r="G30" s="184"/>
      <c r="H30" s="185"/>
      <c r="I30" s="186"/>
      <c r="J30" s="181"/>
      <c r="K30" s="18">
        <f t="shared" si="4"/>
        <v>0</v>
      </c>
      <c r="L30" s="40"/>
      <c r="M30" s="41">
        <f t="shared" si="8"/>
        <v>0</v>
      </c>
    </row>
    <row r="31" spans="1:13" s="44" customFormat="1" ht="56.25" customHeight="1" x14ac:dyDescent="0.4">
      <c r="A31" s="130"/>
      <c r="B31" s="99" t="s">
        <v>4</v>
      </c>
      <c r="C31" s="96"/>
      <c r="D31" s="96"/>
      <c r="E31" s="96"/>
      <c r="F31" s="97"/>
      <c r="G31" s="36"/>
      <c r="H31" s="97"/>
      <c r="I31" s="96"/>
      <c r="J31" s="181"/>
      <c r="K31" s="18">
        <f t="shared" si="4"/>
        <v>0</v>
      </c>
      <c r="L31" s="40"/>
      <c r="M31" s="41">
        <f t="shared" si="8"/>
        <v>0</v>
      </c>
    </row>
    <row r="32" spans="1:13" s="44" customFormat="1" ht="53.25" customHeight="1" x14ac:dyDescent="0.4">
      <c r="A32" s="130"/>
      <c r="B32" s="99" t="s">
        <v>53</v>
      </c>
      <c r="C32" s="96">
        <v>282040.3</v>
      </c>
      <c r="D32" s="96">
        <f>282040.3+26118.7</f>
        <v>308159</v>
      </c>
      <c r="E32" s="96">
        <v>134308.29</v>
      </c>
      <c r="F32" s="97">
        <f t="shared" ref="F32" si="13">E32/D32</f>
        <v>0.43580000000000002</v>
      </c>
      <c r="G32" s="96">
        <v>66013.08</v>
      </c>
      <c r="H32" s="97">
        <f t="shared" ref="H32" si="14">G32/D32</f>
        <v>0.2142</v>
      </c>
      <c r="I32" s="96">
        <f>4565.5+83876+205717.5+14000</f>
        <v>308159</v>
      </c>
      <c r="J32" s="181"/>
      <c r="K32" s="18">
        <f t="shared" si="4"/>
        <v>0</v>
      </c>
      <c r="L32" s="40"/>
      <c r="M32" s="41">
        <f t="shared" si="8"/>
        <v>0</v>
      </c>
    </row>
    <row r="33" spans="1:13" s="44" customFormat="1" ht="80.25" customHeight="1" x14ac:dyDescent="0.4">
      <c r="A33" s="130"/>
      <c r="B33" s="99" t="s">
        <v>11</v>
      </c>
      <c r="C33" s="96"/>
      <c r="D33" s="96"/>
      <c r="E33" s="96">
        <f>G33</f>
        <v>0</v>
      </c>
      <c r="F33" s="97"/>
      <c r="G33" s="36"/>
      <c r="H33" s="97"/>
      <c r="I33" s="96"/>
      <c r="J33" s="181"/>
      <c r="K33" s="18">
        <f t="shared" si="4"/>
        <v>0</v>
      </c>
      <c r="L33" s="40"/>
      <c r="M33" s="41">
        <f t="shared" si="8"/>
        <v>0</v>
      </c>
    </row>
    <row r="34" spans="1:13" s="44" customFormat="1" ht="53.25" customHeight="1" x14ac:dyDescent="0.4">
      <c r="A34" s="130"/>
      <c r="B34" s="99" t="s">
        <v>13</v>
      </c>
      <c r="C34" s="96"/>
      <c r="D34" s="96"/>
      <c r="E34" s="96">
        <f>G34</f>
        <v>0</v>
      </c>
      <c r="F34" s="97"/>
      <c r="G34" s="36"/>
      <c r="H34" s="97"/>
      <c r="I34" s="96"/>
      <c r="J34" s="181"/>
      <c r="K34" s="18">
        <f t="shared" si="4"/>
        <v>0</v>
      </c>
      <c r="L34" s="40"/>
      <c r="M34" s="41">
        <f t="shared" si="8"/>
        <v>0</v>
      </c>
    </row>
    <row r="35" spans="1:13" s="44" customFormat="1" ht="53.25" customHeight="1" x14ac:dyDescent="0.4">
      <c r="A35" s="130"/>
      <c r="B35" s="99" t="s">
        <v>5</v>
      </c>
      <c r="C35" s="96"/>
      <c r="D35" s="96"/>
      <c r="E35" s="96"/>
      <c r="F35" s="97"/>
      <c r="G35" s="36"/>
      <c r="H35" s="97"/>
      <c r="I35" s="96"/>
      <c r="J35" s="181"/>
      <c r="K35" s="18">
        <f t="shared" si="4"/>
        <v>0</v>
      </c>
      <c r="L35" s="40"/>
      <c r="M35" s="41">
        <f t="shared" si="8"/>
        <v>0</v>
      </c>
    </row>
    <row r="36" spans="1:13" s="93" customFormat="1" ht="52.5" customHeight="1" x14ac:dyDescent="0.25">
      <c r="A36" s="130" t="s">
        <v>34</v>
      </c>
      <c r="B36" s="132" t="s">
        <v>58</v>
      </c>
      <c r="C36" s="104"/>
      <c r="D36" s="104"/>
      <c r="E36" s="136"/>
      <c r="F36" s="103"/>
      <c r="G36" s="129"/>
      <c r="H36" s="103"/>
      <c r="I36" s="137"/>
      <c r="J36" s="90" t="s">
        <v>36</v>
      </c>
      <c r="K36" s="18">
        <f t="shared" si="4"/>
        <v>0</v>
      </c>
      <c r="L36" s="66"/>
      <c r="M36" s="67">
        <f t="shared" si="8"/>
        <v>0</v>
      </c>
    </row>
    <row r="37" spans="1:13" s="44" customFormat="1" ht="355.5" customHeight="1" x14ac:dyDescent="0.4">
      <c r="A37" s="110" t="s">
        <v>1</v>
      </c>
      <c r="B37" s="108" t="s">
        <v>97</v>
      </c>
      <c r="C37" s="109">
        <f>C39+C40+C38</f>
        <v>321407.12</v>
      </c>
      <c r="D37" s="104">
        <f>D39+D40+D38</f>
        <v>321407.12</v>
      </c>
      <c r="E37" s="104">
        <f>E39+E40+E38</f>
        <v>98939.63</v>
      </c>
      <c r="F37" s="103">
        <f t="shared" ref="F37" si="15">E37/D37</f>
        <v>0.30780000000000002</v>
      </c>
      <c r="G37" s="109">
        <f>G39+G40+G38</f>
        <v>98761.13</v>
      </c>
      <c r="H37" s="103">
        <f t="shared" ref="H37" si="16">G37/D37</f>
        <v>0.30730000000000002</v>
      </c>
      <c r="I37" s="104">
        <f>I39+I40+I38</f>
        <v>321407.12</v>
      </c>
      <c r="J37" s="167" t="s">
        <v>117</v>
      </c>
      <c r="K37" s="18">
        <f t="shared" si="4"/>
        <v>0</v>
      </c>
      <c r="L37" s="40"/>
      <c r="M37" s="41">
        <f t="shared" si="8"/>
        <v>0</v>
      </c>
    </row>
    <row r="38" spans="1:13" s="44" customFormat="1" x14ac:dyDescent="0.4">
      <c r="A38" s="116"/>
      <c r="B38" s="99" t="s">
        <v>4</v>
      </c>
      <c r="C38" s="96">
        <v>486.14</v>
      </c>
      <c r="D38" s="96">
        <v>486.14</v>
      </c>
      <c r="E38" s="96">
        <v>0</v>
      </c>
      <c r="F38" s="97">
        <f>E38/D38</f>
        <v>0</v>
      </c>
      <c r="G38" s="22">
        <v>0</v>
      </c>
      <c r="H38" s="97">
        <f>G38/D38</f>
        <v>0</v>
      </c>
      <c r="I38" s="96">
        <f>D38</f>
        <v>486.14</v>
      </c>
      <c r="J38" s="168"/>
      <c r="K38" s="18">
        <f t="shared" si="4"/>
        <v>0</v>
      </c>
      <c r="L38" s="49"/>
      <c r="M38" s="50"/>
    </row>
    <row r="39" spans="1:13" s="44" customFormat="1" x14ac:dyDescent="0.4">
      <c r="A39" s="111"/>
      <c r="B39" s="99" t="s">
        <v>53</v>
      </c>
      <c r="C39" s="96">
        <v>161667.5</v>
      </c>
      <c r="D39" s="96">
        <v>161667.5</v>
      </c>
      <c r="E39" s="96">
        <v>53704.78</v>
      </c>
      <c r="F39" s="97">
        <f t="shared" ref="F39" si="17">E39/D39</f>
        <v>0.3322</v>
      </c>
      <c r="G39" s="96">
        <v>53526.28</v>
      </c>
      <c r="H39" s="97">
        <f t="shared" ref="H39" si="18">G39/D39</f>
        <v>0.33110000000000001</v>
      </c>
      <c r="I39" s="96">
        <v>161667.5</v>
      </c>
      <c r="J39" s="168"/>
      <c r="K39" s="18">
        <f>D39-I39</f>
        <v>0</v>
      </c>
      <c r="L39" s="40"/>
      <c r="M39" s="41">
        <f t="shared" ref="M39:M70" si="19">D39-I39</f>
        <v>0</v>
      </c>
    </row>
    <row r="40" spans="1:13" s="44" customFormat="1" x14ac:dyDescent="0.4">
      <c r="A40" s="111"/>
      <c r="B40" s="99" t="s">
        <v>11</v>
      </c>
      <c r="C40" s="96">
        <v>159253.48000000001</v>
      </c>
      <c r="D40" s="96">
        <v>159253.48000000001</v>
      </c>
      <c r="E40" s="96">
        <v>45234.85</v>
      </c>
      <c r="F40" s="97">
        <f>E40/D40</f>
        <v>0.28399999999999997</v>
      </c>
      <c r="G40" s="36">
        <v>45234.85</v>
      </c>
      <c r="H40" s="97">
        <f>G40/D40</f>
        <v>0.28399999999999997</v>
      </c>
      <c r="I40" s="96">
        <v>159253.48000000001</v>
      </c>
      <c r="J40" s="168"/>
      <c r="K40" s="18">
        <f t="shared" si="4"/>
        <v>0</v>
      </c>
      <c r="L40" s="40"/>
      <c r="M40" s="41">
        <f t="shared" si="19"/>
        <v>0</v>
      </c>
    </row>
    <row r="41" spans="1:13" s="44" customFormat="1" x14ac:dyDescent="0.4">
      <c r="A41" s="111"/>
      <c r="B41" s="99" t="s">
        <v>13</v>
      </c>
      <c r="C41" s="21"/>
      <c r="D41" s="21"/>
      <c r="E41" s="21"/>
      <c r="F41" s="79"/>
      <c r="G41" s="22"/>
      <c r="H41" s="79"/>
      <c r="I41" s="21"/>
      <c r="J41" s="168"/>
      <c r="K41" s="18">
        <f t="shared" si="4"/>
        <v>0</v>
      </c>
      <c r="L41" s="40"/>
      <c r="M41" s="41">
        <f t="shared" si="19"/>
        <v>0</v>
      </c>
    </row>
    <row r="42" spans="1:13" s="44" customFormat="1" x14ac:dyDescent="0.4">
      <c r="A42" s="111"/>
      <c r="B42" s="99" t="s">
        <v>5</v>
      </c>
      <c r="C42" s="21"/>
      <c r="D42" s="21"/>
      <c r="E42" s="21"/>
      <c r="F42" s="79"/>
      <c r="G42" s="22"/>
      <c r="H42" s="79"/>
      <c r="I42" s="21"/>
      <c r="J42" s="168"/>
      <c r="K42" s="18">
        <f t="shared" si="4"/>
        <v>0</v>
      </c>
      <c r="L42" s="40"/>
      <c r="M42" s="41">
        <f t="shared" si="19"/>
        <v>0</v>
      </c>
    </row>
    <row r="43" spans="1:13" s="48" customFormat="1" ht="174.75" customHeight="1" x14ac:dyDescent="0.25">
      <c r="A43" s="111" t="s">
        <v>10</v>
      </c>
      <c r="B43" s="108" t="s">
        <v>98</v>
      </c>
      <c r="C43" s="104">
        <f>C44+C45+C46+C47</f>
        <v>7574.19</v>
      </c>
      <c r="D43" s="104">
        <f>D44+D45+D46+D47</f>
        <v>7574.19</v>
      </c>
      <c r="E43" s="95">
        <f>E44+E45+E46+E47+E48</f>
        <v>0</v>
      </c>
      <c r="F43" s="78">
        <f>E43/D43</f>
        <v>0</v>
      </c>
      <c r="G43" s="94">
        <f>SUM(G44:G48)</f>
        <v>0</v>
      </c>
      <c r="H43" s="78">
        <f>G43/D43</f>
        <v>0</v>
      </c>
      <c r="I43" s="104">
        <f>I44+I45+I46+I47</f>
        <v>7574.19</v>
      </c>
      <c r="J43" s="169" t="s">
        <v>113</v>
      </c>
      <c r="K43" s="18">
        <f t="shared" si="4"/>
        <v>0</v>
      </c>
      <c r="L43" s="40"/>
      <c r="M43" s="41">
        <f t="shared" si="19"/>
        <v>0</v>
      </c>
    </row>
    <row r="44" spans="1:13" s="43" customFormat="1" x14ac:dyDescent="0.25">
      <c r="A44" s="117"/>
      <c r="B44" s="99" t="s">
        <v>4</v>
      </c>
      <c r="C44" s="96"/>
      <c r="D44" s="96"/>
      <c r="E44" s="21"/>
      <c r="F44" s="79"/>
      <c r="G44" s="22"/>
      <c r="H44" s="78"/>
      <c r="I44" s="96"/>
      <c r="J44" s="168"/>
      <c r="K44" s="18">
        <f t="shared" si="4"/>
        <v>0</v>
      </c>
      <c r="L44" s="40"/>
      <c r="M44" s="41">
        <f t="shared" si="19"/>
        <v>0</v>
      </c>
    </row>
    <row r="45" spans="1:13" s="43" customFormat="1" x14ac:dyDescent="0.25">
      <c r="A45" s="117"/>
      <c r="B45" s="99" t="s">
        <v>53</v>
      </c>
      <c r="C45" s="96">
        <v>6701</v>
      </c>
      <c r="D45" s="96">
        <v>6701</v>
      </c>
      <c r="E45" s="21">
        <v>0</v>
      </c>
      <c r="F45" s="79">
        <f>E45/D45</f>
        <v>0</v>
      </c>
      <c r="G45" s="22">
        <v>0</v>
      </c>
      <c r="H45" s="79">
        <f t="shared" ref="H45:H46" si="20">G45/D45</f>
        <v>0</v>
      </c>
      <c r="I45" s="96">
        <v>6701</v>
      </c>
      <c r="J45" s="168"/>
      <c r="K45" s="18">
        <f>D45-I45</f>
        <v>0</v>
      </c>
      <c r="L45" s="40"/>
      <c r="M45" s="41">
        <f t="shared" si="19"/>
        <v>0</v>
      </c>
    </row>
    <row r="46" spans="1:13" s="43" customFormat="1" x14ac:dyDescent="0.25">
      <c r="A46" s="117"/>
      <c r="B46" s="99" t="s">
        <v>11</v>
      </c>
      <c r="C46" s="96">
        <v>873.19</v>
      </c>
      <c r="D46" s="96">
        <v>873.19</v>
      </c>
      <c r="E46" s="21">
        <v>0</v>
      </c>
      <c r="F46" s="79">
        <f>E46/D46</f>
        <v>0</v>
      </c>
      <c r="G46" s="22">
        <v>0</v>
      </c>
      <c r="H46" s="79">
        <f t="shared" si="20"/>
        <v>0</v>
      </c>
      <c r="I46" s="96">
        <v>873.19</v>
      </c>
      <c r="J46" s="168"/>
      <c r="K46" s="18">
        <f t="shared" si="4"/>
        <v>0</v>
      </c>
      <c r="L46" s="40"/>
      <c r="M46" s="41">
        <f t="shared" si="19"/>
        <v>0</v>
      </c>
    </row>
    <row r="47" spans="1:13" s="43" customFormat="1" x14ac:dyDescent="0.25">
      <c r="A47" s="117"/>
      <c r="B47" s="99" t="s">
        <v>13</v>
      </c>
      <c r="C47" s="21">
        <v>0</v>
      </c>
      <c r="D47" s="21">
        <v>0</v>
      </c>
      <c r="E47" s="21"/>
      <c r="F47" s="79">
        <v>0</v>
      </c>
      <c r="G47" s="51"/>
      <c r="H47" s="79"/>
      <c r="I47" s="21">
        <v>0</v>
      </c>
      <c r="J47" s="168"/>
      <c r="K47" s="18">
        <f t="shared" si="4"/>
        <v>0</v>
      </c>
      <c r="L47" s="40"/>
      <c r="M47" s="41">
        <f t="shared" si="19"/>
        <v>0</v>
      </c>
    </row>
    <row r="48" spans="1:13" s="43" customFormat="1" x14ac:dyDescent="0.25">
      <c r="A48" s="117"/>
      <c r="B48" s="99" t="s">
        <v>5</v>
      </c>
      <c r="C48" s="21"/>
      <c r="D48" s="21"/>
      <c r="E48" s="21"/>
      <c r="F48" s="79"/>
      <c r="G48" s="22"/>
      <c r="H48" s="79"/>
      <c r="I48" s="21"/>
      <c r="J48" s="168"/>
      <c r="K48" s="18">
        <f t="shared" si="4"/>
        <v>0</v>
      </c>
      <c r="L48" s="40"/>
      <c r="M48" s="41">
        <f t="shared" si="19"/>
        <v>0</v>
      </c>
    </row>
    <row r="49" spans="1:13" s="43" customFormat="1" ht="183" customHeight="1" x14ac:dyDescent="0.25">
      <c r="A49" s="130" t="s">
        <v>35</v>
      </c>
      <c r="B49" s="132" t="s">
        <v>104</v>
      </c>
      <c r="C49" s="129">
        <f>C50+C51+C52+C53</f>
        <v>9497.1</v>
      </c>
      <c r="D49" s="129">
        <f t="shared" ref="D49:E49" si="21">D50+D51+D52+D53</f>
        <v>9497.1</v>
      </c>
      <c r="E49" s="129">
        <f t="shared" si="21"/>
        <v>1852</v>
      </c>
      <c r="F49" s="131">
        <f t="shared" ref="F49:F51" si="22">E49/D49</f>
        <v>0.19500000000000001</v>
      </c>
      <c r="G49" s="129">
        <f>G50+G51+G52+G53</f>
        <v>1524.14</v>
      </c>
      <c r="H49" s="131">
        <f t="shared" ref="H49:H51" si="23">G49/D49</f>
        <v>0.1605</v>
      </c>
      <c r="I49" s="129">
        <f>I50+I51+I52+I53</f>
        <v>9497.1</v>
      </c>
      <c r="J49" s="167" t="s">
        <v>105</v>
      </c>
      <c r="K49" s="18">
        <f t="shared" si="4"/>
        <v>0</v>
      </c>
      <c r="L49" s="40"/>
      <c r="M49" s="41">
        <f t="shared" si="19"/>
        <v>0</v>
      </c>
    </row>
    <row r="50" spans="1:13" s="43" customFormat="1" ht="27.75" customHeight="1" x14ac:dyDescent="0.25">
      <c r="A50" s="130"/>
      <c r="B50" s="99" t="s">
        <v>4</v>
      </c>
      <c r="C50" s="129"/>
      <c r="D50" s="129"/>
      <c r="E50" s="129"/>
      <c r="F50" s="131"/>
      <c r="G50" s="129"/>
      <c r="H50" s="131"/>
      <c r="I50" s="129"/>
      <c r="J50" s="168"/>
      <c r="K50" s="18">
        <f t="shared" si="4"/>
        <v>0</v>
      </c>
      <c r="L50" s="40"/>
      <c r="M50" s="41">
        <f t="shared" si="19"/>
        <v>0</v>
      </c>
    </row>
    <row r="51" spans="1:13" s="43" customFormat="1" ht="27.75" customHeight="1" x14ac:dyDescent="0.25">
      <c r="A51" s="130"/>
      <c r="B51" s="99" t="s">
        <v>16</v>
      </c>
      <c r="C51" s="36">
        <v>9497.1</v>
      </c>
      <c r="D51" s="36">
        <v>9497.1</v>
      </c>
      <c r="E51" s="36">
        <v>1852</v>
      </c>
      <c r="F51" s="38">
        <f t="shared" si="22"/>
        <v>0.19500000000000001</v>
      </c>
      <c r="G51" s="36">
        <v>1524.14</v>
      </c>
      <c r="H51" s="38">
        <f t="shared" si="23"/>
        <v>0.1605</v>
      </c>
      <c r="I51" s="36">
        <f>8749.2+747.9</f>
        <v>9497.1</v>
      </c>
      <c r="J51" s="168"/>
      <c r="K51" s="18">
        <f>D51-I51</f>
        <v>0</v>
      </c>
      <c r="L51" s="40"/>
      <c r="M51" s="41">
        <f t="shared" si="19"/>
        <v>0</v>
      </c>
    </row>
    <row r="52" spans="1:13" s="43" customFormat="1" ht="27.75" customHeight="1" x14ac:dyDescent="0.25">
      <c r="A52" s="130"/>
      <c r="B52" s="99" t="s">
        <v>11</v>
      </c>
      <c r="C52" s="129"/>
      <c r="D52" s="129"/>
      <c r="E52" s="129"/>
      <c r="F52" s="131"/>
      <c r="G52" s="129"/>
      <c r="H52" s="131"/>
      <c r="I52" s="94"/>
      <c r="J52" s="168"/>
      <c r="K52" s="18">
        <f t="shared" si="4"/>
        <v>0</v>
      </c>
      <c r="L52" s="40"/>
      <c r="M52" s="41">
        <f t="shared" si="19"/>
        <v>0</v>
      </c>
    </row>
    <row r="53" spans="1:13" s="43" customFormat="1" ht="27.75" customHeight="1" x14ac:dyDescent="0.25">
      <c r="A53" s="130"/>
      <c r="B53" s="99" t="s">
        <v>13</v>
      </c>
      <c r="C53" s="129"/>
      <c r="D53" s="129"/>
      <c r="E53" s="129"/>
      <c r="F53" s="131"/>
      <c r="G53" s="129"/>
      <c r="H53" s="131"/>
      <c r="I53" s="94"/>
      <c r="J53" s="168"/>
      <c r="K53" s="18">
        <f t="shared" si="4"/>
        <v>0</v>
      </c>
      <c r="L53" s="40"/>
      <c r="M53" s="41">
        <f t="shared" si="19"/>
        <v>0</v>
      </c>
    </row>
    <row r="54" spans="1:13" s="43" customFormat="1" ht="27.75" customHeight="1" x14ac:dyDescent="0.25">
      <c r="A54" s="130"/>
      <c r="B54" s="99" t="s">
        <v>5</v>
      </c>
      <c r="C54" s="36"/>
      <c r="D54" s="36"/>
      <c r="E54" s="36"/>
      <c r="F54" s="38"/>
      <c r="G54" s="36"/>
      <c r="H54" s="38"/>
      <c r="I54" s="22"/>
      <c r="J54" s="168"/>
      <c r="K54" s="18">
        <f t="shared" si="4"/>
        <v>0</v>
      </c>
      <c r="L54" s="40"/>
      <c r="M54" s="41">
        <f t="shared" si="19"/>
        <v>0</v>
      </c>
    </row>
    <row r="55" spans="1:13" s="52" customFormat="1" ht="282.75" customHeight="1" x14ac:dyDescent="0.25">
      <c r="A55" s="107" t="s">
        <v>17</v>
      </c>
      <c r="B55" s="37" t="s">
        <v>66</v>
      </c>
      <c r="C55" s="102">
        <f>C56+C57+C58+C59+C60</f>
        <v>1797</v>
      </c>
      <c r="D55" s="102">
        <f>D56+D57+D58+D59+D60</f>
        <v>1797</v>
      </c>
      <c r="E55" s="102">
        <f t="shared" ref="E55" si="24">E56+E57+E58+E59+E60</f>
        <v>1703.92</v>
      </c>
      <c r="F55" s="101">
        <f>E55/D55</f>
        <v>0.94820000000000004</v>
      </c>
      <c r="G55" s="102">
        <f>G56+G57+G58+G59+G60</f>
        <v>1582.38</v>
      </c>
      <c r="H55" s="101">
        <f>G55/D55</f>
        <v>0.88060000000000005</v>
      </c>
      <c r="I55" s="102">
        <f>I56+I57+I58+I59+I60</f>
        <v>1797</v>
      </c>
      <c r="J55" s="167" t="s">
        <v>120</v>
      </c>
      <c r="K55" s="18">
        <f t="shared" si="4"/>
        <v>0</v>
      </c>
      <c r="L55" s="40"/>
      <c r="M55" s="41">
        <f t="shared" si="19"/>
        <v>0</v>
      </c>
    </row>
    <row r="56" spans="1:13" s="43" customFormat="1" ht="57.75" customHeight="1" x14ac:dyDescent="0.25">
      <c r="A56" s="107"/>
      <c r="B56" s="100" t="s">
        <v>4</v>
      </c>
      <c r="C56" s="36">
        <v>0</v>
      </c>
      <c r="D56" s="36">
        <v>0</v>
      </c>
      <c r="E56" s="36">
        <v>0</v>
      </c>
      <c r="F56" s="38"/>
      <c r="G56" s="36">
        <v>0</v>
      </c>
      <c r="H56" s="38"/>
      <c r="I56" s="36">
        <v>0</v>
      </c>
      <c r="J56" s="168"/>
      <c r="K56" s="18">
        <f t="shared" si="4"/>
        <v>0</v>
      </c>
      <c r="L56" s="40"/>
      <c r="M56" s="41">
        <f t="shared" si="19"/>
        <v>0</v>
      </c>
    </row>
    <row r="57" spans="1:13" s="43" customFormat="1" ht="75.75" customHeight="1" x14ac:dyDescent="0.25">
      <c r="A57" s="107"/>
      <c r="B57" s="100" t="s">
        <v>53</v>
      </c>
      <c r="C57" s="36">
        <v>1797</v>
      </c>
      <c r="D57" s="36">
        <v>1797</v>
      </c>
      <c r="E57" s="36">
        <v>1703.92</v>
      </c>
      <c r="F57" s="38">
        <f t="shared" ref="F57" si="25">E57/D57</f>
        <v>0.94820000000000004</v>
      </c>
      <c r="G57" s="36">
        <v>1582.38</v>
      </c>
      <c r="H57" s="38">
        <f t="shared" ref="H57" si="26">G57/D57</f>
        <v>0.88060000000000005</v>
      </c>
      <c r="I57" s="36">
        <f>727+1070</f>
        <v>1797</v>
      </c>
      <c r="J57" s="168"/>
      <c r="K57" s="18">
        <f>D57-I57</f>
        <v>0</v>
      </c>
      <c r="L57" s="40"/>
      <c r="M57" s="41">
        <f t="shared" si="19"/>
        <v>0</v>
      </c>
    </row>
    <row r="58" spans="1:13" s="43" customFormat="1" x14ac:dyDescent="0.25">
      <c r="A58" s="107"/>
      <c r="B58" s="100" t="s">
        <v>11</v>
      </c>
      <c r="C58" s="36">
        <v>0</v>
      </c>
      <c r="D58" s="36">
        <v>0</v>
      </c>
      <c r="E58" s="36">
        <f>G58</f>
        <v>0</v>
      </c>
      <c r="F58" s="38"/>
      <c r="G58" s="36">
        <v>0</v>
      </c>
      <c r="H58" s="38"/>
      <c r="I58" s="22">
        <v>0</v>
      </c>
      <c r="J58" s="168"/>
      <c r="K58" s="18">
        <f t="shared" si="4"/>
        <v>0</v>
      </c>
      <c r="L58" s="40"/>
      <c r="M58" s="41">
        <f t="shared" si="19"/>
        <v>0</v>
      </c>
    </row>
    <row r="59" spans="1:13" s="43" customFormat="1" x14ac:dyDescent="0.25">
      <c r="A59" s="107"/>
      <c r="B59" s="100" t="s">
        <v>13</v>
      </c>
      <c r="C59" s="36"/>
      <c r="D59" s="36"/>
      <c r="E59" s="36"/>
      <c r="F59" s="38"/>
      <c r="G59" s="36"/>
      <c r="H59" s="38"/>
      <c r="I59" s="36"/>
      <c r="J59" s="168"/>
      <c r="K59" s="18">
        <f t="shared" si="4"/>
        <v>0</v>
      </c>
      <c r="L59" s="40"/>
      <c r="M59" s="41">
        <f t="shared" si="19"/>
        <v>0</v>
      </c>
    </row>
    <row r="60" spans="1:13" s="43" customFormat="1" ht="63" customHeight="1" x14ac:dyDescent="0.25">
      <c r="A60" s="107"/>
      <c r="B60" s="99" t="s">
        <v>5</v>
      </c>
      <c r="C60" s="36"/>
      <c r="D60" s="36"/>
      <c r="E60" s="36"/>
      <c r="F60" s="38"/>
      <c r="G60" s="36"/>
      <c r="H60" s="38"/>
      <c r="I60" s="36"/>
      <c r="J60" s="168"/>
      <c r="K60" s="18">
        <f t="shared" si="4"/>
        <v>0</v>
      </c>
      <c r="L60" s="40"/>
      <c r="M60" s="41">
        <f t="shared" si="19"/>
        <v>0</v>
      </c>
    </row>
    <row r="61" spans="1:13" s="77" customFormat="1" ht="72.75" customHeight="1" x14ac:dyDescent="0.25">
      <c r="A61" s="130" t="s">
        <v>18</v>
      </c>
      <c r="B61" s="132" t="s">
        <v>71</v>
      </c>
      <c r="C61" s="129"/>
      <c r="D61" s="129"/>
      <c r="E61" s="88"/>
      <c r="F61" s="131"/>
      <c r="G61" s="129"/>
      <c r="H61" s="131"/>
      <c r="I61" s="89"/>
      <c r="J61" s="90" t="s">
        <v>36</v>
      </c>
      <c r="K61" s="18">
        <f t="shared" si="4"/>
        <v>0</v>
      </c>
      <c r="L61" s="18"/>
      <c r="M61" s="19">
        <f t="shared" si="19"/>
        <v>0</v>
      </c>
    </row>
    <row r="62" spans="1:13" s="71" customFormat="1" ht="72" customHeight="1" x14ac:dyDescent="0.25">
      <c r="A62" s="128" t="s">
        <v>19</v>
      </c>
      <c r="B62" s="132" t="s">
        <v>110</v>
      </c>
      <c r="C62" s="129">
        <f>SUM(C63:C66)</f>
        <v>420467.96</v>
      </c>
      <c r="D62" s="129">
        <f>SUM(D63:D66)</f>
        <v>363748.64</v>
      </c>
      <c r="E62" s="129">
        <f>SUM(E63:E66)</f>
        <v>51731.42</v>
      </c>
      <c r="F62" s="103">
        <f>E62/D62</f>
        <v>0.14219999999999999</v>
      </c>
      <c r="G62" s="129">
        <f t="shared" ref="G62" si="27">SUM(G63:G67)</f>
        <v>51731.42</v>
      </c>
      <c r="H62" s="131">
        <f>G62/D62</f>
        <v>0.14219999999999999</v>
      </c>
      <c r="I62" s="129">
        <f>SUM(I63:I66)</f>
        <v>363748.64</v>
      </c>
      <c r="J62" s="170"/>
      <c r="K62" s="18">
        <f t="shared" si="4"/>
        <v>0</v>
      </c>
      <c r="L62" s="66"/>
      <c r="M62" s="67">
        <f t="shared" si="19"/>
        <v>0</v>
      </c>
    </row>
    <row r="63" spans="1:13" s="69" customFormat="1" x14ac:dyDescent="0.25">
      <c r="A63" s="130"/>
      <c r="B63" s="99" t="s">
        <v>4</v>
      </c>
      <c r="C63" s="36">
        <f t="shared" ref="C63:E67" si="28">C69+C105</f>
        <v>10198.4</v>
      </c>
      <c r="D63" s="36">
        <f t="shared" si="28"/>
        <v>11670.94</v>
      </c>
      <c r="E63" s="96">
        <f t="shared" si="28"/>
        <v>0</v>
      </c>
      <c r="F63" s="38">
        <f t="shared" ref="F63:F65" si="29">E63/D63</f>
        <v>0</v>
      </c>
      <c r="G63" s="96">
        <f>G69+G105</f>
        <v>0</v>
      </c>
      <c r="H63" s="38">
        <f t="shared" ref="H63:H65" si="30">G63/D63</f>
        <v>0</v>
      </c>
      <c r="I63" s="36">
        <f>I69+I105</f>
        <v>11670.94</v>
      </c>
      <c r="J63" s="170"/>
      <c r="K63" s="18">
        <f t="shared" si="4"/>
        <v>0</v>
      </c>
      <c r="L63" s="66"/>
      <c r="M63" s="67">
        <f t="shared" si="19"/>
        <v>0</v>
      </c>
    </row>
    <row r="64" spans="1:13" s="69" customFormat="1" x14ac:dyDescent="0.25">
      <c r="A64" s="130"/>
      <c r="B64" s="99" t="s">
        <v>37</v>
      </c>
      <c r="C64" s="36">
        <f t="shared" si="28"/>
        <v>337050.7</v>
      </c>
      <c r="D64" s="36">
        <f>D70+D106</f>
        <v>278858.84000000003</v>
      </c>
      <c r="E64" s="96">
        <f t="shared" si="28"/>
        <v>30043.74</v>
      </c>
      <c r="F64" s="38">
        <f t="shared" si="29"/>
        <v>0.1077</v>
      </c>
      <c r="G64" s="96">
        <f>G70+G106</f>
        <v>30043.74</v>
      </c>
      <c r="H64" s="38">
        <f t="shared" si="30"/>
        <v>0.1077</v>
      </c>
      <c r="I64" s="36">
        <f>I70+I106</f>
        <v>278858.84000000003</v>
      </c>
      <c r="J64" s="170"/>
      <c r="K64" s="18">
        <f>D64-I64</f>
        <v>0</v>
      </c>
      <c r="L64" s="66"/>
      <c r="M64" s="67">
        <f t="shared" si="19"/>
        <v>0</v>
      </c>
    </row>
    <row r="65" spans="1:13" s="69" customFormat="1" x14ac:dyDescent="0.25">
      <c r="A65" s="130"/>
      <c r="B65" s="99" t="s">
        <v>11</v>
      </c>
      <c r="C65" s="36">
        <f t="shared" si="28"/>
        <v>73218.86</v>
      </c>
      <c r="D65" s="36">
        <f t="shared" si="28"/>
        <v>73218.86</v>
      </c>
      <c r="E65" s="36">
        <f t="shared" si="28"/>
        <v>21687.68</v>
      </c>
      <c r="F65" s="38">
        <f t="shared" si="29"/>
        <v>0.29620000000000002</v>
      </c>
      <c r="G65" s="36">
        <f>G71+G107</f>
        <v>21687.68</v>
      </c>
      <c r="H65" s="38">
        <f t="shared" si="30"/>
        <v>0.29620000000000002</v>
      </c>
      <c r="I65" s="36">
        <f>I71+I107</f>
        <v>73218.86</v>
      </c>
      <c r="J65" s="170"/>
      <c r="K65" s="18">
        <f t="shared" si="4"/>
        <v>0</v>
      </c>
      <c r="L65" s="66"/>
      <c r="M65" s="67">
        <f t="shared" si="19"/>
        <v>0</v>
      </c>
    </row>
    <row r="66" spans="1:13" s="69" customFormat="1" x14ac:dyDescent="0.25">
      <c r="A66" s="130"/>
      <c r="B66" s="99" t="s">
        <v>13</v>
      </c>
      <c r="C66" s="36">
        <f t="shared" si="28"/>
        <v>0</v>
      </c>
      <c r="D66" s="36">
        <f t="shared" si="28"/>
        <v>0</v>
      </c>
      <c r="E66" s="36">
        <f t="shared" si="28"/>
        <v>0</v>
      </c>
      <c r="F66" s="38">
        <v>0</v>
      </c>
      <c r="G66" s="96"/>
      <c r="H66" s="38">
        <v>0</v>
      </c>
      <c r="I66" s="36">
        <f>I72+I108</f>
        <v>0</v>
      </c>
      <c r="J66" s="170"/>
      <c r="K66" s="18">
        <f t="shared" si="4"/>
        <v>0</v>
      </c>
      <c r="L66" s="66"/>
      <c r="M66" s="67">
        <f t="shared" si="19"/>
        <v>0</v>
      </c>
    </row>
    <row r="67" spans="1:13" s="69" customFormat="1" collapsed="1" x14ac:dyDescent="0.25">
      <c r="A67" s="130"/>
      <c r="B67" s="99" t="s">
        <v>5</v>
      </c>
      <c r="C67" s="36">
        <f t="shared" si="28"/>
        <v>0</v>
      </c>
      <c r="D67" s="36">
        <f t="shared" si="28"/>
        <v>0</v>
      </c>
      <c r="E67" s="36">
        <f t="shared" si="28"/>
        <v>0</v>
      </c>
      <c r="F67" s="38"/>
      <c r="G67" s="36"/>
      <c r="H67" s="38"/>
      <c r="I67" s="36">
        <f>I73+I109</f>
        <v>0</v>
      </c>
      <c r="J67" s="170"/>
      <c r="K67" s="18">
        <f t="shared" si="4"/>
        <v>0</v>
      </c>
      <c r="L67" s="66"/>
      <c r="M67" s="67">
        <f t="shared" si="19"/>
        <v>0</v>
      </c>
    </row>
    <row r="68" spans="1:13" s="65" customFormat="1" ht="45.75" customHeight="1" x14ac:dyDescent="0.25">
      <c r="A68" s="144" t="s">
        <v>42</v>
      </c>
      <c r="B68" s="145" t="s">
        <v>83</v>
      </c>
      <c r="C68" s="146">
        <f>SUM(C69:C73)</f>
        <v>405012.71</v>
      </c>
      <c r="D68" s="146">
        <f>SUM(D69:D73)</f>
        <v>347178.01</v>
      </c>
      <c r="E68" s="146">
        <f>SUM(E69:E73)</f>
        <v>51731.42</v>
      </c>
      <c r="F68" s="147">
        <f>E68/D68</f>
        <v>0.14899999999999999</v>
      </c>
      <c r="G68" s="146">
        <f>SUM(G69:G73)</f>
        <v>51731.42</v>
      </c>
      <c r="H68" s="147">
        <f>G68/D68</f>
        <v>0.14899999999999999</v>
      </c>
      <c r="I68" s="146">
        <f>SUM(I69:I73)</f>
        <v>347178.01</v>
      </c>
      <c r="J68" s="173"/>
      <c r="K68" s="18">
        <f t="shared" si="4"/>
        <v>0</v>
      </c>
      <c r="L68" s="64"/>
      <c r="M68" s="61">
        <f t="shared" si="19"/>
        <v>0</v>
      </c>
    </row>
    <row r="69" spans="1:13" s="63" customFormat="1" x14ac:dyDescent="0.25">
      <c r="A69" s="150"/>
      <c r="B69" s="100" t="s">
        <v>4</v>
      </c>
      <c r="C69" s="36">
        <f t="shared" ref="C69:I69" si="31">C93+C75</f>
        <v>0</v>
      </c>
      <c r="D69" s="36">
        <f t="shared" si="31"/>
        <v>0</v>
      </c>
      <c r="E69" s="36">
        <f t="shared" si="31"/>
        <v>0</v>
      </c>
      <c r="F69" s="38">
        <f t="shared" si="31"/>
        <v>0</v>
      </c>
      <c r="G69" s="36">
        <f t="shared" si="31"/>
        <v>0</v>
      </c>
      <c r="H69" s="38">
        <f t="shared" si="31"/>
        <v>0</v>
      </c>
      <c r="I69" s="36">
        <f t="shared" si="31"/>
        <v>0</v>
      </c>
      <c r="J69" s="173"/>
      <c r="K69" s="18">
        <f t="shared" si="4"/>
        <v>0</v>
      </c>
      <c r="L69" s="60"/>
      <c r="M69" s="61">
        <f t="shared" si="19"/>
        <v>0</v>
      </c>
    </row>
    <row r="70" spans="1:13" s="63" customFormat="1" x14ac:dyDescent="0.25">
      <c r="A70" s="150"/>
      <c r="B70" s="100" t="s">
        <v>52</v>
      </c>
      <c r="C70" s="36">
        <f t="shared" ref="C70:I70" si="32">C94+C76</f>
        <v>332067.09999999998</v>
      </c>
      <c r="D70" s="36">
        <f t="shared" si="32"/>
        <v>274232.40000000002</v>
      </c>
      <c r="E70" s="36">
        <f t="shared" si="32"/>
        <v>30043.74</v>
      </c>
      <c r="F70" s="38">
        <f t="shared" si="32"/>
        <v>0.19919999999999999</v>
      </c>
      <c r="G70" s="36">
        <f t="shared" si="32"/>
        <v>30043.74</v>
      </c>
      <c r="H70" s="38">
        <f t="shared" si="32"/>
        <v>0.19919999999999999</v>
      </c>
      <c r="I70" s="36">
        <f t="shared" si="32"/>
        <v>274232.40000000002</v>
      </c>
      <c r="J70" s="173"/>
      <c r="K70" s="18">
        <f t="shared" si="4"/>
        <v>0</v>
      </c>
      <c r="L70" s="60"/>
      <c r="M70" s="61">
        <f t="shared" si="19"/>
        <v>0</v>
      </c>
    </row>
    <row r="71" spans="1:13" s="63" customFormat="1" x14ac:dyDescent="0.25">
      <c r="A71" s="150"/>
      <c r="B71" s="100" t="s">
        <v>11</v>
      </c>
      <c r="C71" s="36">
        <f t="shared" ref="C71:I71" si="33">C95+C77</f>
        <v>72945.61</v>
      </c>
      <c r="D71" s="36">
        <f t="shared" si="33"/>
        <v>72945.61</v>
      </c>
      <c r="E71" s="36">
        <f t="shared" si="33"/>
        <v>21687.68</v>
      </c>
      <c r="F71" s="38">
        <f t="shared" si="33"/>
        <v>0.43130000000000002</v>
      </c>
      <c r="G71" s="36">
        <f t="shared" si="33"/>
        <v>21687.68</v>
      </c>
      <c r="H71" s="38">
        <f t="shared" si="33"/>
        <v>0.43130000000000002</v>
      </c>
      <c r="I71" s="36">
        <f t="shared" si="33"/>
        <v>72945.61</v>
      </c>
      <c r="J71" s="173"/>
      <c r="K71" s="18">
        <f t="shared" si="4"/>
        <v>0</v>
      </c>
      <c r="L71" s="60"/>
      <c r="M71" s="61">
        <f t="shared" ref="M71:M102" si="34">D71-I71</f>
        <v>0</v>
      </c>
    </row>
    <row r="72" spans="1:13" s="63" customFormat="1" x14ac:dyDescent="0.25">
      <c r="A72" s="150"/>
      <c r="B72" s="100" t="s">
        <v>13</v>
      </c>
      <c r="C72" s="36"/>
      <c r="D72" s="36"/>
      <c r="E72" s="36"/>
      <c r="F72" s="38">
        <v>0</v>
      </c>
      <c r="G72" s="36"/>
      <c r="H72" s="38">
        <v>0</v>
      </c>
      <c r="I72" s="36"/>
      <c r="J72" s="173"/>
      <c r="K72" s="18">
        <f t="shared" si="4"/>
        <v>0</v>
      </c>
      <c r="L72" s="60"/>
      <c r="M72" s="61">
        <f t="shared" si="34"/>
        <v>0</v>
      </c>
    </row>
    <row r="73" spans="1:13" s="63" customFormat="1" x14ac:dyDescent="0.25">
      <c r="A73" s="150"/>
      <c r="B73" s="100" t="s">
        <v>5</v>
      </c>
      <c r="C73" s="36">
        <f t="shared" ref="C73:I73" si="35">C79+C97</f>
        <v>0</v>
      </c>
      <c r="D73" s="36">
        <f t="shared" si="35"/>
        <v>0</v>
      </c>
      <c r="E73" s="36">
        <f t="shared" si="35"/>
        <v>0</v>
      </c>
      <c r="F73" s="38">
        <f t="shared" si="35"/>
        <v>0</v>
      </c>
      <c r="G73" s="36">
        <f t="shared" si="35"/>
        <v>0</v>
      </c>
      <c r="H73" s="38">
        <f t="shared" si="35"/>
        <v>0</v>
      </c>
      <c r="I73" s="36">
        <f t="shared" si="35"/>
        <v>0</v>
      </c>
      <c r="J73" s="173"/>
      <c r="K73" s="18">
        <f t="shared" ref="K73:K136" si="36">D73-I73</f>
        <v>0</v>
      </c>
      <c r="L73" s="60"/>
      <c r="M73" s="61">
        <f t="shared" si="34"/>
        <v>0</v>
      </c>
    </row>
    <row r="74" spans="1:13" s="65" customFormat="1" ht="87" customHeight="1" x14ac:dyDescent="0.25">
      <c r="A74" s="148" t="s">
        <v>43</v>
      </c>
      <c r="B74" s="149" t="s">
        <v>88</v>
      </c>
      <c r="C74" s="146">
        <f>SUM(C75:C79)</f>
        <v>203898.29</v>
      </c>
      <c r="D74" s="146">
        <f>SUM(D75:D79)</f>
        <v>146063.59</v>
      </c>
      <c r="E74" s="146">
        <f>SUM(E75:E79)</f>
        <v>0</v>
      </c>
      <c r="F74" s="147">
        <f>E74/D74</f>
        <v>0</v>
      </c>
      <c r="G74" s="146">
        <f>SUM(G75:G79)</f>
        <v>0</v>
      </c>
      <c r="H74" s="147">
        <f>G74/D74</f>
        <v>0</v>
      </c>
      <c r="I74" s="146">
        <f>SUM(I75:I79)</f>
        <v>146063.59</v>
      </c>
      <c r="J74" s="112"/>
      <c r="K74" s="18">
        <f t="shared" si="36"/>
        <v>0</v>
      </c>
      <c r="L74" s="64"/>
      <c r="M74" s="64">
        <f t="shared" si="34"/>
        <v>0</v>
      </c>
    </row>
    <row r="75" spans="1:13" s="63" customFormat="1" x14ac:dyDescent="0.25">
      <c r="A75" s="134"/>
      <c r="B75" s="100" t="s">
        <v>4</v>
      </c>
      <c r="C75" s="36"/>
      <c r="D75" s="129"/>
      <c r="E75" s="36"/>
      <c r="F75" s="38"/>
      <c r="G75" s="36"/>
      <c r="H75" s="38"/>
      <c r="I75" s="36"/>
      <c r="J75" s="113"/>
      <c r="K75" s="18">
        <f t="shared" si="36"/>
        <v>0</v>
      </c>
      <c r="L75" s="60"/>
      <c r="M75" s="61">
        <f t="shared" si="34"/>
        <v>0</v>
      </c>
    </row>
    <row r="76" spans="1:13" s="63" customFormat="1" x14ac:dyDescent="0.25">
      <c r="A76" s="134"/>
      <c r="B76" s="100" t="s">
        <v>52</v>
      </c>
      <c r="C76" s="36">
        <f>C82+C88</f>
        <v>181231.3</v>
      </c>
      <c r="D76" s="36">
        <f>D82+D88</f>
        <v>123396.6</v>
      </c>
      <c r="E76" s="36">
        <v>0</v>
      </c>
      <c r="F76" s="38">
        <f>E76/D76</f>
        <v>0</v>
      </c>
      <c r="G76" s="36">
        <v>0</v>
      </c>
      <c r="H76" s="38">
        <f>G76/D76</f>
        <v>0</v>
      </c>
      <c r="I76" s="36">
        <f>I88+I82</f>
        <v>123396.6</v>
      </c>
      <c r="J76" s="113"/>
      <c r="K76" s="18">
        <f t="shared" si="36"/>
        <v>0</v>
      </c>
      <c r="L76" s="60"/>
      <c r="M76" s="61">
        <f t="shared" si="34"/>
        <v>0</v>
      </c>
    </row>
    <row r="77" spans="1:13" s="63" customFormat="1" x14ac:dyDescent="0.25">
      <c r="A77" s="134"/>
      <c r="B77" s="100" t="s">
        <v>38</v>
      </c>
      <c r="C77" s="36">
        <f>C83+C89</f>
        <v>22666.99</v>
      </c>
      <c r="D77" s="36">
        <f>D83+D89</f>
        <v>22666.99</v>
      </c>
      <c r="E77" s="36">
        <v>0</v>
      </c>
      <c r="F77" s="38">
        <f>E77/D77</f>
        <v>0</v>
      </c>
      <c r="G77" s="36">
        <v>0</v>
      </c>
      <c r="H77" s="38">
        <f>G77/D77</f>
        <v>0</v>
      </c>
      <c r="I77" s="36">
        <f>I89+I83</f>
        <v>22666.99</v>
      </c>
      <c r="J77" s="113"/>
      <c r="K77" s="18">
        <f t="shared" si="36"/>
        <v>0</v>
      </c>
      <c r="L77" s="60"/>
      <c r="M77" s="61">
        <f t="shared" si="34"/>
        <v>0</v>
      </c>
    </row>
    <row r="78" spans="1:13" s="63" customFormat="1" x14ac:dyDescent="0.25">
      <c r="A78" s="134"/>
      <c r="B78" s="100" t="s">
        <v>13</v>
      </c>
      <c r="C78" s="36"/>
      <c r="D78" s="36"/>
      <c r="E78" s="36"/>
      <c r="F78" s="38"/>
      <c r="G78" s="36"/>
      <c r="H78" s="38"/>
      <c r="I78" s="36"/>
      <c r="J78" s="113"/>
      <c r="K78" s="18">
        <f t="shared" si="36"/>
        <v>0</v>
      </c>
      <c r="L78" s="60"/>
      <c r="M78" s="61">
        <f t="shared" si="34"/>
        <v>0</v>
      </c>
    </row>
    <row r="79" spans="1:13" s="63" customFormat="1" x14ac:dyDescent="0.25">
      <c r="A79" s="134"/>
      <c r="B79" s="100" t="s">
        <v>5</v>
      </c>
      <c r="C79" s="36"/>
      <c r="D79" s="129"/>
      <c r="E79" s="36"/>
      <c r="F79" s="38"/>
      <c r="G79" s="36"/>
      <c r="H79" s="38"/>
      <c r="I79" s="36"/>
      <c r="J79" s="113"/>
      <c r="K79" s="18">
        <f t="shared" si="36"/>
        <v>0</v>
      </c>
      <c r="L79" s="60"/>
      <c r="M79" s="61">
        <f t="shared" si="34"/>
        <v>0</v>
      </c>
    </row>
    <row r="80" spans="1:13" s="65" customFormat="1" ht="76.5" customHeight="1" x14ac:dyDescent="0.25">
      <c r="A80" s="120" t="s">
        <v>89</v>
      </c>
      <c r="B80" s="121" t="s">
        <v>84</v>
      </c>
      <c r="C80" s="122">
        <f>SUM(C81:C85)</f>
        <v>203630.67</v>
      </c>
      <c r="D80" s="122">
        <f>SUM(D81:D85)</f>
        <v>143630.67000000001</v>
      </c>
      <c r="E80" s="122">
        <f>SUM(E81:E85)</f>
        <v>0</v>
      </c>
      <c r="F80" s="123">
        <f>E80/D80</f>
        <v>0</v>
      </c>
      <c r="G80" s="122">
        <f>SUM(G81:G85)</f>
        <v>0</v>
      </c>
      <c r="H80" s="123">
        <f>G80/D80</f>
        <v>0</v>
      </c>
      <c r="I80" s="122">
        <f>SUM(I81:I85)</f>
        <v>143630.67000000001</v>
      </c>
      <c r="J80" s="125" t="s">
        <v>99</v>
      </c>
      <c r="K80" s="18">
        <f t="shared" si="36"/>
        <v>0</v>
      </c>
      <c r="L80" s="64"/>
      <c r="M80" s="64">
        <f t="shared" si="34"/>
        <v>0</v>
      </c>
    </row>
    <row r="81" spans="1:13" s="63" customFormat="1" x14ac:dyDescent="0.25">
      <c r="A81" s="124"/>
      <c r="B81" s="100" t="s">
        <v>4</v>
      </c>
      <c r="C81" s="36"/>
      <c r="D81" s="115"/>
      <c r="E81" s="36"/>
      <c r="F81" s="38"/>
      <c r="G81" s="36"/>
      <c r="H81" s="38"/>
      <c r="I81" s="36"/>
      <c r="J81" s="113"/>
      <c r="K81" s="18">
        <f t="shared" si="36"/>
        <v>0</v>
      </c>
      <c r="L81" s="60"/>
      <c r="M81" s="61">
        <f t="shared" si="34"/>
        <v>0</v>
      </c>
    </row>
    <row r="82" spans="1:13" s="63" customFormat="1" x14ac:dyDescent="0.25">
      <c r="A82" s="124"/>
      <c r="B82" s="100" t="s">
        <v>52</v>
      </c>
      <c r="C82" s="36">
        <v>181231.3</v>
      </c>
      <c r="D82" s="36">
        <v>121231.3</v>
      </c>
      <c r="E82" s="36">
        <v>0</v>
      </c>
      <c r="F82" s="38">
        <f>E82/D82</f>
        <v>0</v>
      </c>
      <c r="G82" s="36">
        <v>0</v>
      </c>
      <c r="H82" s="38">
        <f>G82/D82</f>
        <v>0</v>
      </c>
      <c r="I82" s="36">
        <v>121231.3</v>
      </c>
      <c r="J82" s="113"/>
      <c r="K82" s="18">
        <f t="shared" si="36"/>
        <v>0</v>
      </c>
      <c r="L82" s="60"/>
      <c r="M82" s="61">
        <f t="shared" si="34"/>
        <v>0</v>
      </c>
    </row>
    <row r="83" spans="1:13" s="63" customFormat="1" x14ac:dyDescent="0.25">
      <c r="A83" s="124"/>
      <c r="B83" s="100" t="s">
        <v>38</v>
      </c>
      <c r="C83" s="36">
        <v>22399.37</v>
      </c>
      <c r="D83" s="36">
        <v>22399.37</v>
      </c>
      <c r="E83" s="36">
        <v>0</v>
      </c>
      <c r="F83" s="38">
        <f>E83/D83</f>
        <v>0</v>
      </c>
      <c r="G83" s="36">
        <v>0</v>
      </c>
      <c r="H83" s="38">
        <f>G83/D83</f>
        <v>0</v>
      </c>
      <c r="I83" s="36">
        <v>22399.37</v>
      </c>
      <c r="J83" s="113"/>
      <c r="K83" s="18">
        <f t="shared" si="36"/>
        <v>0</v>
      </c>
      <c r="L83" s="60"/>
      <c r="M83" s="61">
        <f t="shared" si="34"/>
        <v>0</v>
      </c>
    </row>
    <row r="84" spans="1:13" s="63" customFormat="1" x14ac:dyDescent="0.25">
      <c r="A84" s="124"/>
      <c r="B84" s="100" t="s">
        <v>13</v>
      </c>
      <c r="C84" s="36"/>
      <c r="D84" s="36"/>
      <c r="E84" s="36"/>
      <c r="F84" s="38"/>
      <c r="G84" s="36"/>
      <c r="H84" s="38"/>
      <c r="I84" s="36"/>
      <c r="J84" s="113"/>
      <c r="K84" s="18">
        <f t="shared" si="36"/>
        <v>0</v>
      </c>
      <c r="L84" s="60"/>
      <c r="M84" s="61">
        <f t="shared" si="34"/>
        <v>0</v>
      </c>
    </row>
    <row r="85" spans="1:13" s="63" customFormat="1" x14ac:dyDescent="0.25">
      <c r="A85" s="124"/>
      <c r="B85" s="100" t="s">
        <v>5</v>
      </c>
      <c r="C85" s="36"/>
      <c r="D85" s="115"/>
      <c r="E85" s="36"/>
      <c r="F85" s="38"/>
      <c r="G85" s="36"/>
      <c r="H85" s="38"/>
      <c r="I85" s="36"/>
      <c r="J85" s="113"/>
      <c r="K85" s="18">
        <f t="shared" si="36"/>
        <v>0</v>
      </c>
      <c r="L85" s="60"/>
      <c r="M85" s="61">
        <f t="shared" si="34"/>
        <v>0</v>
      </c>
    </row>
    <row r="86" spans="1:13" s="65" customFormat="1" ht="88.5" customHeight="1" x14ac:dyDescent="0.25">
      <c r="A86" s="120" t="s">
        <v>91</v>
      </c>
      <c r="B86" s="121" t="s">
        <v>92</v>
      </c>
      <c r="C86" s="122">
        <f>SUM(C87:C91)</f>
        <v>267.62</v>
      </c>
      <c r="D86" s="122">
        <f>SUM(D87:D91)</f>
        <v>2432.92</v>
      </c>
      <c r="E86" s="122">
        <f>SUM(E87:E91)</f>
        <v>0</v>
      </c>
      <c r="F86" s="123">
        <f>E86/D86</f>
        <v>0</v>
      </c>
      <c r="G86" s="122">
        <f>SUM(G87:G91)</f>
        <v>0</v>
      </c>
      <c r="H86" s="123">
        <f>G86/D86</f>
        <v>0</v>
      </c>
      <c r="I86" s="122">
        <f>SUM(I87:I91)</f>
        <v>2432.92</v>
      </c>
      <c r="J86" s="126" t="s">
        <v>100</v>
      </c>
      <c r="K86" s="18">
        <f t="shared" si="36"/>
        <v>0</v>
      </c>
      <c r="L86" s="64"/>
      <c r="M86" s="64">
        <f t="shared" si="34"/>
        <v>0</v>
      </c>
    </row>
    <row r="87" spans="1:13" s="63" customFormat="1" x14ac:dyDescent="0.25">
      <c r="A87" s="124"/>
      <c r="B87" s="100" t="s">
        <v>4</v>
      </c>
      <c r="C87" s="36"/>
      <c r="D87" s="115"/>
      <c r="E87" s="36"/>
      <c r="F87" s="38"/>
      <c r="G87" s="36"/>
      <c r="H87" s="38"/>
      <c r="I87" s="36"/>
      <c r="J87" s="127"/>
      <c r="K87" s="18">
        <f t="shared" si="36"/>
        <v>0</v>
      </c>
      <c r="L87" s="60"/>
      <c r="M87" s="61">
        <f t="shared" si="34"/>
        <v>0</v>
      </c>
    </row>
    <row r="88" spans="1:13" s="63" customFormat="1" x14ac:dyDescent="0.25">
      <c r="A88" s="124"/>
      <c r="B88" s="100" t="s">
        <v>52</v>
      </c>
      <c r="C88" s="36">
        <v>0</v>
      </c>
      <c r="D88" s="36">
        <v>2165.3000000000002</v>
      </c>
      <c r="E88" s="36">
        <v>0</v>
      </c>
      <c r="F88" s="38">
        <f>E88/D88</f>
        <v>0</v>
      </c>
      <c r="G88" s="36">
        <v>0</v>
      </c>
      <c r="H88" s="38">
        <f>G88/D88</f>
        <v>0</v>
      </c>
      <c r="I88" s="36">
        <v>2165.3000000000002</v>
      </c>
      <c r="J88" s="127"/>
      <c r="K88" s="18">
        <f t="shared" si="36"/>
        <v>0</v>
      </c>
      <c r="L88" s="60"/>
      <c r="M88" s="61">
        <f t="shared" si="34"/>
        <v>0</v>
      </c>
    </row>
    <row r="89" spans="1:13" s="63" customFormat="1" x14ac:dyDescent="0.25">
      <c r="A89" s="124"/>
      <c r="B89" s="100" t="s">
        <v>38</v>
      </c>
      <c r="C89" s="36">
        <v>267.62</v>
      </c>
      <c r="D89" s="36">
        <v>267.62</v>
      </c>
      <c r="E89" s="36">
        <v>0</v>
      </c>
      <c r="F89" s="38">
        <v>0</v>
      </c>
      <c r="G89" s="36">
        <v>0</v>
      </c>
      <c r="H89" s="38"/>
      <c r="I89" s="36">
        <v>267.62</v>
      </c>
      <c r="J89" s="127"/>
      <c r="K89" s="18">
        <f t="shared" si="36"/>
        <v>0</v>
      </c>
      <c r="L89" s="60"/>
      <c r="M89" s="61">
        <f t="shared" si="34"/>
        <v>0</v>
      </c>
    </row>
    <row r="90" spans="1:13" s="63" customFormat="1" x14ac:dyDescent="0.25">
      <c r="A90" s="124"/>
      <c r="B90" s="100" t="s">
        <v>13</v>
      </c>
      <c r="C90" s="36"/>
      <c r="D90" s="36"/>
      <c r="E90" s="36"/>
      <c r="F90" s="38"/>
      <c r="G90" s="36"/>
      <c r="H90" s="38"/>
      <c r="I90" s="36"/>
      <c r="J90" s="127"/>
      <c r="K90" s="18">
        <f t="shared" si="36"/>
        <v>0</v>
      </c>
      <c r="L90" s="60"/>
      <c r="M90" s="61">
        <f t="shared" si="34"/>
        <v>0</v>
      </c>
    </row>
    <row r="91" spans="1:13" s="63" customFormat="1" x14ac:dyDescent="0.25">
      <c r="A91" s="124"/>
      <c r="B91" s="100" t="s">
        <v>5</v>
      </c>
      <c r="C91" s="36"/>
      <c r="D91" s="115"/>
      <c r="E91" s="36"/>
      <c r="F91" s="38"/>
      <c r="G91" s="36"/>
      <c r="H91" s="38"/>
      <c r="I91" s="36"/>
      <c r="J91" s="127"/>
      <c r="K91" s="18">
        <f t="shared" si="36"/>
        <v>0</v>
      </c>
      <c r="L91" s="60"/>
      <c r="M91" s="61">
        <f t="shared" si="34"/>
        <v>0</v>
      </c>
    </row>
    <row r="92" spans="1:13" s="65" customFormat="1" ht="64.5" customHeight="1" x14ac:dyDescent="0.25">
      <c r="A92" s="144" t="s">
        <v>60</v>
      </c>
      <c r="B92" s="145" t="s">
        <v>85</v>
      </c>
      <c r="C92" s="146">
        <f>SUM(C93:C97)</f>
        <v>201114.42</v>
      </c>
      <c r="D92" s="146">
        <f>SUM(D93:D97)</f>
        <v>201114.42</v>
      </c>
      <c r="E92" s="146">
        <f>SUM(E93:E97)</f>
        <v>51731.42</v>
      </c>
      <c r="F92" s="147">
        <f>E92/D92</f>
        <v>0.25719999999999998</v>
      </c>
      <c r="G92" s="146">
        <f>SUM(G93:G97)</f>
        <v>51731.42</v>
      </c>
      <c r="H92" s="147">
        <f>G92/D92</f>
        <v>0.25719999999999998</v>
      </c>
      <c r="I92" s="146">
        <f>SUM(I93:I97)</f>
        <v>201114.42</v>
      </c>
      <c r="J92" s="172"/>
      <c r="K92" s="18">
        <f t="shared" si="36"/>
        <v>0</v>
      </c>
      <c r="L92" s="64"/>
      <c r="M92" s="61">
        <f t="shared" si="34"/>
        <v>0</v>
      </c>
    </row>
    <row r="93" spans="1:13" s="63" customFormat="1" ht="30.75" customHeight="1" x14ac:dyDescent="0.25">
      <c r="A93" s="124"/>
      <c r="B93" s="100" t="s">
        <v>4</v>
      </c>
      <c r="C93" s="36">
        <f>C99</f>
        <v>0</v>
      </c>
      <c r="D93" s="36">
        <f>D99</f>
        <v>0</v>
      </c>
      <c r="E93" s="36">
        <f>E99</f>
        <v>0</v>
      </c>
      <c r="F93" s="38"/>
      <c r="G93" s="36"/>
      <c r="H93" s="38"/>
      <c r="I93" s="36"/>
      <c r="J93" s="172"/>
      <c r="K93" s="18">
        <f t="shared" si="36"/>
        <v>0</v>
      </c>
      <c r="L93" s="60"/>
      <c r="M93" s="61">
        <f t="shared" si="34"/>
        <v>0</v>
      </c>
    </row>
    <row r="94" spans="1:13" s="63" customFormat="1" ht="30.75" customHeight="1" x14ac:dyDescent="0.25">
      <c r="A94" s="124"/>
      <c r="B94" s="100" t="s">
        <v>52</v>
      </c>
      <c r="C94" s="36">
        <f t="shared" ref="C94:D97" si="37">C100</f>
        <v>150835.79999999999</v>
      </c>
      <c r="D94" s="36">
        <f t="shared" si="37"/>
        <v>150835.79999999999</v>
      </c>
      <c r="E94" s="36">
        <f xml:space="preserve"> E100</f>
        <v>30043.74</v>
      </c>
      <c r="F94" s="38">
        <f>E94/D94</f>
        <v>0.19919999999999999</v>
      </c>
      <c r="G94" s="36">
        <f>E94</f>
        <v>30043.74</v>
      </c>
      <c r="H94" s="38">
        <f>G94/D94</f>
        <v>0.19919999999999999</v>
      </c>
      <c r="I94" s="36">
        <f t="shared" ref="I94:I96" si="38">I100</f>
        <v>150835.79999999999</v>
      </c>
      <c r="J94" s="172"/>
      <c r="K94" s="18">
        <f t="shared" si="36"/>
        <v>0</v>
      </c>
      <c r="L94" s="60"/>
      <c r="M94" s="61">
        <f t="shared" si="34"/>
        <v>0</v>
      </c>
    </row>
    <row r="95" spans="1:13" s="63" customFormat="1" ht="30.75" customHeight="1" x14ac:dyDescent="0.25">
      <c r="A95" s="124"/>
      <c r="B95" s="100" t="s">
        <v>38</v>
      </c>
      <c r="C95" s="36">
        <f t="shared" si="37"/>
        <v>50278.62</v>
      </c>
      <c r="D95" s="36">
        <f t="shared" si="37"/>
        <v>50278.62</v>
      </c>
      <c r="E95" s="36">
        <f>E101</f>
        <v>21687.68</v>
      </c>
      <c r="F95" s="38">
        <f>E95/D95</f>
        <v>0.43130000000000002</v>
      </c>
      <c r="G95" s="36">
        <f>G101</f>
        <v>21687.68</v>
      </c>
      <c r="H95" s="38">
        <f>G95/D95</f>
        <v>0.43130000000000002</v>
      </c>
      <c r="I95" s="36">
        <f t="shared" si="38"/>
        <v>50278.62</v>
      </c>
      <c r="J95" s="172"/>
      <c r="K95" s="18">
        <f t="shared" si="36"/>
        <v>0</v>
      </c>
      <c r="L95" s="60"/>
      <c r="M95" s="61">
        <f t="shared" si="34"/>
        <v>0</v>
      </c>
    </row>
    <row r="96" spans="1:13" s="63" customFormat="1" ht="30.75" customHeight="1" x14ac:dyDescent="0.25">
      <c r="A96" s="124"/>
      <c r="B96" s="100" t="s">
        <v>13</v>
      </c>
      <c r="C96" s="36">
        <f t="shared" si="37"/>
        <v>0</v>
      </c>
      <c r="D96" s="36">
        <f t="shared" si="37"/>
        <v>0</v>
      </c>
      <c r="E96" s="36">
        <f>E102</f>
        <v>0</v>
      </c>
      <c r="F96" s="38"/>
      <c r="G96" s="36">
        <f>G102</f>
        <v>0</v>
      </c>
      <c r="H96" s="38"/>
      <c r="I96" s="36">
        <f t="shared" si="38"/>
        <v>0</v>
      </c>
      <c r="J96" s="172"/>
      <c r="K96" s="18">
        <f t="shared" si="36"/>
        <v>0</v>
      </c>
      <c r="L96" s="60"/>
      <c r="M96" s="61">
        <f t="shared" si="34"/>
        <v>0</v>
      </c>
    </row>
    <row r="97" spans="1:13" s="63" customFormat="1" ht="30.75" customHeight="1" x14ac:dyDescent="0.25">
      <c r="A97" s="124"/>
      <c r="B97" s="100" t="s">
        <v>5</v>
      </c>
      <c r="C97" s="36">
        <f t="shared" si="37"/>
        <v>0</v>
      </c>
      <c r="D97" s="36">
        <f t="shared" si="37"/>
        <v>0</v>
      </c>
      <c r="E97" s="36">
        <f>E103</f>
        <v>0</v>
      </c>
      <c r="F97" s="38"/>
      <c r="G97" s="36"/>
      <c r="H97" s="38"/>
      <c r="I97" s="36"/>
      <c r="J97" s="172"/>
      <c r="K97" s="18">
        <f t="shared" si="36"/>
        <v>0</v>
      </c>
      <c r="L97" s="60"/>
      <c r="M97" s="61">
        <f t="shared" si="34"/>
        <v>0</v>
      </c>
    </row>
    <row r="98" spans="1:13" s="62" customFormat="1" ht="32.25" customHeight="1" x14ac:dyDescent="0.25">
      <c r="A98" s="124" t="s">
        <v>69</v>
      </c>
      <c r="B98" s="133" t="s">
        <v>56</v>
      </c>
      <c r="C98" s="122">
        <f>SUM(C99:C103)</f>
        <v>201114.42</v>
      </c>
      <c r="D98" s="122">
        <f>SUM(D99:D103)</f>
        <v>201114.42</v>
      </c>
      <c r="E98" s="122">
        <f>SUM(E99:E103)</f>
        <v>51731.42</v>
      </c>
      <c r="F98" s="123">
        <f>E98/D98</f>
        <v>0.25719999999999998</v>
      </c>
      <c r="G98" s="122">
        <f>SUM(G99:G103)</f>
        <v>51731.42</v>
      </c>
      <c r="H98" s="123">
        <f>G98/D98</f>
        <v>0.25719999999999998</v>
      </c>
      <c r="I98" s="122">
        <f>SUM(I99:I103)</f>
        <v>201114.42</v>
      </c>
      <c r="J98" s="177" t="s">
        <v>101</v>
      </c>
      <c r="K98" s="18">
        <f t="shared" si="36"/>
        <v>0</v>
      </c>
      <c r="L98" s="64"/>
      <c r="M98" s="61">
        <f t="shared" si="34"/>
        <v>0</v>
      </c>
    </row>
    <row r="99" spans="1:13" s="63" customFormat="1" ht="32.25" customHeight="1" x14ac:dyDescent="0.25">
      <c r="A99" s="124"/>
      <c r="B99" s="100" t="s">
        <v>4</v>
      </c>
      <c r="C99" s="36"/>
      <c r="D99" s="118"/>
      <c r="E99" s="36"/>
      <c r="F99" s="38"/>
      <c r="G99" s="36"/>
      <c r="H99" s="38"/>
      <c r="I99" s="36"/>
      <c r="J99" s="177"/>
      <c r="K99" s="18">
        <f t="shared" si="36"/>
        <v>0</v>
      </c>
      <c r="L99" s="60"/>
      <c r="M99" s="61">
        <f t="shared" si="34"/>
        <v>0</v>
      </c>
    </row>
    <row r="100" spans="1:13" s="63" customFormat="1" ht="32.25" customHeight="1" x14ac:dyDescent="0.25">
      <c r="A100" s="124"/>
      <c r="B100" s="100" t="s">
        <v>52</v>
      </c>
      <c r="C100" s="36">
        <v>150835.79999999999</v>
      </c>
      <c r="D100" s="36">
        <v>150835.79999999999</v>
      </c>
      <c r="E100" s="36">
        <v>30043.74</v>
      </c>
      <c r="F100" s="38">
        <f>E100/D100</f>
        <v>0.19919999999999999</v>
      </c>
      <c r="G100" s="36">
        <v>30043.74</v>
      </c>
      <c r="H100" s="38">
        <f>G100/D100</f>
        <v>0.19919999999999999</v>
      </c>
      <c r="I100" s="36">
        <v>150835.79999999999</v>
      </c>
      <c r="J100" s="177"/>
      <c r="K100" s="18">
        <f t="shared" si="36"/>
        <v>0</v>
      </c>
      <c r="L100" s="60"/>
      <c r="M100" s="61">
        <f t="shared" si="34"/>
        <v>0</v>
      </c>
    </row>
    <row r="101" spans="1:13" s="63" customFormat="1" ht="32.25" customHeight="1" x14ac:dyDescent="0.25">
      <c r="A101" s="124"/>
      <c r="B101" s="100" t="s">
        <v>38</v>
      </c>
      <c r="C101" s="36">
        <v>50278.62</v>
      </c>
      <c r="D101" s="36">
        <v>50278.62</v>
      </c>
      <c r="E101" s="36">
        <v>21687.68</v>
      </c>
      <c r="F101" s="38">
        <f>E101/D101</f>
        <v>0.43130000000000002</v>
      </c>
      <c r="G101" s="36">
        <v>21687.68</v>
      </c>
      <c r="H101" s="38">
        <f>G101/D101</f>
        <v>0.43130000000000002</v>
      </c>
      <c r="I101" s="36">
        <v>50278.62</v>
      </c>
      <c r="J101" s="177"/>
      <c r="K101" s="18">
        <f t="shared" si="36"/>
        <v>0</v>
      </c>
      <c r="L101" s="60"/>
      <c r="M101" s="61">
        <f t="shared" si="34"/>
        <v>0</v>
      </c>
    </row>
    <row r="102" spans="1:13" s="63" customFormat="1" ht="32.25" customHeight="1" x14ac:dyDescent="0.25">
      <c r="A102" s="124"/>
      <c r="B102" s="100" t="s">
        <v>13</v>
      </c>
      <c r="C102" s="36">
        <v>0</v>
      </c>
      <c r="D102" s="36">
        <v>0</v>
      </c>
      <c r="E102" s="36"/>
      <c r="F102" s="38"/>
      <c r="G102" s="36"/>
      <c r="H102" s="38">
        <v>0</v>
      </c>
      <c r="I102" s="36"/>
      <c r="J102" s="177"/>
      <c r="K102" s="18">
        <f t="shared" si="36"/>
        <v>0</v>
      </c>
      <c r="L102" s="60"/>
      <c r="M102" s="61">
        <f t="shared" si="34"/>
        <v>0</v>
      </c>
    </row>
    <row r="103" spans="1:13" s="63" customFormat="1" ht="32.25" customHeight="1" x14ac:dyDescent="0.25">
      <c r="A103" s="134"/>
      <c r="B103" s="100" t="s">
        <v>5</v>
      </c>
      <c r="C103" s="36"/>
      <c r="D103" s="118"/>
      <c r="E103" s="36"/>
      <c r="F103" s="38"/>
      <c r="G103" s="36"/>
      <c r="H103" s="38"/>
      <c r="I103" s="135"/>
      <c r="J103" s="177"/>
      <c r="K103" s="18">
        <f t="shared" si="36"/>
        <v>0</v>
      </c>
      <c r="L103" s="60"/>
      <c r="M103" s="61">
        <f t="shared" ref="M103:M134" si="39">D103-I103</f>
        <v>0</v>
      </c>
    </row>
    <row r="104" spans="1:13" s="71" customFormat="1" ht="47.25" customHeight="1" x14ac:dyDescent="0.25">
      <c r="A104" s="151" t="s">
        <v>44</v>
      </c>
      <c r="B104" s="152" t="s">
        <v>86</v>
      </c>
      <c r="C104" s="153">
        <f>SUM(C105:C109)</f>
        <v>15455.25</v>
      </c>
      <c r="D104" s="153">
        <f t="shared" ref="D104" si="40">SUM(D105:D109)</f>
        <v>16570.63</v>
      </c>
      <c r="E104" s="153">
        <f>SUM(E105:E109)</f>
        <v>0</v>
      </c>
      <c r="F104" s="154">
        <f t="shared" ref="F104:F113" si="41">E104/D104</f>
        <v>0</v>
      </c>
      <c r="G104" s="146">
        <f>SUM(G105:G109)</f>
        <v>0</v>
      </c>
      <c r="H104" s="154">
        <f t="shared" ref="H104:H113" si="42">G104/D104</f>
        <v>0</v>
      </c>
      <c r="I104" s="153">
        <f>SUM(I105:I109)</f>
        <v>16570.63</v>
      </c>
      <c r="J104" s="175"/>
      <c r="K104" s="18">
        <f t="shared" si="36"/>
        <v>0</v>
      </c>
      <c r="L104" s="66"/>
      <c r="M104" s="67">
        <f t="shared" si="39"/>
        <v>0</v>
      </c>
    </row>
    <row r="105" spans="1:13" s="69" customFormat="1" x14ac:dyDescent="0.25">
      <c r="A105" s="155"/>
      <c r="B105" s="99" t="s">
        <v>4</v>
      </c>
      <c r="C105" s="96">
        <f>C129+C111+C117+C123+C135</f>
        <v>10198.4</v>
      </c>
      <c r="D105" s="96">
        <f t="shared" ref="D105" si="43">D129+D111+D117+D123+D135</f>
        <v>11670.94</v>
      </c>
      <c r="E105" s="96">
        <f>E111+E117+E123+E129+E135</f>
        <v>0</v>
      </c>
      <c r="F105" s="97">
        <f t="shared" si="41"/>
        <v>0</v>
      </c>
      <c r="G105" s="36">
        <f>G129+G111+G117+G123+G135</f>
        <v>0</v>
      </c>
      <c r="H105" s="97">
        <f t="shared" si="42"/>
        <v>0</v>
      </c>
      <c r="I105" s="96">
        <f>I111+I117+I123+I129+I135</f>
        <v>11670.94</v>
      </c>
      <c r="J105" s="175"/>
      <c r="K105" s="18">
        <f t="shared" si="36"/>
        <v>0</v>
      </c>
      <c r="L105" s="66"/>
      <c r="M105" s="67">
        <f t="shared" si="39"/>
        <v>0</v>
      </c>
    </row>
    <row r="106" spans="1:13" s="69" customFormat="1" x14ac:dyDescent="0.25">
      <c r="A106" s="155"/>
      <c r="B106" s="99" t="s">
        <v>37</v>
      </c>
      <c r="C106" s="96">
        <f>C130+C112+C118+C124+C136</f>
        <v>4983.6000000000004</v>
      </c>
      <c r="D106" s="96">
        <f t="shared" ref="C106:E109" si="44">D130+D112+D118+D124+D136</f>
        <v>4626.4399999999996</v>
      </c>
      <c r="E106" s="96">
        <f>E112++E118+E124+E130+E136</f>
        <v>0</v>
      </c>
      <c r="F106" s="97">
        <f t="shared" si="41"/>
        <v>0</v>
      </c>
      <c r="G106" s="36">
        <f>G130+G112+G118+G124+G136</f>
        <v>0</v>
      </c>
      <c r="H106" s="97">
        <f t="shared" si="42"/>
        <v>0</v>
      </c>
      <c r="I106" s="96">
        <f>I112+I118+I124+I130+I136</f>
        <v>4626.4399999999996</v>
      </c>
      <c r="J106" s="175"/>
      <c r="K106" s="18">
        <f t="shared" si="36"/>
        <v>0</v>
      </c>
      <c r="L106" s="66"/>
      <c r="M106" s="67">
        <f t="shared" si="39"/>
        <v>0</v>
      </c>
    </row>
    <row r="107" spans="1:13" s="69" customFormat="1" x14ac:dyDescent="0.25">
      <c r="A107" s="155"/>
      <c r="B107" s="99" t="s">
        <v>38</v>
      </c>
      <c r="C107" s="96">
        <f t="shared" si="44"/>
        <v>273.25</v>
      </c>
      <c r="D107" s="96">
        <f t="shared" si="44"/>
        <v>273.25</v>
      </c>
      <c r="E107" s="96">
        <f>E131+E113+E119+E125+E137</f>
        <v>0</v>
      </c>
      <c r="F107" s="97">
        <f t="shared" si="41"/>
        <v>0</v>
      </c>
      <c r="G107" s="36">
        <f>G131+G113+G119+G125+G137</f>
        <v>0</v>
      </c>
      <c r="H107" s="97">
        <f t="shared" si="42"/>
        <v>0</v>
      </c>
      <c r="I107" s="96">
        <f>I113+I119+I125+I131+I137</f>
        <v>273.25</v>
      </c>
      <c r="J107" s="175"/>
      <c r="K107" s="18">
        <f t="shared" si="36"/>
        <v>0</v>
      </c>
      <c r="L107" s="66"/>
      <c r="M107" s="67">
        <f t="shared" si="39"/>
        <v>0</v>
      </c>
    </row>
    <row r="108" spans="1:13" s="69" customFormat="1" x14ac:dyDescent="0.25">
      <c r="A108" s="155"/>
      <c r="B108" s="99" t="s">
        <v>13</v>
      </c>
      <c r="C108" s="96">
        <f t="shared" si="44"/>
        <v>0</v>
      </c>
      <c r="D108" s="96">
        <f t="shared" si="44"/>
        <v>0</v>
      </c>
      <c r="E108" s="96">
        <f t="shared" si="44"/>
        <v>0</v>
      </c>
      <c r="F108" s="97"/>
      <c r="G108" s="36"/>
      <c r="H108" s="97"/>
      <c r="I108" s="96"/>
      <c r="J108" s="175"/>
      <c r="K108" s="18">
        <f t="shared" si="36"/>
        <v>0</v>
      </c>
      <c r="L108" s="66"/>
      <c r="M108" s="67">
        <f t="shared" si="39"/>
        <v>0</v>
      </c>
    </row>
    <row r="109" spans="1:13" s="69" customFormat="1" collapsed="1" x14ac:dyDescent="0.25">
      <c r="A109" s="155"/>
      <c r="B109" s="99" t="s">
        <v>5</v>
      </c>
      <c r="C109" s="96">
        <f t="shared" si="44"/>
        <v>0</v>
      </c>
      <c r="D109" s="96">
        <f t="shared" si="44"/>
        <v>0</v>
      </c>
      <c r="E109" s="96">
        <f t="shared" si="44"/>
        <v>0</v>
      </c>
      <c r="F109" s="97"/>
      <c r="G109" s="36"/>
      <c r="H109" s="97"/>
      <c r="I109" s="96"/>
      <c r="J109" s="175"/>
      <c r="K109" s="18">
        <f t="shared" si="36"/>
        <v>0</v>
      </c>
      <c r="L109" s="66"/>
      <c r="M109" s="67">
        <f t="shared" si="39"/>
        <v>0</v>
      </c>
    </row>
    <row r="110" spans="1:13" s="70" customFormat="1" ht="45" customHeight="1" x14ac:dyDescent="0.25">
      <c r="A110" s="138" t="s">
        <v>45</v>
      </c>
      <c r="B110" s="139" t="s">
        <v>39</v>
      </c>
      <c r="C110" s="140">
        <f t="shared" ref="C110:E110" si="45">SUM(C111:C115)</f>
        <v>5471.55</v>
      </c>
      <c r="D110" s="140">
        <f t="shared" si="45"/>
        <v>4490.53</v>
      </c>
      <c r="E110" s="140">
        <f t="shared" si="45"/>
        <v>0</v>
      </c>
      <c r="F110" s="141">
        <f>E110/D110</f>
        <v>0</v>
      </c>
      <c r="G110" s="122">
        <f>SUM(G111:G115)</f>
        <v>0</v>
      </c>
      <c r="H110" s="141">
        <f t="shared" si="42"/>
        <v>0</v>
      </c>
      <c r="I110" s="140">
        <f>I111+I112+I113</f>
        <v>4490.53</v>
      </c>
      <c r="J110" s="171" t="s">
        <v>111</v>
      </c>
      <c r="K110" s="18">
        <f t="shared" si="36"/>
        <v>0</v>
      </c>
      <c r="L110" s="66"/>
      <c r="M110" s="67">
        <f t="shared" si="39"/>
        <v>0</v>
      </c>
    </row>
    <row r="111" spans="1:13" s="69" customFormat="1" ht="22.5" customHeight="1" x14ac:dyDescent="0.25">
      <c r="A111" s="138"/>
      <c r="B111" s="99" t="s">
        <v>54</v>
      </c>
      <c r="C111" s="96">
        <v>706.1</v>
      </c>
      <c r="D111" s="96">
        <v>572.84</v>
      </c>
      <c r="E111" s="96"/>
      <c r="F111" s="141">
        <f>E111/D111</f>
        <v>0</v>
      </c>
      <c r="G111" s="36"/>
      <c r="H111" s="141">
        <f>G111/D111</f>
        <v>0</v>
      </c>
      <c r="I111" s="142">
        <v>572.84</v>
      </c>
      <c r="J111" s="171"/>
      <c r="K111" s="18">
        <f t="shared" si="36"/>
        <v>0</v>
      </c>
      <c r="L111" s="66"/>
      <c r="M111" s="67">
        <f t="shared" si="39"/>
        <v>0</v>
      </c>
    </row>
    <row r="112" spans="1:13" s="69" customFormat="1" ht="22.5" customHeight="1" x14ac:dyDescent="0.25">
      <c r="A112" s="138"/>
      <c r="B112" s="99" t="s">
        <v>52</v>
      </c>
      <c r="C112" s="96">
        <v>4492.2</v>
      </c>
      <c r="D112" s="96">
        <v>3644.44</v>
      </c>
      <c r="E112" s="21"/>
      <c r="F112" s="81">
        <f>E112/D112</f>
        <v>0</v>
      </c>
      <c r="G112" s="22"/>
      <c r="H112" s="81">
        <f>G112/D112</f>
        <v>0</v>
      </c>
      <c r="I112" s="142">
        <v>3644.44</v>
      </c>
      <c r="J112" s="171"/>
      <c r="K112" s="18">
        <f t="shared" si="36"/>
        <v>0</v>
      </c>
      <c r="L112" s="66"/>
      <c r="M112" s="67">
        <f t="shared" si="39"/>
        <v>0</v>
      </c>
    </row>
    <row r="113" spans="1:13" s="69" customFormat="1" ht="67.5" customHeight="1" x14ac:dyDescent="0.25">
      <c r="A113" s="138"/>
      <c r="B113" s="99" t="s">
        <v>38</v>
      </c>
      <c r="C113" s="96">
        <v>273.25</v>
      </c>
      <c r="D113" s="96">
        <v>273.25</v>
      </c>
      <c r="E113" s="96"/>
      <c r="F113" s="97">
        <f t="shared" si="41"/>
        <v>0</v>
      </c>
      <c r="G113" s="96"/>
      <c r="H113" s="141">
        <f t="shared" si="42"/>
        <v>0</v>
      </c>
      <c r="I113" s="142">
        <v>273.25</v>
      </c>
      <c r="J113" s="171"/>
      <c r="K113" s="18">
        <f t="shared" si="36"/>
        <v>0</v>
      </c>
      <c r="L113" s="66"/>
      <c r="M113" s="67">
        <f t="shared" si="39"/>
        <v>0</v>
      </c>
    </row>
    <row r="114" spans="1:13" s="69" customFormat="1" ht="22.5" customHeight="1" x14ac:dyDescent="0.25">
      <c r="A114" s="138"/>
      <c r="B114" s="99" t="s">
        <v>13</v>
      </c>
      <c r="C114" s="21"/>
      <c r="D114" s="95"/>
      <c r="E114" s="21"/>
      <c r="F114" s="79"/>
      <c r="G114" s="22"/>
      <c r="H114" s="79"/>
      <c r="I114" s="20"/>
      <c r="J114" s="171"/>
      <c r="K114" s="18">
        <f t="shared" si="36"/>
        <v>0</v>
      </c>
      <c r="L114" s="66"/>
      <c r="M114" s="67">
        <f t="shared" si="39"/>
        <v>0</v>
      </c>
    </row>
    <row r="115" spans="1:13" s="69" customFormat="1" ht="22.5" customHeight="1" collapsed="1" x14ac:dyDescent="0.25">
      <c r="A115" s="138"/>
      <c r="B115" s="99" t="s">
        <v>5</v>
      </c>
      <c r="C115" s="21"/>
      <c r="D115" s="95"/>
      <c r="E115" s="21"/>
      <c r="F115" s="79"/>
      <c r="G115" s="22"/>
      <c r="H115" s="79"/>
      <c r="I115" s="20"/>
      <c r="J115" s="171"/>
      <c r="K115" s="18">
        <f t="shared" si="36"/>
        <v>0</v>
      </c>
      <c r="L115" s="66"/>
      <c r="M115" s="67">
        <f t="shared" si="39"/>
        <v>0</v>
      </c>
    </row>
    <row r="116" spans="1:13" s="70" customFormat="1" ht="146.25" customHeight="1" x14ac:dyDescent="0.25">
      <c r="A116" s="138" t="s">
        <v>46</v>
      </c>
      <c r="B116" s="139" t="s">
        <v>40</v>
      </c>
      <c r="C116" s="140">
        <f t="shared" ref="C116:E116" si="46">SUM(C117:C121)</f>
        <v>13.1</v>
      </c>
      <c r="D116" s="140">
        <f t="shared" si="46"/>
        <v>13.1</v>
      </c>
      <c r="E116" s="140">
        <f t="shared" si="46"/>
        <v>0</v>
      </c>
      <c r="F116" s="141">
        <f t="shared" ref="F116:F140" si="47">E116/D116</f>
        <v>0</v>
      </c>
      <c r="G116" s="122">
        <f>G118</f>
        <v>0</v>
      </c>
      <c r="H116" s="141">
        <f t="shared" ref="H116:H140" si="48">G116/D116</f>
        <v>0</v>
      </c>
      <c r="I116" s="142">
        <f>I118</f>
        <v>13.1</v>
      </c>
      <c r="J116" s="99" t="s">
        <v>70</v>
      </c>
      <c r="K116" s="18">
        <f t="shared" si="36"/>
        <v>0</v>
      </c>
      <c r="L116" s="66"/>
      <c r="M116" s="67">
        <f t="shared" si="39"/>
        <v>0</v>
      </c>
    </row>
    <row r="117" spans="1:13" s="69" customFormat="1" x14ac:dyDescent="0.25">
      <c r="A117" s="138"/>
      <c r="B117" s="99" t="s">
        <v>4</v>
      </c>
      <c r="C117" s="96"/>
      <c r="D117" s="96"/>
      <c r="E117" s="96"/>
      <c r="F117" s="97"/>
      <c r="G117" s="36"/>
      <c r="H117" s="97"/>
      <c r="I117" s="143"/>
      <c r="J117" s="98"/>
      <c r="K117" s="18">
        <f t="shared" si="36"/>
        <v>0</v>
      </c>
      <c r="L117" s="66"/>
      <c r="M117" s="67">
        <f t="shared" si="39"/>
        <v>0</v>
      </c>
    </row>
    <row r="118" spans="1:13" s="69" customFormat="1" x14ac:dyDescent="0.25">
      <c r="A118" s="138"/>
      <c r="B118" s="99" t="s">
        <v>37</v>
      </c>
      <c r="C118" s="96">
        <v>13.1</v>
      </c>
      <c r="D118" s="96">
        <v>13.1</v>
      </c>
      <c r="E118" s="96"/>
      <c r="F118" s="97">
        <f t="shared" si="47"/>
        <v>0</v>
      </c>
      <c r="G118" s="36"/>
      <c r="H118" s="97">
        <f t="shared" si="48"/>
        <v>0</v>
      </c>
      <c r="I118" s="142">
        <v>13.1</v>
      </c>
      <c r="J118" s="98"/>
      <c r="K118" s="18">
        <f t="shared" si="36"/>
        <v>0</v>
      </c>
      <c r="L118" s="66"/>
      <c r="M118" s="67">
        <f t="shared" si="39"/>
        <v>0</v>
      </c>
    </row>
    <row r="119" spans="1:13" s="69" customFormat="1" x14ac:dyDescent="0.25">
      <c r="A119" s="138"/>
      <c r="B119" s="99" t="s">
        <v>38</v>
      </c>
      <c r="C119" s="96"/>
      <c r="D119" s="96"/>
      <c r="E119" s="96"/>
      <c r="F119" s="97"/>
      <c r="G119" s="36"/>
      <c r="H119" s="97"/>
      <c r="I119" s="143"/>
      <c r="J119" s="98"/>
      <c r="K119" s="18">
        <f t="shared" si="36"/>
        <v>0</v>
      </c>
      <c r="L119" s="66"/>
      <c r="M119" s="67">
        <f t="shared" si="39"/>
        <v>0</v>
      </c>
    </row>
    <row r="120" spans="1:13" s="69" customFormat="1" x14ac:dyDescent="0.25">
      <c r="A120" s="138"/>
      <c r="B120" s="99" t="s">
        <v>13</v>
      </c>
      <c r="C120" s="96"/>
      <c r="D120" s="96"/>
      <c r="E120" s="96"/>
      <c r="F120" s="97"/>
      <c r="G120" s="36"/>
      <c r="H120" s="97"/>
      <c r="I120" s="143"/>
      <c r="J120" s="98"/>
      <c r="K120" s="18">
        <f t="shared" si="36"/>
        <v>0</v>
      </c>
      <c r="L120" s="66"/>
      <c r="M120" s="67">
        <f t="shared" si="39"/>
        <v>0</v>
      </c>
    </row>
    <row r="121" spans="1:13" s="69" customFormat="1" collapsed="1" x14ac:dyDescent="0.25">
      <c r="A121" s="138"/>
      <c r="B121" s="99" t="s">
        <v>5</v>
      </c>
      <c r="C121" s="96"/>
      <c r="D121" s="96"/>
      <c r="E121" s="96"/>
      <c r="F121" s="97"/>
      <c r="G121" s="36"/>
      <c r="H121" s="97"/>
      <c r="I121" s="143"/>
      <c r="J121" s="98"/>
      <c r="K121" s="18">
        <f t="shared" si="36"/>
        <v>0</v>
      </c>
      <c r="L121" s="66"/>
      <c r="M121" s="67">
        <f t="shared" si="39"/>
        <v>0</v>
      </c>
    </row>
    <row r="122" spans="1:13" s="55" customFormat="1" ht="84.75" customHeight="1" outlineLevel="1" x14ac:dyDescent="0.25">
      <c r="A122" s="138" t="s">
        <v>47</v>
      </c>
      <c r="B122" s="139" t="s">
        <v>87</v>
      </c>
      <c r="C122" s="140">
        <f>SUM(C123:C127)</f>
        <v>7927.2</v>
      </c>
      <c r="D122" s="140">
        <f t="shared" ref="D122:E122" si="49">SUM(D123:D127)</f>
        <v>7927.2</v>
      </c>
      <c r="E122" s="140">
        <f t="shared" si="49"/>
        <v>0</v>
      </c>
      <c r="F122" s="141">
        <f t="shared" si="47"/>
        <v>0</v>
      </c>
      <c r="G122" s="122">
        <f>SUM(G123:G127)</f>
        <v>0</v>
      </c>
      <c r="H122" s="141">
        <f t="shared" si="48"/>
        <v>0</v>
      </c>
      <c r="I122" s="96">
        <f>I123</f>
        <v>7927.2</v>
      </c>
      <c r="J122" s="171" t="s">
        <v>90</v>
      </c>
      <c r="K122" s="18">
        <f t="shared" si="36"/>
        <v>0</v>
      </c>
      <c r="L122" s="40"/>
      <c r="M122" s="41">
        <f t="shared" si="39"/>
        <v>0</v>
      </c>
    </row>
    <row r="123" spans="1:13" s="54" customFormat="1" outlineLevel="1" x14ac:dyDescent="0.25">
      <c r="A123" s="138"/>
      <c r="B123" s="99" t="s">
        <v>4</v>
      </c>
      <c r="C123" s="96">
        <f>D123</f>
        <v>7927.2</v>
      </c>
      <c r="D123" s="96">
        <f>7134.5+792.7</f>
        <v>7927.2</v>
      </c>
      <c r="E123" s="96"/>
      <c r="F123" s="97">
        <f t="shared" si="47"/>
        <v>0</v>
      </c>
      <c r="G123" s="36"/>
      <c r="H123" s="97">
        <f t="shared" si="48"/>
        <v>0</v>
      </c>
      <c r="I123" s="96">
        <f>7134.5+792.7</f>
        <v>7927.2</v>
      </c>
      <c r="J123" s="171"/>
      <c r="K123" s="18">
        <f t="shared" si="36"/>
        <v>0</v>
      </c>
      <c r="L123" s="40"/>
      <c r="M123" s="41">
        <f t="shared" si="39"/>
        <v>0</v>
      </c>
    </row>
    <row r="124" spans="1:13" s="54" customFormat="1" outlineLevel="1" x14ac:dyDescent="0.25">
      <c r="A124" s="138"/>
      <c r="B124" s="99" t="s">
        <v>37</v>
      </c>
      <c r="C124" s="96"/>
      <c r="D124" s="96"/>
      <c r="E124" s="96"/>
      <c r="F124" s="97"/>
      <c r="G124" s="36"/>
      <c r="H124" s="97"/>
      <c r="I124" s="143"/>
      <c r="J124" s="171"/>
      <c r="K124" s="18">
        <f t="shared" si="36"/>
        <v>0</v>
      </c>
      <c r="L124" s="40"/>
      <c r="M124" s="41">
        <f t="shared" si="39"/>
        <v>0</v>
      </c>
    </row>
    <row r="125" spans="1:13" s="54" customFormat="1" outlineLevel="1" x14ac:dyDescent="0.25">
      <c r="A125" s="138"/>
      <c r="B125" s="99" t="s">
        <v>38</v>
      </c>
      <c r="C125" s="96"/>
      <c r="D125" s="96"/>
      <c r="E125" s="96"/>
      <c r="F125" s="97"/>
      <c r="G125" s="36"/>
      <c r="H125" s="97"/>
      <c r="I125" s="143"/>
      <c r="J125" s="171"/>
      <c r="K125" s="18">
        <f t="shared" si="36"/>
        <v>0</v>
      </c>
      <c r="L125" s="40"/>
      <c r="M125" s="41">
        <f t="shared" si="39"/>
        <v>0</v>
      </c>
    </row>
    <row r="126" spans="1:13" s="54" customFormat="1" outlineLevel="1" x14ac:dyDescent="0.25">
      <c r="A126" s="138"/>
      <c r="B126" s="99" t="s">
        <v>13</v>
      </c>
      <c r="C126" s="96"/>
      <c r="D126" s="104"/>
      <c r="E126" s="96"/>
      <c r="F126" s="97"/>
      <c r="G126" s="36"/>
      <c r="H126" s="97"/>
      <c r="I126" s="143"/>
      <c r="J126" s="171"/>
      <c r="K126" s="18">
        <f t="shared" si="36"/>
        <v>0</v>
      </c>
      <c r="L126" s="40"/>
      <c r="M126" s="41">
        <f t="shared" si="39"/>
        <v>0</v>
      </c>
    </row>
    <row r="127" spans="1:13" s="54" customFormat="1" outlineLevel="1" collapsed="1" x14ac:dyDescent="0.25">
      <c r="A127" s="138"/>
      <c r="B127" s="99" t="s">
        <v>5</v>
      </c>
      <c r="C127" s="96"/>
      <c r="D127" s="104"/>
      <c r="E127" s="96"/>
      <c r="F127" s="97"/>
      <c r="G127" s="36"/>
      <c r="H127" s="97"/>
      <c r="I127" s="143"/>
      <c r="J127" s="171"/>
      <c r="K127" s="18">
        <f t="shared" si="36"/>
        <v>0</v>
      </c>
      <c r="L127" s="40"/>
      <c r="M127" s="41">
        <f t="shared" si="39"/>
        <v>0</v>
      </c>
    </row>
    <row r="128" spans="1:13" s="62" customFormat="1" ht="40.5" x14ac:dyDescent="0.25">
      <c r="A128" s="134" t="s">
        <v>48</v>
      </c>
      <c r="B128" s="133" t="s">
        <v>41</v>
      </c>
      <c r="C128" s="122">
        <f t="shared" ref="C128:D128" si="50">SUM(C129:C133)</f>
        <v>2043.4</v>
      </c>
      <c r="D128" s="122">
        <f t="shared" si="50"/>
        <v>4139.8</v>
      </c>
      <c r="E128" s="122"/>
      <c r="F128" s="123">
        <f t="shared" si="47"/>
        <v>0</v>
      </c>
      <c r="G128" s="122"/>
      <c r="H128" s="123">
        <f t="shared" si="48"/>
        <v>0</v>
      </c>
      <c r="I128" s="122">
        <f>SUM(I129:I133)</f>
        <v>4139.8</v>
      </c>
      <c r="J128" s="176" t="s">
        <v>116</v>
      </c>
      <c r="K128" s="18">
        <f t="shared" si="36"/>
        <v>0</v>
      </c>
      <c r="L128" s="60"/>
      <c r="M128" s="61">
        <f t="shared" si="39"/>
        <v>0</v>
      </c>
    </row>
    <row r="129" spans="1:13" s="63" customFormat="1" ht="25.5" customHeight="1" x14ac:dyDescent="0.25">
      <c r="A129" s="134"/>
      <c r="B129" s="100" t="s">
        <v>4</v>
      </c>
      <c r="C129" s="36">
        <v>1565.1</v>
      </c>
      <c r="D129" s="36">
        <v>3170.9</v>
      </c>
      <c r="E129" s="36"/>
      <c r="F129" s="38"/>
      <c r="G129" s="36"/>
      <c r="H129" s="38">
        <f t="shared" si="48"/>
        <v>0</v>
      </c>
      <c r="I129" s="36">
        <v>3170.9</v>
      </c>
      <c r="J129" s="176"/>
      <c r="K129" s="18">
        <f t="shared" si="36"/>
        <v>0</v>
      </c>
      <c r="L129" s="60"/>
      <c r="M129" s="61">
        <f t="shared" si="39"/>
        <v>0</v>
      </c>
    </row>
    <row r="130" spans="1:13" s="63" customFormat="1" ht="87" customHeight="1" x14ac:dyDescent="0.25">
      <c r="A130" s="134"/>
      <c r="B130" s="100" t="s">
        <v>37</v>
      </c>
      <c r="C130" s="36">
        <v>478.3</v>
      </c>
      <c r="D130" s="36">
        <v>968.9</v>
      </c>
      <c r="E130" s="36"/>
      <c r="F130" s="38"/>
      <c r="G130" s="36"/>
      <c r="H130" s="38">
        <f t="shared" si="48"/>
        <v>0</v>
      </c>
      <c r="I130" s="36">
        <v>968.9</v>
      </c>
      <c r="J130" s="176"/>
      <c r="K130" s="18">
        <f t="shared" si="36"/>
        <v>0</v>
      </c>
      <c r="L130" s="60"/>
      <c r="M130" s="61">
        <f t="shared" si="39"/>
        <v>0</v>
      </c>
    </row>
    <row r="131" spans="1:13" s="63" customFormat="1" ht="100.5" customHeight="1" x14ac:dyDescent="0.25">
      <c r="A131" s="134"/>
      <c r="B131" s="100" t="s">
        <v>38</v>
      </c>
      <c r="C131" s="36"/>
      <c r="D131" s="36"/>
      <c r="E131" s="36"/>
      <c r="F131" s="38"/>
      <c r="G131" s="36"/>
      <c r="H131" s="38"/>
      <c r="I131" s="135"/>
      <c r="J131" s="176"/>
      <c r="K131" s="18">
        <f t="shared" si="36"/>
        <v>0</v>
      </c>
      <c r="L131" s="60"/>
      <c r="M131" s="61">
        <f t="shared" si="39"/>
        <v>0</v>
      </c>
    </row>
    <row r="132" spans="1:13" s="63" customFormat="1" ht="57" customHeight="1" x14ac:dyDescent="0.25">
      <c r="A132" s="134"/>
      <c r="B132" s="100" t="s">
        <v>13</v>
      </c>
      <c r="C132" s="36"/>
      <c r="D132" s="129"/>
      <c r="E132" s="36"/>
      <c r="F132" s="38"/>
      <c r="G132" s="36"/>
      <c r="H132" s="38"/>
      <c r="I132" s="135"/>
      <c r="J132" s="176"/>
      <c r="K132" s="18">
        <f t="shared" si="36"/>
        <v>0</v>
      </c>
      <c r="L132" s="60"/>
      <c r="M132" s="61">
        <f t="shared" si="39"/>
        <v>0</v>
      </c>
    </row>
    <row r="133" spans="1:13" s="63" customFormat="1" ht="54.75" customHeight="1" x14ac:dyDescent="0.25">
      <c r="A133" s="134"/>
      <c r="B133" s="100" t="s">
        <v>5</v>
      </c>
      <c r="C133" s="36"/>
      <c r="D133" s="129"/>
      <c r="E133" s="36"/>
      <c r="F133" s="38"/>
      <c r="G133" s="36"/>
      <c r="H133" s="38"/>
      <c r="I133" s="135"/>
      <c r="J133" s="176"/>
      <c r="K133" s="18">
        <f t="shared" si="36"/>
        <v>0</v>
      </c>
      <c r="L133" s="60"/>
      <c r="M133" s="61">
        <f t="shared" si="39"/>
        <v>0</v>
      </c>
    </row>
    <row r="134" spans="1:13" s="68" customFormat="1" ht="42" customHeight="1" x14ac:dyDescent="0.25">
      <c r="A134" s="138" t="s">
        <v>49</v>
      </c>
      <c r="B134" s="139" t="s">
        <v>55</v>
      </c>
      <c r="C134" s="140">
        <f t="shared" ref="C134:E134" si="51">SUM(C135:C139)</f>
        <v>0</v>
      </c>
      <c r="D134" s="140">
        <f t="shared" si="51"/>
        <v>0</v>
      </c>
      <c r="E134" s="140">
        <f t="shared" si="51"/>
        <v>0</v>
      </c>
      <c r="F134" s="38"/>
      <c r="G134" s="122">
        <f>SUM(G135:G139)</f>
        <v>0</v>
      </c>
      <c r="H134" s="141"/>
      <c r="I134" s="96">
        <f>I135</f>
        <v>0</v>
      </c>
      <c r="J134" s="174" t="s">
        <v>114</v>
      </c>
      <c r="K134" s="18">
        <f t="shared" si="36"/>
        <v>0</v>
      </c>
      <c r="L134" s="66"/>
      <c r="M134" s="67">
        <f t="shared" si="39"/>
        <v>0</v>
      </c>
    </row>
    <row r="135" spans="1:13" s="69" customFormat="1" x14ac:dyDescent="0.25">
      <c r="A135" s="138"/>
      <c r="B135" s="99" t="s">
        <v>4</v>
      </c>
      <c r="C135" s="96"/>
      <c r="D135" s="96"/>
      <c r="E135" s="96"/>
      <c r="F135" s="38"/>
      <c r="G135" s="36"/>
      <c r="H135" s="97"/>
      <c r="I135" s="96"/>
      <c r="J135" s="174"/>
      <c r="K135" s="18">
        <f t="shared" si="36"/>
        <v>0</v>
      </c>
      <c r="L135" s="66"/>
      <c r="M135" s="67">
        <f t="shared" ref="M135:M166" si="52">D135-I135</f>
        <v>0</v>
      </c>
    </row>
    <row r="136" spans="1:13" s="69" customFormat="1" x14ac:dyDescent="0.25">
      <c r="A136" s="138"/>
      <c r="B136" s="99" t="s">
        <v>37</v>
      </c>
      <c r="C136" s="96"/>
      <c r="D136" s="96"/>
      <c r="E136" s="96"/>
      <c r="F136" s="38"/>
      <c r="G136" s="36"/>
      <c r="H136" s="97"/>
      <c r="I136" s="143"/>
      <c r="J136" s="174"/>
      <c r="K136" s="18">
        <f t="shared" si="36"/>
        <v>0</v>
      </c>
      <c r="L136" s="66"/>
      <c r="M136" s="67">
        <f t="shared" si="52"/>
        <v>0</v>
      </c>
    </row>
    <row r="137" spans="1:13" s="69" customFormat="1" x14ac:dyDescent="0.25">
      <c r="A137" s="138"/>
      <c r="B137" s="99" t="s">
        <v>38</v>
      </c>
      <c r="C137" s="96"/>
      <c r="D137" s="96"/>
      <c r="E137" s="96"/>
      <c r="F137" s="38"/>
      <c r="G137" s="36"/>
      <c r="H137" s="97"/>
      <c r="I137" s="143"/>
      <c r="J137" s="174"/>
      <c r="K137" s="18">
        <f t="shared" ref="K137:K195" si="53">D137-I137</f>
        <v>0</v>
      </c>
      <c r="L137" s="66"/>
      <c r="M137" s="67">
        <f t="shared" si="52"/>
        <v>0</v>
      </c>
    </row>
    <row r="138" spans="1:13" s="69" customFormat="1" x14ac:dyDescent="0.25">
      <c r="A138" s="138"/>
      <c r="B138" s="99" t="s">
        <v>13</v>
      </c>
      <c r="C138" s="96"/>
      <c r="D138" s="104"/>
      <c r="E138" s="96"/>
      <c r="F138" s="97"/>
      <c r="G138" s="36"/>
      <c r="H138" s="97"/>
      <c r="I138" s="143"/>
      <c r="J138" s="174"/>
      <c r="K138" s="18">
        <f t="shared" si="53"/>
        <v>0</v>
      </c>
      <c r="L138" s="66"/>
      <c r="M138" s="67">
        <f t="shared" si="52"/>
        <v>0</v>
      </c>
    </row>
    <row r="139" spans="1:13" s="69" customFormat="1" x14ac:dyDescent="0.25">
      <c r="A139" s="138"/>
      <c r="B139" s="99" t="s">
        <v>5</v>
      </c>
      <c r="C139" s="96"/>
      <c r="D139" s="104"/>
      <c r="E139" s="96"/>
      <c r="F139" s="97"/>
      <c r="G139" s="36"/>
      <c r="H139" s="97"/>
      <c r="I139" s="143"/>
      <c r="J139" s="174"/>
      <c r="K139" s="18">
        <f t="shared" si="53"/>
        <v>0</v>
      </c>
      <c r="L139" s="66"/>
      <c r="M139" s="67">
        <f t="shared" si="52"/>
        <v>0</v>
      </c>
    </row>
    <row r="140" spans="1:13" s="52" customFormat="1" ht="409.5" customHeight="1" x14ac:dyDescent="0.25">
      <c r="A140" s="200" t="s">
        <v>20</v>
      </c>
      <c r="B140" s="187" t="s">
        <v>67</v>
      </c>
      <c r="C140" s="184">
        <f>SUM(C142:C146)</f>
        <v>237979.65</v>
      </c>
      <c r="D140" s="184">
        <f>SUM(D142:D146)</f>
        <v>238380.55</v>
      </c>
      <c r="E140" s="184">
        <f t="shared" ref="E140:G140" si="54">SUM(E142:E146)</f>
        <v>214.87</v>
      </c>
      <c r="F140" s="183">
        <f t="shared" si="47"/>
        <v>8.9999999999999998E-4</v>
      </c>
      <c r="G140" s="184">
        <f t="shared" si="54"/>
        <v>214.87</v>
      </c>
      <c r="H140" s="183">
        <f t="shared" si="48"/>
        <v>8.9999999999999998E-4</v>
      </c>
      <c r="I140" s="184">
        <f>I142+I143+I144+I145+I146</f>
        <v>238380.55</v>
      </c>
      <c r="J140" s="167" t="s">
        <v>121</v>
      </c>
      <c r="K140" s="18">
        <f t="shared" si="53"/>
        <v>0</v>
      </c>
      <c r="L140" s="40"/>
      <c r="M140" s="41">
        <f t="shared" si="52"/>
        <v>0</v>
      </c>
    </row>
    <row r="141" spans="1:13" s="52" customFormat="1" ht="291" customHeight="1" x14ac:dyDescent="0.25">
      <c r="A141" s="200"/>
      <c r="B141" s="187"/>
      <c r="C141" s="184"/>
      <c r="D141" s="184"/>
      <c r="E141" s="184"/>
      <c r="F141" s="183"/>
      <c r="G141" s="184"/>
      <c r="H141" s="183"/>
      <c r="I141" s="184"/>
      <c r="J141" s="168"/>
      <c r="K141" s="18">
        <f t="shared" si="53"/>
        <v>0</v>
      </c>
      <c r="L141" s="40"/>
      <c r="M141" s="41">
        <f t="shared" si="52"/>
        <v>0</v>
      </c>
    </row>
    <row r="142" spans="1:13" s="43" customFormat="1" ht="114.75" customHeight="1" x14ac:dyDescent="0.25">
      <c r="A142" s="200"/>
      <c r="B142" s="99" t="s">
        <v>4</v>
      </c>
      <c r="C142" s="36">
        <v>18110.400000000001</v>
      </c>
      <c r="D142" s="36">
        <v>18110.400000000001</v>
      </c>
      <c r="E142" s="36">
        <v>0</v>
      </c>
      <c r="F142" s="38">
        <f>E142/D142</f>
        <v>0</v>
      </c>
      <c r="G142" s="36">
        <v>0</v>
      </c>
      <c r="H142" s="38">
        <f>G142/D142</f>
        <v>0</v>
      </c>
      <c r="I142" s="36">
        <v>18110.400000000001</v>
      </c>
      <c r="J142" s="168"/>
      <c r="K142" s="18">
        <f t="shared" si="53"/>
        <v>0</v>
      </c>
      <c r="L142" s="40"/>
      <c r="M142" s="41">
        <f t="shared" si="52"/>
        <v>0</v>
      </c>
    </row>
    <row r="143" spans="1:13" s="56" customFormat="1" ht="87" customHeight="1" x14ac:dyDescent="0.25">
      <c r="A143" s="200"/>
      <c r="B143" s="100" t="s">
        <v>16</v>
      </c>
      <c r="C143" s="36">
        <v>71322.399999999994</v>
      </c>
      <c r="D143" s="36">
        <v>71322.399999999994</v>
      </c>
      <c r="E143" s="36">
        <v>0</v>
      </c>
      <c r="F143" s="38">
        <f>E143/D143</f>
        <v>0</v>
      </c>
      <c r="G143" s="36">
        <v>0</v>
      </c>
      <c r="H143" s="38">
        <f>G143/D143</f>
        <v>0</v>
      </c>
      <c r="I143" s="36">
        <v>71322.399999999994</v>
      </c>
      <c r="J143" s="168"/>
      <c r="K143" s="18">
        <f t="shared" si="53"/>
        <v>0</v>
      </c>
      <c r="L143" s="45"/>
      <c r="M143" s="41">
        <f t="shared" si="52"/>
        <v>0</v>
      </c>
    </row>
    <row r="144" spans="1:13" s="43" customFormat="1" ht="95.25" customHeight="1" x14ac:dyDescent="0.25">
      <c r="A144" s="200"/>
      <c r="B144" s="99" t="s">
        <v>11</v>
      </c>
      <c r="C144" s="96">
        <v>14624.89</v>
      </c>
      <c r="D144" s="96">
        <v>15025.79</v>
      </c>
      <c r="E144" s="96">
        <f>G144</f>
        <v>214.87</v>
      </c>
      <c r="F144" s="97">
        <f>E144/D144</f>
        <v>1.43E-2</v>
      </c>
      <c r="G144" s="96">
        <v>214.87</v>
      </c>
      <c r="H144" s="97">
        <f>G144/D144</f>
        <v>1.43E-2</v>
      </c>
      <c r="I144" s="96">
        <v>15025.79</v>
      </c>
      <c r="J144" s="168"/>
      <c r="K144" s="18">
        <f t="shared" si="53"/>
        <v>0</v>
      </c>
      <c r="L144" s="40"/>
      <c r="M144" s="41">
        <f t="shared" si="52"/>
        <v>0</v>
      </c>
    </row>
    <row r="145" spans="1:13" s="43" customFormat="1" ht="96" customHeight="1" x14ac:dyDescent="0.25">
      <c r="A145" s="200"/>
      <c r="B145" s="99" t="s">
        <v>13</v>
      </c>
      <c r="C145" s="36"/>
      <c r="D145" s="36"/>
      <c r="E145" s="114"/>
      <c r="F145" s="38"/>
      <c r="G145" s="114"/>
      <c r="H145" s="38"/>
      <c r="I145" s="22"/>
      <c r="J145" s="168"/>
      <c r="K145" s="18">
        <f t="shared" si="53"/>
        <v>0</v>
      </c>
      <c r="L145" s="40"/>
      <c r="M145" s="41">
        <f t="shared" si="52"/>
        <v>0</v>
      </c>
    </row>
    <row r="146" spans="1:13" s="43" customFormat="1" ht="37.5" customHeight="1" x14ac:dyDescent="0.25">
      <c r="A146" s="200"/>
      <c r="B146" s="99" t="s">
        <v>5</v>
      </c>
      <c r="C146" s="36">
        <v>133921.96</v>
      </c>
      <c r="D146" s="36">
        <v>133921.96</v>
      </c>
      <c r="E146" s="36">
        <v>0</v>
      </c>
      <c r="F146" s="38">
        <f t="shared" ref="F146:F162" si="55">E146/D146</f>
        <v>0</v>
      </c>
      <c r="G146" s="36">
        <v>0</v>
      </c>
      <c r="H146" s="38">
        <f t="shared" ref="H146:H152" si="56">G146/D146</f>
        <v>0</v>
      </c>
      <c r="I146" s="36">
        <v>133921.96</v>
      </c>
      <c r="J146" s="168"/>
      <c r="K146" s="18">
        <f t="shared" si="53"/>
        <v>0</v>
      </c>
      <c r="L146" s="40"/>
      <c r="M146" s="41">
        <f t="shared" si="52"/>
        <v>0</v>
      </c>
    </row>
    <row r="147" spans="1:13" s="52" customFormat="1" ht="409.5" customHeight="1" x14ac:dyDescent="0.25">
      <c r="A147" s="188" t="s">
        <v>21</v>
      </c>
      <c r="B147" s="187" t="s">
        <v>106</v>
      </c>
      <c r="C147" s="186">
        <f>C149+C150+C151+C152+C153</f>
        <v>32876.800000000003</v>
      </c>
      <c r="D147" s="186">
        <f>D149+D150+D151+D152+D153</f>
        <v>32599.67</v>
      </c>
      <c r="E147" s="186">
        <f>E149+E150+E151+E152+E153</f>
        <v>14700.93</v>
      </c>
      <c r="F147" s="185">
        <f t="shared" si="55"/>
        <v>0.45100000000000001</v>
      </c>
      <c r="G147" s="184">
        <f>G149+G150+G151+G152+G153</f>
        <v>14602.82</v>
      </c>
      <c r="H147" s="185">
        <f t="shared" si="56"/>
        <v>0.44790000000000002</v>
      </c>
      <c r="I147" s="186">
        <f>I149+I150+I151+I152+I153</f>
        <v>32599.67</v>
      </c>
      <c r="J147" s="167" t="s">
        <v>122</v>
      </c>
      <c r="K147" s="18">
        <f t="shared" si="53"/>
        <v>0</v>
      </c>
      <c r="L147" s="40"/>
      <c r="M147" s="41">
        <f t="shared" si="52"/>
        <v>0</v>
      </c>
    </row>
    <row r="148" spans="1:13" s="52" customFormat="1" ht="223.5" customHeight="1" x14ac:dyDescent="0.25">
      <c r="A148" s="189"/>
      <c r="B148" s="187"/>
      <c r="C148" s="186"/>
      <c r="D148" s="186"/>
      <c r="E148" s="186"/>
      <c r="F148" s="185"/>
      <c r="G148" s="184"/>
      <c r="H148" s="185"/>
      <c r="I148" s="186"/>
      <c r="J148" s="168"/>
      <c r="K148" s="18">
        <f t="shared" si="53"/>
        <v>0</v>
      </c>
      <c r="L148" s="40"/>
      <c r="M148" s="41">
        <f t="shared" si="52"/>
        <v>0</v>
      </c>
    </row>
    <row r="149" spans="1:13" s="43" customFormat="1" x14ac:dyDescent="0.25">
      <c r="A149" s="130"/>
      <c r="B149" s="99" t="s">
        <v>4</v>
      </c>
      <c r="C149" s="96">
        <v>446.3</v>
      </c>
      <c r="D149" s="96">
        <v>446.3</v>
      </c>
      <c r="E149" s="96"/>
      <c r="F149" s="97">
        <f t="shared" si="55"/>
        <v>0</v>
      </c>
      <c r="G149" s="36"/>
      <c r="H149" s="97">
        <f t="shared" si="56"/>
        <v>0</v>
      </c>
      <c r="I149" s="96">
        <v>446.3</v>
      </c>
      <c r="J149" s="168"/>
      <c r="K149" s="18">
        <f t="shared" si="53"/>
        <v>0</v>
      </c>
      <c r="L149" s="40"/>
      <c r="M149" s="41">
        <f t="shared" si="52"/>
        <v>0</v>
      </c>
    </row>
    <row r="150" spans="1:13" s="43" customFormat="1" x14ac:dyDescent="0.25">
      <c r="A150" s="130"/>
      <c r="B150" s="99" t="s">
        <v>16</v>
      </c>
      <c r="C150" s="96">
        <v>21104.9</v>
      </c>
      <c r="D150" s="96">
        <v>21104.9</v>
      </c>
      <c r="E150" s="96">
        <v>7863.98</v>
      </c>
      <c r="F150" s="97">
        <f t="shared" si="55"/>
        <v>0.37259999999999999</v>
      </c>
      <c r="G150" s="36">
        <v>7765.87</v>
      </c>
      <c r="H150" s="97">
        <f t="shared" si="56"/>
        <v>0.36799999999999999</v>
      </c>
      <c r="I150" s="96">
        <f>9518+11480.2+106.7</f>
        <v>21104.9</v>
      </c>
      <c r="J150" s="168"/>
      <c r="K150" s="18">
        <f t="shared" si="53"/>
        <v>0</v>
      </c>
      <c r="L150" s="40"/>
      <c r="M150" s="41">
        <f t="shared" si="52"/>
        <v>0</v>
      </c>
    </row>
    <row r="151" spans="1:13" s="43" customFormat="1" x14ac:dyDescent="0.25">
      <c r="A151" s="130"/>
      <c r="B151" s="99" t="s">
        <v>11</v>
      </c>
      <c r="C151" s="96">
        <v>6069.57</v>
      </c>
      <c r="D151" s="96">
        <v>5792.45</v>
      </c>
      <c r="E151" s="96">
        <f>G151</f>
        <v>1602.95</v>
      </c>
      <c r="F151" s="97">
        <f t="shared" si="55"/>
        <v>0.2767</v>
      </c>
      <c r="G151" s="96">
        <v>1602.95</v>
      </c>
      <c r="H151" s="97">
        <f t="shared" si="56"/>
        <v>0.2767</v>
      </c>
      <c r="I151" s="96">
        <f>5685.75+106.7</f>
        <v>5792.45</v>
      </c>
      <c r="J151" s="168"/>
      <c r="K151" s="18">
        <f t="shared" si="53"/>
        <v>0</v>
      </c>
      <c r="L151" s="40"/>
      <c r="M151" s="41">
        <f t="shared" si="52"/>
        <v>0</v>
      </c>
    </row>
    <row r="152" spans="1:13" s="43" customFormat="1" x14ac:dyDescent="0.25">
      <c r="A152" s="130"/>
      <c r="B152" s="99" t="s">
        <v>13</v>
      </c>
      <c r="C152" s="96">
        <v>5256.03</v>
      </c>
      <c r="D152" s="96">
        <v>5256.02</v>
      </c>
      <c r="E152" s="96">
        <f>G152</f>
        <v>5234</v>
      </c>
      <c r="F152" s="97">
        <f t="shared" si="55"/>
        <v>0.99580000000000002</v>
      </c>
      <c r="G152" s="96">
        <v>5234</v>
      </c>
      <c r="H152" s="97">
        <f t="shared" si="56"/>
        <v>0.99580000000000002</v>
      </c>
      <c r="I152" s="96">
        <v>5256.02</v>
      </c>
      <c r="J152" s="168"/>
      <c r="K152" s="18">
        <f t="shared" si="53"/>
        <v>0</v>
      </c>
      <c r="L152" s="40"/>
      <c r="M152" s="41">
        <f t="shared" si="52"/>
        <v>0</v>
      </c>
    </row>
    <row r="153" spans="1:13" s="43" customFormat="1" x14ac:dyDescent="0.25">
      <c r="A153" s="130"/>
      <c r="B153" s="99" t="s">
        <v>5</v>
      </c>
      <c r="C153" s="96"/>
      <c r="D153" s="96"/>
      <c r="E153" s="96"/>
      <c r="F153" s="97"/>
      <c r="G153" s="36"/>
      <c r="H153" s="97"/>
      <c r="I153" s="96"/>
      <c r="J153" s="168"/>
      <c r="K153" s="18">
        <f t="shared" si="53"/>
        <v>0</v>
      </c>
      <c r="L153" s="40"/>
      <c r="M153" s="41">
        <f t="shared" si="52"/>
        <v>0</v>
      </c>
    </row>
    <row r="154" spans="1:13" s="34" customFormat="1" ht="88.5" customHeight="1" x14ac:dyDescent="0.25">
      <c r="A154" s="130" t="s">
        <v>22</v>
      </c>
      <c r="B154" s="132" t="s">
        <v>72</v>
      </c>
      <c r="C154" s="104"/>
      <c r="D154" s="104"/>
      <c r="E154" s="104"/>
      <c r="F154" s="97"/>
      <c r="G154" s="129"/>
      <c r="H154" s="103"/>
      <c r="I154" s="137"/>
      <c r="J154" s="201" t="s">
        <v>36</v>
      </c>
      <c r="K154" s="18">
        <f t="shared" si="53"/>
        <v>0</v>
      </c>
      <c r="L154" s="66"/>
      <c r="M154" s="67">
        <f t="shared" si="52"/>
        <v>0</v>
      </c>
    </row>
    <row r="155" spans="1:13" s="34" customFormat="1" x14ac:dyDescent="0.25">
      <c r="A155" s="130"/>
      <c r="B155" s="99" t="s">
        <v>4</v>
      </c>
      <c r="C155" s="104"/>
      <c r="D155" s="104"/>
      <c r="E155" s="104"/>
      <c r="F155" s="97"/>
      <c r="G155" s="129"/>
      <c r="H155" s="103"/>
      <c r="I155" s="137"/>
      <c r="J155" s="201"/>
      <c r="K155" s="18">
        <f t="shared" si="53"/>
        <v>0</v>
      </c>
      <c r="L155" s="66"/>
      <c r="M155" s="67">
        <f t="shared" si="52"/>
        <v>0</v>
      </c>
    </row>
    <row r="156" spans="1:13" s="34" customFormat="1" x14ac:dyDescent="0.25">
      <c r="A156" s="130"/>
      <c r="B156" s="99" t="s">
        <v>16</v>
      </c>
      <c r="C156" s="104"/>
      <c r="D156" s="104"/>
      <c r="E156" s="104"/>
      <c r="F156" s="97"/>
      <c r="G156" s="129"/>
      <c r="H156" s="103"/>
      <c r="I156" s="137"/>
      <c r="J156" s="201"/>
      <c r="K156" s="18">
        <f t="shared" si="53"/>
        <v>0</v>
      </c>
      <c r="L156" s="66"/>
      <c r="M156" s="67">
        <f t="shared" si="52"/>
        <v>0</v>
      </c>
    </row>
    <row r="157" spans="1:13" s="34" customFormat="1" x14ac:dyDescent="0.25">
      <c r="A157" s="130"/>
      <c r="B157" s="99" t="s">
        <v>11</v>
      </c>
      <c r="C157" s="104"/>
      <c r="D157" s="104"/>
      <c r="E157" s="104"/>
      <c r="F157" s="97"/>
      <c r="G157" s="129"/>
      <c r="H157" s="103"/>
      <c r="I157" s="137"/>
      <c r="J157" s="201"/>
      <c r="K157" s="18">
        <f t="shared" si="53"/>
        <v>0</v>
      </c>
      <c r="L157" s="66"/>
      <c r="M157" s="67">
        <f t="shared" si="52"/>
        <v>0</v>
      </c>
    </row>
    <row r="158" spans="1:13" s="34" customFormat="1" x14ac:dyDescent="0.25">
      <c r="A158" s="130"/>
      <c r="B158" s="99" t="s">
        <v>13</v>
      </c>
      <c r="C158" s="104"/>
      <c r="D158" s="104"/>
      <c r="E158" s="104"/>
      <c r="F158" s="97"/>
      <c r="G158" s="129"/>
      <c r="H158" s="103"/>
      <c r="I158" s="137"/>
      <c r="J158" s="201"/>
      <c r="K158" s="18">
        <f t="shared" si="53"/>
        <v>0</v>
      </c>
      <c r="L158" s="66"/>
      <c r="M158" s="67">
        <f t="shared" si="52"/>
        <v>0</v>
      </c>
    </row>
    <row r="159" spans="1:13" s="34" customFormat="1" x14ac:dyDescent="0.25">
      <c r="A159" s="130"/>
      <c r="B159" s="99" t="s">
        <v>5</v>
      </c>
      <c r="C159" s="104"/>
      <c r="D159" s="104"/>
      <c r="E159" s="104"/>
      <c r="F159" s="97"/>
      <c r="G159" s="129"/>
      <c r="H159" s="103"/>
      <c r="I159" s="137"/>
      <c r="J159" s="201"/>
      <c r="K159" s="18">
        <f t="shared" si="53"/>
        <v>0</v>
      </c>
      <c r="L159" s="66"/>
      <c r="M159" s="67">
        <f t="shared" si="52"/>
        <v>0</v>
      </c>
    </row>
    <row r="160" spans="1:13" s="53" customFormat="1" ht="132.75" customHeight="1" x14ac:dyDescent="0.25">
      <c r="A160" s="107" t="s">
        <v>23</v>
      </c>
      <c r="B160" s="37" t="s">
        <v>82</v>
      </c>
      <c r="C160" s="102">
        <f>SUM(C161:C165)</f>
        <v>252.2</v>
      </c>
      <c r="D160" s="102">
        <f t="shared" ref="D160:I160" si="57">SUM(D161:D165)</f>
        <v>252.2</v>
      </c>
      <c r="E160" s="102">
        <f t="shared" si="57"/>
        <v>0</v>
      </c>
      <c r="F160" s="97">
        <f t="shared" si="55"/>
        <v>0</v>
      </c>
      <c r="G160" s="102">
        <f t="shared" si="57"/>
        <v>0</v>
      </c>
      <c r="H160" s="101">
        <f>G160/D160*100</f>
        <v>0</v>
      </c>
      <c r="I160" s="129">
        <f t="shared" si="57"/>
        <v>252.2</v>
      </c>
      <c r="J160" s="201" t="s">
        <v>95</v>
      </c>
      <c r="K160" s="18">
        <f t="shared" si="53"/>
        <v>0</v>
      </c>
      <c r="L160" s="40"/>
      <c r="M160" s="41">
        <f t="shared" si="52"/>
        <v>0</v>
      </c>
    </row>
    <row r="161" spans="1:13" s="53" customFormat="1" x14ac:dyDescent="0.25">
      <c r="A161" s="107"/>
      <c r="B161" s="100" t="s">
        <v>4</v>
      </c>
      <c r="C161" s="36"/>
      <c r="D161" s="36"/>
      <c r="E161" s="36"/>
      <c r="F161" s="97"/>
      <c r="G161" s="36"/>
      <c r="H161" s="38"/>
      <c r="I161" s="36"/>
      <c r="J161" s="201"/>
      <c r="K161" s="18">
        <f t="shared" si="53"/>
        <v>0</v>
      </c>
      <c r="L161" s="40"/>
      <c r="M161" s="41">
        <f t="shared" si="52"/>
        <v>0</v>
      </c>
    </row>
    <row r="162" spans="1:13" s="53" customFormat="1" x14ac:dyDescent="0.25">
      <c r="A162" s="107"/>
      <c r="B162" s="100" t="s">
        <v>16</v>
      </c>
      <c r="C162" s="36">
        <v>252.2</v>
      </c>
      <c r="D162" s="36">
        <v>252.2</v>
      </c>
      <c r="E162" s="36">
        <v>0</v>
      </c>
      <c r="F162" s="97">
        <f t="shared" si="55"/>
        <v>0</v>
      </c>
      <c r="G162" s="36">
        <v>0</v>
      </c>
      <c r="H162" s="38">
        <f>G162/D162*100</f>
        <v>0</v>
      </c>
      <c r="I162" s="36">
        <v>252.2</v>
      </c>
      <c r="J162" s="201"/>
      <c r="K162" s="18">
        <f t="shared" si="53"/>
        <v>0</v>
      </c>
      <c r="L162" s="40"/>
      <c r="M162" s="41">
        <f t="shared" si="52"/>
        <v>0</v>
      </c>
    </row>
    <row r="163" spans="1:13" s="53" customFormat="1" x14ac:dyDescent="0.25">
      <c r="A163" s="107"/>
      <c r="B163" s="100" t="s">
        <v>11</v>
      </c>
      <c r="C163" s="36"/>
      <c r="D163" s="36"/>
      <c r="E163" s="36"/>
      <c r="F163" s="38"/>
      <c r="G163" s="36"/>
      <c r="H163" s="38"/>
      <c r="I163" s="22"/>
      <c r="J163" s="201"/>
      <c r="K163" s="18">
        <f t="shared" si="53"/>
        <v>0</v>
      </c>
      <c r="L163" s="40"/>
      <c r="M163" s="41">
        <f t="shared" si="52"/>
        <v>0</v>
      </c>
    </row>
    <row r="164" spans="1:13" s="53" customFormat="1" x14ac:dyDescent="0.25">
      <c r="A164" s="107"/>
      <c r="B164" s="100" t="s">
        <v>13</v>
      </c>
      <c r="C164" s="36"/>
      <c r="D164" s="36"/>
      <c r="E164" s="36"/>
      <c r="F164" s="38"/>
      <c r="G164" s="36"/>
      <c r="H164" s="38"/>
      <c r="I164" s="22"/>
      <c r="J164" s="201"/>
      <c r="K164" s="18">
        <f t="shared" si="53"/>
        <v>0</v>
      </c>
      <c r="L164" s="40"/>
      <c r="M164" s="41">
        <f t="shared" si="52"/>
        <v>0</v>
      </c>
    </row>
    <row r="165" spans="1:13" s="53" customFormat="1" x14ac:dyDescent="0.25">
      <c r="A165" s="107"/>
      <c r="B165" s="100" t="s">
        <v>5</v>
      </c>
      <c r="C165" s="36"/>
      <c r="D165" s="36"/>
      <c r="E165" s="36"/>
      <c r="F165" s="38"/>
      <c r="G165" s="36"/>
      <c r="H165" s="38"/>
      <c r="I165" s="22"/>
      <c r="J165" s="201"/>
      <c r="K165" s="18">
        <f t="shared" si="53"/>
        <v>0</v>
      </c>
      <c r="L165" s="40"/>
      <c r="M165" s="41">
        <f t="shared" si="52"/>
        <v>0</v>
      </c>
    </row>
    <row r="166" spans="1:13" s="57" customFormat="1" ht="150.75" customHeight="1" x14ac:dyDescent="0.25">
      <c r="A166" s="130" t="s">
        <v>24</v>
      </c>
      <c r="B166" s="37" t="s">
        <v>107</v>
      </c>
      <c r="C166" s="104">
        <f>C168+C167+C169+C170+C171</f>
        <v>235712.5</v>
      </c>
      <c r="D166" s="104">
        <f>D168+D167+D169+D170+D171</f>
        <v>240755.92</v>
      </c>
      <c r="E166" s="104">
        <f t="shared" ref="E166" si="58">E168+E167+E169+E170+E171</f>
        <v>56547.98</v>
      </c>
      <c r="F166" s="103">
        <f>E166/D166</f>
        <v>0.2349</v>
      </c>
      <c r="G166" s="129">
        <f>G168+G167+G169+G170+G171</f>
        <v>56547.98</v>
      </c>
      <c r="H166" s="103">
        <f t="shared" ref="H166" si="59">G166/D166</f>
        <v>0.2349</v>
      </c>
      <c r="I166" s="104">
        <f>I168+I167+I169+I170+I171</f>
        <v>240755.92</v>
      </c>
      <c r="J166" s="202" t="s">
        <v>115</v>
      </c>
      <c r="K166" s="18">
        <f t="shared" si="53"/>
        <v>0</v>
      </c>
      <c r="L166" s="40"/>
      <c r="M166" s="41">
        <f t="shared" si="52"/>
        <v>0</v>
      </c>
    </row>
    <row r="167" spans="1:13" s="43" customFormat="1" ht="62.25" customHeight="1" x14ac:dyDescent="0.25">
      <c r="A167" s="130"/>
      <c r="B167" s="99" t="s">
        <v>4</v>
      </c>
      <c r="C167" s="96"/>
      <c r="D167" s="96"/>
      <c r="E167" s="96"/>
      <c r="F167" s="97"/>
      <c r="G167" s="36"/>
      <c r="H167" s="97"/>
      <c r="I167" s="96"/>
      <c r="J167" s="202"/>
      <c r="K167" s="18">
        <f t="shared" si="53"/>
        <v>0</v>
      </c>
      <c r="L167" s="40"/>
      <c r="M167" s="41">
        <f t="shared" ref="M167:M189" si="60">D167-I167</f>
        <v>0</v>
      </c>
    </row>
    <row r="168" spans="1:13" s="43" customFormat="1" ht="62.25" customHeight="1" x14ac:dyDescent="0.25">
      <c r="A168" s="130"/>
      <c r="B168" s="99" t="s">
        <v>16</v>
      </c>
      <c r="C168" s="96">
        <v>224499.20000000001</v>
      </c>
      <c r="D168" s="96">
        <v>224499.20000000001</v>
      </c>
      <c r="E168" s="96">
        <v>52511.839999999997</v>
      </c>
      <c r="F168" s="97">
        <f>E168/D168</f>
        <v>0.2339</v>
      </c>
      <c r="G168" s="36">
        <v>52511.839999999997</v>
      </c>
      <c r="H168" s="97">
        <f>G168/D168</f>
        <v>0.2339</v>
      </c>
      <c r="I168" s="96">
        <v>224499.20000000001</v>
      </c>
      <c r="J168" s="202"/>
      <c r="K168" s="18">
        <f t="shared" si="53"/>
        <v>0</v>
      </c>
      <c r="L168" s="40"/>
      <c r="M168" s="41">
        <f t="shared" si="60"/>
        <v>0</v>
      </c>
    </row>
    <row r="169" spans="1:13" s="43" customFormat="1" ht="62.25" customHeight="1" x14ac:dyDescent="0.25">
      <c r="A169" s="130"/>
      <c r="B169" s="99" t="s">
        <v>11</v>
      </c>
      <c r="C169" s="96">
        <f>11213.3-C170</f>
        <v>11175.2</v>
      </c>
      <c r="D169" s="96">
        <v>12237.34</v>
      </c>
      <c r="E169" s="36">
        <f>G169</f>
        <v>4036.14</v>
      </c>
      <c r="F169" s="38">
        <f>E169/D169</f>
        <v>0.32979999999999998</v>
      </c>
      <c r="G169" s="36">
        <v>4036.14</v>
      </c>
      <c r="H169" s="97">
        <f>G169/D169</f>
        <v>0.32979999999999998</v>
      </c>
      <c r="I169" s="96">
        <v>12237.34</v>
      </c>
      <c r="J169" s="202"/>
      <c r="K169" s="18">
        <f t="shared" si="53"/>
        <v>0</v>
      </c>
      <c r="L169" s="40"/>
      <c r="M169" s="41">
        <f t="shared" si="60"/>
        <v>0</v>
      </c>
    </row>
    <row r="170" spans="1:13" s="43" customFormat="1" ht="62.25" customHeight="1" x14ac:dyDescent="0.25">
      <c r="A170" s="130"/>
      <c r="B170" s="99" t="s">
        <v>13</v>
      </c>
      <c r="C170" s="96">
        <v>38.1</v>
      </c>
      <c r="D170" s="96">
        <v>4019.38</v>
      </c>
      <c r="E170" s="96">
        <f>G170</f>
        <v>0</v>
      </c>
      <c r="F170" s="97"/>
      <c r="G170" s="36"/>
      <c r="H170" s="97"/>
      <c r="I170" s="96">
        <f>D170</f>
        <v>4019.38</v>
      </c>
      <c r="J170" s="202"/>
      <c r="K170" s="18">
        <f t="shared" si="53"/>
        <v>0</v>
      </c>
      <c r="L170" s="40"/>
      <c r="M170" s="41">
        <f t="shared" si="60"/>
        <v>0</v>
      </c>
    </row>
    <row r="171" spans="1:13" s="43" customFormat="1" ht="62.25" customHeight="1" x14ac:dyDescent="0.25">
      <c r="A171" s="130"/>
      <c r="B171" s="99" t="s">
        <v>5</v>
      </c>
      <c r="C171" s="96"/>
      <c r="D171" s="96"/>
      <c r="E171" s="96"/>
      <c r="F171" s="97"/>
      <c r="G171" s="36"/>
      <c r="H171" s="97"/>
      <c r="I171" s="96"/>
      <c r="J171" s="202"/>
      <c r="K171" s="18">
        <f t="shared" si="53"/>
        <v>0</v>
      </c>
      <c r="L171" s="40"/>
      <c r="M171" s="41">
        <f t="shared" si="60"/>
        <v>0</v>
      </c>
    </row>
    <row r="172" spans="1:13" s="35" customFormat="1" ht="63.75" customHeight="1" x14ac:dyDescent="0.25">
      <c r="A172" s="130" t="s">
        <v>25</v>
      </c>
      <c r="B172" s="132" t="s">
        <v>73</v>
      </c>
      <c r="C172" s="104"/>
      <c r="D172" s="104"/>
      <c r="E172" s="136"/>
      <c r="F172" s="103"/>
      <c r="G172" s="129"/>
      <c r="H172" s="103"/>
      <c r="I172" s="137"/>
      <c r="J172" s="90" t="s">
        <v>36</v>
      </c>
      <c r="K172" s="18">
        <f t="shared" si="53"/>
        <v>0</v>
      </c>
      <c r="L172" s="66"/>
      <c r="M172" s="67">
        <f t="shared" si="60"/>
        <v>0</v>
      </c>
    </row>
    <row r="173" spans="1:13" s="44" customFormat="1" ht="128.25" customHeight="1" x14ac:dyDescent="0.4">
      <c r="A173" s="107" t="s">
        <v>26</v>
      </c>
      <c r="B173" s="105" t="s">
        <v>68</v>
      </c>
      <c r="C173" s="102">
        <f>SUM(C174:C178)</f>
        <v>421455</v>
      </c>
      <c r="D173" s="102">
        <f t="shared" ref="D173:G173" si="61">SUM(D174:D178)</f>
        <v>421455</v>
      </c>
      <c r="E173" s="102">
        <f t="shared" si="61"/>
        <v>173841.14</v>
      </c>
      <c r="F173" s="101">
        <f>E173/D173</f>
        <v>0.41249999999999998</v>
      </c>
      <c r="G173" s="102">
        <f t="shared" si="61"/>
        <v>173841.14</v>
      </c>
      <c r="H173" s="101">
        <f>G173/D173</f>
        <v>0.41249999999999998</v>
      </c>
      <c r="I173" s="102">
        <f>SUM(I174:I178)</f>
        <v>421455</v>
      </c>
      <c r="J173" s="167" t="s">
        <v>123</v>
      </c>
      <c r="K173" s="18">
        <f t="shared" si="53"/>
        <v>0</v>
      </c>
      <c r="L173" s="40"/>
      <c r="M173" s="41">
        <f t="shared" si="60"/>
        <v>0</v>
      </c>
    </row>
    <row r="174" spans="1:13" s="44" customFormat="1" x14ac:dyDescent="0.4">
      <c r="A174" s="107"/>
      <c r="B174" s="99" t="s">
        <v>4</v>
      </c>
      <c r="C174" s="36"/>
      <c r="D174" s="36"/>
      <c r="E174" s="36"/>
      <c r="F174" s="38"/>
      <c r="G174" s="36"/>
      <c r="H174" s="38"/>
      <c r="I174" s="36"/>
      <c r="J174" s="168"/>
      <c r="K174" s="18">
        <f t="shared" si="53"/>
        <v>0</v>
      </c>
      <c r="L174" s="40"/>
      <c r="M174" s="41">
        <f t="shared" si="60"/>
        <v>0</v>
      </c>
    </row>
    <row r="175" spans="1:13" s="47" customFormat="1" x14ac:dyDescent="0.4">
      <c r="A175" s="39"/>
      <c r="B175" s="100" t="s">
        <v>16</v>
      </c>
      <c r="C175" s="36">
        <v>400380.6</v>
      </c>
      <c r="D175" s="36">
        <v>400380.6</v>
      </c>
      <c r="E175" s="36">
        <v>163705.74</v>
      </c>
      <c r="F175" s="38">
        <f>E175/D175</f>
        <v>0.40889999999999999</v>
      </c>
      <c r="G175" s="36">
        <v>163705.74</v>
      </c>
      <c r="H175" s="38">
        <f>G175/D175</f>
        <v>0.40889999999999999</v>
      </c>
      <c r="I175" s="36">
        <f>D175</f>
        <v>400380.6</v>
      </c>
      <c r="J175" s="168"/>
      <c r="K175" s="18">
        <f t="shared" si="53"/>
        <v>0</v>
      </c>
      <c r="L175" s="45"/>
      <c r="M175" s="41">
        <f t="shared" si="60"/>
        <v>0</v>
      </c>
    </row>
    <row r="176" spans="1:13" s="47" customFormat="1" ht="111.75" customHeight="1" x14ac:dyDescent="0.4">
      <c r="A176" s="39"/>
      <c r="B176" s="100" t="s">
        <v>11</v>
      </c>
      <c r="C176" s="36">
        <v>21074.400000000001</v>
      </c>
      <c r="D176" s="36">
        <v>21074.400000000001</v>
      </c>
      <c r="E176" s="36">
        <f>G176</f>
        <v>10135.4</v>
      </c>
      <c r="F176" s="38">
        <f>E176/D176</f>
        <v>0.48089999999999999</v>
      </c>
      <c r="G176" s="36">
        <v>10135.4</v>
      </c>
      <c r="H176" s="38">
        <f>G176/D176</f>
        <v>0.48089999999999999</v>
      </c>
      <c r="I176" s="36">
        <f>D176</f>
        <v>21074.400000000001</v>
      </c>
      <c r="J176" s="168"/>
      <c r="K176" s="18">
        <f t="shared" si="53"/>
        <v>0</v>
      </c>
      <c r="L176" s="45"/>
      <c r="M176" s="41">
        <f t="shared" si="60"/>
        <v>0</v>
      </c>
    </row>
    <row r="177" spans="1:13" s="44" customFormat="1" ht="108.75" customHeight="1" x14ac:dyDescent="0.4">
      <c r="A177" s="107"/>
      <c r="B177" s="99" t="s">
        <v>13</v>
      </c>
      <c r="C177" s="36">
        <v>0</v>
      </c>
      <c r="D177" s="36">
        <v>0</v>
      </c>
      <c r="E177" s="36">
        <v>0</v>
      </c>
      <c r="F177" s="38"/>
      <c r="G177" s="36"/>
      <c r="H177" s="38"/>
      <c r="I177" s="22">
        <v>0</v>
      </c>
      <c r="J177" s="168"/>
      <c r="K177" s="18">
        <f t="shared" si="53"/>
        <v>0</v>
      </c>
      <c r="L177" s="40"/>
      <c r="M177" s="41">
        <f t="shared" si="60"/>
        <v>0</v>
      </c>
    </row>
    <row r="178" spans="1:13" s="44" customFormat="1" ht="56.25" customHeight="1" x14ac:dyDescent="0.4">
      <c r="A178" s="107"/>
      <c r="B178" s="99" t="s">
        <v>5</v>
      </c>
      <c r="C178" s="96"/>
      <c r="D178" s="96"/>
      <c r="E178" s="96"/>
      <c r="F178" s="97"/>
      <c r="G178" s="36"/>
      <c r="H178" s="97"/>
      <c r="I178" s="21"/>
      <c r="J178" s="168"/>
      <c r="K178" s="18">
        <f t="shared" si="53"/>
        <v>0</v>
      </c>
      <c r="L178" s="40"/>
      <c r="M178" s="41">
        <f t="shared" si="60"/>
        <v>0</v>
      </c>
    </row>
    <row r="179" spans="1:13" s="156" customFormat="1" ht="75.75" customHeight="1" x14ac:dyDescent="0.25">
      <c r="A179" s="130" t="s">
        <v>27</v>
      </c>
      <c r="B179" s="132" t="s">
        <v>74</v>
      </c>
      <c r="C179" s="104"/>
      <c r="D179" s="104"/>
      <c r="E179" s="136"/>
      <c r="F179" s="103"/>
      <c r="G179" s="129"/>
      <c r="H179" s="103"/>
      <c r="I179" s="137"/>
      <c r="J179" s="90" t="s">
        <v>36</v>
      </c>
      <c r="K179" s="18">
        <f t="shared" si="53"/>
        <v>0</v>
      </c>
      <c r="L179" s="66"/>
      <c r="M179" s="67">
        <f t="shared" si="60"/>
        <v>0</v>
      </c>
    </row>
    <row r="180" spans="1:13" s="91" customFormat="1" ht="101.25" x14ac:dyDescent="0.25">
      <c r="A180" s="39" t="s">
        <v>30</v>
      </c>
      <c r="B180" s="37" t="s">
        <v>108</v>
      </c>
      <c r="C180" s="129">
        <f>C181+C182+C183</f>
        <v>0</v>
      </c>
      <c r="D180" s="129">
        <f t="shared" ref="D180:E180" si="62">D181+D182+D183</f>
        <v>0</v>
      </c>
      <c r="E180" s="129">
        <f t="shared" si="62"/>
        <v>0</v>
      </c>
      <c r="F180" s="131"/>
      <c r="G180" s="129">
        <f>G181+G182+G183</f>
        <v>0</v>
      </c>
      <c r="H180" s="131"/>
      <c r="I180" s="129">
        <f>I181+I182+I183</f>
        <v>0</v>
      </c>
      <c r="J180" s="171" t="s">
        <v>36</v>
      </c>
      <c r="K180" s="18">
        <f t="shared" si="53"/>
        <v>0</v>
      </c>
      <c r="L180" s="60"/>
      <c r="M180" s="61">
        <f t="shared" si="60"/>
        <v>0</v>
      </c>
    </row>
    <row r="181" spans="1:13" s="92" customFormat="1" x14ac:dyDescent="0.25">
      <c r="A181" s="157"/>
      <c r="B181" s="100" t="s">
        <v>4</v>
      </c>
      <c r="C181" s="36"/>
      <c r="D181" s="36"/>
      <c r="E181" s="36"/>
      <c r="F181" s="38"/>
      <c r="G181" s="36"/>
      <c r="H181" s="38"/>
      <c r="I181" s="36"/>
      <c r="J181" s="171"/>
      <c r="K181" s="18">
        <f t="shared" si="53"/>
        <v>0</v>
      </c>
      <c r="L181" s="60"/>
      <c r="M181" s="61">
        <f t="shared" si="60"/>
        <v>0</v>
      </c>
    </row>
    <row r="182" spans="1:13" s="92" customFormat="1" x14ac:dyDescent="0.25">
      <c r="A182" s="157"/>
      <c r="B182" s="100" t="s">
        <v>16</v>
      </c>
      <c r="C182" s="36"/>
      <c r="D182" s="36"/>
      <c r="E182" s="36"/>
      <c r="F182" s="38"/>
      <c r="G182" s="36"/>
      <c r="H182" s="38"/>
      <c r="I182" s="36"/>
      <c r="J182" s="171"/>
      <c r="K182" s="18">
        <f t="shared" si="53"/>
        <v>0</v>
      </c>
      <c r="L182" s="60"/>
      <c r="M182" s="61">
        <f t="shared" si="60"/>
        <v>0</v>
      </c>
    </row>
    <row r="183" spans="1:13" s="92" customFormat="1" x14ac:dyDescent="0.25">
      <c r="A183" s="157"/>
      <c r="B183" s="100" t="s">
        <v>11</v>
      </c>
      <c r="C183" s="36"/>
      <c r="D183" s="36"/>
      <c r="E183" s="36"/>
      <c r="F183" s="38"/>
      <c r="G183" s="36"/>
      <c r="H183" s="38"/>
      <c r="I183" s="36"/>
      <c r="J183" s="171"/>
      <c r="K183" s="18">
        <f t="shared" si="53"/>
        <v>0</v>
      </c>
      <c r="L183" s="60"/>
      <c r="M183" s="61">
        <f t="shared" si="60"/>
        <v>0</v>
      </c>
    </row>
    <row r="184" spans="1:13" s="92" customFormat="1" x14ac:dyDescent="0.25">
      <c r="A184" s="157"/>
      <c r="B184" s="100" t="s">
        <v>13</v>
      </c>
      <c r="C184" s="36"/>
      <c r="D184" s="36"/>
      <c r="E184" s="36"/>
      <c r="F184" s="38"/>
      <c r="G184" s="36"/>
      <c r="H184" s="38"/>
      <c r="I184" s="36"/>
      <c r="J184" s="171"/>
      <c r="K184" s="18">
        <f t="shared" si="53"/>
        <v>0</v>
      </c>
      <c r="L184" s="60"/>
      <c r="M184" s="61">
        <f t="shared" si="60"/>
        <v>0</v>
      </c>
    </row>
    <row r="185" spans="1:13" s="92" customFormat="1" x14ac:dyDescent="0.25">
      <c r="A185" s="157"/>
      <c r="B185" s="100" t="s">
        <v>5</v>
      </c>
      <c r="C185" s="36"/>
      <c r="D185" s="36"/>
      <c r="E185" s="36"/>
      <c r="F185" s="38"/>
      <c r="G185" s="36"/>
      <c r="H185" s="38"/>
      <c r="I185" s="36"/>
      <c r="J185" s="171"/>
      <c r="K185" s="18">
        <f t="shared" si="53"/>
        <v>0</v>
      </c>
      <c r="L185" s="60"/>
      <c r="M185" s="61">
        <f t="shared" si="60"/>
        <v>0</v>
      </c>
    </row>
    <row r="186" spans="1:13" s="93" customFormat="1" ht="74.25" customHeight="1" x14ac:dyDescent="0.25">
      <c r="A186" s="130" t="s">
        <v>29</v>
      </c>
      <c r="B186" s="132" t="s">
        <v>75</v>
      </c>
      <c r="C186" s="129"/>
      <c r="D186" s="129"/>
      <c r="E186" s="129"/>
      <c r="F186" s="131"/>
      <c r="G186" s="129"/>
      <c r="H186" s="131"/>
      <c r="I186" s="89"/>
      <c r="J186" s="90" t="s">
        <v>36</v>
      </c>
      <c r="K186" s="18">
        <f t="shared" si="53"/>
        <v>0</v>
      </c>
      <c r="L186" s="66"/>
      <c r="M186" s="67">
        <f t="shared" si="60"/>
        <v>0</v>
      </c>
    </row>
    <row r="187" spans="1:13" s="93" customFormat="1" ht="72.75" customHeight="1" x14ac:dyDescent="0.25">
      <c r="A187" s="130" t="s">
        <v>28</v>
      </c>
      <c r="B187" s="132" t="s">
        <v>76</v>
      </c>
      <c r="C187" s="129"/>
      <c r="D187" s="129"/>
      <c r="E187" s="129"/>
      <c r="F187" s="131"/>
      <c r="G187" s="129"/>
      <c r="H187" s="131"/>
      <c r="I187" s="89"/>
      <c r="J187" s="90" t="s">
        <v>36</v>
      </c>
      <c r="K187" s="18">
        <f t="shared" si="53"/>
        <v>0</v>
      </c>
      <c r="L187" s="66"/>
      <c r="M187" s="67">
        <f t="shared" si="60"/>
        <v>0</v>
      </c>
    </row>
    <row r="188" spans="1:13" s="158" customFormat="1" ht="94.5" customHeight="1" x14ac:dyDescent="0.4">
      <c r="A188" s="130" t="s">
        <v>77</v>
      </c>
      <c r="B188" s="132" t="s">
        <v>59</v>
      </c>
      <c r="C188" s="129"/>
      <c r="D188" s="129"/>
      <c r="E188" s="88"/>
      <c r="F188" s="131"/>
      <c r="G188" s="129"/>
      <c r="H188" s="131"/>
      <c r="I188" s="89"/>
      <c r="J188" s="90" t="s">
        <v>36</v>
      </c>
      <c r="K188" s="18">
        <f t="shared" si="53"/>
        <v>0</v>
      </c>
      <c r="L188" s="66"/>
      <c r="M188" s="67">
        <f t="shared" si="60"/>
        <v>0</v>
      </c>
    </row>
    <row r="189" spans="1:13" s="44" customFormat="1" ht="211.5" customHeight="1" x14ac:dyDescent="0.4">
      <c r="A189" s="130" t="s">
        <v>57</v>
      </c>
      <c r="B189" s="132" t="s">
        <v>109</v>
      </c>
      <c r="C189" s="104">
        <f>SUM(C190:C193)</f>
        <v>34441.199999999997</v>
      </c>
      <c r="D189" s="104">
        <f>SUM(D190:D193)</f>
        <v>34450.199999999997</v>
      </c>
      <c r="E189" s="104">
        <f>SUM(E190:E193)</f>
        <v>11374.84</v>
      </c>
      <c r="F189" s="103">
        <f>E189/D189</f>
        <v>0.33019999999999999</v>
      </c>
      <c r="G189" s="129">
        <f>SUM(G190:G193)</f>
        <v>11060.32</v>
      </c>
      <c r="H189" s="103">
        <f>G189/D189</f>
        <v>0.3211</v>
      </c>
      <c r="I189" s="104">
        <f>SUM(I190:I193)</f>
        <v>34450.199999999997</v>
      </c>
      <c r="J189" s="201" t="s">
        <v>96</v>
      </c>
      <c r="K189" s="18">
        <f t="shared" si="53"/>
        <v>0</v>
      </c>
      <c r="L189" s="40"/>
      <c r="M189" s="41">
        <f t="shared" si="60"/>
        <v>0</v>
      </c>
    </row>
    <row r="190" spans="1:13" s="59" customFormat="1" ht="33.75" customHeight="1" x14ac:dyDescent="0.4">
      <c r="A190" s="130"/>
      <c r="B190" s="99" t="s">
        <v>4</v>
      </c>
      <c r="C190" s="96">
        <v>30698.7</v>
      </c>
      <c r="D190" s="96">
        <v>30698.7</v>
      </c>
      <c r="E190" s="96">
        <v>10365.84</v>
      </c>
      <c r="F190" s="97">
        <f>E190/D190</f>
        <v>0.3377</v>
      </c>
      <c r="G190" s="36">
        <v>10365.84</v>
      </c>
      <c r="H190" s="97">
        <f t="shared" ref="H190:H192" si="63">G190/D190</f>
        <v>0.3377</v>
      </c>
      <c r="I190" s="96">
        <v>30698.7</v>
      </c>
      <c r="J190" s="201"/>
      <c r="K190" s="18">
        <f t="shared" si="53"/>
        <v>0</v>
      </c>
      <c r="L190" s="40"/>
      <c r="M190" s="58">
        <f>E190-G190</f>
        <v>0</v>
      </c>
    </row>
    <row r="191" spans="1:13" s="59" customFormat="1" ht="33.75" customHeight="1" x14ac:dyDescent="0.4">
      <c r="A191" s="130"/>
      <c r="B191" s="99" t="s">
        <v>16</v>
      </c>
      <c r="C191" s="96">
        <v>3742.5</v>
      </c>
      <c r="D191" s="96">
        <v>3742.5</v>
      </c>
      <c r="E191" s="96">
        <v>1000</v>
      </c>
      <c r="F191" s="97">
        <f>E191/D191</f>
        <v>0.26719999999999999</v>
      </c>
      <c r="G191" s="36">
        <v>685.48</v>
      </c>
      <c r="H191" s="97">
        <f t="shared" si="63"/>
        <v>0.1832</v>
      </c>
      <c r="I191" s="96">
        <v>3742.5</v>
      </c>
      <c r="J191" s="201"/>
      <c r="K191" s="18">
        <f t="shared" si="53"/>
        <v>0</v>
      </c>
      <c r="L191" s="40"/>
      <c r="M191" s="58">
        <f>E191-G191</f>
        <v>314.52</v>
      </c>
    </row>
    <row r="192" spans="1:13" s="59" customFormat="1" ht="33.75" customHeight="1" x14ac:dyDescent="0.4">
      <c r="A192" s="130"/>
      <c r="B192" s="99" t="s">
        <v>11</v>
      </c>
      <c r="C192" s="96"/>
      <c r="D192" s="96">
        <v>9</v>
      </c>
      <c r="E192" s="96">
        <v>9</v>
      </c>
      <c r="F192" s="97">
        <f>E192/D192</f>
        <v>1</v>
      </c>
      <c r="G192" s="36">
        <v>9</v>
      </c>
      <c r="H192" s="97">
        <f t="shared" si="63"/>
        <v>1</v>
      </c>
      <c r="I192" s="96">
        <v>9</v>
      </c>
      <c r="J192" s="201"/>
      <c r="K192" s="18">
        <f t="shared" si="53"/>
        <v>0</v>
      </c>
      <c r="L192" s="40"/>
      <c r="M192" s="58">
        <f>E192-G192</f>
        <v>0</v>
      </c>
    </row>
    <row r="193" spans="1:13" s="59" customFormat="1" ht="33.75" customHeight="1" x14ac:dyDescent="0.4">
      <c r="A193" s="130"/>
      <c r="B193" s="99" t="s">
        <v>13</v>
      </c>
      <c r="C193" s="96"/>
      <c r="D193" s="96"/>
      <c r="E193" s="96"/>
      <c r="F193" s="97"/>
      <c r="G193" s="36"/>
      <c r="H193" s="97"/>
      <c r="I193" s="96"/>
      <c r="J193" s="201"/>
      <c r="K193" s="18">
        <f t="shared" si="53"/>
        <v>0</v>
      </c>
      <c r="L193" s="40"/>
      <c r="M193" s="58">
        <f>E193-G193</f>
        <v>0</v>
      </c>
    </row>
    <row r="194" spans="1:13" ht="73.5" customHeight="1" x14ac:dyDescent="0.4">
      <c r="A194" s="86" t="s">
        <v>79</v>
      </c>
      <c r="B194" s="84" t="s">
        <v>78</v>
      </c>
      <c r="C194" s="85"/>
      <c r="D194" s="85"/>
      <c r="E194" s="88"/>
      <c r="F194" s="87"/>
      <c r="G194" s="85"/>
      <c r="H194" s="87"/>
      <c r="I194" s="89"/>
      <c r="J194" s="90" t="s">
        <v>36</v>
      </c>
      <c r="K194" s="18">
        <f t="shared" si="53"/>
        <v>0</v>
      </c>
      <c r="L194" s="18"/>
      <c r="M194" s="19"/>
    </row>
    <row r="195" spans="1:13" ht="73.5" customHeight="1" x14ac:dyDescent="0.4">
      <c r="A195" s="86" t="s">
        <v>81</v>
      </c>
      <c r="B195" s="84" t="s">
        <v>80</v>
      </c>
      <c r="C195" s="85"/>
      <c r="D195" s="85"/>
      <c r="E195" s="88"/>
      <c r="F195" s="87"/>
      <c r="G195" s="85"/>
      <c r="H195" s="87"/>
      <c r="I195" s="89"/>
      <c r="J195" s="90" t="s">
        <v>36</v>
      </c>
      <c r="K195" s="18">
        <f t="shared" si="53"/>
        <v>0</v>
      </c>
      <c r="L195" s="18"/>
      <c r="M195" s="19"/>
    </row>
    <row r="410" spans="9:9" x14ac:dyDescent="0.4">
      <c r="I410" s="6"/>
    </row>
    <row r="411" spans="9:9" x14ac:dyDescent="0.4">
      <c r="I411" s="6"/>
    </row>
    <row r="412" spans="9:9" x14ac:dyDescent="0.4">
      <c r="I412" s="6"/>
    </row>
  </sheetData>
  <autoFilter ref="A7:J397"/>
  <customSheetViews>
    <customSheetView guid="{A0A3CD9B-2436-40D7-91DB-589A95FBBF00}" scale="50" showPageBreaks="1" outlineSymbols="0" zeroValues="0" fitToPage="1" printArea="1" showAutoFilter="1" view="pageBreakPreview">
      <pane xSplit="2" ySplit="8" topLeftCell="C93" activePane="bottomRight" state="frozen"/>
      <selection pane="bottomRight" activeCell="E117" sqref="E117"/>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6" fitToHeight="0" orientation="landscape" r:id="rId1"/>
      <autoFilter ref="A7:J397"/>
    </customSheetView>
    <customSheetView guid="{BEA0FDBA-BB07-4C19-8BBD-5E57EE395C09}" scale="50" showPageBreaks="1" outlineSymbols="0" zeroValues="0" fitToPage="1" printArea="1" showAutoFilter="1" view="pageBreakPreview" topLeftCell="A177">
      <selection activeCell="I144" sqref="I144"/>
      <rowBreaks count="33" manualBreakCount="33">
        <brk id="25" max="9" man="1"/>
        <brk id="82" max="11" man="1"/>
        <brk id="121" max="9" man="1"/>
        <brk id="143" max="9" man="1"/>
        <brk id="165" max="9"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 header="0" footer="0"/>
      <printOptions horizontalCentered="1"/>
      <pageSetup paperSize="8" scale="46" fitToHeight="0" orientation="landscape" r:id="rId2"/>
      <autoFilter ref="A7:J397"/>
    </customSheetView>
    <customSheetView guid="{99950613-28E7-4EC2-B918-559A2757B0A9}" scale="50" showPageBreaks="1" outlineSymbols="0" zeroValues="0" fitToPage="1" printArea="1" showAutoFilter="1" view="pageBreakPreview" topLeftCell="B148">
      <selection activeCell="L78" sqref="L78"/>
      <rowBreaks count="32" manualBreakCount="32">
        <brk id="28" max="11" man="1"/>
        <brk id="109" max="11" man="1"/>
        <brk id="146" max="11" man="1"/>
        <brk id="178" max="11" man="1"/>
        <brk id="211" max="18"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pageMargins left="0" right="0" top="0.9055118110236221" bottom="0" header="0" footer="0"/>
      <printOptions horizontalCentered="1"/>
      <pageSetup paperSize="8" scale="40" fitToHeight="0" orientation="landscape" r:id="rId3"/>
      <autoFilter ref="A7:L397"/>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4"/>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5"/>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7"/>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9"/>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0"/>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1"/>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2"/>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4"/>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7"/>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8"/>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9"/>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0"/>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1"/>
      <autoFilter ref="A7:K386"/>
    </customSheetView>
    <customSheetView guid="{0CCCFAED-79CE-4449-BC23-D60C794B65C2}" scale="50" showPageBreaks="1" outlineSymbols="0" zeroValues="0" fitToPage="1" printArea="1" showAutoFilter="1" view="pageBreakPreview" topLeftCell="A5">
      <pane xSplit="2" ySplit="4" topLeftCell="K33" activePane="bottomRight" state="frozen"/>
      <selection pane="bottomRight" activeCell="L37" sqref="L37:L42"/>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horizontalDpi="4294967293" r:id="rId22"/>
      <autoFilter ref="A7:L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3"/>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4"/>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5DE1976-7F07-4EB4-8A9C-FB72D060BEFA}" scale="50" showPageBreaks="1" outlineSymbols="0" zeroValues="0" fitToPage="1" printArea="1" showAutoFilter="1" hiddenColumns="1" view="pageBreakPreview" topLeftCell="E1">
      <selection activeCell="L15" sqref="L15:L20"/>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3" fitToHeight="0" orientation="landscape" r:id="rId25"/>
      <autoFilter ref="A7:L397"/>
    </customSheetView>
    <customSheetView guid="{CCF533A2-322B-40E2-88B2-065E6D1D35B4}" scale="50" showPageBreaks="1" outlineSymbols="0" zeroValues="0" fitToPage="1" printArea="1" showAutoFilter="1" view="pageBreakPreview" topLeftCell="A4">
      <pane xSplit="2" ySplit="5" topLeftCell="D143" activePane="bottomRight" state="frozen"/>
      <selection pane="bottomRight" activeCell="H140" sqref="H140:H141"/>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6" fitToHeight="0" orientation="landscape" horizontalDpi="4294967293" r:id="rId26"/>
      <autoFilter ref="A7:J397"/>
    </customSheetView>
    <customSheetView guid="{3EEA7E1A-5F2B-4408-A34C-1F0223B5B245}" scale="50" showPageBreaks="1" outlineSymbols="0" zeroValues="0" fitToPage="1" printArea="1" showAutoFilter="1" view="pageBreakPreview" topLeftCell="A5">
      <pane xSplit="4" ySplit="10" topLeftCell="J15" activePane="bottomRight" state="frozen"/>
      <selection pane="bottomRight" activeCell="I32" sqref="I32"/>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6" fitToHeight="0" orientation="landscape" horizontalDpi="4294967293" r:id="rId27"/>
      <autoFilter ref="A7:J397"/>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8"/>
      <autoFilter ref="A7:J397"/>
    </customSheetView>
    <customSheetView guid="{CA384592-0CFD-4322-A4EB-34EC04693944}" scale="50" showPageBreaks="1" outlineSymbols="0" zeroValues="0" fitToPage="1" printArea="1" showAutoFilter="1" view="pageBreakPreview" topLeftCell="A22">
      <selection activeCell="I25" sqref="I25"/>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32" fitToHeight="0" orientation="landscape" r:id="rId29"/>
      <autoFilter ref="A7:J397"/>
    </customSheetView>
    <customSheetView guid="{13BE7114-35DF-4699-8779-61985C68F6C3}" scale="50" showPageBreaks="1" outlineSymbols="0" zeroValues="0" printArea="1" showAutoFilter="1" view="pageBreakPreview" topLeftCell="A5">
      <pane xSplit="4" ySplit="10" topLeftCell="J36" activePane="bottomRight" state="frozen"/>
      <selection pane="bottomRight" activeCell="J37" sqref="J37:J42"/>
      <rowBreaks count="33" manualBreakCount="33">
        <brk id="28" max="15" man="1"/>
        <brk id="35" max="11" man="1"/>
        <brk id="44" max="11" man="1"/>
        <brk id="109" max="11" man="1"/>
        <brk id="148"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5" fitToHeight="0" orientation="landscape" horizontalDpi="4294967293" r:id="rId30"/>
      <autoFilter ref="A7:J397"/>
    </customSheetView>
    <customSheetView guid="{67ADFAE6-A9AF-44D7-8539-93CD0F6B7849}" scale="50" showPageBreaks="1" outlineSymbols="0" zeroValues="0" fitToPage="1" printArea="1" showAutoFilter="1" hiddenRows="1" view="pageBreakPreview" topLeftCell="A4">
      <pane xSplit="4" ySplit="7" topLeftCell="E119" activePane="bottomRight" state="frozen"/>
      <selection pane="bottomRight" activeCell="E194" sqref="E194"/>
      <rowBreaks count="31" manualBreakCount="31">
        <brk id="28" max="9" man="1"/>
        <brk id="54" max="11" man="1"/>
        <brk id="139" max="9"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6" fitToHeight="0" orientation="landscape" horizontalDpi="4294967293" r:id="rId31"/>
      <autoFilter ref="A7:J397"/>
    </customSheetView>
  </customSheetViews>
  <mergeCells count="74">
    <mergeCell ref="J189:J193"/>
    <mergeCell ref="C147:C148"/>
    <mergeCell ref="B140:B141"/>
    <mergeCell ref="C140:C141"/>
    <mergeCell ref="J180:J185"/>
    <mergeCell ref="J147:J153"/>
    <mergeCell ref="J173:J178"/>
    <mergeCell ref="J140:J146"/>
    <mergeCell ref="I140:I141"/>
    <mergeCell ref="I147:I148"/>
    <mergeCell ref="J166:J171"/>
    <mergeCell ref="J160:J165"/>
    <mergeCell ref="J154:J159"/>
    <mergeCell ref="A147:A148"/>
    <mergeCell ref="B147:B148"/>
    <mergeCell ref="D140:D141"/>
    <mergeCell ref="D147:D148"/>
    <mergeCell ref="H147:H148"/>
    <mergeCell ref="F147:F148"/>
    <mergeCell ref="E147:E148"/>
    <mergeCell ref="A140:A146"/>
    <mergeCell ref="E140:E141"/>
    <mergeCell ref="F140:F141"/>
    <mergeCell ref="G147:G148"/>
    <mergeCell ref="G140:G141"/>
    <mergeCell ref="H140:H141"/>
    <mergeCell ref="B21:B23"/>
    <mergeCell ref="C21:C23"/>
    <mergeCell ref="D21:D23"/>
    <mergeCell ref="E21:E23"/>
    <mergeCell ref="A21:A22"/>
    <mergeCell ref="B29:B30"/>
    <mergeCell ref="A29:A30"/>
    <mergeCell ref="C29:C30"/>
    <mergeCell ref="D29:D30"/>
    <mergeCell ref="A3:J3"/>
    <mergeCell ref="G6:H6"/>
    <mergeCell ref="A9:A14"/>
    <mergeCell ref="A5:A7"/>
    <mergeCell ref="E6:F6"/>
    <mergeCell ref="D6:D7"/>
    <mergeCell ref="C5:D5"/>
    <mergeCell ref="C6:C7"/>
    <mergeCell ref="B5:B7"/>
    <mergeCell ref="I5:I7"/>
    <mergeCell ref="J5:J7"/>
    <mergeCell ref="A15:A20"/>
    <mergeCell ref="E5:H5"/>
    <mergeCell ref="J9:J14"/>
    <mergeCell ref="J15:J20"/>
    <mergeCell ref="J37:J42"/>
    <mergeCell ref="J21:J28"/>
    <mergeCell ref="J29:J35"/>
    <mergeCell ref="F21:F23"/>
    <mergeCell ref="G21:G23"/>
    <mergeCell ref="I21:I23"/>
    <mergeCell ref="G29:G30"/>
    <mergeCell ref="H29:H30"/>
    <mergeCell ref="I29:I30"/>
    <mergeCell ref="F29:F30"/>
    <mergeCell ref="E29:E30"/>
    <mergeCell ref="H21:H23"/>
    <mergeCell ref="J134:J139"/>
    <mergeCell ref="J104:J109"/>
    <mergeCell ref="J128:J133"/>
    <mergeCell ref="J110:J115"/>
    <mergeCell ref="J98:J103"/>
    <mergeCell ref="J49:J54"/>
    <mergeCell ref="J43:J48"/>
    <mergeCell ref="J55:J60"/>
    <mergeCell ref="J62:J67"/>
    <mergeCell ref="J122:J127"/>
    <mergeCell ref="J92:J97"/>
    <mergeCell ref="J68:J73"/>
  </mergeCells>
  <phoneticPr fontId="4" type="noConversion"/>
  <printOptions horizontalCentered="1"/>
  <pageMargins left="0" right="0" top="0.9055118110236221" bottom="0" header="0" footer="0"/>
  <pageSetup paperSize="8" scale="46" fitToHeight="0" orientation="landscape" r:id="rId32"/>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01.05.2018</vt:lpstr>
      <vt:lpstr>'на 01.05.2018'!Заголовки_для_печати</vt:lpstr>
      <vt:lpstr>'на 01.05.2018'!Область_печати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2018-05-10T04:50:26Z</cp:lastPrinted>
  <dcterms:created xsi:type="dcterms:W3CDTF">2011-12-13T05:34:09Z</dcterms:created>
  <dcterms:modified xsi:type="dcterms:W3CDTF">2018-05-17T08:33:40Z</dcterms:modified>
</cp:coreProperties>
</file>