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7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98.xml" ContentType="application/vnd.openxmlformats-officedocument.spreadsheetml.revisionLog+xml"/>
  <Override PartName="/xl/revisions/revisionLog21.xml" ContentType="application/vnd.openxmlformats-officedocument.spreadsheetml.revisionLog+xml"/>
  <Override PartName="/xl/revisions/revisionLog44.xml" ContentType="application/vnd.openxmlformats-officedocument.spreadsheetml.revisionLog+xml"/>
  <Override PartName="/xl/revisions/revisionLog140.xml" ContentType="application/vnd.openxmlformats-officedocument.spreadsheetml.revisionLog+xml"/>
  <Override PartName="/xl/revisions/revisionLog151.xml" ContentType="application/vnd.openxmlformats-officedocument.spreadsheetml.revisionLog+xml"/>
  <Override PartName="/xl/revisions/revisionLog207.xml" ContentType="application/vnd.openxmlformats-officedocument.spreadsheetml.revisionLog+xml"/>
  <Override PartName="/xl/revisions/revisionLog249.xml" ContentType="application/vnd.openxmlformats-officedocument.spreadsheetml.revisionLog+xml"/>
  <Override PartName="/xl/revisions/revisionLog32.xml" ContentType="application/vnd.openxmlformats-officedocument.spreadsheetml.revisionLog+xml"/>
  <Override PartName="/xl/revisions/revisionLog17.xml" ContentType="application/vnd.openxmlformats-officedocument.spreadsheetml.revisionLog+xml"/>
  <Override PartName="/xl/revisions/revisionLog55.xml" ContentType="application/vnd.openxmlformats-officedocument.spreadsheetml.revisionLog+xml"/>
  <Override PartName="/xl/revisions/revisionLog109.xml" ContentType="application/vnd.openxmlformats-officedocument.spreadsheetml.revisionLog+xml"/>
  <Override PartName="/xl/revisions/revisionLog130.xml" ContentType="application/vnd.openxmlformats-officedocument.spreadsheetml.revisionLog+xml"/>
  <Override PartName="/xl/revisions/revisionLog76.xml" ContentType="application/vnd.openxmlformats-officedocument.spreadsheetml.revisionLog+xml"/>
  <Override PartName="/xl/revisions/revisionLog141.xml" ContentType="application/vnd.openxmlformats-officedocument.spreadsheetml.revisionLog+xml"/>
  <Override PartName="/xl/revisions/revisionLog162.xml" ContentType="application/vnd.openxmlformats-officedocument.spreadsheetml.revisionLog+xml"/>
  <Override PartName="/xl/revisions/revisionLog197.xml" ContentType="application/vnd.openxmlformats-officedocument.spreadsheetml.revisionLog+xml"/>
  <Override PartName="/xl/revisions/revisionLog218.xml" ContentType="application/vnd.openxmlformats-officedocument.spreadsheetml.revisionLog+xml"/>
  <Override PartName="/xl/revisions/revisionLog239.xml" ContentType="application/vnd.openxmlformats-officedocument.spreadsheetml.revisionLog+xml"/>
  <Override PartName="/xl/revisions/revisionLog260.xml" ContentType="application/vnd.openxmlformats-officedocument.spreadsheetml.revisionLog+xml"/>
  <Override PartName="/xl/revisions/revisionLog22.xml" ContentType="application/vnd.openxmlformats-officedocument.spreadsheetml.revisionLog+xml"/>
  <Override PartName="/xl/revisions/revisionLog7.xml" ContentType="application/vnd.openxmlformats-officedocument.spreadsheetml.revisionLog+xml"/>
  <Override PartName="/xl/revisions/revisionLog45.xml" ContentType="application/vnd.openxmlformats-officedocument.spreadsheetml.revisionLog+xml"/>
  <Override PartName="/xl/revisions/revisionLog99.xml" ContentType="application/vnd.openxmlformats-officedocument.spreadsheetml.revisionLog+xml"/>
  <Override PartName="/xl/revisions/revisionLog120.xml" ContentType="application/vnd.openxmlformats-officedocument.spreadsheetml.revisionLog+xml"/>
  <Override PartName="/xl/revisions/revisionLog66.xml" ContentType="application/vnd.openxmlformats-officedocument.spreadsheetml.revisionLog+xml"/>
  <Override PartName="/xl/revisions/revisionLog131.xml" ContentType="application/vnd.openxmlformats-officedocument.spreadsheetml.revisionLog+xml"/>
  <Override PartName="/xl/revisions/revisionLog152.xml" ContentType="application/vnd.openxmlformats-officedocument.spreadsheetml.revisionLog+xml"/>
  <Override PartName="/xl/revisions/revisionLog173.xml" ContentType="application/vnd.openxmlformats-officedocument.spreadsheetml.revisionLog+xml"/>
  <Override PartName="/xl/revisions/revisionLog187.xml" ContentType="application/vnd.openxmlformats-officedocument.spreadsheetml.revisionLog+xml"/>
  <Override PartName="/xl/revisions/revisionLog208.xml" ContentType="application/vnd.openxmlformats-officedocument.spreadsheetml.revisionLog+xml"/>
  <Override PartName="/xl/revisions/revisionLog229.xml" ContentType="application/vnd.openxmlformats-officedocument.spreadsheetml.revisionLog+xml"/>
  <Override PartName="/xl/revisions/revisionLog250.xml" ContentType="application/vnd.openxmlformats-officedocument.spreadsheetml.revisionLog+xml"/>
  <Override PartName="/xl/revisions/revisionLog33.xml" ContentType="application/vnd.openxmlformats-officedocument.spreadsheetml.revisionLog+xml"/>
  <Override PartName="/xl/revisions/revisionLog89.xml" ContentType="application/vnd.openxmlformats-officedocument.spreadsheetml.revisionLog+xml"/>
  <Override PartName="/xl/revisions/revisionLog110.xml" ContentType="application/vnd.openxmlformats-officedocument.spreadsheetml.revisionLog+xml"/>
  <Override PartName="/xl/revisions/revisionLog261.xml" ContentType="application/vnd.openxmlformats-officedocument.spreadsheetml.revisionLog+xml"/>
  <Override PartName="/xl/revisions/revisionLog18.xml" ContentType="application/vnd.openxmlformats-officedocument.spreadsheetml.revisionLog+xml"/>
  <Override PartName="/xl/revisions/revisionLog56.xml" ContentType="application/vnd.openxmlformats-officedocument.spreadsheetml.revisionLog+xml"/>
  <Override PartName="/xl/revisions/revisionLog77.xml" ContentType="application/vnd.openxmlformats-officedocument.spreadsheetml.revisionLog+xml"/>
  <Override PartName="/xl/revisions/revisionLog121.xml" ContentType="application/vnd.openxmlformats-officedocument.spreadsheetml.revisionLog+xml"/>
  <Override PartName="/xl/revisions/revisionLog142.xml" ContentType="application/vnd.openxmlformats-officedocument.spreadsheetml.revisionLog+xml"/>
  <Override PartName="/xl/revisions/revisionLog163.xml" ContentType="application/vnd.openxmlformats-officedocument.spreadsheetml.revisionLog+xml"/>
  <Override PartName="/xl/revisions/revisionLog198.xml" ContentType="application/vnd.openxmlformats-officedocument.spreadsheetml.revisionLog+xml"/>
  <Override PartName="/xl/revisions/revisionLog219.xml" ContentType="application/vnd.openxmlformats-officedocument.spreadsheetml.revisionLog+xml"/>
  <Override PartName="/xl/revisions/revisionLog240.xml" ContentType="application/vnd.openxmlformats-officedocument.spreadsheetml.revisionLog+xml"/>
  <Override PartName="/xl/revisions/revisionLog23.xml" ContentType="application/vnd.openxmlformats-officedocument.spreadsheetml.revisionLog+xml"/>
  <Override PartName="/xl/revisions/revisionLog100.xml" ContentType="application/vnd.openxmlformats-officedocument.spreadsheetml.revisionLog+xml"/>
  <Override PartName="/xl/revisions/revisionLog251.xml" ContentType="application/vnd.openxmlformats-officedocument.spreadsheetml.revisionLog+xml"/>
  <Override PartName="/xl/revisions/revisionLog8.xml" ContentType="application/vnd.openxmlformats-officedocument.spreadsheetml.revisionLog+xml"/>
  <Override PartName="/xl/revisions/revisionLog46.xml" ContentType="application/vnd.openxmlformats-officedocument.spreadsheetml.revisionLog+xml"/>
  <Override PartName="/xl/revisions/revisionLog67.xml" ContentType="application/vnd.openxmlformats-officedocument.spreadsheetml.revisionLog+xml"/>
  <Override PartName="/xl/revisions/revisionLog111.xml" ContentType="application/vnd.openxmlformats-officedocument.spreadsheetml.revisionLog+xml"/>
  <Override PartName="/xl/revisions/revisionLog132.xml" ContentType="application/vnd.openxmlformats-officedocument.spreadsheetml.revisionLog+xml"/>
  <Override PartName="/xl/revisions/revisionLog153.xml" ContentType="application/vnd.openxmlformats-officedocument.spreadsheetml.revisionLog+xml"/>
  <Override PartName="/xl/revisions/revisionLog174.xml" ContentType="application/vnd.openxmlformats-officedocument.spreadsheetml.revisionLog+xml"/>
  <Override PartName="/xl/revisions/revisionLog188.xml" ContentType="application/vnd.openxmlformats-officedocument.spreadsheetml.revisionLog+xml"/>
  <Override PartName="/xl/revisions/revisionLog209.xml" ContentType="application/vnd.openxmlformats-officedocument.spreadsheetml.revisionLog+xml"/>
  <Override PartName="/xl/revisions/revisionLog230.xml" ContentType="application/vnd.openxmlformats-officedocument.spreadsheetml.revisionLog+xml"/>
  <Override PartName="/xl/revisions/revisionLog90.xml" ContentType="application/vnd.openxmlformats-officedocument.spreadsheetml.revisionLog+xml"/>
  <Override PartName="/xl/revisions/revisionLog241.xml" ContentType="application/vnd.openxmlformats-officedocument.spreadsheetml.revisionLog+xml"/>
  <Override PartName="/xl/revisions/revisionLog262.xml" ContentType="application/vnd.openxmlformats-officedocument.spreadsheetml.revisionLog+xml"/>
  <Override PartName="/xl/revisions/revisionLog34.xml" ContentType="application/vnd.openxmlformats-officedocument.spreadsheetml.revisionLog+xml"/>
  <Override PartName="/xl/revisions/revisionLog19.xml" ContentType="application/vnd.openxmlformats-officedocument.spreadsheetml.revisionLog+xml"/>
  <Override PartName="/xl/revisions/revisionLog57.xml" ContentType="application/vnd.openxmlformats-officedocument.spreadsheetml.revisionLog+xml"/>
  <Override PartName="/xl/revisions/revisionLog78.xml" ContentType="application/vnd.openxmlformats-officedocument.spreadsheetml.revisionLog+xml"/>
  <Override PartName="/xl/revisions/revisionLog101.xml" ContentType="application/vnd.openxmlformats-officedocument.spreadsheetml.revisionLog+xml"/>
  <Override PartName="/xl/revisions/revisionLog122.xml" ContentType="application/vnd.openxmlformats-officedocument.spreadsheetml.revisionLog+xml"/>
  <Override PartName="/xl/revisions/revisionLog143.xml" ContentType="application/vnd.openxmlformats-officedocument.spreadsheetml.revisionLog+xml"/>
  <Override PartName="/xl/revisions/revisionLog164.xml" ContentType="application/vnd.openxmlformats-officedocument.spreadsheetml.revisionLog+xml"/>
  <Override PartName="/xl/revisions/revisionLog199.xml" ContentType="application/vnd.openxmlformats-officedocument.spreadsheetml.revisionLog+xml"/>
  <Override PartName="/xl/revisions/revisionLog220.xml" ContentType="application/vnd.openxmlformats-officedocument.spreadsheetml.revisionLog+xml"/>
  <Override PartName="/xl/revisions/revisionLog231.xml" ContentType="application/vnd.openxmlformats-officedocument.spreadsheetml.revisionLog+xml"/>
  <Override PartName="/xl/revisions/revisionLog252.xml" ContentType="application/vnd.openxmlformats-officedocument.spreadsheetml.revisionLog+xml"/>
  <Override PartName="/xl/revisions/revisionLog24.xml" ContentType="application/vnd.openxmlformats-officedocument.spreadsheetml.revisionLog+xml"/>
  <Override PartName="/xl/revisions/revisionLog9.xml" ContentType="application/vnd.openxmlformats-officedocument.spreadsheetml.revisionLog+xml"/>
  <Override PartName="/xl/revisions/revisionLog47.xml" ContentType="application/vnd.openxmlformats-officedocument.spreadsheetml.revisionLog+xml"/>
  <Override PartName="/xl/revisions/revisionLog68.xml" ContentType="application/vnd.openxmlformats-officedocument.spreadsheetml.revisionLog+xml"/>
  <Override PartName="/xl/revisions/revisionLog91.xml" ContentType="application/vnd.openxmlformats-officedocument.spreadsheetml.revisionLog+xml"/>
  <Override PartName="/xl/revisions/revisionLog112.xml" ContentType="application/vnd.openxmlformats-officedocument.spreadsheetml.revisionLog+xml"/>
  <Override PartName="/xl/revisions/revisionLog133.xml" ContentType="application/vnd.openxmlformats-officedocument.spreadsheetml.revisionLog+xml"/>
  <Override PartName="/xl/revisions/revisionLog154.xml" ContentType="application/vnd.openxmlformats-officedocument.spreadsheetml.revisionLog+xml"/>
  <Override PartName="/xl/revisions/revisionLog175.xml" ContentType="application/vnd.openxmlformats-officedocument.spreadsheetml.revisionLog+xml"/>
  <Override PartName="/xl/revisions/revisionLog189.xml" ContentType="application/vnd.openxmlformats-officedocument.spreadsheetml.revisionLog+xml"/>
  <Override PartName="/xl/revisions/revisionLog210.xml" ContentType="application/vnd.openxmlformats-officedocument.spreadsheetml.revisionLog+xml"/>
  <Override PartName="/xl/revisions/revisionLog221.xml" ContentType="application/vnd.openxmlformats-officedocument.spreadsheetml.revisionLog+xml"/>
  <Override PartName="/xl/revisions/revisionLog242.xml" ContentType="application/vnd.openxmlformats-officedocument.spreadsheetml.revisionLog+xml"/>
  <Override PartName="/xl/revisions/revisionLog35.xml" ContentType="application/vnd.openxmlformats-officedocument.spreadsheetml.revisionLog+xml"/>
  <Override PartName="/xl/revisions/revisionLog37.xml" ContentType="application/vnd.openxmlformats-officedocument.spreadsheetml.revisionLog+xml"/>
  <Override PartName="/xl/revisions/revisionLog58.xml" ContentType="application/vnd.openxmlformats-officedocument.spreadsheetml.revisionLog+xml"/>
  <Override PartName="/xl/revisions/revisionLog81.xml" ContentType="application/vnd.openxmlformats-officedocument.spreadsheetml.revisionLog+xml"/>
  <Override PartName="/xl/revisions/revisionLog263.xml" ContentType="application/vnd.openxmlformats-officedocument.spreadsheetml.revisionLog+xml"/>
  <Override PartName="/xl/revisions/revisionLog79.xml" ContentType="application/vnd.openxmlformats-officedocument.spreadsheetml.revisionLog+xml"/>
  <Override PartName="/xl/revisions/revisionLog102.xml" ContentType="application/vnd.openxmlformats-officedocument.spreadsheetml.revisionLog+xml"/>
  <Override PartName="/xl/revisions/revisionLog123.xml" ContentType="application/vnd.openxmlformats-officedocument.spreadsheetml.revisionLog+xml"/>
  <Override PartName="/xl/revisions/revisionLog144.xml" ContentType="application/vnd.openxmlformats-officedocument.spreadsheetml.revisionLog+xml"/>
  <Override PartName="/xl/revisions/revisionLog165.xml" ContentType="application/vnd.openxmlformats-officedocument.spreadsheetml.revisionLog+xml"/>
  <Override PartName="/xl/revisions/revisionLog200.xml" ContentType="application/vnd.openxmlformats-officedocument.spreadsheetml.revisionLog+xml"/>
  <Override PartName="/xl/revisions/revisionLog211.xml" ContentType="application/vnd.openxmlformats-officedocument.spreadsheetml.revisionLog+xml"/>
  <Override PartName="/xl/revisions/revisionLog232.xml" ContentType="application/vnd.openxmlformats-officedocument.spreadsheetml.revisionLog+xml"/>
  <Override PartName="/xl/revisions/revisionLog25.xml" ContentType="application/vnd.openxmlformats-officedocument.spreadsheetml.revisionLog+xml"/>
  <Override PartName="/xl/revisions/revisionLog10.xml" ContentType="application/vnd.openxmlformats-officedocument.spreadsheetml.revisionLog+xml"/>
  <Override PartName="/xl/revisions/revisionLog48.xml" ContentType="application/vnd.openxmlformats-officedocument.spreadsheetml.revisionLog+xml"/>
  <Override PartName="/xl/revisions/revisionLog253.xml" ContentType="application/vnd.openxmlformats-officedocument.spreadsheetml.revisionLog+xml"/>
  <Override PartName="/xl/revisions/revisionLog69.xml" ContentType="application/vnd.openxmlformats-officedocument.spreadsheetml.revisionLog+xml"/>
  <Override PartName="/xl/revisions/revisionLog92.xml" ContentType="application/vnd.openxmlformats-officedocument.spreadsheetml.revisionLog+xml"/>
  <Override PartName="/xl/revisions/revisionLog113.xml" ContentType="application/vnd.openxmlformats-officedocument.spreadsheetml.revisionLog+xml"/>
  <Override PartName="/xl/revisions/revisionLog134.xml" ContentType="application/vnd.openxmlformats-officedocument.spreadsheetml.revisionLog+xml"/>
  <Override PartName="/xl/revisions/revisionLog155.xml" ContentType="application/vnd.openxmlformats-officedocument.spreadsheetml.revisionLog+xml"/>
  <Override PartName="/xl/revisions/revisionLog176.xml" ContentType="application/vnd.openxmlformats-officedocument.spreadsheetml.revisionLog+xml"/>
  <Override PartName="/xl/revisions/revisionLog190.xml" ContentType="application/vnd.openxmlformats-officedocument.spreadsheetml.revisionLog+xml"/>
  <Override PartName="/xl/revisions/revisionLog201.xml" ContentType="application/vnd.openxmlformats-officedocument.spreadsheetml.revisionLog+xml"/>
  <Override PartName="/xl/revisions/revisionLog222.xml" ContentType="application/vnd.openxmlformats-officedocument.spreadsheetml.revisionLog+xml"/>
  <Override PartName="/xl/revisions/revisionLog36.xml" ContentType="application/vnd.openxmlformats-officedocument.spreadsheetml.revisionLog+xml"/>
  <Override PartName="/xl/revisions/revisionLog38.xml" ContentType="application/vnd.openxmlformats-officedocument.spreadsheetml.revisionLog+xml"/>
  <Override PartName="/xl/revisions/revisionLog243.xml" ContentType="application/vnd.openxmlformats-officedocument.spreadsheetml.revisionLog+xml"/>
  <Override PartName="/xl/revisions/revisionLog264.xml" ContentType="application/vnd.openxmlformats-officedocument.spreadsheetml.revisionLog+xml"/>
  <Override PartName="/xl/revisions/revisionLog59.xml" ContentType="application/vnd.openxmlformats-officedocument.spreadsheetml.revisionLog+xml"/>
  <Override PartName="/xl/revisions/revisionLog80.xml" ContentType="application/vnd.openxmlformats-officedocument.spreadsheetml.revisionLog+xml"/>
  <Override PartName="/xl/revisions/revisionLog82.xml" ContentType="application/vnd.openxmlformats-officedocument.spreadsheetml.revisionLog+xml"/>
  <Override PartName="/xl/revisions/revisionLog103.xml" ContentType="application/vnd.openxmlformats-officedocument.spreadsheetml.revisionLog+xml"/>
  <Override PartName="/xl/revisions/revisionLog124.xml" ContentType="application/vnd.openxmlformats-officedocument.spreadsheetml.revisionLog+xml"/>
  <Override PartName="/xl/revisions/revisionLog145.xml" ContentType="application/vnd.openxmlformats-officedocument.spreadsheetml.revisionLog+xml"/>
  <Override PartName="/xl/revisions/revisionLog166.xml" ContentType="application/vnd.openxmlformats-officedocument.spreadsheetml.revisionLog+xml"/>
  <Override PartName="/xl/revisions/revisionLog191.xml" ContentType="application/vnd.openxmlformats-officedocument.spreadsheetml.revisionLog+xml"/>
  <Override PartName="/xl/revisions/revisionLog26.xml" ContentType="application/vnd.openxmlformats-officedocument.spreadsheetml.revisionLog+xml"/>
  <Override PartName="/xl/revisions/revisionLog212.xml" ContentType="application/vnd.openxmlformats-officedocument.spreadsheetml.revisionLog+xml"/>
  <Override PartName="/xl/revisions/revisionLog233.xml" ContentType="application/vnd.openxmlformats-officedocument.spreadsheetml.revisionLog+xml"/>
  <Override PartName="/xl/revisions/revisionLog254.xml" ContentType="application/vnd.openxmlformats-officedocument.spreadsheetml.revisionLog+xml"/>
  <Override PartName="/xl/revisions/revisionLog11.xml" ContentType="application/vnd.openxmlformats-officedocument.spreadsheetml.revisionLog+xml"/>
  <Override PartName="/xl/revisions/revisionLog49.xml" ContentType="application/vnd.openxmlformats-officedocument.spreadsheetml.revisionLog+xml"/>
  <Override PartName="/xl/revisions/revisionLog70.xml" ContentType="application/vnd.openxmlformats-officedocument.spreadsheetml.revisionLog+xml"/>
  <Override PartName="/xl/revisions/revisionLog93.xml" ContentType="application/vnd.openxmlformats-officedocument.spreadsheetml.revisionLog+xml"/>
  <Override PartName="/xl/revisions/revisionLog114.xml" ContentType="application/vnd.openxmlformats-officedocument.spreadsheetml.revisionLog+xml"/>
  <Override PartName="/xl/revisions/revisionLog135.xml" ContentType="application/vnd.openxmlformats-officedocument.spreadsheetml.revisionLog+xml"/>
  <Override PartName="/xl/revisions/revisionLog156.xml" ContentType="application/vnd.openxmlformats-officedocument.spreadsheetml.revisionLog+xml"/>
  <Override PartName="/xl/revisions/revisionLog177.xml" ContentType="application/vnd.openxmlformats-officedocument.spreadsheetml.revisionLog+xml"/>
  <Override PartName="/xl/revisions/revisionLog181.xml" ContentType="application/vnd.openxmlformats-officedocument.spreadsheetml.revisionLog+xml"/>
  <Override PartName="/xl/revisions/revisionLog202.xml" ContentType="application/vnd.openxmlformats-officedocument.spreadsheetml.revisionLog+xml"/>
  <Override PartName="/xl/revisions/revisionLog223.xml" ContentType="application/vnd.openxmlformats-officedocument.spreadsheetml.revisionLog+xml"/>
  <Override PartName="/xl/revisions/revisionLog244.xml" ContentType="application/vnd.openxmlformats-officedocument.spreadsheetml.revisionLog+xml"/>
  <Override PartName="/xl/revisions/revisionLog265.xml" ContentType="application/vnd.openxmlformats-officedocument.spreadsheetml.revisionLog+xml"/>
  <Override PartName="/xl/revisions/revisionLog1.xml" ContentType="application/vnd.openxmlformats-officedocument.spreadsheetml.revisionLog+xml"/>
  <Override PartName="/xl/revisions/revisionLog39.xml" ContentType="application/vnd.openxmlformats-officedocument.spreadsheetml.revisionLog+xml"/>
  <Override PartName="/xl/revisions/revisionLog60.xml" ContentType="application/vnd.openxmlformats-officedocument.spreadsheetml.revisionLog+xml"/>
  <Override PartName="/xl/revisions/revisionLog83.xml" ContentType="application/vnd.openxmlformats-officedocument.spreadsheetml.revisionLog+xml"/>
  <Override PartName="/xl/revisions/revisionLog104.xml" ContentType="application/vnd.openxmlformats-officedocument.spreadsheetml.revisionLog+xml"/>
  <Override PartName="/xl/revisions/revisionLog125.xml" ContentType="application/vnd.openxmlformats-officedocument.spreadsheetml.revisionLog+xml"/>
  <Override PartName="/xl/revisions/revisionLog71.xml" ContentType="application/vnd.openxmlformats-officedocument.spreadsheetml.revisionLog+xml"/>
  <Override PartName="/xl/revisions/revisionLog146.xml" ContentType="application/vnd.openxmlformats-officedocument.spreadsheetml.revisionLog+xml"/>
  <Override PartName="/xl/revisions/revisionLog167.xml" ContentType="application/vnd.openxmlformats-officedocument.spreadsheetml.revisionLog+xml"/>
  <Override PartName="/xl/revisions/revisionLog192.xml" ContentType="application/vnd.openxmlformats-officedocument.spreadsheetml.revisionLog+xml"/>
  <Override PartName="/xl/revisions/revisionLog213.xml" ContentType="application/vnd.openxmlformats-officedocument.spreadsheetml.revisionLog+xml"/>
  <Override PartName="/xl/revisions/revisionLog234.xml" ContentType="application/vnd.openxmlformats-officedocument.spreadsheetml.revisionLog+xml"/>
  <Override PartName="/xl/revisions/revisionLog255.xml" ContentType="application/vnd.openxmlformats-officedocument.spreadsheetml.revisionLog+xml"/>
  <Override PartName="/xl/revisions/revisionLog27.xml" ContentType="application/vnd.openxmlformats-officedocument.spreadsheetml.revisionLog+xml"/>
  <Override PartName="/xl/revisions/revisionLog12.xml" ContentType="application/vnd.openxmlformats-officedocument.spreadsheetml.revisionLog+xml"/>
  <Override PartName="/xl/revisions/revisionLog50.xml" ContentType="application/vnd.openxmlformats-officedocument.spreadsheetml.revisionLog+xml"/>
  <Override PartName="/xl/revisions/revisionLog94.xml" ContentType="application/vnd.openxmlformats-officedocument.spreadsheetml.revisionLog+xml"/>
  <Override PartName="/xl/revisions/revisionLog115.xml" ContentType="application/vnd.openxmlformats-officedocument.spreadsheetml.revisionLog+xml"/>
  <Override PartName="/xl/revisions/revisionLog61.xml" ContentType="application/vnd.openxmlformats-officedocument.spreadsheetml.revisionLog+xml"/>
  <Override PartName="/xl/revisions/revisionLog136.xml" ContentType="application/vnd.openxmlformats-officedocument.spreadsheetml.revisionLog+xml"/>
  <Override PartName="/xl/revisions/revisionLog157.xml" ContentType="application/vnd.openxmlformats-officedocument.spreadsheetml.revisionLog+xml"/>
  <Override PartName="/xl/revisions/revisionLog178.xml" ContentType="application/vnd.openxmlformats-officedocument.spreadsheetml.revisionLog+xml"/>
  <Override PartName="/xl/revisions/revisionLog182.xml" ContentType="application/vnd.openxmlformats-officedocument.spreadsheetml.revisionLog+xml"/>
  <Override PartName="/xl/revisions/revisionLog203.xml" ContentType="application/vnd.openxmlformats-officedocument.spreadsheetml.revisionLog+xml"/>
  <Override PartName="/xl/revisions/revisionLog224.xml" ContentType="application/vnd.openxmlformats-officedocument.spreadsheetml.revisionLog+xml"/>
  <Override PartName="/xl/revisions/revisionLog245.xml" ContentType="application/vnd.openxmlformats-officedocument.spreadsheetml.revisionLog+xml"/>
  <Override PartName="/xl/revisions/revisionLog266.xml" ContentType="application/vnd.openxmlformats-officedocument.spreadsheetml.revisionLog+xml"/>
  <Override PartName="/xl/revisions/revisionLog2.xml" ContentType="application/vnd.openxmlformats-officedocument.spreadsheetml.revisionLog+xml"/>
  <Override PartName="/xl/revisions/revisionLog40.xml" ContentType="application/vnd.openxmlformats-officedocument.spreadsheetml.revisionLog+xml"/>
  <Override PartName="/xl/revisions/revisionLog84.xml" ContentType="application/vnd.openxmlformats-officedocument.spreadsheetml.revisionLog+xml"/>
  <Override PartName="/xl/revisions/revisionLog105.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Override PartName="/xl/revisions/revisionLog126.xml" ContentType="application/vnd.openxmlformats-officedocument.spreadsheetml.revisionLog+xml"/>
  <Override PartName="/xl/revisions/revisionLog147.xml" ContentType="application/vnd.openxmlformats-officedocument.spreadsheetml.revisionLog+xml"/>
  <Override PartName="/xl/revisions/revisionLog168.xml" ContentType="application/vnd.openxmlformats-officedocument.spreadsheetml.revisionLog+xml"/>
  <Override PartName="/xl/revisions/revisionLog193.xml" ContentType="application/vnd.openxmlformats-officedocument.spreadsheetml.revisionLog+xml"/>
  <Override PartName="/xl/revisions/revisionLog214.xml" ContentType="application/vnd.openxmlformats-officedocument.spreadsheetml.revisionLog+xml"/>
  <Override PartName="/xl/revisions/revisionLog235.xml" ContentType="application/vnd.openxmlformats-officedocument.spreadsheetml.revisionLog+xml"/>
  <Override PartName="/xl/revisions/revisionLog28.xml" ContentType="application/vnd.openxmlformats-officedocument.spreadsheetml.revisionLog+xml"/>
  <Override PartName="/xl/revisions/revisionLog13.xml" ContentType="application/vnd.openxmlformats-officedocument.spreadsheetml.revisionLog+xml"/>
  <Override PartName="/xl/revisions/revisionLog95.xml" ContentType="application/vnd.openxmlformats-officedocument.spreadsheetml.revisionLog+xml"/>
  <Override PartName="/xl/revisions/revisionLog256.xml" ContentType="application/vnd.openxmlformats-officedocument.spreadsheetml.revisionLog+xml"/>
  <Override PartName="/xl/revisions/revisionLog41.xml" ContentType="application/vnd.openxmlformats-officedocument.spreadsheetml.revisionLog+xml"/>
  <Override PartName="/xl/revisions/revisionLog62.xml" ContentType="application/vnd.openxmlformats-officedocument.spreadsheetml.revisionLog+xml"/>
  <Override PartName="/xl/revisions/revisionLog116.xml" ContentType="application/vnd.openxmlformats-officedocument.spreadsheetml.revisionLog+xml"/>
  <Override PartName="/xl/revisions/revisionLog137.xml" ContentType="application/vnd.openxmlformats-officedocument.spreadsheetml.revisionLog+xml"/>
  <Override PartName="/xl/revisions/revisionLog158.xml" ContentType="application/vnd.openxmlformats-officedocument.spreadsheetml.revisionLog+xml"/>
  <Override PartName="/xl/revisions/revisionLog179.xml" ContentType="application/vnd.openxmlformats-officedocument.spreadsheetml.revisionLog+xml"/>
  <Override PartName="/xl/revisions/revisionLog183.xml" ContentType="application/vnd.openxmlformats-officedocument.spreadsheetml.revisionLog+xml"/>
  <Override PartName="/xl/revisions/revisionLog204.xml" ContentType="application/vnd.openxmlformats-officedocument.spreadsheetml.revisionLog+xml"/>
  <Override PartName="/xl/revisions/revisionLog225.xml" ContentType="application/vnd.openxmlformats-officedocument.spreadsheetml.revisionLog+xml"/>
  <Override PartName="/xl/revisions/revisionLog3.xml" ContentType="application/vnd.openxmlformats-officedocument.spreadsheetml.revisionLog+xml"/>
  <Override PartName="/xl/revisions/revisionLog246.xml" ContentType="application/vnd.openxmlformats-officedocument.spreadsheetml.revisionLog+xml"/>
  <Override PartName="/xl/revisions/revisionLog267.xml" ContentType="application/vnd.openxmlformats-officedocument.spreadsheetml.revisionLog+xml"/>
  <Override PartName="/xl/revisions/revisionLog14.xml" ContentType="application/vnd.openxmlformats-officedocument.spreadsheetml.revisionLog+xml"/>
  <Override PartName="/xl/revisions/revisionLog85.xml" ContentType="application/vnd.openxmlformats-officedocument.spreadsheetml.revisionLog+xml"/>
  <Override PartName="/xl/revisions/revisionLog106.xml" ContentType="application/vnd.openxmlformats-officedocument.spreadsheetml.revisionLog+xml"/>
  <Override PartName="/xl/revisions/revisionLog127.xml" ContentType="application/vnd.openxmlformats-officedocument.spreadsheetml.revisionLog+xml"/>
  <Override PartName="/xl/revisions/revisionLog148.xml" ContentType="application/vnd.openxmlformats-officedocument.spreadsheetml.revisionLog+xml"/>
  <Override PartName="/xl/revisions/revisionLog169.xml" ContentType="application/vnd.openxmlformats-officedocument.spreadsheetml.revisionLog+xml"/>
  <Override PartName="/xl/revisions/revisionLog52.xml" ContentType="application/vnd.openxmlformats-officedocument.spreadsheetml.revisionLog+xml"/>
  <Override PartName="/xl/revisions/revisionLog73.xml" ContentType="application/vnd.openxmlformats-officedocument.spreadsheetml.revisionLog+xml"/>
  <Override PartName="/xl/revisions/revisionLog194.xml" ContentType="application/vnd.openxmlformats-officedocument.spreadsheetml.revisionLog+xml"/>
  <Override PartName="/xl/revisions/revisionLog215.xml" ContentType="application/vnd.openxmlformats-officedocument.spreadsheetml.revisionLog+xml"/>
  <Override PartName="/xl/revisions/revisionLog29.xml" ContentType="application/vnd.openxmlformats-officedocument.spreadsheetml.revisionLog+xml"/>
  <Override PartName="/xl/revisions/revisionLog236.xml" ContentType="application/vnd.openxmlformats-officedocument.spreadsheetml.revisionLog+xml"/>
  <Override PartName="/xl/revisions/revisionLog257.xml" ContentType="application/vnd.openxmlformats-officedocument.spreadsheetml.revisionLog+xml"/>
  <Override PartName="/xl/revisions/revisionLog4.xml" ContentType="application/vnd.openxmlformats-officedocument.spreadsheetml.revisionLog+xml"/>
  <Override PartName="/xl/revisions/revisionLog96.xml" ContentType="application/vnd.openxmlformats-officedocument.spreadsheetml.revisionLog+xml"/>
  <Override PartName="/xl/revisions/revisionLog117.xml" ContentType="application/vnd.openxmlformats-officedocument.spreadsheetml.revisionLog+xml"/>
  <Override PartName="/xl/revisions/revisionLog138.xml" ContentType="application/vnd.openxmlformats-officedocument.spreadsheetml.revisionLog+xml"/>
  <Override PartName="/xl/revisions/revisionLog159.xml" ContentType="application/vnd.openxmlformats-officedocument.spreadsheetml.revisionLog+xml"/>
  <Override PartName="/xl/revisions/revisionLog42.xml" ContentType="application/vnd.openxmlformats-officedocument.spreadsheetml.revisionLog+xml"/>
  <Override PartName="/xl/revisions/revisionLog63.xml" ContentType="application/vnd.openxmlformats-officedocument.spreadsheetml.revisionLog+xml"/>
  <Override PartName="/xl/revisions/revisionLog180.xml" ContentType="application/vnd.openxmlformats-officedocument.spreadsheetml.revisionLog+xml"/>
  <Override PartName="/xl/revisions/revisionLog184.xml" ContentType="application/vnd.openxmlformats-officedocument.spreadsheetml.revisionLog+xml"/>
  <Override PartName="/xl/revisions/revisionLog205.xml" ContentType="application/vnd.openxmlformats-officedocument.spreadsheetml.revisionLog+xml"/>
  <Override PartName="/xl/revisions/revisionLog226.xml" ContentType="application/vnd.openxmlformats-officedocument.spreadsheetml.revisionLog+xml"/>
  <Override PartName="/xl/revisions/revisionLog247.xml" ContentType="application/vnd.openxmlformats-officedocument.spreadsheetml.revisionLog+xml"/>
  <Override PartName="/xl/revisions/revisionLog268.xml" ContentType="application/vnd.openxmlformats-officedocument.spreadsheetml.revisionLog+xml"/>
  <Override PartName="/xl/revisions/revisionLog30.xml" ContentType="application/vnd.openxmlformats-officedocument.spreadsheetml.revisionLog+xml"/>
  <Override PartName="/xl/revisions/revisionLog86.xml" ContentType="application/vnd.openxmlformats-officedocument.spreadsheetml.revisionLog+xml"/>
  <Override PartName="/xl/revisions/revisionLog107.xml" ContentType="application/vnd.openxmlformats-officedocument.spreadsheetml.revisionLog+xml"/>
  <Override PartName="/xl/revisions/revisionLog128.xml" ContentType="application/vnd.openxmlformats-officedocument.spreadsheetml.revisionLog+xml"/>
  <Override PartName="/xl/revisions/revisionLog149.xml" ContentType="application/vnd.openxmlformats-officedocument.spreadsheetml.revisionLog+xml"/>
  <Override PartName="/xl/revisions/revisionLog15.xml" ContentType="application/vnd.openxmlformats-officedocument.spreadsheetml.revisionLog+xml"/>
  <Override PartName="/xl/revisions/revisionLog53.xml" ContentType="application/vnd.openxmlformats-officedocument.spreadsheetml.revisionLog+xml"/>
  <Override PartName="/xl/revisions/revisionLog74.xml" ContentType="application/vnd.openxmlformats-officedocument.spreadsheetml.revisionLog+xml"/>
  <Override PartName="/xl/revisions/revisionLog170.xml" ContentType="application/vnd.openxmlformats-officedocument.spreadsheetml.revisionLog+xml"/>
  <Override PartName="/xl/revisions/revisionLog195.xml" ContentType="application/vnd.openxmlformats-officedocument.spreadsheetml.revisionLog+xml"/>
  <Override PartName="/xl/revisions/revisionLog216.xml" ContentType="application/vnd.openxmlformats-officedocument.spreadsheetml.revisionLog+xml"/>
  <Override PartName="/xl/revisions/revisionLog237.xml" ContentType="application/vnd.openxmlformats-officedocument.spreadsheetml.revisionLog+xml"/>
  <Override PartName="/xl/revisions/revisionLog258.xml" ContentType="application/vnd.openxmlformats-officedocument.spreadsheetml.revisionLog+xml"/>
  <Override PartName="/xl/revisions/revisionLog97.xml" ContentType="application/vnd.openxmlformats-officedocument.spreadsheetml.revisionLog+xml"/>
  <Override PartName="/xl/revisions/revisionLog118.xml" ContentType="application/vnd.openxmlformats-officedocument.spreadsheetml.revisionLog+xml"/>
  <Override PartName="/xl/revisions/revisionLog139.xml" ContentType="application/vnd.openxmlformats-officedocument.spreadsheetml.revisionLog+xml"/>
  <Override PartName="/xl/revisions/revisionLog20.xml" ContentType="application/vnd.openxmlformats-officedocument.spreadsheetml.revisionLog+xml"/>
  <Override PartName="/xl/revisions/revisionLog5.xml" ContentType="application/vnd.openxmlformats-officedocument.spreadsheetml.revisionLog+xml"/>
  <Override PartName="/xl/revisions/revisionLog43.xml" ContentType="application/vnd.openxmlformats-officedocument.spreadsheetml.revisionLog+xml"/>
  <Override PartName="/xl/revisions/revisionLog64.xml" ContentType="application/vnd.openxmlformats-officedocument.spreadsheetml.revisionLog+xml"/>
  <Override PartName="/xl/revisions/revisionLog160.xml" ContentType="application/vnd.openxmlformats-officedocument.spreadsheetml.revisionLog+xml"/>
  <Override PartName="/xl/revisions/revisionLog171.xml" ContentType="application/vnd.openxmlformats-officedocument.spreadsheetml.revisionLog+xml"/>
  <Override PartName="/xl/revisions/revisionLog185.xml" ContentType="application/vnd.openxmlformats-officedocument.spreadsheetml.revisionLog+xml"/>
  <Override PartName="/xl/revisions/revisionLog206.xml" ContentType="application/vnd.openxmlformats-officedocument.spreadsheetml.revisionLog+xml"/>
  <Override PartName="/xl/revisions/revisionLog227.xml" ContentType="application/vnd.openxmlformats-officedocument.spreadsheetml.revisionLog+xml"/>
  <Override PartName="/xl/revisions/revisionLog248.xml" ContentType="application/vnd.openxmlformats-officedocument.spreadsheetml.revisionLog+xml"/>
  <Override PartName="/xl/revisions/revisionLog269.xml" ContentType="application/vnd.openxmlformats-officedocument.spreadsheetml.revisionLog+xml"/>
  <Override PartName="/xl/revisions/revisionLog87.xml" ContentType="application/vnd.openxmlformats-officedocument.spreadsheetml.revisionLog+xml"/>
  <Override PartName="/xl/revisions/revisionLog108.xml" ContentType="application/vnd.openxmlformats-officedocument.spreadsheetml.revisionLog+xml"/>
  <Override PartName="/xl/revisions/revisionLog31.xml" ContentType="application/vnd.openxmlformats-officedocument.spreadsheetml.revisionLog+xml"/>
  <Override PartName="/xl/revisions/revisionLog16.xml" ContentType="application/vnd.openxmlformats-officedocument.spreadsheetml.revisionLog+xml"/>
  <Override PartName="/xl/revisions/revisionLog54.xml" ContentType="application/vnd.openxmlformats-officedocument.spreadsheetml.revisionLog+xml"/>
  <Override PartName="/xl/revisions/revisionLog75.xml" ContentType="application/vnd.openxmlformats-officedocument.spreadsheetml.revisionLog+xml"/>
  <Override PartName="/xl/revisions/revisionLog129.xml" ContentType="application/vnd.openxmlformats-officedocument.spreadsheetml.revisionLog+xml"/>
  <Override PartName="/xl/revisions/revisionLog150.xml" ContentType="application/vnd.openxmlformats-officedocument.spreadsheetml.revisionLog+xml"/>
  <Override PartName="/xl/revisions/revisionLog161.xml" ContentType="application/vnd.openxmlformats-officedocument.spreadsheetml.revisionLog+xml"/>
  <Override PartName="/xl/revisions/revisionLog196.xml" ContentType="application/vnd.openxmlformats-officedocument.spreadsheetml.revisionLog+xml"/>
  <Override PartName="/xl/revisions/revisionLog217.xml" ContentType="application/vnd.openxmlformats-officedocument.spreadsheetml.revisionLog+xml"/>
  <Override PartName="/xl/revisions/revisionLog238.xml" ContentType="application/vnd.openxmlformats-officedocument.spreadsheetml.revisionLog+xml"/>
  <Override PartName="/xl/revisions/revisionLog259.xml" ContentType="application/vnd.openxmlformats-officedocument.spreadsheetml.revisionLog+xml"/>
  <Override PartName="/xl/revisions/revisionLog6.xml" ContentType="application/vnd.openxmlformats-officedocument.spreadsheetml.revisionLog+xml"/>
  <Override PartName="/xl/revisions/revisionLog65.xml" ContentType="application/vnd.openxmlformats-officedocument.spreadsheetml.revisionLog+xml"/>
  <Override PartName="/xl/revisions/revisionLog119.xml" ContentType="application/vnd.openxmlformats-officedocument.spreadsheetml.revisionLog+xml"/>
  <Override PartName="/xl/revisions/revisionLog172.xml" ContentType="application/vnd.openxmlformats-officedocument.spreadsheetml.revisionLog+xml"/>
  <Override PartName="/xl/revisions/revisionLog186.xml" ContentType="application/vnd.openxmlformats-officedocument.spreadsheetml.revisionLog+xml"/>
  <Override PartName="/xl/revisions/revisionLog228.xml" ContentType="application/vnd.openxmlformats-officedocument.spreadsheetml.revisionLog+xml"/>
  <Override PartName="/xl/revisions/revisionLog88.xml" ContentType="application/vnd.openxmlformats-officedocument.spreadsheetml.revisionLog+xml"/>
  <Override PartName="/xl/revisions/revisionLog27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22.205\df\Documents\Реализация программ\гос. программы\2018 год\на 01.01.2019\"/>
    </mc:Choice>
  </mc:AlternateContent>
  <bookViews>
    <workbookView xWindow="0" yWindow="0" windowWidth="28800" windowHeight="12030" tabRatio="518"/>
  </bookViews>
  <sheets>
    <sheet name="на 31.12.2018" sheetId="1" r:id="rId1"/>
  </sheets>
  <definedNames>
    <definedName name="_xlnm._FilterDatabase" localSheetId="0" hidden="1">'на 31.12.2018'!$A$7:$J$416</definedName>
    <definedName name="Z_0005951B_56A8_4F75_9731_3C8A24CD1AB5_.wvu.FilterData" localSheetId="0" hidden="1">'на 31.12.2018'!$A$7:$J$416</definedName>
    <definedName name="Z_00EBC834_CC04_4600_ADF0_5EC4AEDA5595_.wvu.FilterData" localSheetId="0" hidden="1">'на 31.12.2018'!$A$7:$J$416</definedName>
    <definedName name="Z_01D4DC8C_5FD8_4E22_9898_A6D2EE840F42_.wvu.FilterData" localSheetId="0" hidden="1">'на 31.12.2018'!$A$7:$J$416</definedName>
    <definedName name="Z_0217F586_7BE2_4803_B88F_1646729DF76E_.wvu.FilterData" localSheetId="0" hidden="1">'на 31.12.2018'!$A$7:$J$416</definedName>
    <definedName name="Z_02D2F435_66DA_468E_987B_F2AECDDD4E3B_.wvu.FilterData" localSheetId="0" hidden="1">'на 31.12.2018'!$A$7:$J$416</definedName>
    <definedName name="Z_040F7A53_882C_426B_A971_3BA4E7F819F6_.wvu.FilterData" localSheetId="0" hidden="1">'на 31.12.2018'!$A$7:$H$157</definedName>
    <definedName name="Z_056CFCF2_1D67_47C0_BE8C_D1F7ABB1120B_.wvu.FilterData" localSheetId="0" hidden="1">'на 31.12.2018'!$A$7:$J$416</definedName>
    <definedName name="Z_05716ABD_418C_4DA4_AC8A_C2D9BFCD057A_.wvu.FilterData" localSheetId="0" hidden="1">'на 31.12.2018'!$A$7:$J$416</definedName>
    <definedName name="Z_05C1E2BB_B583_44DD_A8AC_FBF87A053735_.wvu.FilterData" localSheetId="0" hidden="1">'на 31.12.2018'!$A$7:$H$157</definedName>
    <definedName name="Z_05C9DD0B_EBEE_40E7_A642_8B2CDCC810BA_.wvu.FilterData" localSheetId="0" hidden="1">'на 31.12.2018'!$A$7:$H$157</definedName>
    <definedName name="Z_0623BA59_06E0_47C4_A9E0_EFF8949456C2_.wvu.FilterData" localSheetId="0" hidden="1">'на 31.12.2018'!$A$7:$H$157</definedName>
    <definedName name="Z_0644E522_2545_474C_824A_2ED6C2798897_.wvu.FilterData" localSheetId="0" hidden="1">'на 31.12.2018'!$A$7:$J$416</definedName>
    <definedName name="Z_06CAE47A_6EDD_4FE2_8E3A_333266247E42_.wvu.FilterData" localSheetId="0" hidden="1">'на 31.12.2018'!$A$7:$J$416</definedName>
    <definedName name="Z_06E8A760_77DE_44B7_B51E_7A5411604938_.wvu.FilterData" localSheetId="0" hidden="1">'на 31.12.2018'!$A$7:$J$416</definedName>
    <definedName name="Z_06ECB70F_782C_4925_AAED_43BDE49D6216_.wvu.FilterData" localSheetId="0" hidden="1">'на 31.12.2018'!$A$7:$J$416</definedName>
    <definedName name="Z_071188D9_4773_41E2_8227_482316F94E22_.wvu.FilterData" localSheetId="0" hidden="1">'на 31.12.2018'!$A$7:$J$416</definedName>
    <definedName name="Z_076157D9_97A7_4D47_8780_D3B408E54324_.wvu.FilterData" localSheetId="0" hidden="1">'на 31.12.2018'!$A$7:$J$416</definedName>
    <definedName name="Z_079216EF_F396_45DE_93AA_DF26C49F532F_.wvu.FilterData" localSheetId="0" hidden="1">'на 31.12.2018'!$A$7:$H$157</definedName>
    <definedName name="Z_0796BB39_B763_4CFE_9C89_197614BDD8D2_.wvu.FilterData" localSheetId="0" hidden="1">'на 31.12.2018'!$A$7:$J$416</definedName>
    <definedName name="Z_081D092E_BCFD_434D_99DD_F262EBF81A7D_.wvu.FilterData" localSheetId="0" hidden="1">'на 31.12.2018'!$A$7:$H$157</definedName>
    <definedName name="Z_081D1E71_FAB1_490F_8347_4363E467A6B8_.wvu.FilterData" localSheetId="0" hidden="1">'на 31.12.2018'!$A$7:$J$416</definedName>
    <definedName name="Z_09665491_2447_4ACE_847B_4452B60F2DF2_.wvu.FilterData" localSheetId="0" hidden="1">'на 31.12.2018'!$A$7:$J$416</definedName>
    <definedName name="Z_09EDEF91_2CA5_4F56_B67B_9D290C461670_.wvu.FilterData" localSheetId="0" hidden="1">'на 31.12.2018'!$A$7:$H$157</definedName>
    <definedName name="Z_09F9F792_37D5_476B_BEEE_67E9106F48F0_.wvu.FilterData" localSheetId="0" hidden="1">'на 31.12.2018'!$A$7:$J$416</definedName>
    <definedName name="Z_0A10B2C2_8811_4514_A02D_EDC7436B6D07_.wvu.FilterData" localSheetId="0" hidden="1">'на 31.12.2018'!$A$7:$J$416</definedName>
    <definedName name="Z_0AA70BDA_573F_4BEC_A548_CA5C4475BFE7_.wvu.FilterData" localSheetId="0" hidden="1">'на 31.12.2018'!$A$7:$J$416</definedName>
    <definedName name="Z_0AC3FA68_E0C8_4657_AD81_AF6345EA501C_.wvu.FilterData" localSheetId="0" hidden="1">'на 31.12.2018'!$A$7:$H$157</definedName>
    <definedName name="Z_0B579593_C56D_4394_91C1_F024BBE56EB1_.wvu.FilterData" localSheetId="0" hidden="1">'на 31.12.2018'!$A$7:$H$157</definedName>
    <definedName name="Z_0BC55D76_817D_4871_ADFD_780685E85798_.wvu.FilterData" localSheetId="0" hidden="1">'на 31.12.2018'!$A$7:$J$416</definedName>
    <definedName name="Z_0C6B39CB_8BE2_4437_B7EF_2B863FB64A7A_.wvu.FilterData" localSheetId="0" hidden="1">'на 31.12.2018'!$A$7:$H$157</definedName>
    <definedName name="Z_0C80C604_218C_428E_8C68_64D1AFDB22E0_.wvu.FilterData" localSheetId="0" hidden="1">'на 31.12.2018'!$A$7:$J$416</definedName>
    <definedName name="Z_0C81132D_0EFB_424B_A2C0_D694846C9416_.wvu.FilterData" localSheetId="0" hidden="1">'на 31.12.2018'!$A$7:$J$416</definedName>
    <definedName name="Z_0C8C20D3_1DCE_4FE1_95B1_F35D8D398254_.wvu.FilterData" localSheetId="0" hidden="1">'на 31.12.2018'!$A$7:$H$157</definedName>
    <definedName name="Z_0CC48B05_D738_4589_9F69_B44D9887E2C7_.wvu.FilterData" localSheetId="0" hidden="1">'на 31.12.2018'!$A$7:$J$416</definedName>
    <definedName name="Z_0CC9441C_88E9_46D0_951D_A49C84EDA8CE_.wvu.FilterData" localSheetId="0" hidden="1">'на 31.12.2018'!$A$7:$J$416</definedName>
    <definedName name="Z_0CCCFAED_79CE_4449_BC23_D60C794B65C2_.wvu.FilterData" localSheetId="0" hidden="1">'на 31.12.2018'!$A$7:$J$416</definedName>
    <definedName name="Z_0CCCFAED_79CE_4449_BC23_D60C794B65C2_.wvu.PrintArea" localSheetId="0" hidden="1">'на 31.12.2018'!$A$1:$J$213</definedName>
    <definedName name="Z_0CCCFAED_79CE_4449_BC23_D60C794B65C2_.wvu.PrintTitles" localSheetId="0" hidden="1">'на 31.12.2018'!$5:$8</definedName>
    <definedName name="Z_0CF3E93E_60F6_45C8_AD33_C2CE08831546_.wvu.FilterData" localSheetId="0" hidden="1">'на 31.12.2018'!$A$7:$H$157</definedName>
    <definedName name="Z_0D69C398_7947_4D78_B1FE_A2A25AB79E10_.wvu.FilterData" localSheetId="0" hidden="1">'на 31.12.2018'!$A$7:$J$416</definedName>
    <definedName name="Z_0D7F5190_D20E_42FD_AD77_53CB309C7272_.wvu.FilterData" localSheetId="0" hidden="1">'на 31.12.2018'!$A$7:$H$157</definedName>
    <definedName name="Z_0DBB7EB7_A885_4D4A_A4F3_1AB3A0FE5EB1_.wvu.FilterData" localSheetId="0" hidden="1">'на 31.12.2018'!$A$7:$J$416</definedName>
    <definedName name="Z_0E67843B_6B59_48DA_8F29_8BAD133298E1_.wvu.FilterData" localSheetId="0" hidden="1">'на 31.12.2018'!$A$7:$J$416</definedName>
    <definedName name="Z_0E6786D8_AC3A_48D5_9AD7_4E7485DB6D9C_.wvu.FilterData" localSheetId="0" hidden="1">'на 31.12.2018'!$A$7:$H$157</definedName>
    <definedName name="Z_0EBE1707_975C_4649_91D3_2E9B46A60B44_.wvu.FilterData" localSheetId="0" hidden="1">'на 31.12.2018'!$A$7:$J$416</definedName>
    <definedName name="Z_101FC8DD_6A10_4029_AD34_21DB4CDC5FDB_.wvu.FilterData" localSheetId="0" hidden="1">'на 31.12.2018'!$A$7:$J$416</definedName>
    <definedName name="Z_105D23B5_3830_4B2C_A4D4_FBFBD3BEFB9C_.wvu.FilterData" localSheetId="0" hidden="1">'на 31.12.2018'!$A$7:$H$157</definedName>
    <definedName name="Z_113A0779_204C_451B_8401_73E507046130_.wvu.FilterData" localSheetId="0" hidden="1">'на 31.12.2018'!$A$7:$J$416</definedName>
    <definedName name="Z_119EECA6_2DA1_40F6_BD98_65D18CFC0359_.wvu.FilterData" localSheetId="0" hidden="1">'на 31.12.2018'!$A$7:$J$416</definedName>
    <definedName name="Z_11B0FA8E_E0BF_44A4_A141_D0892BF4BA78_.wvu.FilterData" localSheetId="0" hidden="1">'на 31.12.2018'!$A$7:$J$416</definedName>
    <definedName name="Z_11EBBD1F_0821_4763_A781_80F95B559C64_.wvu.FilterData" localSheetId="0" hidden="1">'на 31.12.2018'!$A$7:$J$416</definedName>
    <definedName name="Z_12397037_6208_4B36_BC95_11438284A9DE_.wvu.FilterData" localSheetId="0" hidden="1">'на 31.12.2018'!$A$7:$H$157</definedName>
    <definedName name="Z_12C2408D_275D_4295_8823_146036CCAF72_.wvu.FilterData" localSheetId="0" hidden="1">'на 31.12.2018'!$A$7:$J$416</definedName>
    <definedName name="Z_130C16AD_E930_4810_BDF0_A6DD3A87B8D5_.wvu.FilterData" localSheetId="0" hidden="1">'на 31.12.2018'!$A$7:$J$416</definedName>
    <definedName name="Z_1315266B_953C_4E7F_B538_74B6DF400647_.wvu.FilterData" localSheetId="0" hidden="1">'на 31.12.2018'!$A$7:$H$157</definedName>
    <definedName name="Z_132984D2_035C_4C6F_8087_28C1188A76E6_.wvu.FilterData" localSheetId="0" hidden="1">'на 31.12.2018'!$A$7:$J$416</definedName>
    <definedName name="Z_13A75724_7658_4A80_9239_F37E0BC75B64_.wvu.FilterData" localSheetId="0" hidden="1">'на 31.12.2018'!$A$7:$J$416</definedName>
    <definedName name="Z_13BE7114_35DF_4699_8779_61985C68F6C3_.wvu.FilterData" localSheetId="0" hidden="1">'на 31.12.2018'!$A$7:$J$416</definedName>
    <definedName name="Z_13BE7114_35DF_4699_8779_61985C68F6C3_.wvu.PrintArea" localSheetId="0" hidden="1">'на 31.12.2018'!$A$1:$J$215</definedName>
    <definedName name="Z_13BE7114_35DF_4699_8779_61985C68F6C3_.wvu.PrintTitles" localSheetId="0" hidden="1">'на 31.12.2018'!$5:$8</definedName>
    <definedName name="Z_13E7ADA2_058C_4412_9AEA_31547694DD5C_.wvu.FilterData" localSheetId="0" hidden="1">'на 31.12.2018'!$A$7:$H$157</definedName>
    <definedName name="Z_1474826F_81A7_45CE_9E32_539008BC6006_.wvu.FilterData" localSheetId="0" hidden="1">'на 31.12.2018'!$A$7:$J$416</definedName>
    <definedName name="Z_148D8FAA_3DC1_4430_9D42_1AFD9B8B331B_.wvu.FilterData" localSheetId="0" hidden="1">'на 31.12.2018'!$A$7:$J$416</definedName>
    <definedName name="Z_1539101F_31E9_4994_A34D_436B2BB1B73C_.wvu.FilterData" localSheetId="0" hidden="1">'на 31.12.2018'!$A$7:$J$416</definedName>
    <definedName name="Z_158130B9_9537_4E7D_AC4C_ED389C9B13A6_.wvu.FilterData" localSheetId="0" hidden="1">'на 31.12.2018'!$A$7:$J$416</definedName>
    <definedName name="Z_15AF9AFF_36E4_41C3_A9EA_A83C0A87FA00_.wvu.FilterData" localSheetId="0" hidden="1">'на 31.12.2018'!$A$7:$J$416</definedName>
    <definedName name="Z_1611C1BA_C4E2_40AE_8F45_3BEDE164E518_.wvu.FilterData" localSheetId="0" hidden="1">'на 31.12.2018'!$A$7:$J$416</definedName>
    <definedName name="Z_16533C21_4A9A_450C_8A94_553B88C3A9CF_.wvu.FilterData" localSheetId="0" hidden="1">'на 31.12.2018'!$A$7:$H$157</definedName>
    <definedName name="Z_1682CF4C_6BE2_4E45_A613_382D117E51BF_.wvu.FilterData" localSheetId="0" hidden="1">'на 31.12.2018'!$A$7:$J$416</definedName>
    <definedName name="Z_168FD5D4_D13B_47B9_8E56_61C627E3620F_.wvu.FilterData" localSheetId="0" hidden="1">'на 31.12.2018'!$A$7:$H$157</definedName>
    <definedName name="Z_169B516E_654F_469D_A8A0_69AB59FA498D_.wvu.FilterData" localSheetId="0" hidden="1">'на 31.12.2018'!$A$7:$J$416</definedName>
    <definedName name="Z_176FBEC7_B2AF_4702_A894_382F81F9ECF6_.wvu.FilterData" localSheetId="0" hidden="1">'на 31.12.2018'!$A$7:$H$157</definedName>
    <definedName name="Z_17AC66D0_E8BD_44BA_92AB_131AEC3E5A62_.wvu.FilterData" localSheetId="0" hidden="1">'на 31.12.2018'!$A$7:$J$416</definedName>
    <definedName name="Z_17AEC02B_67B1_483A_97D2_C1C6DFD21518_.wvu.FilterData" localSheetId="0" hidden="1">'на 31.12.2018'!$A$7:$J$416</definedName>
    <definedName name="Z_1902C2E4_C521_44EB_B934_0EBD6E871DD8_.wvu.FilterData" localSheetId="0" hidden="1">'на 31.12.2018'!$A$7:$J$416</definedName>
    <definedName name="Z_191D2631_8F19_4FC0_96A1_F397D331A068_.wvu.FilterData" localSheetId="0" hidden="1">'на 31.12.2018'!$A$7:$J$416</definedName>
    <definedName name="Z_19497421_00C1_4657_A11B_18FB2BAAE62A_.wvu.FilterData" localSheetId="0" hidden="1">'на 31.12.2018'!$A$7:$J$416</definedName>
    <definedName name="Z_19510E6E_7565_4AC2_BCB4_A345501456B6_.wvu.FilterData" localSheetId="0" hidden="1">'на 31.12.2018'!$A$7:$H$157</definedName>
    <definedName name="Z_197DC433_2311_4239_A28E_8D90CD4AEB73_.wvu.FilterData" localSheetId="0" hidden="1">'на 31.12.2018'!$A$7:$J$416</definedName>
    <definedName name="Z_19944AB6_3B70_4B1C_8696_B2E3AC2ED125_.wvu.FilterData" localSheetId="0" hidden="1">'на 31.12.2018'!$A$7:$J$416</definedName>
    <definedName name="Z_19A4AADC_FDEE_45BB_8FEE_0F5508EFB8E2_.wvu.FilterData" localSheetId="0" hidden="1">'на 31.12.2018'!$A$7:$J$416</definedName>
    <definedName name="Z_19B34FC3_E683_4280_90EE_7791220AE682_.wvu.FilterData" localSheetId="0" hidden="1">'на 31.12.2018'!$A$7:$J$416</definedName>
    <definedName name="Z_19E5B318_3123_4687_A10B_72F3BDA9A599_.wvu.FilterData" localSheetId="0" hidden="1">'на 31.12.2018'!$A$7:$J$416</definedName>
    <definedName name="Z_1ADD4354_436F_41C7_AFD6_B73FA2D9BC20_.wvu.FilterData" localSheetId="0" hidden="1">'на 31.12.2018'!$A$7:$J$416</definedName>
    <definedName name="Z_1B413C41_F5DB_4793_803B_D278F6A0BE2C_.wvu.FilterData" localSheetId="0" hidden="1">'на 31.12.2018'!$A$7:$J$416</definedName>
    <definedName name="Z_1B943BCB_9609_428B_963E_E25F01748D7C_.wvu.FilterData" localSheetId="0" hidden="1">'на 31.12.2018'!$A$7:$J$416</definedName>
    <definedName name="Z_1BA0A829_1467_4894_A294_9BFD1EA8F94D_.wvu.FilterData" localSheetId="0" hidden="1">'на 31.12.2018'!$A$7:$J$416</definedName>
    <definedName name="Z_1C384A54_E3F0_4C1E_862E_6CD9154B364F_.wvu.FilterData" localSheetId="0" hidden="1">'на 31.12.2018'!$A$7:$J$416</definedName>
    <definedName name="Z_1C3DA4EF_3676_4683_84F0_1C41D26FFC16_.wvu.FilterData" localSheetId="0" hidden="1">'на 31.12.2018'!$A$7:$J$416</definedName>
    <definedName name="Z_1C3DF549_BEC3_47F7_8F0B_A96D42597ECF_.wvu.FilterData" localSheetId="0" hidden="1">'на 31.12.2018'!$A$7:$H$157</definedName>
    <definedName name="Z_1C681B2A_8932_44D9_BF50_EA5DBCC10436_.wvu.FilterData" localSheetId="0" hidden="1">'на 31.12.2018'!$A$7:$H$157</definedName>
    <definedName name="Z_1CB0764B_554D_4C09_98DC_8DED9FC27F03_.wvu.FilterData" localSheetId="0" hidden="1">'на 31.12.2018'!$A$7:$J$416</definedName>
    <definedName name="Z_1CB0CE3F_75F2_462B_8FE5_E94B0D7D6C1F_.wvu.FilterData" localSheetId="0" hidden="1">'на 31.12.2018'!$A$7:$J$416</definedName>
    <definedName name="Z_1CB5C523_AFA5_43A8_9C28_9F12CFE5BE65_.wvu.FilterData" localSheetId="0" hidden="1">'на 31.12.2018'!$A$7:$J$416</definedName>
    <definedName name="Z_1CEF9102_6C60_416B_8820_19DA6CA2FF8F_.wvu.FilterData" localSheetId="0" hidden="1">'на 31.12.2018'!$A$7:$J$416</definedName>
    <definedName name="Z_1D2C2901_70D8_494F_B885_AA5F7F9A1D2E_.wvu.FilterData" localSheetId="0" hidden="1">'на 31.12.2018'!$A$7:$J$416</definedName>
    <definedName name="Z_1D546444_6D70_47F2_86F2_EDA85896BE29_.wvu.FilterData" localSheetId="0" hidden="1">'на 31.12.2018'!$A$7:$J$416</definedName>
    <definedName name="Z_1D797472_1425_44E0_B821_543CF555289A_.wvu.FilterData" localSheetId="0" hidden="1">'на 31.12.2018'!$A$7:$J$416</definedName>
    <definedName name="Z_1E88DC95_DDEB_4EE8_8544_5724B1E6FA94_.wvu.FilterData" localSheetId="0" hidden="1">'на 31.12.2018'!$A$7:$J$416</definedName>
    <definedName name="Z_1F274A4D_4DCC_44CA_A1BD_90B7EE180486_.wvu.FilterData" localSheetId="0" hidden="1">'на 31.12.2018'!$A$7:$H$157</definedName>
    <definedName name="Z_1F6B5B08_FAE9_43CF_A27B_EE7ACD6D4DF6_.wvu.FilterData" localSheetId="0" hidden="1">'на 31.12.2018'!$A$7:$J$416</definedName>
    <definedName name="Z_1F6FF066_5CAF_4FE9_9ABD_85517853573D_.wvu.FilterData" localSheetId="0" hidden="1">'на 31.12.2018'!$A$7:$J$416</definedName>
    <definedName name="Z_1F885BC0_FA2D_45E9_BC66_C7BA68F6529B_.wvu.FilterData" localSheetId="0" hidden="1">'на 31.12.2018'!$A$7:$J$416</definedName>
    <definedName name="Z_1FF678B1_7F2B_4362_81E7_D3C79ED64B95_.wvu.FilterData" localSheetId="0" hidden="1">'на 31.12.2018'!$A$7:$H$157</definedName>
    <definedName name="Z_20461DED_BCEE_4284_A6DA_6F07C40C8239_.wvu.FilterData" localSheetId="0" hidden="1">'на 31.12.2018'!$A$7:$J$416</definedName>
    <definedName name="Z_20A3EB12_07C5_4317_9D11_7C0131FF1F02_.wvu.FilterData" localSheetId="0" hidden="1">'на 31.12.2018'!$A$7:$J$416</definedName>
    <definedName name="Z_215E0AF3_2FB9_4AD2_85EB_5BB3A76EA017_.wvu.FilterData" localSheetId="0" hidden="1">'на 31.12.2018'!$A$7:$J$416</definedName>
    <definedName name="Z_216AEA56_C079_4104_83C7_B22F3C2C4895_.wvu.FilterData" localSheetId="0" hidden="1">'на 31.12.2018'!$A$7:$H$157</definedName>
    <definedName name="Z_2181C7D4_AA52_40AC_A808_5D532F9A4DB9_.wvu.FilterData" localSheetId="0" hidden="1">'на 31.12.2018'!$A$7:$H$157</definedName>
    <definedName name="Z_222CB208_6EE7_4ACF_9056_A80606B8DEAE_.wvu.FilterData" localSheetId="0" hidden="1">'на 31.12.2018'!$A$7:$J$416</definedName>
    <definedName name="Z_22A3361C_6866_4206_B8FA_E848438D95B8_.wvu.FilterData" localSheetId="0" hidden="1">'на 31.12.2018'!$A$7:$H$157</definedName>
    <definedName name="Z_23D71F5A_A534_4F07_942A_44ED3D76C570_.wvu.FilterData" localSheetId="0" hidden="1">'на 31.12.2018'!$A$7:$J$416</definedName>
    <definedName name="Z_246D425F_E7DE_4F74_93E1_1CA6487BB7AF_.wvu.FilterData" localSheetId="0" hidden="1">'на 31.12.2018'!$A$7:$J$416</definedName>
    <definedName name="Z_24860D1B_9CB0_4DBB_9F9A_A7B23A9FBD9E_.wvu.FilterData" localSheetId="0" hidden="1">'на 31.12.2018'!$A$7:$J$416</definedName>
    <definedName name="Z_24D1D1DF_90B3_41D1_82E1_05DE887CC58D_.wvu.FilterData" localSheetId="0" hidden="1">'на 31.12.2018'!$A$7:$H$157</definedName>
    <definedName name="Z_24E5C1BC_322C_4FEF_B964_F0DCC04482C1_.wvu.Cols" localSheetId="0" hidden="1">'на 31.12.2018'!#REF!,'на 31.12.2018'!#REF!</definedName>
    <definedName name="Z_24E5C1BC_322C_4FEF_B964_F0DCC04482C1_.wvu.FilterData" localSheetId="0" hidden="1">'на 31.12.2018'!$A$7:$H$157</definedName>
    <definedName name="Z_24E5C1BC_322C_4FEF_B964_F0DCC04482C1_.wvu.Rows" localSheetId="0" hidden="1">'на 31.12.2018'!#REF!</definedName>
    <definedName name="Z_25997FFA_90F9_4B4A_8C73_3E119DFE9BDB_.wvu.FilterData" localSheetId="0" hidden="1">'на 31.12.2018'!$A$7:$J$416</definedName>
    <definedName name="Z_25DD804F_4FCB_49C0_B290_F226E6C8FC4D_.wvu.FilterData" localSheetId="0" hidden="1">'на 31.12.2018'!$A$7:$J$416</definedName>
    <definedName name="Z_25F305AA_6420_44FE_A658_6597DFDEDA7F_.wvu.FilterData" localSheetId="0" hidden="1">'на 31.12.2018'!$A$7:$J$416</definedName>
    <definedName name="Z_26390C63_E690_4CD6_B911_4F7F9CCE06AD_.wvu.FilterData" localSheetId="0" hidden="1">'на 31.12.2018'!$A$7:$J$416</definedName>
    <definedName name="Z_2647282E_5B25_4148_AAD9_72AB0A3F24C4_.wvu.FilterData" localSheetId="0" hidden="1">'на 31.12.2018'!$A$3:$K$213</definedName>
    <definedName name="Z_26E7CD7D_71FD_4075_B268_E6444384CE7D_.wvu.FilterData" localSheetId="0" hidden="1">'на 31.12.2018'!$A$7:$H$157</definedName>
    <definedName name="Z_271A6422_0558_45A4_90D0_4FBBFA0C466A_.wvu.FilterData" localSheetId="0" hidden="1">'на 31.12.2018'!$A$7:$J$416</definedName>
    <definedName name="Z_2751B79E_F60F_449F_9B1A_ED01F0EE4A3F_.wvu.FilterData" localSheetId="0" hidden="1">'на 31.12.2018'!$A$7:$J$416</definedName>
    <definedName name="Z_28008BE5_0693_468D_890E_2AE562EDDFCA_.wvu.FilterData" localSheetId="0" hidden="1">'на 31.12.2018'!$A$7:$H$157</definedName>
    <definedName name="Z_282F013D_E5B1_4C17_8727_7949891CEFC8_.wvu.FilterData" localSheetId="0" hidden="1">'на 31.12.2018'!$A$7:$J$416</definedName>
    <definedName name="Z_2932A736_9A81_4C2B_931E_457899534006_.wvu.FilterData" localSheetId="0" hidden="1">'на 31.12.2018'!$A$7:$J$416</definedName>
    <definedName name="Z_29A3F31E_AA0E_4520_83F3_6EDE69E47FB4_.wvu.FilterData" localSheetId="0" hidden="1">'на 31.12.2018'!$A$7:$J$416</definedName>
    <definedName name="Z_29D1C55E_0AE0_4CA9_A4C9_F358DEE7E9AD_.wvu.FilterData" localSheetId="0" hidden="1">'на 31.12.2018'!$A$7:$J$416</definedName>
    <definedName name="Z_2A075779_EE89_4995_9517_DAD5135FF513_.wvu.FilterData" localSheetId="0" hidden="1">'на 31.12.2018'!$A$7:$J$416</definedName>
    <definedName name="Z_2A567982_7892_4F86_A16D_3A26E4C78607_.wvu.FilterData" localSheetId="0" hidden="1">'на 31.12.2018'!$A$7:$J$416</definedName>
    <definedName name="Z_2A9D3288_FE38_46DD_A0BD_6FD4437B54BF_.wvu.FilterData" localSheetId="0" hidden="1">'на 31.12.2018'!$A$7:$J$416</definedName>
    <definedName name="Z_2B4EF399_1F78_4650_9196_70339D27DB54_.wvu.FilterData" localSheetId="0" hidden="1">'на 31.12.2018'!$A$7:$J$416</definedName>
    <definedName name="Z_2B67E997_66AF_4883_9EE5_9876648FDDE9_.wvu.FilterData" localSheetId="0" hidden="1">'на 31.12.2018'!$A$7:$J$416</definedName>
    <definedName name="Z_2B6BAC9D_8ECF_4B5C_AEA7_CCE1C0524E55_.wvu.FilterData" localSheetId="0" hidden="1">'на 31.12.2018'!$A$7:$J$416</definedName>
    <definedName name="Z_2C029299_5EEC_4151_A9E2_241D31E08692_.wvu.FilterData" localSheetId="0" hidden="1">'на 31.12.2018'!$A$7:$J$416</definedName>
    <definedName name="Z_2C43A648_766E_499E_95B2_EA6F7EA791D4_.wvu.FilterData" localSheetId="0" hidden="1">'на 31.12.2018'!$A$7:$J$416</definedName>
    <definedName name="Z_2C47EAD7_6B0B_40AB_9599_0BF3302E35F1_.wvu.FilterData" localSheetId="0" hidden="1">'на 31.12.2018'!$A$7:$H$157</definedName>
    <definedName name="Z_2C83C5CF_2113_4A26_AC8F_B29994F8C20B_.wvu.FilterData" localSheetId="0" hidden="1">'на 31.12.2018'!$A$7:$J$416</definedName>
    <definedName name="Z_2CD18B03_71F5_4B8A_8C6C_592F5A66335B_.wvu.FilterData" localSheetId="0" hidden="1">'на 31.12.2018'!$A$7:$J$416</definedName>
    <definedName name="Z_2D011736_53B8_48A8_8C2E_71DD995F6546_.wvu.FilterData" localSheetId="0" hidden="1">'на 31.12.2018'!$A$7:$J$416</definedName>
    <definedName name="Z_2D540280_F40F_4530_A32A_1FF2E78E7147_.wvu.FilterData" localSheetId="0" hidden="1">'на 31.12.2018'!$A$7:$J$416</definedName>
    <definedName name="Z_2D918A37_6905_4BEF_BC3A_DA45E968DAC3_.wvu.FilterData" localSheetId="0" hidden="1">'на 31.12.2018'!$A$7:$H$157</definedName>
    <definedName name="Z_2DCF6207_B24B_43F5_B844_6C1E92F9CADA_.wvu.FilterData" localSheetId="0" hidden="1">'на 31.12.2018'!$A$7:$J$416</definedName>
    <definedName name="Z_2DF88C31_E5A0_4DFE_877D_5A31D3992603_.wvu.Rows" localSheetId="0" hidden="1">'на 31.12.2018'!#REF!,'на 31.12.2018'!#REF!,'на 31.12.2018'!#REF!,'на 31.12.2018'!#REF!,'на 31.12.2018'!#REF!,'на 31.12.2018'!#REF!,'на 31.12.2018'!#REF!,'на 31.12.2018'!#REF!,'на 31.12.2018'!#REF!,'на 31.12.2018'!#REF!,'на 31.12.2018'!#REF!</definedName>
    <definedName name="Z_2F3BAFC5_8792_4BC0_833F_5CB9ACB14A14_.wvu.FilterData" localSheetId="0" hidden="1">'на 31.12.2018'!$A$7:$H$157</definedName>
    <definedName name="Z_2F3DE7DB_1DEA_4A0C_88EC_B05C9EEC768F_.wvu.FilterData" localSheetId="0" hidden="1">'на 31.12.2018'!$A$7:$J$416</definedName>
    <definedName name="Z_2F72C4E3_E946_4870_A59B_C47D17A3E8B0_.wvu.FilterData" localSheetId="0" hidden="1">'на 31.12.2018'!$A$7:$J$416</definedName>
    <definedName name="Z_2F7AC811_CA37_46E3_866E_6E10DF43054A_.wvu.FilterData" localSheetId="0" hidden="1">'на 31.12.2018'!$A$7:$J$416</definedName>
    <definedName name="Z_2FAB8F10_5F5A_4B70_9158_E79B14A6565A_.wvu.FilterData" localSheetId="0" hidden="1">'на 31.12.2018'!$A$7:$J$416</definedName>
    <definedName name="Z_300D3722_BC5B_4EFC_A306_CB3461E96075_.wvu.FilterData" localSheetId="0" hidden="1">'на 31.12.2018'!$A$7:$J$416</definedName>
    <definedName name="Z_308AF0B3_EE19_4841_BBC0_915C9A7203E9_.wvu.FilterData" localSheetId="0" hidden="1">'на 31.12.2018'!$A$7:$J$416</definedName>
    <definedName name="Z_30F94082_E7C8_4DE7_AE26_19B3A4317363_.wvu.FilterData" localSheetId="0" hidden="1">'на 31.12.2018'!$A$7:$J$416</definedName>
    <definedName name="Z_315B3829_E75D_48BB_A407_88A96C0D6A4B_.wvu.FilterData" localSheetId="0" hidden="1">'на 31.12.2018'!$A$7:$J$416</definedName>
    <definedName name="Z_316B9C14_7546_49E5_A384_4190EC7682DE_.wvu.FilterData" localSheetId="0" hidden="1">'на 31.12.2018'!$A$7:$J$416</definedName>
    <definedName name="Z_31985263_3556_4B71_A26F_62706F49B320_.wvu.FilterData" localSheetId="0" hidden="1">'на 31.12.2018'!$A$7:$H$157</definedName>
    <definedName name="Z_31C5283F_7633_4B8A_ADD5_7EB245AE899F_.wvu.FilterData" localSheetId="0" hidden="1">'на 31.12.2018'!$A$7:$J$416</definedName>
    <definedName name="Z_31EABA3C_DD8D_46BF_85B1_09527EF8E816_.wvu.FilterData" localSheetId="0" hidden="1">'на 31.12.2018'!$A$7:$H$157</definedName>
    <definedName name="Z_328B1FBD_B9E0_4F8C_AA1F_438ED0F19823_.wvu.FilterData" localSheetId="0" hidden="1">'на 31.12.2018'!$A$7:$J$416</definedName>
    <definedName name="Z_32F81156_0F3B_49A8_B56D_9A01AA7C97FE_.wvu.FilterData" localSheetId="0" hidden="1">'на 31.12.2018'!$A$7:$J$416</definedName>
    <definedName name="Z_33081AFE_875F_4448_8DBB_C2288E582829_.wvu.FilterData" localSheetId="0" hidden="1">'на 31.12.2018'!$A$7:$J$416</definedName>
    <definedName name="Z_34587A22_A707_48EC_A6D8_8CA0D443CB5A_.wvu.FilterData" localSheetId="0" hidden="1">'на 31.12.2018'!$A$7:$J$416</definedName>
    <definedName name="Z_349EEACA_C7A1_441E_BFE3_096E57329F7C_.wvu.FilterData" localSheetId="0" hidden="1">'на 31.12.2018'!$A$7:$J$416</definedName>
    <definedName name="Z_34E97F8E_B808_4C29_AFA8_24160BA8B576_.wvu.FilterData" localSheetId="0" hidden="1">'на 31.12.2018'!$A$7:$H$157</definedName>
    <definedName name="Z_354643EC_374D_4252_A3BA_624B9338CCF6_.wvu.FilterData" localSheetId="0" hidden="1">'на 31.12.2018'!$A$7:$J$416</definedName>
    <definedName name="Z_356902C5_CBA1_407E_849C_39B6CAAFCD34_.wvu.FilterData" localSheetId="0" hidden="1">'на 31.12.2018'!$A$7:$J$416</definedName>
    <definedName name="Z_356FBDD5_3775_4781_9E0A_901095CE6157_.wvu.FilterData" localSheetId="0" hidden="1">'на 31.12.2018'!$A$7:$J$416</definedName>
    <definedName name="Z_3597F15D_13FB_47E4_B2D7_0713796F1B32_.wvu.FilterData" localSheetId="0" hidden="1">'на 31.12.2018'!$A$7:$H$157</definedName>
    <definedName name="Z_35A82584_BCCD_413D_BF58_739C849379E3_.wvu.FilterData" localSheetId="0" hidden="1">'на 31.12.2018'!$A$7:$J$416</definedName>
    <definedName name="Z_36279478_DEDD_46A7_8B6D_9500CB65A35C_.wvu.FilterData" localSheetId="0" hidden="1">'на 31.12.2018'!$A$7:$H$157</definedName>
    <definedName name="Z_36282042_958F_4D98_9515_9E9271F26AA2_.wvu.FilterData" localSheetId="0" hidden="1">'на 31.12.2018'!$A$7:$H$157</definedName>
    <definedName name="Z_36483E9A_03E9_431F_B24B_73C77EA6547E_.wvu.FilterData" localSheetId="0" hidden="1">'на 31.12.2018'!$A$7:$J$416</definedName>
    <definedName name="Z_368728BB_F981_4DE3_8F4E_C77C2580C6B3_.wvu.FilterData" localSheetId="0" hidden="1">'на 31.12.2018'!$A$7:$J$416</definedName>
    <definedName name="Z_36AEB3FF_FCBC_4E21_8EFE_F20781816ED3_.wvu.FilterData" localSheetId="0" hidden="1">'на 31.12.2018'!$A$7:$H$157</definedName>
    <definedName name="Z_371CA4AD_891B_4B1D_9403_45AB26546607_.wvu.FilterData" localSheetId="0" hidden="1">'на 31.12.2018'!$A$7:$J$416</definedName>
    <definedName name="Z_375FD1ED_0F0C_4C78_AE3D_1D583BC74E47_.wvu.FilterData" localSheetId="0" hidden="1">'на 31.12.2018'!$A$7:$J$416</definedName>
    <definedName name="Z_3780FC5F_184E_406C_B40E_6BE29406408E_.wvu.FilterData" localSheetId="0" hidden="1">'на 31.12.2018'!$A$7:$J$416</definedName>
    <definedName name="Z_3789C719_2C4D_4FFB_B9EF_5AA095975824_.wvu.FilterData" localSheetId="0" hidden="1">'на 31.12.2018'!$A$7:$J$416</definedName>
    <definedName name="Z_37F8CE32_8CE8_4D95_9C0E_63112E6EFFE9_.wvu.Cols" localSheetId="0" hidden="1">'на 31.12.2018'!#REF!</definedName>
    <definedName name="Z_37F8CE32_8CE8_4D95_9C0E_63112E6EFFE9_.wvu.FilterData" localSheetId="0" hidden="1">'на 31.12.2018'!$A$7:$H$157</definedName>
    <definedName name="Z_37F8CE32_8CE8_4D95_9C0E_63112E6EFFE9_.wvu.PrintArea" localSheetId="0" hidden="1">'на 31.12.2018'!$A$1:$J$157</definedName>
    <definedName name="Z_37F8CE32_8CE8_4D95_9C0E_63112E6EFFE9_.wvu.PrintTitles" localSheetId="0" hidden="1">'на 31.12.2018'!$5:$8</definedName>
    <definedName name="Z_37F8CE32_8CE8_4D95_9C0E_63112E6EFFE9_.wvu.Rows" localSheetId="0" hidden="1">'на 31.12.2018'!#REF!,'на 31.12.2018'!#REF!,'на 31.12.2018'!#REF!,'на 31.12.2018'!#REF!,'на 31.12.2018'!#REF!,'на 31.12.2018'!#REF!,'на 31.12.2018'!#REF!,'на 31.12.2018'!#REF!,'на 31.12.2018'!#REF!,'на 31.12.2018'!#REF!,'на 31.12.2018'!#REF!,'на 31.12.2018'!#REF!,'на 31.12.2018'!#REF!,'на 31.12.2018'!#REF!,'на 31.12.2018'!#REF!,'на 31.12.2018'!#REF!,'на 31.12.2018'!#REF!</definedName>
    <definedName name="Z_386EE007_6994_4AA6_8824_D461BF01F1EA_.wvu.FilterData" localSheetId="0" hidden="1">'на 31.12.2018'!$A$7:$J$416</definedName>
    <definedName name="Z_394FB935_0201_44F8_9182_26C511D48F51_.wvu.FilterData" localSheetId="0" hidden="1">'на 31.12.2018'!$A$7:$J$416</definedName>
    <definedName name="Z_39897EE2_53F6_432A_9A7F_7DBB2FBB08E4_.wvu.FilterData" localSheetId="0" hidden="1">'на 31.12.2018'!$A$7:$J$416</definedName>
    <definedName name="Z_39BDB0EB_9BA4_409E_B505_137EC009426F_.wvu.FilterData" localSheetId="0" hidden="1">'на 31.12.2018'!$A$7:$J$416</definedName>
    <definedName name="Z_39C96D4E_1C4D_4F18_8517_A4E3C24B1712_.wvu.FilterData" localSheetId="0" hidden="1">'на 31.12.2018'!$A$7:$J$416</definedName>
    <definedName name="Z_3A08D49D_7322_4FD5_90D4_F8436B9BCFE3_.wvu.FilterData" localSheetId="0" hidden="1">'на 31.12.2018'!$A$7:$J$416</definedName>
    <definedName name="Z_3A152827_EFCD_4FCD_A4F0_81C604FF3F88_.wvu.FilterData" localSheetId="0" hidden="1">'на 31.12.2018'!$A$7:$J$416</definedName>
    <definedName name="Z_3A3C36BB_10E7_4C1E_B0B9_7B6ED7A3EB3A_.wvu.FilterData" localSheetId="0" hidden="1">'на 31.12.2018'!$A$7:$J$416</definedName>
    <definedName name="Z_3A3DB971_386F_40FA_8DD4_4A74AFE3B4C9_.wvu.FilterData" localSheetId="0" hidden="1">'на 31.12.2018'!$A$7:$J$416</definedName>
    <definedName name="Z_3AAEA08B_779A_471D_BFA0_0D98BF9A4FAD_.wvu.FilterData" localSheetId="0" hidden="1">'на 31.12.2018'!$A$7:$H$157</definedName>
    <definedName name="Z_3ABBA6B1_F69F_4AC7_8A6D_97A73D7030DF_.wvu.FilterData" localSheetId="0" hidden="1">'на 31.12.2018'!$A$7:$J$416</definedName>
    <definedName name="Z_3C664174_3E98_4762_A560_3810A313981F_.wvu.FilterData" localSheetId="0" hidden="1">'на 31.12.2018'!$A$7:$J$416</definedName>
    <definedName name="Z_3C9F72CF_10C2_48CF_BBB6_A2B9A1393F37_.wvu.FilterData" localSheetId="0" hidden="1">'на 31.12.2018'!$A$7:$H$157</definedName>
    <definedName name="Z_3CBCA6B7_5D7C_44A4_844A_26E2A61FDE86_.wvu.FilterData" localSheetId="0" hidden="1">'на 31.12.2018'!$A$7:$J$416</definedName>
    <definedName name="Z_3CF5067B_C0BF_4885_AAB9_F758BBB164A0_.wvu.FilterData" localSheetId="0" hidden="1">'на 31.12.2018'!$A$7:$J$416</definedName>
    <definedName name="Z_3D1280C8_646B_4BB2_862F_8A8207220C6A_.wvu.FilterData" localSheetId="0" hidden="1">'на 31.12.2018'!$A$7:$H$157</definedName>
    <definedName name="Z_3D4245D9_9AB3_43FE_97D0_205A6EA7E6E4_.wvu.FilterData" localSheetId="0" hidden="1">'на 31.12.2018'!$A$7:$J$416</definedName>
    <definedName name="Z_3D5A28D4_CB7B_405C_9FFF_EB22C14AB77F_.wvu.FilterData" localSheetId="0" hidden="1">'на 31.12.2018'!$A$7:$J$416</definedName>
    <definedName name="Z_3D6E136A_63AE_4912_A965_BD438229D989_.wvu.FilterData" localSheetId="0" hidden="1">'на 31.12.2018'!$A$7:$J$416</definedName>
    <definedName name="Z_3DB4F6FC_CE58_4083_A6ED_88DCB901BB99_.wvu.FilterData" localSheetId="0" hidden="1">'на 31.12.2018'!$A$7:$H$157</definedName>
    <definedName name="Z_3E14FD86_95B1_4D0E_A8F6_A4FFDE0E3FF0_.wvu.FilterData" localSheetId="0" hidden="1">'на 31.12.2018'!$A$7:$J$416</definedName>
    <definedName name="Z_3E7BBA27_FCB5_4D66_864C_8656009B9E88_.wvu.FilterData" localSheetId="0" hidden="1">'на 31.12.2018'!$A$3:$K$213</definedName>
    <definedName name="Z_3EEA7E1A_5F2B_4408_A34C_1F0223B5B245_.wvu.FilterData" localSheetId="0" hidden="1">'на 31.12.2018'!$A$7:$J$416</definedName>
    <definedName name="Z_3F0F098D_D998_48FD_BB26_7A5537CB4DC9_.wvu.FilterData" localSheetId="0" hidden="1">'на 31.12.2018'!$A$7:$J$416</definedName>
    <definedName name="Z_3F4E18FA_E0CE_43C2_A7F4_5CAE036892ED_.wvu.FilterData" localSheetId="0" hidden="1">'на 31.12.2018'!$A$7:$J$416</definedName>
    <definedName name="Z_3F7954D6_04C1_4B23_AE36_0FF9609A2280_.wvu.FilterData" localSheetId="0" hidden="1">'на 31.12.2018'!$A$7:$J$416</definedName>
    <definedName name="Z_3F839701_87D5_496C_AD9C_2B5AE5742513_.wvu.FilterData" localSheetId="0" hidden="1">'на 31.12.2018'!$A$7:$J$416</definedName>
    <definedName name="Z_3FE8ACF3_2097_4BA9_8230_2DBD30F09632_.wvu.FilterData" localSheetId="0" hidden="1">'на 31.12.2018'!$A$7:$J$416</definedName>
    <definedName name="Z_3FEA0B99_83A0_4934_91F1_66BC8E596ABB_.wvu.FilterData" localSheetId="0" hidden="1">'на 31.12.2018'!$A$7:$J$416</definedName>
    <definedName name="Z_3FEDCFF8_5450_469D_9A9E_38AB8819A083_.wvu.FilterData" localSheetId="0" hidden="1">'на 31.12.2018'!$A$7:$J$416</definedName>
    <definedName name="Z_402DFE3F_A5E1_41E8_BB4F_E3062FAE22D8_.wvu.FilterData" localSheetId="0" hidden="1">'на 31.12.2018'!$A$7:$J$416</definedName>
    <definedName name="Z_403313B7_B74E_4D03_8AB9_B2A52A5BA330_.wvu.FilterData" localSheetId="0" hidden="1">'на 31.12.2018'!$A$7:$H$157</definedName>
    <definedName name="Z_4055661A_C391_44E3_B71B_DF824D593415_.wvu.FilterData" localSheetId="0" hidden="1">'на 31.12.2018'!$A$7:$H$157</definedName>
    <definedName name="Z_413E8ADC_60FE_4AEB_A365_51405ED7DAEF_.wvu.FilterData" localSheetId="0" hidden="1">'на 31.12.2018'!$A$7:$J$416</definedName>
    <definedName name="Z_415B8653_FE9C_472E_85AE_9CFA9B00FD5E_.wvu.FilterData" localSheetId="0" hidden="1">'на 31.12.2018'!$A$7:$H$157</definedName>
    <definedName name="Z_418F9F46_9018_4AFC_A504_8CA60A905B83_.wvu.FilterData" localSheetId="0" hidden="1">'на 31.12.2018'!$A$7:$J$416</definedName>
    <definedName name="Z_41A2847A_411A_4D8D_8669_7A8FD6A7F9E8_.wvu.FilterData" localSheetId="0" hidden="1">'на 31.12.2018'!$A$7:$J$416</definedName>
    <definedName name="Z_41C6EAF5_F389_4A73_A5DF_3E2ABACB9DC1_.wvu.FilterData" localSheetId="0" hidden="1">'на 31.12.2018'!$A$7:$J$416</definedName>
    <definedName name="Z_422AF1DB_ADD9_4056_90D1_EF57FA0619FA_.wvu.FilterData" localSheetId="0" hidden="1">'на 31.12.2018'!$A$7:$J$416</definedName>
    <definedName name="Z_423AE2BD_6FE7_4E39_8400_BD8A00496896_.wvu.FilterData" localSheetId="0" hidden="1">'на 31.12.2018'!$A$7:$J$416</definedName>
    <definedName name="Z_42BF13A9_20A4_4030_912B_F63923E11DBF_.wvu.FilterData" localSheetId="0" hidden="1">'на 31.12.2018'!$A$7:$J$416</definedName>
    <definedName name="Z_4388DD05_A74C_4C1C_A344_6EEDB2F4B1B0_.wvu.FilterData" localSheetId="0" hidden="1">'на 31.12.2018'!$A$7:$H$157</definedName>
    <definedName name="Z_43F7D742_5383_4CCE_A058_3A12F3676DF6_.wvu.FilterData" localSheetId="0" hidden="1">'на 31.12.2018'!$A$7:$J$416</definedName>
    <definedName name="Z_445590C0_7350_4A17_AB85_F8DCF9494ECC_.wvu.FilterData" localSheetId="0" hidden="1">'на 31.12.2018'!$A$7:$H$157</definedName>
    <definedName name="Z_448249C8_AE56_4244_9A71_332B9BB563B1_.wvu.FilterData" localSheetId="0" hidden="1">'на 31.12.2018'!$A$7:$J$416</definedName>
    <definedName name="Z_4518508D_B738_485B_8F09_2B48028E59D4_.wvu.FilterData" localSheetId="0" hidden="1">'на 31.12.2018'!$A$7:$J$416</definedName>
    <definedName name="Z_45D27932_FD3D_46DE_B431_4E5606457D7F_.wvu.FilterData" localSheetId="0" hidden="1">'на 31.12.2018'!$A$7:$H$157</definedName>
    <definedName name="Z_45DE1976_7F07_4EB4_8A9C_FB72D060BEFA_.wvu.FilterData" localSheetId="0" hidden="1">'на 31.12.2018'!$A$7:$J$416</definedName>
    <definedName name="Z_45DE1976_7F07_4EB4_8A9C_FB72D060BEFA_.wvu.PrintArea" localSheetId="0" hidden="1">'на 31.12.2018'!$A$1:$J$214</definedName>
    <definedName name="Z_45DE1976_7F07_4EB4_8A9C_FB72D060BEFA_.wvu.PrintTitles" localSheetId="0" hidden="1">'на 31.12.2018'!$5:$8</definedName>
    <definedName name="Z_463F3E4B_81D6_4261_A251_5FB4227E67B1_.wvu.FilterData" localSheetId="0" hidden="1">'на 31.12.2018'!$A$7:$J$416</definedName>
    <definedName name="Z_464A6675_A54C_47A6_87B3_7B4DF2961434_.wvu.FilterData" localSheetId="0" hidden="1">'на 31.12.2018'!$A$7:$J$416</definedName>
    <definedName name="Z_46710F25_253B_4E24_937C_29641ECA4F50_.wvu.FilterData" localSheetId="0" hidden="1">'на 31.12.2018'!$A$7:$J$416</definedName>
    <definedName name="Z_46EDADFA_EC35_46D3_9137_2B694BF910BA_.wvu.FilterData" localSheetId="0" hidden="1">'на 31.12.2018'!$A$7:$J$416</definedName>
    <definedName name="Z_474B57ED_4959_4C17_9ED5_42840CC1EF1F_.wvu.FilterData" localSheetId="0" hidden="1">'на 31.12.2018'!$A$7:$J$416</definedName>
    <definedName name="Z_4765959C_9F0B_44DF_B00A_10C6BB8CF204_.wvu.FilterData" localSheetId="0" hidden="1">'на 31.12.2018'!$A$7:$J$416</definedName>
    <definedName name="Z_47A8A680_8C4D_4709_925D_1B1D9945DCD8_.wvu.FilterData" localSheetId="0" hidden="1">'на 31.12.2018'!$A$7:$J$416</definedName>
    <definedName name="Z_47BCB1EA_366A_4F56_B866_A7D2D6FB6413_.wvu.FilterData" localSheetId="0" hidden="1">'на 31.12.2018'!$A$7:$J$416</definedName>
    <definedName name="Z_47CE02E9_7BC4_47FC_9B44_1B5CC8466C98_.wvu.FilterData" localSheetId="0" hidden="1">'на 31.12.2018'!$A$7:$J$416</definedName>
    <definedName name="Z_47DE35B6_B347_4C65_8E49_C2008CA773EB_.wvu.FilterData" localSheetId="0" hidden="1">'на 31.12.2018'!$A$7:$H$157</definedName>
    <definedName name="Z_47E54F1A_929E_4350_846F_D427E0D466DD_.wvu.FilterData" localSheetId="0" hidden="1">'на 31.12.2018'!$A$7:$J$416</definedName>
    <definedName name="Z_486156AC_4370_4C02_BA8A_CB9B49D1A8EC_.wvu.FilterData" localSheetId="0" hidden="1">'на 31.12.2018'!$A$7:$J$416</definedName>
    <definedName name="Z_4861CA5D_AAF5_4F79_B1FC_28136A948C67_.wvu.FilterData" localSheetId="0" hidden="1">'на 31.12.2018'!$A$7:$J$416</definedName>
    <definedName name="Z_490A2F1C_31D3_46A4_90C2_4FE00A2A3110_.wvu.FilterData" localSheetId="0" hidden="1">'на 31.12.2018'!$A$7:$J$416</definedName>
    <definedName name="Z_494248FA_238D_478D_A4F9_307A931FFEE2_.wvu.FilterData" localSheetId="0" hidden="1">'на 31.12.2018'!$A$7:$J$416</definedName>
    <definedName name="Z_495CB41C_9D74_45FB_9A3C_30411D304A3A_.wvu.FilterData" localSheetId="0" hidden="1">'на 31.12.2018'!$A$7:$J$416</definedName>
    <definedName name="Z_49C7329D_3247_4713_BC9A_64F0EE2B0B3C_.wvu.FilterData" localSheetId="0" hidden="1">'на 31.12.2018'!$A$7:$J$416</definedName>
    <definedName name="Z_49E10B09_97E3_41C9_892E_7D9C5DFF5740_.wvu.FilterData" localSheetId="0" hidden="1">'на 31.12.2018'!$A$7:$J$416</definedName>
    <definedName name="Z_49F2D403_965E_4EAD_9917_761D5083F09E_.wvu.FilterData" localSheetId="0" hidden="1">'на 31.12.2018'!$A$7:$J$416</definedName>
    <definedName name="Z_4A8D74AF_6B6C_4239_9EC3_301119213646_.wvu.FilterData" localSheetId="0" hidden="1">'на 31.12.2018'!$A$7:$J$416</definedName>
    <definedName name="Z_4AE61192_90D6_4C2B_9424_00320246C826_.wvu.FilterData" localSheetId="0" hidden="1">'на 31.12.2018'!$A$7:$J$416</definedName>
    <definedName name="Z_4AF0FF7E_D940_4246_AB71_AC8FEDA2EF24_.wvu.FilterData" localSheetId="0" hidden="1">'на 31.12.2018'!$A$7:$J$416</definedName>
    <definedName name="Z_4BB7905C_0E11_42F1_848D_90186131796A_.wvu.FilterData" localSheetId="0" hidden="1">'на 31.12.2018'!$A$7:$H$157</definedName>
    <definedName name="Z_4BE15B2D_077F_41A8_A21C_AB77D19D57D3_.wvu.FilterData" localSheetId="0" hidden="1">'на 31.12.2018'!$A$7:$J$416</definedName>
    <definedName name="Z_4C1FE39D_945F_4F14_94DF_F69B283DCD9F_.wvu.FilterData" localSheetId="0" hidden="1">'на 31.12.2018'!$A$7:$H$157</definedName>
    <definedName name="Z_4CA010EE_9FB5_4C7E_A14E_34EFE4C7E4F1_.wvu.FilterData" localSheetId="0" hidden="1">'на 31.12.2018'!$A$7:$J$416</definedName>
    <definedName name="Z_4CEB490B_58FB_4CA0_AAF2_63178FECD849_.wvu.FilterData" localSheetId="0" hidden="1">'на 31.12.2018'!$A$7:$J$416</definedName>
    <definedName name="Z_4DBA5214_E42E_4E7C_B43C_190A2BF79ACC_.wvu.FilterData" localSheetId="0" hidden="1">'на 31.12.2018'!$A$7:$J$416</definedName>
    <definedName name="Z_4DC9D79A_8761_4284_BFE5_DFE7738AB4F8_.wvu.FilterData" localSheetId="0" hidden="1">'на 31.12.2018'!$A$7:$J$416</definedName>
    <definedName name="Z_4DF21929_63B0_45D6_9063_EE3D75E46DF0_.wvu.FilterData" localSheetId="0" hidden="1">'на 31.12.2018'!$A$7:$J$416</definedName>
    <definedName name="Z_4E70B456_53A6_4A9B_B0D8_E54D21A50BAA_.wvu.FilterData" localSheetId="0" hidden="1">'на 31.12.2018'!$A$7:$J$416</definedName>
    <definedName name="Z_4EB9A2EB_6EC6_4AFE_AFFA_537868B4F130_.wvu.FilterData" localSheetId="0" hidden="1">'на 31.12.2018'!$A$7:$J$416</definedName>
    <definedName name="Z_4EF3C623_C372_46C1_AA60_4AC85C37C9F2_.wvu.FilterData" localSheetId="0" hidden="1">'на 31.12.2018'!$A$7:$J$416</definedName>
    <definedName name="Z_4F08029A_B8F0_4DA4_87B0_16FDC76C4FA3_.wvu.FilterData" localSheetId="0" hidden="1">'на 31.12.2018'!$A$7:$J$416</definedName>
    <definedName name="Z_4FA4A69A_6589_44A8_8710_9041295BCBA3_.wvu.FilterData" localSheetId="0" hidden="1">'на 31.12.2018'!$A$7:$J$416</definedName>
    <definedName name="Z_4FE18469_4F1B_4C4F_94F8_2337C288BBDA_.wvu.FilterData" localSheetId="0" hidden="1">'на 31.12.2018'!$A$7:$J$416</definedName>
    <definedName name="Z_5039ACE2_215B_49F3_AC23_F5E171EB2E04_.wvu.FilterData" localSheetId="0" hidden="1">'на 31.12.2018'!$A$7:$J$416</definedName>
    <definedName name="Z_50C7EE06_D3E5_466A_B02E_784815AC69C9_.wvu.FilterData" localSheetId="0" hidden="1">'на 31.12.2018'!$A$7:$J$416</definedName>
    <definedName name="Z_50F270BE_8CE5_4CA8_ACB0_0FE221C0502F_.wvu.FilterData" localSheetId="0" hidden="1">'на 31.12.2018'!$A$7:$J$416</definedName>
    <definedName name="Z_512708F0_FC6D_4404_BE68_DA23201791B7_.wvu.FilterData" localSheetId="0" hidden="1">'на 31.12.2018'!$A$7:$J$416</definedName>
    <definedName name="Z_51637613_0EB8_43CA_A073_E9BDD29429FF_.wvu.FilterData" localSheetId="0" hidden="1">'на 31.12.2018'!$A$7:$J$416</definedName>
    <definedName name="Z_51BD5A76_12FD_4D74_BB88_134070337907_.wvu.FilterData" localSheetId="0" hidden="1">'на 31.12.2018'!$A$7:$J$416</definedName>
    <definedName name="Z_5211D146_D07B_4B5D_8712_916865134037_.wvu.FilterData" localSheetId="0" hidden="1">'на 31.12.2018'!$A$7:$J$416</definedName>
    <definedName name="Z_5253E1E1_F351_4BC1_B2DF_DE6F6B57B558_.wvu.FilterData" localSheetId="0" hidden="1">'на 31.12.2018'!$A$7:$J$416</definedName>
    <definedName name="Z_529A9D10_2BB0_46A7_944D_8ECDFA0395B8_.wvu.FilterData" localSheetId="0" hidden="1">'на 31.12.2018'!$A$7:$J$416</definedName>
    <definedName name="Z_52ACD1DE_5C8C_419B_897D_A938C2151D22_.wvu.FilterData" localSheetId="0" hidden="1">'на 31.12.2018'!$A$7:$J$416</definedName>
    <definedName name="Z_52C40832_4D48_45A4_B802_95C62DCB5A61_.wvu.FilterData" localSheetId="0" hidden="1">'на 31.12.2018'!$A$7:$H$157</definedName>
    <definedName name="Z_539CB3DF_9B66_4BE7_9074_8CE0405EB8A6_.wvu.Cols" localSheetId="0" hidden="1">'на 31.12.2018'!#REF!,'на 31.12.2018'!#REF!</definedName>
    <definedName name="Z_539CB3DF_9B66_4BE7_9074_8CE0405EB8A6_.wvu.FilterData" localSheetId="0" hidden="1">'на 31.12.2018'!$A$7:$J$416</definedName>
    <definedName name="Z_539CB3DF_9B66_4BE7_9074_8CE0405EB8A6_.wvu.PrintArea" localSheetId="0" hidden="1">'на 31.12.2018'!$A$1:$J$208</definedName>
    <definedName name="Z_539CB3DF_9B66_4BE7_9074_8CE0405EB8A6_.wvu.PrintTitles" localSheetId="0" hidden="1">'на 31.12.2018'!$5:$8</definedName>
    <definedName name="Z_543FDC9E_DC95_4C7A_84E4_76AA766A82EF_.wvu.FilterData" localSheetId="0" hidden="1">'на 31.12.2018'!$A$7:$J$416</definedName>
    <definedName name="Z_54703B32_BADE_4A70_9C97_888CD74744A0_.wvu.FilterData" localSheetId="0" hidden="1">'на 31.12.2018'!$A$7:$J$416</definedName>
    <definedName name="Z_54998E4E_243D_4810_826F_6D61E2FD7B80_.wvu.FilterData" localSheetId="0" hidden="1">'на 31.12.2018'!$A$7:$J$416</definedName>
    <definedName name="Z_54BA7F95_777A_45AD_95C4_BDBF7D83E6C8_.wvu.FilterData" localSheetId="0" hidden="1">'на 31.12.2018'!$A$7:$J$416</definedName>
    <definedName name="Z_55266A36_B6A9_42E1_8467_17D14F12BABD_.wvu.FilterData" localSheetId="0" hidden="1">'на 31.12.2018'!$A$7:$H$157</definedName>
    <definedName name="Z_55F24CBB_212F_42F4_BB98_92561BDA95C3_.wvu.FilterData" localSheetId="0" hidden="1">'на 31.12.2018'!$A$7:$J$416</definedName>
    <definedName name="Z_564F82E8_8306_4799_B1F9_06B1FD1FB16E_.wvu.FilterData" localSheetId="0" hidden="1">'на 31.12.2018'!$A$3:$K$213</definedName>
    <definedName name="Z_565A1A16_6A4F_4794_B3C1_1808DC7E86C0_.wvu.FilterData" localSheetId="0" hidden="1">'на 31.12.2018'!$A$7:$H$157</definedName>
    <definedName name="Z_568C3823_FEE7_49C8_B4CF_3D48541DA65C_.wvu.FilterData" localSheetId="0" hidden="1">'на 31.12.2018'!$A$7:$H$157</definedName>
    <definedName name="Z_5696C387_34DF_4BED_BB60_2D85436D9DA8_.wvu.FilterData" localSheetId="0" hidden="1">'на 31.12.2018'!$A$7:$J$416</definedName>
    <definedName name="Z_56C18D87_C587_43F7_9147_D7827AADF66D_.wvu.FilterData" localSheetId="0" hidden="1">'на 31.12.2018'!$A$7:$H$157</definedName>
    <definedName name="Z_5729DC83_8713_4B21_9D2C_8A74D021747E_.wvu.FilterData" localSheetId="0" hidden="1">'на 31.12.2018'!$A$7:$H$157</definedName>
    <definedName name="Z_5730431A_42FA_4886_8F76_DA9C1179F65B_.wvu.FilterData" localSheetId="0" hidden="1">'на 31.12.2018'!$A$7:$J$416</definedName>
    <definedName name="Z_58270B81_2C5A_44D4_84D8_B29B6BA03243_.wvu.FilterData" localSheetId="0" hidden="1">'на 31.12.2018'!$A$7:$H$157</definedName>
    <definedName name="Z_5834E280_FA37_4F43_B5D8_B8D5A97A4524_.wvu.FilterData" localSheetId="0" hidden="1">'на 31.12.2018'!$A$7:$J$416</definedName>
    <definedName name="Z_58A2BFA9_7803_4AA8_99E8_85AF5847A611_.wvu.FilterData" localSheetId="0" hidden="1">'на 31.12.2018'!$A$7:$J$416</definedName>
    <definedName name="Z_58BFA8D4_CF88_4C84_B35F_981C21093C49_.wvu.FilterData" localSheetId="0" hidden="1">'на 31.12.2018'!$A$7:$J$416</definedName>
    <definedName name="Z_58EAD7A7_C312_4E53_9D90_6DB268F00AAE_.wvu.FilterData" localSheetId="0" hidden="1">'на 31.12.2018'!$A$7:$J$416</definedName>
    <definedName name="Z_59074C03_1A19_4344_8FE1_916D5A98CD29_.wvu.FilterData" localSheetId="0" hidden="1">'на 31.12.2018'!$A$7:$J$416</definedName>
    <definedName name="Z_593FC661_D3C9_4D5B_9F7F_4FD8BB281A5E_.wvu.FilterData" localSheetId="0" hidden="1">'на 31.12.2018'!$A$7:$J$416</definedName>
    <definedName name="Z_59F91900_CAE9_4608_97BE_FBC0993C389F_.wvu.FilterData" localSheetId="0" hidden="1">'на 31.12.2018'!$A$7:$H$157</definedName>
    <definedName name="Z_5A0826D2_48E8_4049_87EB_8011A792B32A_.wvu.FilterData" localSheetId="0" hidden="1">'на 31.12.2018'!$A$7:$J$416</definedName>
    <definedName name="Z_5AC843E8_BE7D_4B69_82E5_622B40389D76_.wvu.FilterData" localSheetId="0" hidden="1">'на 31.12.2018'!$A$7:$J$416</definedName>
    <definedName name="Z_5AED1EEB_F2BD_4EA8_B85A_ECC7CA9EB0BB_.wvu.FilterData" localSheetId="0" hidden="1">'на 31.12.2018'!$A$7:$J$416</definedName>
    <definedName name="Z_5B201F9D_0EC3_499C_A33C_1C4C3BFDAC63_.wvu.FilterData" localSheetId="0" hidden="1">'на 31.12.2018'!$A$7:$J$416</definedName>
    <definedName name="Z_5B530939_3820_4F41_B6AF_D342046937E2_.wvu.FilterData" localSheetId="0" hidden="1">'на 31.12.2018'!$A$7:$J$416</definedName>
    <definedName name="Z_5B6D98E6_8929_4747_9889_173EDC254AC0_.wvu.FilterData" localSheetId="0" hidden="1">'на 31.12.2018'!$A$7:$J$416</definedName>
    <definedName name="Z_5B8F35C7_BACE_46B7_A289_D37993E37EE6_.wvu.FilterData" localSheetId="0" hidden="1">'на 31.12.2018'!$A$7:$J$416</definedName>
    <definedName name="Z_5C13A1A0_C535_4639_90BE_9B5D72B8AEDB_.wvu.FilterData" localSheetId="0" hidden="1">'на 31.12.2018'!$A$7:$H$157</definedName>
    <definedName name="Z_5C253E80_F3BD_4FE4_AB93_2FEE92134E33_.wvu.FilterData" localSheetId="0" hidden="1">'на 31.12.2018'!$A$7:$J$416</definedName>
    <definedName name="Z_5C519772_2A20_4B5B_841B_37C4DE3DF25F_.wvu.FilterData" localSheetId="0" hidden="1">'на 31.12.2018'!$A$7:$J$416</definedName>
    <definedName name="Z_5CDE7466_9008_4EE8_8F19_E26D937B15F6_.wvu.FilterData" localSheetId="0" hidden="1">'на 31.12.2018'!$A$7:$H$157</definedName>
    <definedName name="Z_5D02AC07_9DDA_4DED_8BC0_7F56C2780A3D_.wvu.FilterData" localSheetId="0" hidden="1">'на 31.12.2018'!$A$7:$J$416</definedName>
    <definedName name="Z_5D1A8E24_0858_4B4C_9A88_78819F5A1F0E_.wvu.FilterData" localSheetId="0" hidden="1">'на 31.12.2018'!$A$7:$J$416</definedName>
    <definedName name="Z_5E8319AA_70BE_4A15_908D_5BB7BC61D3F7_.wvu.FilterData" localSheetId="0" hidden="1">'на 31.12.2018'!$A$7:$J$416</definedName>
    <definedName name="Z_5EB104F4_627D_44E7_960F_6C67063C7D09_.wvu.FilterData" localSheetId="0" hidden="1">'на 31.12.2018'!$A$7:$J$416</definedName>
    <definedName name="Z_5EB1B5BB_79BE_4318_9140_3FA31802D519_.wvu.FilterData" localSheetId="0" hidden="1">'на 31.12.2018'!$A$7:$J$416</definedName>
    <definedName name="Z_5EB1B5BB_79BE_4318_9140_3FA31802D519_.wvu.PrintArea" localSheetId="0" hidden="1">'на 31.12.2018'!$A$1:$J$208</definedName>
    <definedName name="Z_5EB1B5BB_79BE_4318_9140_3FA31802D519_.wvu.PrintTitles" localSheetId="0" hidden="1">'на 31.12.2018'!$5:$8</definedName>
    <definedName name="Z_5FB953A5_71FF_4056_AF98_C9D06FF0EDF3_.wvu.Cols" localSheetId="0" hidden="1">'на 31.12.2018'!#REF!,'на 31.12.2018'!#REF!</definedName>
    <definedName name="Z_5FB953A5_71FF_4056_AF98_C9D06FF0EDF3_.wvu.FilterData" localSheetId="0" hidden="1">'на 31.12.2018'!$A$7:$J$416</definedName>
    <definedName name="Z_5FB953A5_71FF_4056_AF98_C9D06FF0EDF3_.wvu.PrintArea" localSheetId="0" hidden="1">'на 31.12.2018'!$A$1:$J$208</definedName>
    <definedName name="Z_5FB953A5_71FF_4056_AF98_C9D06FF0EDF3_.wvu.PrintTitles" localSheetId="0" hidden="1">'на 31.12.2018'!$5:$8</definedName>
    <definedName name="Z_6011A554_E1A4_465F_9A01_E0469A86D44D_.wvu.FilterData" localSheetId="0" hidden="1">'на 31.12.2018'!$A$7:$J$416</definedName>
    <definedName name="Z_60155C64_695E_458C_BBFE_B89C53118803_.wvu.FilterData" localSheetId="0" hidden="1">'на 31.12.2018'!$A$7:$J$416</definedName>
    <definedName name="Z_60657231_C99E_4191_A90E_C546FB588843_.wvu.FilterData" localSheetId="0" hidden="1">'на 31.12.2018'!$A$7:$H$157</definedName>
    <definedName name="Z_6068C3FF_17AA_48A5_A88B_2523CBAC39AE_.wvu.FilterData" localSheetId="0" hidden="1">'на 31.12.2018'!$A$7:$J$416</definedName>
    <definedName name="Z_6068C3FF_17AA_48A5_A88B_2523CBAC39AE_.wvu.PrintArea" localSheetId="0" hidden="1">'на 31.12.2018'!$A$1:$J$214</definedName>
    <definedName name="Z_6068C3FF_17AA_48A5_A88B_2523CBAC39AE_.wvu.PrintTitles" localSheetId="0" hidden="1">'на 31.12.2018'!$5:$8</definedName>
    <definedName name="Z_6096DF59_5639_431F_ACAA_6E74367471D4_.wvu.FilterData" localSheetId="0" hidden="1">'на 31.12.2018'!$A$7:$J$416</definedName>
    <definedName name="Z_60B33E92_3815_4061_91AA_8E38B8895054_.wvu.FilterData" localSheetId="0" hidden="1">'на 31.12.2018'!$A$7:$H$157</definedName>
    <definedName name="Z_61D3C2BE_E5C3_4670_8A8C_5EA015D7BE13_.wvu.FilterData" localSheetId="0" hidden="1">'на 31.12.2018'!$A$7:$J$416</definedName>
    <definedName name="Z_6246324E_D224_4FAC_8C67_F9370E7D77EB_.wvu.FilterData" localSheetId="0" hidden="1">'на 31.12.2018'!$A$7:$J$416</definedName>
    <definedName name="Z_62534477_13C5_437C_87A9_3525FC60CE4D_.wvu.FilterData" localSheetId="0" hidden="1">'на 31.12.2018'!$A$7:$J$416</definedName>
    <definedName name="Z_62691467_BD46_47AE_A6DF_52CBD0D9817B_.wvu.FilterData" localSheetId="0" hidden="1">'на 31.12.2018'!$A$7:$H$157</definedName>
    <definedName name="Z_62C4D5B7_88F6_4885_99F7_CBFA0AACC2D9_.wvu.FilterData" localSheetId="0" hidden="1">'на 31.12.2018'!$A$7:$J$416</definedName>
    <definedName name="Z_62E7809F_D5DF_4BC1_AEFF_718779E2F7F6_.wvu.FilterData" localSheetId="0" hidden="1">'на 31.12.2018'!$A$7:$J$416</definedName>
    <definedName name="Z_62F28655_B8A8_45AE_A142_E93FF8C032BD_.wvu.FilterData" localSheetId="0" hidden="1">'на 31.12.2018'!$A$7:$J$416</definedName>
    <definedName name="Z_62F2B5AA_C3D1_4669_A4A0_184285923B8F_.wvu.FilterData" localSheetId="0" hidden="1">'на 31.12.2018'!$A$7:$J$416</definedName>
    <definedName name="Z_63720CAA_47FE_4977_B082_29E1534276C7_.wvu.FilterData" localSheetId="0" hidden="1">'на 31.12.2018'!$A$7:$J$416</definedName>
    <definedName name="Z_638AAAE8_8FF2_44D0_A160_BB2A9AEB5B72_.wvu.FilterData" localSheetId="0" hidden="1">'на 31.12.2018'!$A$7:$H$157</definedName>
    <definedName name="Z_63D45DC6_0D62_438A_9069_0A4378090381_.wvu.FilterData" localSheetId="0" hidden="1">'на 31.12.2018'!$A$7:$H$157</definedName>
    <definedName name="Z_647EE6A0_6C8D_4FBF_BCF1_907D60975A5A_.wvu.FilterData" localSheetId="0" hidden="1">'на 31.12.2018'!$A$7:$J$416</definedName>
    <definedName name="Z_648AB040_BD0E_49A1_BA40_87D3D9C0BA55_.wvu.FilterData" localSheetId="0" hidden="1">'на 31.12.2018'!$A$7:$J$416</definedName>
    <definedName name="Z_649E5CE3_4976_49D9_83DA_4E57FFC714BF_.wvu.Cols" localSheetId="0" hidden="1">'на 31.12.2018'!#REF!</definedName>
    <definedName name="Z_649E5CE3_4976_49D9_83DA_4E57FFC714BF_.wvu.FilterData" localSheetId="0" hidden="1">'на 31.12.2018'!$A$7:$J$416</definedName>
    <definedName name="Z_649E5CE3_4976_49D9_83DA_4E57FFC714BF_.wvu.PrintArea" localSheetId="0" hidden="1">'на 31.12.2018'!$A$1:$J$212</definedName>
    <definedName name="Z_649E5CE3_4976_49D9_83DA_4E57FFC714BF_.wvu.PrintTitles" localSheetId="0" hidden="1">'на 31.12.2018'!$5:$8</definedName>
    <definedName name="Z_64C01F03_E840_4B6E_960F_5E13E0981676_.wvu.FilterData" localSheetId="0" hidden="1">'на 31.12.2018'!$A$7:$J$416</definedName>
    <definedName name="Z_65F8B16B_220F_4FC8_86A4_6BDB56CB5C59_.wvu.FilterData" localSheetId="0" hidden="1">'на 31.12.2018'!$A$3:$K$213</definedName>
    <definedName name="Z_6654CD2E_14AE_4299_8801_306919BA9D32_.wvu.FilterData" localSheetId="0" hidden="1">'на 31.12.2018'!$A$7:$J$416</definedName>
    <definedName name="Z_66550ABE_0FE4_4071_B1FA_6163FA599414_.wvu.FilterData" localSheetId="0" hidden="1">'на 31.12.2018'!$A$7:$J$416</definedName>
    <definedName name="Z_6656F77C_55F8_4E1C_A222_2E884838D2F2_.wvu.FilterData" localSheetId="0" hidden="1">'на 31.12.2018'!$A$7:$J$416</definedName>
    <definedName name="Z_66EE8E68_84F1_44B5_B60B_7ED67214A421_.wvu.FilterData" localSheetId="0" hidden="1">'на 31.12.2018'!$A$7:$J$416</definedName>
    <definedName name="Z_67A1158E_8E10_4053_B044_B8AB7C784C01_.wvu.FilterData" localSheetId="0" hidden="1">'на 31.12.2018'!$A$7:$J$416</definedName>
    <definedName name="Z_67ADFAE6_A9AF_44D7_8539_93CD0F6B7849_.wvu.FilterData" localSheetId="0" hidden="1">'на 31.12.2018'!$A$7:$J$416</definedName>
    <definedName name="Z_67ADFAE6_A9AF_44D7_8539_93CD0F6B7849_.wvu.PrintArea" localSheetId="0" hidden="1">'на 31.12.2018'!$A$1:$J$214</definedName>
    <definedName name="Z_67ADFAE6_A9AF_44D7_8539_93CD0F6B7849_.wvu.PrintTitles" localSheetId="0" hidden="1">'на 31.12.2018'!$5:$8</definedName>
    <definedName name="Z_67ADFAE6_A9AF_44D7_8539_93CD0F6B7849_.wvu.Rows" localSheetId="0" hidden="1">'на 31.12.2018'!$18:$20,'на 31.12.2018'!$27:$28,'на 31.12.2018'!$152:$157</definedName>
    <definedName name="Z_68543727_5837_47F3_A17E_A06AE03143F0_.wvu.FilterData" localSheetId="0" hidden="1">'на 31.12.2018'!$A$7:$J$416</definedName>
    <definedName name="Z_6901CD30_42B7_4EC1_AF54_8AB710BFE495_.wvu.FilterData" localSheetId="0" hidden="1">'на 31.12.2018'!$A$7:$J$416</definedName>
    <definedName name="Z_69321B6F_CF2A_4DAB_82CF_8CAAD629F257_.wvu.FilterData" localSheetId="0" hidden="1">'на 31.12.2018'!$A$7:$J$416</definedName>
    <definedName name="Z_6A19F32A_B160_4483_91DD_03217B777DF3_.wvu.FilterData" localSheetId="0" hidden="1">'на 31.12.2018'!$A$7:$J$416</definedName>
    <definedName name="Z_6A3BD144_0140_4ADD_AD88_B274AA069B37_.wvu.FilterData" localSheetId="0" hidden="1">'на 31.12.2018'!$A$7:$J$416</definedName>
    <definedName name="Z_6B30174D_06F6_400C_8FE4_A489A229C982_.wvu.FilterData" localSheetId="0" hidden="1">'на 31.12.2018'!$A$7:$J$416</definedName>
    <definedName name="Z_6B9F1A4E_485B_421D_A44C_0AAE5901E28D_.wvu.FilterData" localSheetId="0" hidden="1">'на 31.12.2018'!$A$7:$J$416</definedName>
    <definedName name="Z_6BE4E62B_4F97_4F96_9638_8ADCE8F932B1_.wvu.FilterData" localSheetId="0" hidden="1">'на 31.12.2018'!$A$7:$H$157</definedName>
    <definedName name="Z_6BE735CC_AF2E_4F67_B22D_A8AB001D3353_.wvu.FilterData" localSheetId="0" hidden="1">'на 31.12.2018'!$A$7:$H$157</definedName>
    <definedName name="Z_6C574B3A_CBDC_4063_B039_06E2BE768645_.wvu.FilterData" localSheetId="0" hidden="1">'на 31.12.2018'!$A$7:$J$416</definedName>
    <definedName name="Z_6CF84B0C_144A_4CF4_A34E_B9147B738037_.wvu.FilterData" localSheetId="0" hidden="1">'на 31.12.2018'!$A$7:$H$157</definedName>
    <definedName name="Z_6D091BF8_3118_4C66_BFCF_A396B92963B0_.wvu.FilterData" localSheetId="0" hidden="1">'на 31.12.2018'!$A$7:$J$416</definedName>
    <definedName name="Z_6D692D1F_2186_4B62_878B_AABF13F25116_.wvu.FilterData" localSheetId="0" hidden="1">'на 31.12.2018'!$A$7:$J$416</definedName>
    <definedName name="Z_6D7CFBF1_75D3_41F3_8694_AE4E45FE6F72_.wvu.FilterData" localSheetId="0" hidden="1">'на 31.12.2018'!$A$7:$J$416</definedName>
    <definedName name="Z_6DC5357A_CB08_43BF_90C5_44CA067A2BB4_.wvu.FilterData" localSheetId="0" hidden="1">'на 31.12.2018'!$A$7:$J$416</definedName>
    <definedName name="Z_6E1926CF_4906_4A55_811C_617ED8BB98BA_.wvu.FilterData" localSheetId="0" hidden="1">'на 31.12.2018'!$A$7:$J$416</definedName>
    <definedName name="Z_6E2D6686_B9FD_4BBA_8CD4_95C6386F5509_.wvu.FilterData" localSheetId="0" hidden="1">'на 31.12.2018'!$A$7:$H$157</definedName>
    <definedName name="Z_6E4A7295_8CE0_4D28_ABEF_D38EBAE7C204_.wvu.FilterData" localSheetId="0" hidden="1">'на 31.12.2018'!$A$7:$J$416</definedName>
    <definedName name="Z_6E4A7295_8CE0_4D28_ABEF_D38EBAE7C204_.wvu.PrintArea" localSheetId="0" hidden="1">'на 31.12.2018'!$A$1:$J$212</definedName>
    <definedName name="Z_6E4A7295_8CE0_4D28_ABEF_D38EBAE7C204_.wvu.PrintTitles" localSheetId="0" hidden="1">'на 31.12.2018'!$5:$8</definedName>
    <definedName name="Z_6ECBF068_1C02_4E6C_B4E6_EB2B6EC464BD_.wvu.FilterData" localSheetId="0" hidden="1">'на 31.12.2018'!$A$7:$J$416</definedName>
    <definedName name="Z_6F1223ED_6D7E_4BDC_97BD_57C6B16DF50B_.wvu.FilterData" localSheetId="0" hidden="1">'на 31.12.2018'!$A$7:$J$416</definedName>
    <definedName name="Z_6F188E27_E72B_48C9_888E_3A4AAF082D5A_.wvu.FilterData" localSheetId="0" hidden="1">'на 31.12.2018'!$A$7:$J$416</definedName>
    <definedName name="Z_6F60BF81_D1A9_4E04_93E7_3EE7124B8D23_.wvu.FilterData" localSheetId="0" hidden="1">'на 31.12.2018'!$A$7:$H$157</definedName>
    <definedName name="Z_6FA95ECB_A72C_44B0_B29D_BED71D2AC5FA_.wvu.FilterData" localSheetId="0" hidden="1">'на 31.12.2018'!$A$7:$J$416</definedName>
    <definedName name="Z_701E5EC3_E633_4389_A70E_4DD82E713CE4_.wvu.FilterData" localSheetId="0" hidden="1">'на 31.12.2018'!$A$7:$J$416</definedName>
    <definedName name="Z_70567FCD_AD22_4F19_9380_E5332B152F74_.wvu.FilterData" localSheetId="0" hidden="1">'на 31.12.2018'!$A$7:$J$416</definedName>
    <definedName name="Z_706D67E7_3361_40B2_829D_8844AB8060E2_.wvu.FilterData" localSheetId="0" hidden="1">'на 31.12.2018'!$A$7:$H$157</definedName>
    <definedName name="Z_70E4543C_ADDB_4019_BDB2_F36D27861FA5_.wvu.FilterData" localSheetId="0" hidden="1">'на 31.12.2018'!$A$7:$J$416</definedName>
    <definedName name="Z_70F1B7E8_7988_4C81_9922_ABE1AE06A197_.wvu.FilterData" localSheetId="0" hidden="1">'на 31.12.2018'!$A$7:$J$416</definedName>
    <definedName name="Z_7246383F_5A7C_4469_ABE5_F3DE99D7B98C_.wvu.FilterData" localSheetId="0" hidden="1">'на 31.12.2018'!$A$7:$H$157</definedName>
    <definedName name="Z_727CF329_C3C3_4900_8882_0105D9B87052_.wvu.FilterData" localSheetId="0" hidden="1">'на 31.12.2018'!$A$7:$J$416</definedName>
    <definedName name="Z_728B417D_5E48_46CF_86FE_9C0FFD136F19_.wvu.FilterData" localSheetId="0" hidden="1">'на 31.12.2018'!$A$7:$J$416</definedName>
    <definedName name="Z_72971C39_5C91_4008_BD77_2DC24FDFDCB6_.wvu.FilterData" localSheetId="0" hidden="1">'на 31.12.2018'!$A$7:$J$416</definedName>
    <definedName name="Z_72BCCF18_7B1D_4731_977C_FF5C187A4C82_.wvu.FilterData" localSheetId="0" hidden="1">'на 31.12.2018'!$A$7:$J$416</definedName>
    <definedName name="Z_72C0943B_A5D5_4B80_AD54_166C5CDC74DE_.wvu.FilterData" localSheetId="0" hidden="1">'на 31.12.2018'!$A$3:$K$213</definedName>
    <definedName name="Z_72C0943B_A5D5_4B80_AD54_166C5CDC74DE_.wvu.PrintArea" localSheetId="0" hidden="1">'на 31.12.2018'!$A$1:$J$215</definedName>
    <definedName name="Z_72C0943B_A5D5_4B80_AD54_166C5CDC74DE_.wvu.PrintTitles" localSheetId="0" hidden="1">'на 31.12.2018'!$5:$8</definedName>
    <definedName name="Z_7351B774_7780_442A_903E_647131A150ED_.wvu.FilterData" localSheetId="0" hidden="1">'на 31.12.2018'!$A$7:$J$416</definedName>
    <definedName name="Z_73DD0BF4_420B_48CB_9B9B_8A8636EFB6F5_.wvu.FilterData" localSheetId="0" hidden="1">'на 31.12.2018'!$A$7:$J$416</definedName>
    <definedName name="Z_741C3AAD_37E5_4231_B8F1_6F6ABAB5BA70_.wvu.FilterData" localSheetId="0" hidden="1">'на 31.12.2018'!$A$3:$K$213</definedName>
    <definedName name="Z_742C8CE1_B323_4B6C_901C_E2B713ADDB04_.wvu.FilterData" localSheetId="0" hidden="1">'на 31.12.2018'!$A$7:$H$157</definedName>
    <definedName name="Z_74F25527_9FBE_45D8_B38D_2B215FE8DD1E_.wvu.FilterData" localSheetId="0" hidden="1">'на 31.12.2018'!$A$7:$J$416</definedName>
    <definedName name="Z_762066AC_D656_4392_845D_8C6157B76764_.wvu.FilterData" localSheetId="0" hidden="1">'на 31.12.2018'!$A$7:$H$157</definedName>
    <definedName name="Z_7654DBDC_86A8_4903_B5DC_30516E94F2C0_.wvu.FilterData" localSheetId="0" hidden="1">'на 31.12.2018'!$A$7:$J$416</definedName>
    <definedName name="Z_77081AB2_288F_4D22_9FAD_2429DAF1E510_.wvu.FilterData" localSheetId="0" hidden="1">'на 31.12.2018'!$A$7:$J$416</definedName>
    <definedName name="Z_777611BF_FE54_48A9_A8A8_0C82A3AE3A94_.wvu.FilterData" localSheetId="0" hidden="1">'на 31.12.2018'!$A$7:$J$416</definedName>
    <definedName name="Z_784E79C4_44EE_4A5F_B5EE_E1C5DC2A73F5_.wvu.FilterData" localSheetId="0" hidden="1">'на 31.12.2018'!$A$7:$J$416</definedName>
    <definedName name="Z_793C7B2D_7F2B_48EC_8A47_D2709381137D_.wvu.FilterData" localSheetId="0" hidden="1">'на 31.12.2018'!$A$7:$J$416</definedName>
    <definedName name="Z_799DB00F_141C_483B_A462_359C05A36D93_.wvu.FilterData" localSheetId="0" hidden="1">'на 31.12.2018'!$A$7:$H$157</definedName>
    <definedName name="Z_79E4D554_5B2C_41A7_B934_B430838AA03E_.wvu.FilterData" localSheetId="0" hidden="1">'на 31.12.2018'!$A$7:$J$416</definedName>
    <definedName name="Z_7A01CF94_90AE_4821_93EE_D3FE8D12D8D5_.wvu.FilterData" localSheetId="0" hidden="1">'на 31.12.2018'!$A$7:$J$416</definedName>
    <definedName name="Z_7A09065A_45D5_4C53_B9DD_121DF6719D64_.wvu.FilterData" localSheetId="0" hidden="1">'на 31.12.2018'!$A$7:$H$157</definedName>
    <definedName name="Z_7A71A7FF_8800_4D00_AEC1_1B599D526CDE_.wvu.FilterData" localSheetId="0" hidden="1">'на 31.12.2018'!$A$7:$J$416</definedName>
    <definedName name="Z_7AE14342_BF53_4FA2_8C85_1038D8BA9596_.wvu.FilterData" localSheetId="0" hidden="1">'на 31.12.2018'!$A$7:$H$157</definedName>
    <definedName name="Z_7B245AB0_C2AF_4822_BFC4_2399F85856C1_.wvu.Cols" localSheetId="0" hidden="1">'на 31.12.2018'!#REF!,'на 31.12.2018'!#REF!</definedName>
    <definedName name="Z_7B245AB0_C2AF_4822_BFC4_2399F85856C1_.wvu.FilterData" localSheetId="0" hidden="1">'на 31.12.2018'!$A$7:$J$416</definedName>
    <definedName name="Z_7B245AB0_C2AF_4822_BFC4_2399F85856C1_.wvu.PrintArea" localSheetId="0" hidden="1">'на 31.12.2018'!$A$1:$J$208</definedName>
    <definedName name="Z_7B245AB0_C2AF_4822_BFC4_2399F85856C1_.wvu.PrintTitles" localSheetId="0" hidden="1">'на 31.12.2018'!$5:$8</definedName>
    <definedName name="Z_7B77AEA7_9EB0_430F_94C7_6393A69B0369_.wvu.FilterData" localSheetId="0" hidden="1">'на 31.12.2018'!$A$7:$J$416</definedName>
    <definedName name="Z_7BA445E6_50A0_4F67_81F2_B2945A5BFD3F_.wvu.FilterData" localSheetId="0" hidden="1">'на 31.12.2018'!$A$7:$J$416</definedName>
    <definedName name="Z_7BC27702_AD83_4B6E_860E_D694439F877D_.wvu.FilterData" localSheetId="0" hidden="1">'на 31.12.2018'!$A$7:$H$157</definedName>
    <definedName name="Z_7C5735B6_B983_4E14_B7E4_71C183F79239_.wvu.FilterData" localSheetId="0" hidden="1">'на 31.12.2018'!$A$7:$J$416</definedName>
    <definedName name="Z_7CB2D520_A8A5_4D6C_BE39_64C505DBAE2C_.wvu.FilterData" localSheetId="0" hidden="1">'на 31.12.2018'!$A$7:$J$416</definedName>
    <definedName name="Z_7CB9D1CB_80BA_40B4_9A94_7ED38A1B10BF_.wvu.FilterData" localSheetId="0" hidden="1">'на 31.12.2018'!$A$7:$J$416</definedName>
    <definedName name="Z_7D3CF40D_731A_458F_92D4_5239AC179A47_.wvu.FilterData" localSheetId="0" hidden="1">'на 31.12.2018'!$A$7:$J$416</definedName>
    <definedName name="Z_7DB24378_D193_4D04_9739_831C8625EEAE_.wvu.FilterData" localSheetId="0" hidden="1">'на 31.12.2018'!$A$7:$J$60</definedName>
    <definedName name="Z_7E10B4A2_86C5_49FE_B735_A2A4A6EBA352_.wvu.FilterData" localSheetId="0" hidden="1">'на 31.12.2018'!$A$7:$J$416</definedName>
    <definedName name="Z_7E77AE50_A8E9_48E1_BD6F_0651484E1DB4_.wvu.FilterData" localSheetId="0" hidden="1">'на 31.12.2018'!$A$7:$J$416</definedName>
    <definedName name="Z_7EA33A1B_0947_4DD9_ACB5_FE84B029B96C_.wvu.FilterData" localSheetId="0" hidden="1">'на 31.12.2018'!$A$7:$J$416</definedName>
    <definedName name="Z_8007FFF7_F225_4D07_B648_0021B9FE9E8A_.wvu.FilterData" localSheetId="0" hidden="1">'на 31.12.2018'!$A$7:$J$416</definedName>
    <definedName name="Z_80140D8B_E635_4A57_8CFB_A0D49EB42D6A_.wvu.FilterData" localSheetId="0" hidden="1">'на 31.12.2018'!$A$7:$J$416</definedName>
    <definedName name="Z_8031C64D_1C21_4159_B071_D2328195B6C4_.wvu.FilterData" localSheetId="0" hidden="1">'на 31.12.2018'!$A$7:$J$416</definedName>
    <definedName name="Z_80D84490_9B2F_4196_9FDE_6B9221814592_.wvu.FilterData" localSheetId="0" hidden="1">'на 31.12.2018'!$A$7:$J$416</definedName>
    <definedName name="Z_81403331_C5EB_4760_B273_D3D9C8D43951_.wvu.FilterData" localSheetId="0" hidden="1">'на 31.12.2018'!$A$7:$H$157</definedName>
    <definedName name="Z_81649847_CB5B_4966_A3DA_C8770A46509B_.wvu.FilterData" localSheetId="0" hidden="1">'на 31.12.2018'!$A$7:$J$416</definedName>
    <definedName name="Z_81BE03B7_DE2F_4E82_8496_CAF917D1CC3F_.wvu.FilterData" localSheetId="0" hidden="1">'на 31.12.2018'!$A$7:$J$416</definedName>
    <definedName name="Z_8220CA38_66F1_4F9F_A7AE_CF3DF89B0B66_.wvu.FilterData" localSheetId="0" hidden="1">'на 31.12.2018'!$A$7:$J$416</definedName>
    <definedName name="Z_8280D1E0_5055_49CD_A383_D6B2F2EBD512_.wvu.FilterData" localSheetId="0" hidden="1">'на 31.12.2018'!$A$7:$H$157</definedName>
    <definedName name="Z_829F5F3F_AACC_4AF4_A7EF_0FD75747C358_.wvu.FilterData" localSheetId="0" hidden="1">'на 31.12.2018'!$A$7:$J$416</definedName>
    <definedName name="Z_837CFD4A_C906_4267_9AF6_CD5874FBB89E_.wvu.FilterData" localSheetId="0" hidden="1">'на 31.12.2018'!$A$7:$J$416</definedName>
    <definedName name="Z_83894FAF_831A_4268_8B2F_EACBEA69E5F1_.wvu.FilterData" localSheetId="0" hidden="1">'на 31.12.2018'!$A$7:$J$416</definedName>
    <definedName name="Z_840133FA_9546_4ED0_AA3E_E87F8F80931F_.wvu.FilterData" localSheetId="0" hidden="1">'на 31.12.2018'!$A$7:$J$416</definedName>
    <definedName name="Z_8462E4B7_FF49_4401_9CB1_027D70C3D86B_.wvu.FilterData" localSheetId="0" hidden="1">'на 31.12.2018'!$A$7:$H$157</definedName>
    <definedName name="Z_8518C130_335F_4917_99A5_712FA6AC79A6_.wvu.FilterData" localSheetId="0" hidden="1">'на 31.12.2018'!$A$7:$J$416</definedName>
    <definedName name="Z_8518EF96_21CF_4CEA_B17C_8AA8E48B82CF_.wvu.FilterData" localSheetId="0" hidden="1">'на 31.12.2018'!$A$7:$J$416</definedName>
    <definedName name="Z_85336449_1C25_4AF7_89BA_281D7385CDF9_.wvu.FilterData" localSheetId="0" hidden="1">'на 31.12.2018'!$A$7:$J$416</definedName>
    <definedName name="Z_85610BEE_6BD4_4AC9_9284_0AD9E6A15466_.wvu.FilterData" localSheetId="0" hidden="1">'на 31.12.2018'!$A$7:$J$416</definedName>
    <definedName name="Z_85621B9F_ABEF_4928_B406_5F6003CD3FC1_.wvu.FilterData" localSheetId="0" hidden="1">'на 31.12.2018'!$A$7:$J$416</definedName>
    <definedName name="Z_85941411_C589_4588_ABE6_705DAC8DCC3D_.wvu.FilterData" localSheetId="0" hidden="1">'на 31.12.2018'!$A$7:$J$416</definedName>
    <definedName name="Z_85EC44C9_3155_42D3_A129_8E0E8C37A7B0_.wvu.FilterData" localSheetId="0" hidden="1">'на 31.12.2018'!$A$7:$J$416</definedName>
    <definedName name="Z_8608FEAB_BF57_4E40_9AFB_AA087E242421_.wvu.FilterData" localSheetId="0" hidden="1">'на 31.12.2018'!$A$7:$J$416</definedName>
    <definedName name="Z_8649CC96_F63A_4F83_8C89_AA8F47AC05F3_.wvu.FilterData" localSheetId="0" hidden="1">'на 31.12.2018'!$A$7:$H$157</definedName>
    <definedName name="Z_866666B3_A778_4059_8EF6_136684A0F698_.wvu.FilterData" localSheetId="0" hidden="1">'на 31.12.2018'!$A$7:$J$416</definedName>
    <definedName name="Z_868403B4_F60C_4700_B312_EDA79B4B2FC0_.wvu.FilterData" localSheetId="0" hidden="1">'на 31.12.2018'!$A$7:$J$416</definedName>
    <definedName name="Z_8789C1A0_51C5_46EF_B1F1_B319BE008AC1_.wvu.FilterData" localSheetId="0" hidden="1">'на 31.12.2018'!$A$7:$J$416</definedName>
    <definedName name="Z_87AE545F_036F_4E8B_9D04_AE59AB8BAC14_.wvu.FilterData" localSheetId="0" hidden="1">'на 31.12.2018'!$A$7:$H$157</definedName>
    <definedName name="Z_87D86486_B5EF_4463_9350_9D1E042A42DF_.wvu.FilterData" localSheetId="0" hidden="1">'на 31.12.2018'!$A$7:$J$416</definedName>
    <definedName name="Z_883D51B0_0A2B_40BD_A4BD_D3780EBDA8D9_.wvu.FilterData" localSheetId="0" hidden="1">'на 31.12.2018'!$A$7:$J$416</definedName>
    <definedName name="Z_8878B53B_0E8A_4A11_8A26_C2AC9BB8A4A9_.wvu.FilterData" localSheetId="0" hidden="1">'на 31.12.2018'!$A$7:$H$157</definedName>
    <definedName name="Z_888B8943_9277_42CB_A862_699801009D7B_.wvu.FilterData" localSheetId="0" hidden="1">'на 31.12.2018'!$A$7:$J$416</definedName>
    <definedName name="Z_88A0F5C8_F1C4_4816_99C8_59CB44BCE491_.wvu.FilterData" localSheetId="0" hidden="1">'на 31.12.2018'!$A$7:$J$416</definedName>
    <definedName name="Z_895608B2_F053_445E_BD6A_E885E9D4FE51_.wvu.FilterData" localSheetId="0" hidden="1">'на 31.12.2018'!$A$7:$J$416</definedName>
    <definedName name="Z_898FFEFC_C4FC_44BB_BE63_00FC13DD2042_.wvu.FilterData" localSheetId="0" hidden="1">'на 31.12.2018'!$A$7:$J$416</definedName>
    <definedName name="Z_89F2DB1B_0F19_4230_A501_8A6666788E86_.wvu.FilterData" localSheetId="0" hidden="1">'на 31.12.2018'!$A$7:$J$416</definedName>
    <definedName name="Z_8A4ABF0A_262D_4454_86FE_CA0ADCDF3E94_.wvu.FilterData" localSheetId="0" hidden="1">'на 31.12.2018'!$A$7:$J$416</definedName>
    <definedName name="Z_8BA7C340_DD6D_4BDE_939B_41C98A02B423_.wvu.FilterData" localSheetId="0" hidden="1">'на 31.12.2018'!$A$7:$J$416</definedName>
    <definedName name="Z_8BB118EA_41BC_4E46_8EA1_4268AA5B6DB1_.wvu.FilterData" localSheetId="0" hidden="1">'на 31.12.2018'!$A$7:$J$416</definedName>
    <definedName name="Z_8C04CD6E_A1CC_4EF8_8DD5_B859F52073A0_.wvu.FilterData" localSheetId="0" hidden="1">'на 31.12.2018'!$A$7:$J$416</definedName>
    <definedName name="Z_8C654415_86D2_479D_A511_8A4B3774E375_.wvu.FilterData" localSheetId="0" hidden="1">'на 31.12.2018'!$A$7:$H$157</definedName>
    <definedName name="Z_8CAD663B_CD5E_4846_B4FD_69BCB6D1EB12_.wvu.FilterData" localSheetId="0" hidden="1">'на 31.12.2018'!$A$7:$H$157</definedName>
    <definedName name="Z_8CB267BE_E783_4914_8FFF_50D79F1D75CF_.wvu.FilterData" localSheetId="0" hidden="1">'на 31.12.2018'!$A$7:$H$157</definedName>
    <definedName name="Z_8D0153EB_A3EC_4213_A12B_74D6D827770F_.wvu.FilterData" localSheetId="0" hidden="1">'на 31.12.2018'!$A$7:$J$416</definedName>
    <definedName name="Z_8D165CA5_5C34_4274_A8CC_4FBD8A8EE6D4_.wvu.FilterData" localSheetId="0" hidden="1">'на 31.12.2018'!$A$7:$J$416</definedName>
    <definedName name="Z_8D7BE686_9FAF_4C26_8FD5_5395E55E0797_.wvu.FilterData" localSheetId="0" hidden="1">'на 31.12.2018'!$A$7:$H$157</definedName>
    <definedName name="Z_8D7C2311_E9FE_48F6_9665_BB17829B147C_.wvu.FilterData" localSheetId="0" hidden="1">'на 31.12.2018'!$A$7:$J$416</definedName>
    <definedName name="Z_8D8D2F4C_3B7E_4C1F_A367_4BA418733E1A_.wvu.FilterData" localSheetId="0" hidden="1">'на 31.12.2018'!$A$7:$H$157</definedName>
    <definedName name="Z_8DFDD887_4859_4275_91A7_634544543F21_.wvu.FilterData" localSheetId="0" hidden="1">'на 31.12.2018'!$A$7:$J$416</definedName>
    <definedName name="Z_8E62A2BE_7CE7_496E_AC79_F133ABDC98BF_.wvu.FilterData" localSheetId="0" hidden="1">'на 31.12.2018'!$A$7:$H$157</definedName>
    <definedName name="Z_8EEB3EFB_2D0D_474D_A904_853356F13984_.wvu.FilterData" localSheetId="0" hidden="1">'на 31.12.2018'!$A$7:$J$416</definedName>
    <definedName name="Z_8F2A8A22_72A2_4B00_8248_255CA52D5828_.wvu.FilterData" localSheetId="0" hidden="1">'на 31.12.2018'!$A$7:$J$416</definedName>
    <definedName name="Z_9044C5A5_1D21_4DB7_B551_B82CFEBFBFBE_.wvu.FilterData" localSheetId="0" hidden="1">'на 31.12.2018'!$A$7:$J$416</definedName>
    <definedName name="Z_9089CAE7_C9D5_4B44_BF40_622C1D4BEC1A_.wvu.FilterData" localSheetId="0" hidden="1">'на 31.12.2018'!$A$7:$J$416</definedName>
    <definedName name="Z_90B62036_E8E2_47F2_BA67_9490969E5E89_.wvu.FilterData" localSheetId="0" hidden="1">'на 31.12.2018'!$A$7:$J$416</definedName>
    <definedName name="Z_91482E4A_EB85_41D6_AA9F_21521D0F577E_.wvu.FilterData" localSheetId="0" hidden="1">'на 31.12.2018'!$A$7:$J$416</definedName>
    <definedName name="Z_91A44DD7_EFA1_45BC_BF8A_C6EBAED142C3_.wvu.FilterData" localSheetId="0" hidden="1">'на 31.12.2018'!$A$7:$J$416</definedName>
    <definedName name="Z_920FBB9C_08EB_4E34_86D0_F557F6CFABB8_.wvu.FilterData" localSheetId="0" hidden="1">'на 31.12.2018'!$A$7:$J$416</definedName>
    <definedName name="Z_92A69ACC_08E1_4049_9A4E_909BE09E8D3F_.wvu.FilterData" localSheetId="0" hidden="1">'на 31.12.2018'!$A$7:$J$416</definedName>
    <definedName name="Z_92A7494D_B642_4D2E_8A98_FA3ADD190BCE_.wvu.FilterData" localSheetId="0" hidden="1">'на 31.12.2018'!$A$7:$J$416</definedName>
    <definedName name="Z_92A89EF4_8A4E_4790_B0CC_01892B6039EB_.wvu.FilterData" localSheetId="0" hidden="1">'на 31.12.2018'!$A$7:$J$416</definedName>
    <definedName name="Z_92B14807_1A18_49A7_BCF6_3D45DEFE0E47_.wvu.FilterData" localSheetId="0" hidden="1">'на 31.12.2018'!$A$7:$J$416</definedName>
    <definedName name="Z_92E38377_38CC_496E_BBD8_5394F7550FE3_.wvu.FilterData" localSheetId="0" hidden="1">'на 31.12.2018'!$A$7:$J$416</definedName>
    <definedName name="Z_93030161_EBD2_4C55_BB01_67290B2149A7_.wvu.FilterData" localSheetId="0" hidden="1">'на 31.12.2018'!$A$7:$J$416</definedName>
    <definedName name="Z_935DFEC4_8817_4BB5_A846_9674D5A05EE9_.wvu.FilterData" localSheetId="0" hidden="1">'на 31.12.2018'!$A$7:$H$157</definedName>
    <definedName name="Z_938F43B0_CEED_4632_948B_C835F76DFE4A_.wvu.FilterData" localSheetId="0" hidden="1">'на 31.12.2018'!$A$7:$J$416</definedName>
    <definedName name="Z_93997AAE_3E78_48E8_AE0E_38B78085663A_.wvu.FilterData" localSheetId="0" hidden="1">'на 31.12.2018'!$A$7:$J$416</definedName>
    <definedName name="Z_944D1186_FA84_48E6_9A44_19022D55084A_.wvu.FilterData" localSheetId="0" hidden="1">'на 31.12.2018'!$A$7:$J$416</definedName>
    <definedName name="Z_94E3B816_367C_44F4_94FC_13D42F694C13_.wvu.FilterData" localSheetId="0" hidden="1">'на 31.12.2018'!$A$7:$J$416</definedName>
    <definedName name="Z_95B5A563_A81C_425C_AC80_18232E0FA0F2_.wvu.FilterData" localSheetId="0" hidden="1">'на 31.12.2018'!$A$7:$H$157</definedName>
    <definedName name="Z_95DCDA71_E71C_4701_B168_34A55CC7547D_.wvu.FilterData" localSheetId="0" hidden="1">'на 31.12.2018'!$A$7:$J$416</definedName>
    <definedName name="Z_95E04D27_058D_4765_8CB6_B789CC5A15B9_.wvu.FilterData" localSheetId="0" hidden="1">'на 31.12.2018'!$A$7:$J$416</definedName>
    <definedName name="Z_96167660_EA8B_4F7D_87A1_785E97B459B3_.wvu.FilterData" localSheetId="0" hidden="1">'на 31.12.2018'!$A$7:$H$157</definedName>
    <definedName name="Z_96879477_4713_4ABC_982A_7EB1C07B4DED_.wvu.FilterData" localSheetId="0" hidden="1">'на 31.12.2018'!$A$7:$H$157</definedName>
    <definedName name="Z_969E164A_AA47_4A3D_AECC_F3C5A8BBA40A_.wvu.FilterData" localSheetId="0" hidden="1">'на 31.12.2018'!$A$7:$J$416</definedName>
    <definedName name="Z_9780079B_2369_4362_9878_DE63286783A8_.wvu.FilterData" localSheetId="0" hidden="1">'на 31.12.2018'!$A$7:$J$416</definedName>
    <definedName name="Z_97B55429_A18E_43B5_9AF8_FE73FCDE4BBB_.wvu.FilterData" localSheetId="0" hidden="1">'на 31.12.2018'!$A$7:$J$416</definedName>
    <definedName name="Z_97E2C09C_6040_4BDA_B6A0_AF60F993AC48_.wvu.FilterData" localSheetId="0" hidden="1">'на 31.12.2018'!$A$7:$J$416</definedName>
    <definedName name="Z_97F74FDF_2C27_4D85_A3A7_1EF51A8A2DFF_.wvu.FilterData" localSheetId="0" hidden="1">'на 31.12.2018'!$A$7:$H$157</definedName>
    <definedName name="Z_987C1B6D_28A7_49CB_BBF0_6C3FFB9FC1C5_.wvu.FilterData" localSheetId="0" hidden="1">'на 31.12.2018'!$A$7:$J$416</definedName>
    <definedName name="Z_98AE7DDA_90CE_4E15_AD8D_6630EEDB042C_.wvu.FilterData" localSheetId="0" hidden="1">'на 31.12.2018'!$A$7:$J$416</definedName>
    <definedName name="Z_98BF881C_EB9C_4397_B787_F3FB50ED2890_.wvu.FilterData" localSheetId="0" hidden="1">'на 31.12.2018'!$A$7:$J$416</definedName>
    <definedName name="Z_98E168F2_55D9_4CA5_BFC7_4762AF11FD48_.wvu.FilterData" localSheetId="0" hidden="1">'на 31.12.2018'!$A$7:$J$416</definedName>
    <definedName name="Z_998B8119_4FF3_4A16_838D_539C6AE34D55_.wvu.Cols" localSheetId="0" hidden="1">'на 31.12.2018'!#REF!,'на 31.12.2018'!#REF!</definedName>
    <definedName name="Z_998B8119_4FF3_4A16_838D_539C6AE34D55_.wvu.FilterData" localSheetId="0" hidden="1">'на 31.12.2018'!$A$7:$J$416</definedName>
    <definedName name="Z_998B8119_4FF3_4A16_838D_539C6AE34D55_.wvu.PrintArea" localSheetId="0" hidden="1">'на 31.12.2018'!$A$1:$J$208</definedName>
    <definedName name="Z_998B8119_4FF3_4A16_838D_539C6AE34D55_.wvu.PrintTitles" localSheetId="0" hidden="1">'на 31.12.2018'!$5:$8</definedName>
    <definedName name="Z_998B8119_4FF3_4A16_838D_539C6AE34D55_.wvu.Rows" localSheetId="0" hidden="1">'на 31.12.2018'!#REF!</definedName>
    <definedName name="Z_99950613_28E7_4EC2_B918_559A2757B0A9_.wvu.FilterData" localSheetId="0" hidden="1">'на 31.12.2018'!$A$7:$J$416</definedName>
    <definedName name="Z_99950613_28E7_4EC2_B918_559A2757B0A9_.wvu.PrintArea" localSheetId="0" hidden="1">'на 31.12.2018'!$A$1:$J$214</definedName>
    <definedName name="Z_99950613_28E7_4EC2_B918_559A2757B0A9_.wvu.PrintTitles" localSheetId="0" hidden="1">'на 31.12.2018'!$5:$8</definedName>
    <definedName name="Z_9A28E7E9_55CD_40D9_9E29_E07B8DD3C238_.wvu.FilterData" localSheetId="0" hidden="1">'на 31.12.2018'!$A$7:$J$416</definedName>
    <definedName name="Z_9A769443_7DFA_43D5_AB26_6F2EEF53DAF1_.wvu.FilterData" localSheetId="0" hidden="1">'на 31.12.2018'!$A$7:$H$157</definedName>
    <definedName name="Z_9A8CADCF_85D0_4D32_80F2_6CE3DE83CA66_.wvu.FilterData" localSheetId="0" hidden="1">'на 31.12.2018'!$A$7:$J$416</definedName>
    <definedName name="Z_9C310551_EC8B_4B87_B5AF_39FC532C6FE3_.wvu.FilterData" localSheetId="0" hidden="1">'на 31.12.2018'!$A$7:$H$157</definedName>
    <definedName name="Z_9C38FBC7_6E93_40A5_BD30_7720FC92D0D4_.wvu.FilterData" localSheetId="0" hidden="1">'на 31.12.2018'!$A$7:$J$416</definedName>
    <definedName name="Z_9CB26755_9CF3_42C9_A567_6FF9CCE0F397_.wvu.FilterData" localSheetId="0" hidden="1">'на 31.12.2018'!$A$7:$J$416</definedName>
    <definedName name="Z_9CE1F91A_5326_41A6_9CA7_C24ACCBE2F48_.wvu.FilterData" localSheetId="0" hidden="1">'на 31.12.2018'!$A$7:$J$416</definedName>
    <definedName name="Z_9D24C81C_5B18_4B40_BF88_7236C9CAE366_.wvu.FilterData" localSheetId="0" hidden="1">'на 31.12.2018'!$A$7:$H$157</definedName>
    <definedName name="Z_9DE7839B_6B77_48C9_B008_4D6E417DD85D_.wvu.FilterData" localSheetId="0" hidden="1">'на 31.12.2018'!$A$7:$J$416</definedName>
    <definedName name="Z_9E1D944D_E62F_4660_B928_F956F86CCB3D_.wvu.FilterData" localSheetId="0" hidden="1">'на 31.12.2018'!$A$7:$J$416</definedName>
    <definedName name="Z_9E720D93_31F0_4636_BA00_6CE6F83F3651_.wvu.FilterData" localSheetId="0" hidden="1">'на 31.12.2018'!$A$7:$J$416</definedName>
    <definedName name="Z_9E943B7D_D4C7_443F_BC4C_8AB90546D8A5_.wvu.Cols" localSheetId="0" hidden="1">'на 31.12.2018'!#REF!,'на 31.12.2018'!#REF!</definedName>
    <definedName name="Z_9E943B7D_D4C7_443F_BC4C_8AB90546D8A5_.wvu.FilterData" localSheetId="0" hidden="1">'на 31.12.2018'!$A$3:$J$60</definedName>
    <definedName name="Z_9E943B7D_D4C7_443F_BC4C_8AB90546D8A5_.wvu.PrintTitles" localSheetId="0" hidden="1">'на 31.12.2018'!$5:$8</definedName>
    <definedName name="Z_9E943B7D_D4C7_443F_BC4C_8AB90546D8A5_.wvu.Rows" localSheetId="0" hidden="1">'на 31.12.2018'!#REF!,'на 31.12.2018'!#REF!,'на 31.12.2018'!#REF!,'на 31.12.2018'!#REF!,'на 31.12.2018'!#REF!,'на 31.12.2018'!#REF!,'на 31.12.2018'!#REF!,'на 31.12.2018'!#REF!,'на 31.12.2018'!#REF!,'на 31.12.2018'!#REF!,'на 31.12.2018'!#REF!,'на 31.12.2018'!#REF!,'на 31.12.2018'!#REF!,'на 31.12.2018'!#REF!,'на 31.12.2018'!#REF!,'на 31.12.2018'!#REF!,'на 31.12.2018'!#REF!,'на 31.12.2018'!#REF!,'на 31.12.2018'!#REF!,'на 31.12.2018'!#REF!</definedName>
    <definedName name="Z_9EC99D85_9CBB_4D41_A0AC_5A782960B43C_.wvu.FilterData" localSheetId="0" hidden="1">'на 31.12.2018'!$A$7:$H$157</definedName>
    <definedName name="Z_9F469FEB_94D1_4BA9_BDF6_0A94C53541EA_.wvu.FilterData" localSheetId="0" hidden="1">'на 31.12.2018'!$A$7:$J$416</definedName>
    <definedName name="Z_9FA29541_62F4_4CED_BF33_19F6BA57578F_.wvu.Cols" localSheetId="0" hidden="1">'на 31.12.2018'!#REF!,'на 31.12.2018'!#REF!</definedName>
    <definedName name="Z_9FA29541_62F4_4CED_BF33_19F6BA57578F_.wvu.FilterData" localSheetId="0" hidden="1">'на 31.12.2018'!$A$7:$J$416</definedName>
    <definedName name="Z_9FA29541_62F4_4CED_BF33_19F6BA57578F_.wvu.PrintArea" localSheetId="0" hidden="1">'на 31.12.2018'!$A$1:$J$208</definedName>
    <definedName name="Z_9FA29541_62F4_4CED_BF33_19F6BA57578F_.wvu.PrintTitles" localSheetId="0" hidden="1">'на 31.12.2018'!$5:$8</definedName>
    <definedName name="Z_9FDAEEB9_7434_4701_B9D3_AEFADA35D37B_.wvu.FilterData" localSheetId="0" hidden="1">'на 31.12.2018'!$A$7:$J$416</definedName>
    <definedName name="Z_A08B7B60_BE09_484D_B75E_15D9DE206B17_.wvu.FilterData" localSheetId="0" hidden="1">'на 31.12.2018'!$A$7:$J$416</definedName>
    <definedName name="Z_A0963EEC_5578_46DF_B7B0_2B9F8CADC5B9_.wvu.FilterData" localSheetId="0" hidden="1">'на 31.12.2018'!$A$7:$J$416</definedName>
    <definedName name="Z_A0A3CD9B_2436_40D7_91DB_589A95FBBF00_.wvu.FilterData" localSheetId="0" hidden="1">'на 31.12.2018'!$A$7:$J$416</definedName>
    <definedName name="Z_A0A3CD9B_2436_40D7_91DB_589A95FBBF00_.wvu.PrintArea" localSheetId="0" hidden="1">'на 31.12.2018'!$A$1:$J$214</definedName>
    <definedName name="Z_A0EB0A04_1124_498B_8C4B_C1E25B53C1A8_.wvu.FilterData" localSheetId="0" hidden="1">'на 31.12.2018'!$A$7:$H$157</definedName>
    <definedName name="Z_A113B19A_DB2C_4585_AED7_B7EF9F05E57E_.wvu.FilterData" localSheetId="0" hidden="1">'на 31.12.2018'!$A$7:$J$416</definedName>
    <definedName name="Z_A1252AD3_62A9_4B5D_B0FA_98A0DCCDEFC0_.wvu.FilterData" localSheetId="0" hidden="1">'на 31.12.2018'!$A$7:$J$416</definedName>
    <definedName name="Z_A21CB1BD_5236_485F_8FCB_D43C0EB079B8_.wvu.FilterData" localSheetId="0" hidden="1">'на 31.12.2018'!$A$7:$J$416</definedName>
    <definedName name="Z_A2611F3A_C06C_4662_B39E_6F08BA7C9B14_.wvu.FilterData" localSheetId="0" hidden="1">'на 31.12.2018'!$A$7:$H$157</definedName>
    <definedName name="Z_A28DA500_33FC_4913_B21A_3E2D7ED7A130_.wvu.FilterData" localSheetId="0" hidden="1">'на 31.12.2018'!$A$7:$H$157</definedName>
    <definedName name="Z_A38250FB_559C_49CE_918A_6673F9586B86_.wvu.FilterData" localSheetId="0" hidden="1">'на 31.12.2018'!$A$7:$J$416</definedName>
    <definedName name="Z_A5169FE8_9D26_44E6_A6EA_F78B40E1DE01_.wvu.FilterData" localSheetId="0" hidden="1">'на 31.12.2018'!$A$7:$J$416</definedName>
    <definedName name="Z_A57C42F9_18B1_4AA0_97AE_4F8F0C3D5B4A_.wvu.FilterData" localSheetId="0" hidden="1">'на 31.12.2018'!$A$7:$J$416</definedName>
    <definedName name="Z_A62258B9_7768_4C4F_AFFC_537782E81CFF_.wvu.FilterData" localSheetId="0" hidden="1">'на 31.12.2018'!$A$7:$H$157</definedName>
    <definedName name="Z_A65D4FF6_26A1_47FE_AF98_41E05002FB1E_.wvu.FilterData" localSheetId="0" hidden="1">'на 31.12.2018'!$A$7:$H$157</definedName>
    <definedName name="Z_A6816A2A_A381_4629_A196_A2D2CBED046E_.wvu.FilterData" localSheetId="0" hidden="1">'на 31.12.2018'!$A$7:$J$416</definedName>
    <definedName name="Z_A6B98527_7CBF_4E4D_BDEA_9334A3EB779F_.wvu.Cols" localSheetId="0" hidden="1">'на 31.12.2018'!#REF!,'на 31.12.2018'!#REF!,'на 31.12.2018'!$K:$BN</definedName>
    <definedName name="Z_A6B98527_7CBF_4E4D_BDEA_9334A3EB779F_.wvu.FilterData" localSheetId="0" hidden="1">'на 31.12.2018'!$A$7:$J$416</definedName>
    <definedName name="Z_A6B98527_7CBF_4E4D_BDEA_9334A3EB779F_.wvu.PrintArea" localSheetId="0" hidden="1">'на 31.12.2018'!$A$1:$BN$208</definedName>
    <definedName name="Z_A6B98527_7CBF_4E4D_BDEA_9334A3EB779F_.wvu.PrintTitles" localSheetId="0" hidden="1">'на 31.12.2018'!$5:$7</definedName>
    <definedName name="Z_A80309A3_DC3C_4005_B42B_D4917A972961_.wvu.FilterData" localSheetId="0" hidden="1">'на 31.12.2018'!$A$7:$J$416</definedName>
    <definedName name="Z_A8EFE8CB_4B40_4A53_8B7A_29439E2B50D7_.wvu.FilterData" localSheetId="0" hidden="1">'на 31.12.2018'!$A$7:$J$416</definedName>
    <definedName name="Z_A98C96B5_CE3A_4FF9_B3E5_0DBB66ADC5BB_.wvu.FilterData" localSheetId="0" hidden="1">'на 31.12.2018'!$A$7:$H$157</definedName>
    <definedName name="Z_A9BB2943_E4B1_4809_A926_69F8C50E1CF2_.wvu.FilterData" localSheetId="0" hidden="1">'на 31.12.2018'!$A$7:$J$416</definedName>
    <definedName name="Z_AA4C7BF5_07E0_4095_B165_D2AF600190FA_.wvu.FilterData" localSheetId="0" hidden="1">'на 31.12.2018'!$A$7:$H$157</definedName>
    <definedName name="Z_AAC4B5AB_1913_4D9C_A1FF_BD9345E009EB_.wvu.FilterData" localSheetId="0" hidden="1">'на 31.12.2018'!$A$7:$H$157</definedName>
    <definedName name="Z_AB20AEF7_931C_411F_91E6_F461408B5AE6_.wvu.FilterData" localSheetId="0" hidden="1">'на 31.12.2018'!$A$7:$J$416</definedName>
    <definedName name="Z_ABA75302_0F6D_4886_9D81_1818E8870CAA_.wvu.FilterData" localSheetId="0" hidden="1">'на 31.12.2018'!$A$3:$K$213</definedName>
    <definedName name="Z_ABAF42E6_6CD6_46B1_A0C6_0099C207BC1C_.wvu.FilterData" localSheetId="0" hidden="1">'на 31.12.2018'!$A$7:$J$416</definedName>
    <definedName name="Z_ABF07E15_3FB5_46FA_8B18_72FA32E3F1DA_.wvu.FilterData" localSheetId="0" hidden="1">'на 31.12.2018'!$A$7:$J$416</definedName>
    <definedName name="Z_ACFE2E5A_B4BC_4793_B103_05F97C227772_.wvu.FilterData" localSheetId="0" hidden="1">'на 31.12.2018'!$A$7:$J$416</definedName>
    <definedName name="Z_AD079EA2_4E18_46EE_8E20_0C7923C917D2_.wvu.FilterData" localSheetId="0" hidden="1">'на 31.12.2018'!$A$7:$J$416</definedName>
    <definedName name="Z_AD5FD28B_B163_4E28_9CF1_4D777A9C7F23_.wvu.FilterData" localSheetId="0" hidden="1">'на 31.12.2018'!$A$7:$J$416</definedName>
    <definedName name="Z_ADE318A0_9CB5_431A_AF2B_D561B19631D9_.wvu.FilterData" localSheetId="0" hidden="1">'на 31.12.2018'!$A$7:$J$416</definedName>
    <definedName name="Z_ADF53E9B_9172_4E3F_AC45_4FF59160C1DB_.wvu.FilterData" localSheetId="0" hidden="1">'на 31.12.2018'!$A$7:$J$416</definedName>
    <definedName name="Z_AF01D870_77CB_46A2_A95B_3A27FF42EAA8_.wvu.FilterData" localSheetId="0" hidden="1">'на 31.12.2018'!$A$7:$H$157</definedName>
    <definedName name="Z_AF1AEFF5_9892_4FCB_BD3E_6CF1CEE1B71B_.wvu.FilterData" localSheetId="0" hidden="1">'на 31.12.2018'!$A$7:$J$416</definedName>
    <definedName name="Z_AFABF6AA_2F6E_48B0_98F8_213EA30990B1_.wvu.FilterData" localSheetId="0" hidden="1">'на 31.12.2018'!$A$7:$J$416</definedName>
    <definedName name="Z_AFC26506_1EE1_430F_B247_3257CE41958A_.wvu.FilterData" localSheetId="0" hidden="1">'на 31.12.2018'!$A$7:$J$416</definedName>
    <definedName name="Z_B00B4D71_156E_4DD9_93CC_1F392CBA035F_.wvu.FilterData" localSheetId="0" hidden="1">'на 31.12.2018'!$A$7:$J$416</definedName>
    <definedName name="Z_B0B61858_D248_4F0B_95EB_A53482FBF19B_.wvu.FilterData" localSheetId="0" hidden="1">'на 31.12.2018'!$A$7:$J$416</definedName>
    <definedName name="Z_B0BB7BD4_E507_4D19_A9BF_6595068A89B5_.wvu.FilterData" localSheetId="0" hidden="1">'на 31.12.2018'!$A$7:$J$416</definedName>
    <definedName name="Z_B180D137_9F25_4AD4_9057_37928F1867A8_.wvu.FilterData" localSheetId="0" hidden="1">'на 31.12.2018'!$A$7:$H$157</definedName>
    <definedName name="Z_B1FA2CF0_321B_4787_93E8_EB6D5C78D6B5_.wvu.FilterData" localSheetId="0" hidden="1">'на 31.12.2018'!$A$7:$J$416</definedName>
    <definedName name="Z_B246A3A0_6AE0_4610_AE7A_F7490C26DBCA_.wvu.FilterData" localSheetId="0" hidden="1">'на 31.12.2018'!$A$7:$J$416</definedName>
    <definedName name="Z_B2D38EAC_E767_43A7_B7A2_621639FE347D_.wvu.FilterData" localSheetId="0" hidden="1">'на 31.12.2018'!$A$7:$H$157</definedName>
    <definedName name="Z_B2E9D1B9_C3FE_4F75_89F4_46F3E34C24E4_.wvu.FilterData" localSheetId="0" hidden="1">'на 31.12.2018'!$A$7:$J$416</definedName>
    <definedName name="Z_B30FEF93_CDBE_4AC5_9298_7B65E13C3F79_.wvu.FilterData" localSheetId="0" hidden="1">'на 31.12.2018'!$A$7:$J$416</definedName>
    <definedName name="Z_B3114865_FFF9_40B7_B9E6_C3642102DCF9_.wvu.FilterData" localSheetId="0" hidden="1">'на 31.12.2018'!$A$7:$J$416</definedName>
    <definedName name="Z_B3339176_D3D0_4D7A_8AAB_C0B71F942A93_.wvu.FilterData" localSheetId="0" hidden="1">'на 31.12.2018'!$A$7:$H$157</definedName>
    <definedName name="Z_B350A9CC_C225_45B2_AEE1_E6A61C6949F5_.wvu.FilterData" localSheetId="0" hidden="1">'на 31.12.2018'!$A$7:$J$416</definedName>
    <definedName name="Z_B45FAC42_679D_43AB_B511_9E5492CAC2DB_.wvu.FilterData" localSheetId="0" hidden="1">'на 31.12.2018'!$A$7:$H$157</definedName>
    <definedName name="Z_B47A0A9E_665F_4B62_A9A6_650B391D5D49_.wvu.FilterData" localSheetId="0" hidden="1">'на 31.12.2018'!$A$7:$J$416</definedName>
    <definedName name="Z_B499C08D_A2E7_417F_A9B7_BFCE2B66534F_.wvu.FilterData" localSheetId="0" hidden="1">'на 31.12.2018'!$A$7:$J$416</definedName>
    <definedName name="Z_B509A51A_98E0_4D86_A1E4_A5AB9AE9E52F_.wvu.FilterData" localSheetId="0" hidden="1">'на 31.12.2018'!$A$7:$J$416</definedName>
    <definedName name="Z_B543C7D0_E350_4DA4_A835_ADCB64A4D66D_.wvu.FilterData" localSheetId="0" hidden="1">'на 31.12.2018'!$A$7:$J$416</definedName>
    <definedName name="Z_B5533D56_E1AE_4DE7_8436_EF9CA55A4943_.wvu.FilterData" localSheetId="0" hidden="1">'на 31.12.2018'!$A$7:$J$416</definedName>
    <definedName name="Z_B56BEF44_39DC_4F5B_A5E5_157C237832AF_.wvu.FilterData" localSheetId="0" hidden="1">'на 31.12.2018'!$A$7:$H$157</definedName>
    <definedName name="Z_B5A6FE62_B66C_45B1_AF17_B7686B0B3A3F_.wvu.FilterData" localSheetId="0" hidden="1">'на 31.12.2018'!$A$7:$J$416</definedName>
    <definedName name="Z_B603D180_E09A_4B9C_810F_9423EBA4A0EA_.wvu.FilterData" localSheetId="0" hidden="1">'на 31.12.2018'!$A$7:$J$416</definedName>
    <definedName name="Z_B666AFF1_6658_457A_A768_4BF1349F009A_.wvu.FilterData" localSheetId="0" hidden="1">'на 31.12.2018'!$A$7:$J$416</definedName>
    <definedName name="Z_B698776A_6A96_445D_9813_F5440DD90495_.wvu.FilterData" localSheetId="0" hidden="1">'на 31.12.2018'!$A$7:$J$416</definedName>
    <definedName name="Z_B6D72401_10F2_4D08_9A2D_EC1E2043D946_.wvu.FilterData" localSheetId="0" hidden="1">'на 31.12.2018'!$A$7:$J$416</definedName>
    <definedName name="Z_B6F11AB1_40C8_4880_BE42_1C35664CF325_.wvu.FilterData" localSheetId="0" hidden="1">'на 31.12.2018'!$A$7:$J$416</definedName>
    <definedName name="Z_B736B334_F8CF_4A1D_A747_B2B8CF3F3731_.wvu.FilterData" localSheetId="0" hidden="1">'на 31.12.2018'!$A$7:$J$416</definedName>
    <definedName name="Z_B7A22467_168B_475A_AC6B_F744F4990F6A_.wvu.FilterData" localSheetId="0" hidden="1">'на 31.12.2018'!$A$7:$J$416</definedName>
    <definedName name="Z_B7A4DC29_6CA3_48BD_BD2B_5EA61D250392_.wvu.FilterData" localSheetId="0" hidden="1">'на 31.12.2018'!$A$7:$H$157</definedName>
    <definedName name="Z_B7D9DE91_6329_4AB9_BB45_131E306E53B9_.wvu.FilterData" localSheetId="0" hidden="1">'на 31.12.2018'!$A$7:$J$416</definedName>
    <definedName name="Z_B7F67755_3086_43A6_86E7_370F80E61BD0_.wvu.FilterData" localSheetId="0" hidden="1">'на 31.12.2018'!$A$7:$H$157</definedName>
    <definedName name="Z_B8283716_285A_45D5_8283_DCA7A3C9CFC7_.wvu.FilterData" localSheetId="0" hidden="1">'на 31.12.2018'!$A$7:$J$416</definedName>
    <definedName name="Z_B858041A_E0C9_4C5A_A736_A0DA4684B712_.wvu.FilterData" localSheetId="0" hidden="1">'на 31.12.2018'!$A$7:$J$416</definedName>
    <definedName name="Z_B8EDA240_D337_4165_927F_4408D011F4B1_.wvu.FilterData" localSheetId="0" hidden="1">'на 31.12.2018'!$A$7:$J$416</definedName>
    <definedName name="Z_B94999B0_3597_431C_9F36_97A338C842BB_.wvu.FilterData" localSheetId="0" hidden="1">'на 31.12.2018'!$A$7:$J$416</definedName>
    <definedName name="Z_B9A29D57_1D84_4BB4_A72C_EF14D2D8DD4E_.wvu.FilterData" localSheetId="0" hidden="1">'на 31.12.2018'!$A$7:$J$416</definedName>
    <definedName name="Z_B9FDB936_DEDC_405B_AC55_3262523808BE_.wvu.FilterData" localSheetId="0" hidden="1">'на 31.12.2018'!$A$7:$J$416</definedName>
    <definedName name="Z_BAB4825B_2E54_4A6C_A72D_1F8E7B4FEFFB_.wvu.FilterData" localSheetId="0" hidden="1">'на 31.12.2018'!$A$7:$J$416</definedName>
    <definedName name="Z_BAFB3A8F_5ACD_4C4A_A33C_831C754D88C0_.wvu.FilterData" localSheetId="0" hidden="1">'на 31.12.2018'!$A$7:$J$416</definedName>
    <definedName name="Z_BBED0997_5705_4C3C_95F1_5444E893BE19_.wvu.FilterData" localSheetId="0" hidden="1">'на 31.12.2018'!$A$7:$J$416</definedName>
    <definedName name="Z_BC09D690_D177_4FC8_AE1F_8F0F0D5C6ECD_.wvu.FilterData" localSheetId="0" hidden="1">'на 31.12.2018'!$A$7:$J$416</definedName>
    <definedName name="Z_BC6910FC_42F8_457B_8F8D_9BC0111CE283_.wvu.FilterData" localSheetId="0" hidden="1">'на 31.12.2018'!$A$7:$J$416</definedName>
    <definedName name="Z_BD707806_8F10_492F_81AE_A7900A187828_.wvu.FilterData" localSheetId="0" hidden="1">'на 31.12.2018'!$A$3:$K$213</definedName>
    <definedName name="Z_BDD573CF_BFE0_4002_B5F7_E438A5DAD635_.wvu.FilterData" localSheetId="0" hidden="1">'на 31.12.2018'!$A$7:$J$416</definedName>
    <definedName name="Z_BE3F7214_4B0C_40FA_B4F7_B0F38416BCEF_.wvu.FilterData" localSheetId="0" hidden="1">'на 31.12.2018'!$A$7:$J$416</definedName>
    <definedName name="Z_BE442298_736F_47F5_9592_76FFCCDA59DB_.wvu.FilterData" localSheetId="0" hidden="1">'на 31.12.2018'!$A$7:$H$157</definedName>
    <definedName name="Z_BE842559_6B14_41AC_A92A_4E50A6CE8B79_.wvu.FilterData" localSheetId="0" hidden="1">'на 31.12.2018'!$A$7:$J$416</definedName>
    <definedName name="Z_BE97AC31_BFEB_4520_BC44_68B0C987C70A_.wvu.FilterData" localSheetId="0" hidden="1">'на 31.12.2018'!$A$7:$J$416</definedName>
    <definedName name="Z_BEA0FDBA_BB07_4C19_8BBD_5E57EE395C09_.wvu.FilterData" localSheetId="0" hidden="1">'на 31.12.2018'!$A$7:$J$416</definedName>
    <definedName name="Z_BEA0FDBA_BB07_4C19_8BBD_5E57EE395C09_.wvu.PrintArea" localSheetId="0" hidden="1">'на 31.12.2018'!$A$1:$J$214</definedName>
    <definedName name="Z_BEA0FDBA_BB07_4C19_8BBD_5E57EE395C09_.wvu.PrintTitles" localSheetId="0" hidden="1">'на 31.12.2018'!$5:$8</definedName>
    <definedName name="Z_BF22223F_B516_45E8_9C4B_DD4CB4CE2C48_.wvu.FilterData" localSheetId="0" hidden="1">'на 31.12.2018'!$A$7:$J$416</definedName>
    <definedName name="Z_BF65F093_304D_44F0_BF26_E5F8F9093CF5_.wvu.FilterData" localSheetId="0" hidden="1">'на 31.12.2018'!$A$7:$J$60</definedName>
    <definedName name="Z_C02D2AC3_00AB_4B4C_8299_349FC338B994_.wvu.FilterData" localSheetId="0" hidden="1">'на 31.12.2018'!$A$7:$J$416</definedName>
    <definedName name="Z_C0ED18A2_48B4_4C82_979B_4B80DB79BC08_.wvu.FilterData" localSheetId="0" hidden="1">'на 31.12.2018'!$A$7:$J$416</definedName>
    <definedName name="Z_C106F923_AD55_472E_86A3_2C4C13F084E8_.wvu.FilterData" localSheetId="0" hidden="1">'на 31.12.2018'!$A$7:$J$416</definedName>
    <definedName name="Z_C140C6EF_B272_4886_8555_3A3DB8A6C4A0_.wvu.FilterData" localSheetId="0" hidden="1">'на 31.12.2018'!$A$7:$J$416</definedName>
    <definedName name="Z_C14C28B9_3A8B_4F55_AC1E_B6D3DA6398D5_.wvu.FilterData" localSheetId="0" hidden="1">'на 31.12.2018'!$A$7:$J$416</definedName>
    <definedName name="Z_C276A679_E43E_444B_B0E9_B307A301A03A_.wvu.FilterData" localSheetId="0" hidden="1">'на 31.12.2018'!$A$7:$J$416</definedName>
    <definedName name="Z_C2E7FF11_4F7B_4EA9_AD45_A8385AC4BC24_.wvu.FilterData" localSheetId="0" hidden="1">'на 31.12.2018'!$A$7:$H$157</definedName>
    <definedName name="Z_C35C56D1_B129_4866_84BA_2C2957BC8254_.wvu.FilterData" localSheetId="0" hidden="1">'на 31.12.2018'!$A$7:$J$416</definedName>
    <definedName name="Z_C3E7B974_7E68_49C9_8A66_DEBBC3D71CB8_.wvu.FilterData" localSheetId="0" hidden="1">'на 31.12.2018'!$A$7:$H$157</definedName>
    <definedName name="Z_C3E97E4D_03A9_422E_8E65_116E90E7DE0A_.wvu.FilterData" localSheetId="0" hidden="1">'на 31.12.2018'!$A$7:$J$416</definedName>
    <definedName name="Z_C47D5376_4107_461D_B353_0F0CCA5A27B8_.wvu.FilterData" localSheetId="0" hidden="1">'на 31.12.2018'!$A$7:$H$157</definedName>
    <definedName name="Z_C4A81194_E272_4927_9E06_D47C43E50753_.wvu.FilterData" localSheetId="0" hidden="1">'на 31.12.2018'!$A$7:$J$416</definedName>
    <definedName name="Z_C4E388F3_F33E_45AF_8E75_3BD450853C20_.wvu.FilterData" localSheetId="0" hidden="1">'на 31.12.2018'!$A$7:$J$416</definedName>
    <definedName name="Z_C55D9313_9108_41CA_AD0E_FE2F7292C638_.wvu.FilterData" localSheetId="0" hidden="1">'на 31.12.2018'!$A$7:$H$157</definedName>
    <definedName name="Z_C5A38A18_427F_40C3_A14B_55DA8E81FB09_.wvu.FilterData" localSheetId="0" hidden="1">'на 31.12.2018'!$A$7:$J$416</definedName>
    <definedName name="Z_C5D84F85_3611_4C2A_903D_ECFF3A3DA3D9_.wvu.FilterData" localSheetId="0" hidden="1">'на 31.12.2018'!$A$7:$H$157</definedName>
    <definedName name="Z_C636DE0B_BC5D_45AA_89BD_B628CA1FE119_.wvu.FilterData" localSheetId="0" hidden="1">'на 31.12.2018'!$A$7:$J$416</definedName>
    <definedName name="Z_C70C85CF_5ADB_4631_87C7_BA23E9BE3196_.wvu.FilterData" localSheetId="0" hidden="1">'на 31.12.2018'!$A$7:$J$416</definedName>
    <definedName name="Z_C74598AC_1D4B_466D_8455_294C1A2E69BB_.wvu.FilterData" localSheetId="0" hidden="1">'на 31.12.2018'!$A$7:$H$157</definedName>
    <definedName name="Z_C745CD1F_9AA3_43D8_A7DA_ABDAF8508B62_.wvu.FilterData" localSheetId="0" hidden="1">'на 31.12.2018'!$A$7:$J$416</definedName>
    <definedName name="Z_C77795A2_6414_4CC8_AA0C_59805D660811_.wvu.FilterData" localSheetId="0" hidden="1">'на 31.12.2018'!$A$7:$J$416</definedName>
    <definedName name="Z_C7B45388_19BF_40B6_BABC_45E74244A2D0_.wvu.FilterData" localSheetId="0" hidden="1">'на 31.12.2018'!$A$7:$J$416</definedName>
    <definedName name="Z_C7DB809B_EB90_4CA8_929B_8A5AA3E83B84_.wvu.FilterData" localSheetId="0" hidden="1">'на 31.12.2018'!$A$7:$J$416</definedName>
    <definedName name="Z_C8579552_11B1_4140_9659_E1DA02EF9DD1_.wvu.FilterData" localSheetId="0" hidden="1">'на 31.12.2018'!$A$7:$J$416</definedName>
    <definedName name="Z_C8C7D91A_0101_429D_A7C4_25C2A366909A_.wvu.Cols" localSheetId="0" hidden="1">'на 31.12.2018'!#REF!,'на 31.12.2018'!#REF!</definedName>
    <definedName name="Z_C8C7D91A_0101_429D_A7C4_25C2A366909A_.wvu.FilterData" localSheetId="0" hidden="1">'на 31.12.2018'!$A$7:$J$60</definedName>
    <definedName name="Z_C8C7D91A_0101_429D_A7C4_25C2A366909A_.wvu.Rows" localSheetId="0" hidden="1">'на 31.12.2018'!#REF!,'на 31.12.2018'!#REF!,'на 31.12.2018'!#REF!,'на 31.12.2018'!#REF!,'на 31.12.2018'!#REF!,'на 31.12.2018'!#REF!,'на 31.12.2018'!#REF!,'на 31.12.2018'!#REF!,'на 31.12.2018'!#REF!,'на 31.12.2018'!#REF!</definedName>
    <definedName name="Z_C9081176_529C_43E8_8E20_8AC24E7C2D35_.wvu.FilterData" localSheetId="0" hidden="1">'на 31.12.2018'!$A$7:$J$416</definedName>
    <definedName name="Z_C94FB5D5_E515_4327_B4DC_AC3D7C1A6363_.wvu.FilterData" localSheetId="0" hidden="1">'на 31.12.2018'!$A$7:$J$416</definedName>
    <definedName name="Z_C97ACF3E_ACD3_4C9D_94FA_EA6F3D46505E_.wvu.FilterData" localSheetId="0" hidden="1">'на 31.12.2018'!$A$7:$J$416</definedName>
    <definedName name="Z_C98B4A4E_FC1F_45B3_ABB0_7DC9BD4B8057_.wvu.FilterData" localSheetId="0" hidden="1">'на 31.12.2018'!$A$7:$H$157</definedName>
    <definedName name="Z_C9A5AE8B_0A38_4D54_B36F_AFD2A577F3EF_.wvu.FilterData" localSheetId="0" hidden="1">'на 31.12.2018'!$A$7:$J$416</definedName>
    <definedName name="Z_CA384592_0CFD_4322_A4EB_34EC04693944_.wvu.FilterData" localSheetId="0" hidden="1">'на 31.12.2018'!$A$7:$J$416</definedName>
    <definedName name="Z_CA384592_0CFD_4322_A4EB_34EC04693944_.wvu.PrintArea" localSheetId="0" hidden="1">'на 31.12.2018'!$A$1:$J$214</definedName>
    <definedName name="Z_CA384592_0CFD_4322_A4EB_34EC04693944_.wvu.PrintTitles" localSheetId="0" hidden="1">'на 31.12.2018'!$5:$8</definedName>
    <definedName name="Z_CAAD7F8A_A328_4C0A_9ECF_2AD83A08D699_.wvu.FilterData" localSheetId="0" hidden="1">'на 31.12.2018'!$A$7:$H$157</definedName>
    <definedName name="Z_CB1A56DC_A135_41E6_8A02_AE4E518C879F_.wvu.FilterData" localSheetId="0" hidden="1">'на 31.12.2018'!$A$7:$J$416</definedName>
    <definedName name="Z_CB4880DD_CE83_4DFC_BBA7_70687256D5A4_.wvu.FilterData" localSheetId="0" hidden="1">'на 31.12.2018'!$A$7:$H$157</definedName>
    <definedName name="Z_CBDBA949_FA00_4560_8001_BD00E63FCCA4_.wvu.FilterData" localSheetId="0" hidden="1">'на 31.12.2018'!$A$7:$J$416</definedName>
    <definedName name="Z_CBF12BD1_A071_4448_8003_32E74F40E3E3_.wvu.FilterData" localSheetId="0" hidden="1">'на 31.12.2018'!$A$7:$H$157</definedName>
    <definedName name="Z_CBF9D894_3FD2_4B68_BAC8_643DB23851C0_.wvu.FilterData" localSheetId="0" hidden="1">'на 31.12.2018'!$A$7:$H$157</definedName>
    <definedName name="Z_CBF9D894_3FD2_4B68_BAC8_643DB23851C0_.wvu.Rows" localSheetId="0" hidden="1">'на 31.12.2018'!#REF!,'на 31.12.2018'!#REF!,'на 31.12.2018'!#REF!,'на 31.12.2018'!#REF!</definedName>
    <definedName name="Z_CCC17219_B1A3_4C6B_B903_0E4550432FD0_.wvu.FilterData" localSheetId="0" hidden="1">'на 31.12.2018'!$A$7:$H$157</definedName>
    <definedName name="Z_CCF533A2_322B_40E2_88B2_065E6D1D35B4_.wvu.FilterData" localSheetId="0" hidden="1">'на 31.12.2018'!$A$7:$J$416</definedName>
    <definedName name="Z_CCF533A2_322B_40E2_88B2_065E6D1D35B4_.wvu.PrintArea" localSheetId="0" hidden="1">'на 31.12.2018'!$A$1:$J$214</definedName>
    <definedName name="Z_CCF533A2_322B_40E2_88B2_065E6D1D35B4_.wvu.PrintTitles" localSheetId="0" hidden="1">'на 31.12.2018'!$5:$8</definedName>
    <definedName name="Z_CD10AFE5_EACD_43E3_B0AD_1FCFF7EEADC3_.wvu.FilterData" localSheetId="0" hidden="1">'на 31.12.2018'!$A$7:$J$416</definedName>
    <definedName name="Z_CDABDA6A_CEAA_4779_9390_A07E787E5F1B_.wvu.FilterData" localSheetId="0" hidden="1">'на 31.12.2018'!$A$7:$J$416</definedName>
    <definedName name="Z_CDBBEB40_4DC8_4F8A_B0B0_EE0E987A2098_.wvu.FilterData" localSheetId="0" hidden="1">'на 31.12.2018'!$A$7:$J$416</definedName>
    <definedName name="Z_CEF22FD3_C3E9_4C31_B864_568CAC74A486_.wvu.FilterData" localSheetId="0" hidden="1">'на 31.12.2018'!$A$7:$J$416</definedName>
    <definedName name="Z_CFEB7053_3C1D_451D_9A86_5940DFCF964A_.wvu.FilterData" localSheetId="0" hidden="1">'на 31.12.2018'!$A$7:$J$416</definedName>
    <definedName name="Z_D165341F_496A_48CE_829A_555B16787041_.wvu.FilterData" localSheetId="0" hidden="1">'на 31.12.2018'!$A$7:$J$416</definedName>
    <definedName name="Z_D20DFCFE_63F9_4265_B37B_4F36C46DF159_.wvu.Cols" localSheetId="0" hidden="1">'на 31.12.2018'!#REF!,'на 31.12.2018'!#REF!</definedName>
    <definedName name="Z_D20DFCFE_63F9_4265_B37B_4F36C46DF159_.wvu.FilterData" localSheetId="0" hidden="1">'на 31.12.2018'!$A$7:$J$416</definedName>
    <definedName name="Z_D20DFCFE_63F9_4265_B37B_4F36C46DF159_.wvu.PrintArea" localSheetId="0" hidden="1">'на 31.12.2018'!$A$1:$J$208</definedName>
    <definedName name="Z_D20DFCFE_63F9_4265_B37B_4F36C46DF159_.wvu.PrintTitles" localSheetId="0" hidden="1">'на 31.12.2018'!$5:$8</definedName>
    <definedName name="Z_D20DFCFE_63F9_4265_B37B_4F36C46DF159_.wvu.Rows" localSheetId="0" hidden="1">'на 31.12.2018'!#REF!,'на 31.12.2018'!#REF!,'на 31.12.2018'!#REF!,'на 31.12.2018'!#REF!,'на 31.12.2018'!#REF!</definedName>
    <definedName name="Z_D2422493_0DF6_4923_AFF9_1CE532FC9E0E_.wvu.FilterData" localSheetId="0" hidden="1">'на 31.12.2018'!$A$7:$J$416</definedName>
    <definedName name="Z_D26EAC32_42CC_46AF_8D27_8094727B2B8E_.wvu.FilterData" localSheetId="0" hidden="1">'на 31.12.2018'!$A$7:$J$416</definedName>
    <definedName name="Z_D298563F_7459_410D_A6E1_6B1CDFA6DAA7_.wvu.FilterData" localSheetId="0" hidden="1">'на 31.12.2018'!$A$7:$J$416</definedName>
    <definedName name="Z_D2D627FD_8F1D_4B0C_A4A1_1A515A2831A8_.wvu.FilterData" localSheetId="0" hidden="1">'на 31.12.2018'!$A$7:$J$416</definedName>
    <definedName name="Z_D343F548_3DE6_4716_9B8B_0FF1DF1B1DE3_.wvu.FilterData" localSheetId="0" hidden="1">'на 31.12.2018'!$A$7:$H$157</definedName>
    <definedName name="Z_D3607008_88A4_4735_BF9B_0D60A732D98C_.wvu.FilterData" localSheetId="0" hidden="1">'на 31.12.2018'!$A$7:$J$416</definedName>
    <definedName name="Z_D3C3EFC2_493C_4B9B_BC16_8147B08F8F65_.wvu.FilterData" localSheetId="0" hidden="1">'на 31.12.2018'!$A$7:$H$157</definedName>
    <definedName name="Z_D3D848E7_EB88_4E73_985E_C45B9AE68145_.wvu.FilterData" localSheetId="0" hidden="1">'на 31.12.2018'!$A$7:$J$416</definedName>
    <definedName name="Z_D3E86F4B_12A8_47CC_AEBE_74534991E315_.wvu.FilterData" localSheetId="0" hidden="1">'на 31.12.2018'!$A$7:$J$416</definedName>
    <definedName name="Z_D3F31BC4_4CDA_431B_BA5F_ADE76A923760_.wvu.FilterData" localSheetId="0" hidden="1">'на 31.12.2018'!$A$7:$H$157</definedName>
    <definedName name="Z_D41FF341_5913_4A9E_9CE5_B058CA00C0C7_.wvu.FilterData" localSheetId="0" hidden="1">'на 31.12.2018'!$A$7:$J$416</definedName>
    <definedName name="Z_D45ABB34_16CC_462D_8459_2034D47F465D_.wvu.FilterData" localSheetId="0" hidden="1">'на 31.12.2018'!$A$7:$H$157</definedName>
    <definedName name="Z_D479007E_A9E8_4307_A3E8_18A2BB5C55F2_.wvu.FilterData" localSheetId="0" hidden="1">'на 31.12.2018'!$A$7:$J$416</definedName>
    <definedName name="Z_D489BEDD_3BCD_49DF_9648_48FD6162F1E7_.wvu.FilterData" localSheetId="0" hidden="1">'на 31.12.2018'!$A$7:$J$416</definedName>
    <definedName name="Z_D48CEF89_B01B_4E1D_92B4_235EA4A40F11_.wvu.FilterData" localSheetId="0" hidden="1">'на 31.12.2018'!$A$7:$J$416</definedName>
    <definedName name="Z_D4B24D18_8D1D_47A1_AE9B_21E3F9EF98EE_.wvu.FilterData" localSheetId="0" hidden="1">'на 31.12.2018'!$A$7:$J$416</definedName>
    <definedName name="Z_D4C26987_0F4D_4A17_91A3_C1C154DC81B2_.wvu.FilterData" localSheetId="0" hidden="1">'на 31.12.2018'!$A$7:$J$416</definedName>
    <definedName name="Z_D4D3E883_F6A4_4364_94CA_00BA6BEEBB0B_.wvu.FilterData" localSheetId="0" hidden="1">'на 31.12.2018'!$A$7:$J$416</definedName>
    <definedName name="Z_D4E20E73_FD07_4BE4_B8FA_FE6B214643C4_.wvu.FilterData" localSheetId="0" hidden="1">'на 31.12.2018'!$A$7:$J$416</definedName>
    <definedName name="Z_D5317C3A_3EDA_404B_818D_EAF558810951_.wvu.FilterData" localSheetId="0" hidden="1">'на 31.12.2018'!$A$7:$H$157</definedName>
    <definedName name="Z_D537FB3B_712D_486A_BA32_4F73BEB2AA19_.wvu.FilterData" localSheetId="0" hidden="1">'на 31.12.2018'!$A$7:$H$157</definedName>
    <definedName name="Z_D6730C21_0555_4F4D_B589_9DE5CFF9C442_.wvu.FilterData" localSheetId="0" hidden="1">'на 31.12.2018'!$A$7:$H$157</definedName>
    <definedName name="Z_D6D7FE80_F340_4943_9CA8_381604446690_.wvu.FilterData" localSheetId="0" hidden="1">'на 31.12.2018'!$A$7:$J$416</definedName>
    <definedName name="Z_D7104B72_13BA_47A2_BD7D_6C7C814EB74F_.wvu.FilterData" localSheetId="0" hidden="1">'на 31.12.2018'!$A$7:$J$416</definedName>
    <definedName name="Z_D7BC8E82_4392_4806_9DAE_D94253790B9C_.wvu.Cols" localSheetId="0" hidden="1">'на 31.12.2018'!#REF!,'на 31.12.2018'!#REF!,'на 31.12.2018'!$K:$BN</definedName>
    <definedName name="Z_D7BC8E82_4392_4806_9DAE_D94253790B9C_.wvu.FilterData" localSheetId="0" hidden="1">'на 31.12.2018'!$A$7:$J$416</definedName>
    <definedName name="Z_D7BC8E82_4392_4806_9DAE_D94253790B9C_.wvu.PrintArea" localSheetId="0" hidden="1">'на 31.12.2018'!$A$1:$BN$208</definedName>
    <definedName name="Z_D7BC8E82_4392_4806_9DAE_D94253790B9C_.wvu.PrintTitles" localSheetId="0" hidden="1">'на 31.12.2018'!$5:$7</definedName>
    <definedName name="Z_D7DA24ED_ABB7_4D6E_ACD6_4B88F5184AF8_.wvu.FilterData" localSheetId="0" hidden="1">'на 31.12.2018'!$A$7:$J$416</definedName>
    <definedName name="Z_D8418465_ECB6_40A4_8538_9D6D02B4E5CE_.wvu.FilterData" localSheetId="0" hidden="1">'на 31.12.2018'!$A$7:$H$157</definedName>
    <definedName name="Z_D84FBB24_1F53_4A51_B9A3_672EE24CBBBB_.wvu.FilterData" localSheetId="0" hidden="1">'на 31.12.2018'!$A$7:$J$416</definedName>
    <definedName name="Z_D8836A46_4276_4875_86A1_BB0E2B53006C_.wvu.FilterData" localSheetId="0" hidden="1">'на 31.12.2018'!$A$7:$H$157</definedName>
    <definedName name="Z_D8EBE17E_7A1A_4392_901C_A4C8DD4BAF28_.wvu.FilterData" localSheetId="0" hidden="1">'на 31.12.2018'!$A$7:$H$157</definedName>
    <definedName name="Z_D917D9C8_DA24_43F6_B702_2D065DC4F3EA_.wvu.FilterData" localSheetId="0" hidden="1">'на 31.12.2018'!$A$7:$J$416</definedName>
    <definedName name="Z_D921BCFE_106A_48C3_8051_F877509D5A90_.wvu.FilterData" localSheetId="0" hidden="1">'на 31.12.2018'!$A$7:$J$416</definedName>
    <definedName name="Z_D930048B_C8C6_498D_B7FD_C4CFAF447C25_.wvu.FilterData" localSheetId="0" hidden="1">'на 31.12.2018'!$A$7:$J$416</definedName>
    <definedName name="Z_D93C7415_B321_4E66_84AD_0490D011FDE7_.wvu.FilterData" localSheetId="0" hidden="1">'на 31.12.2018'!$A$7:$J$416</definedName>
    <definedName name="Z_D952F92C_16FA_49C0_ACE1_EEFE2012130A_.wvu.FilterData" localSheetId="0" hidden="1">'на 31.12.2018'!$A$7:$J$416</definedName>
    <definedName name="Z_D954D534_B88D_4A21_85D6_C0757B597D1E_.wvu.FilterData" localSheetId="0" hidden="1">'на 31.12.2018'!$A$7:$J$416</definedName>
    <definedName name="Z_D95852A1_B0FC_4AC5_B62B_5CCBE05B0D15_.wvu.FilterData" localSheetId="0" hidden="1">'на 31.12.2018'!$A$7:$J$416</definedName>
    <definedName name="Z_D97BC9A1_860C_45CB_8FAD_B69CEE39193C_.wvu.FilterData" localSheetId="0" hidden="1">'на 31.12.2018'!$A$7:$H$157</definedName>
    <definedName name="Z_D981844C_3450_4227_997A_DB8016618FC0_.wvu.FilterData" localSheetId="0" hidden="1">'на 31.12.2018'!$A$7:$J$416</definedName>
    <definedName name="Z_D9E7CF58_1888_4559_99D1_C71D21E76828_.wvu.FilterData" localSheetId="0" hidden="1">'на 31.12.2018'!$A$7:$J$416</definedName>
    <definedName name="Z_DA244080_1388_426A_A939_BCE866427DCE_.wvu.FilterData" localSheetId="0" hidden="1">'на 31.12.2018'!$A$7:$J$416</definedName>
    <definedName name="Z_DA3033F1_502F_4BCA_B468_CBA3E20E7254_.wvu.FilterData" localSheetId="0" hidden="1">'на 31.12.2018'!$A$7:$J$416</definedName>
    <definedName name="Z_DA5DFA2D_C1AA_42F5_8828_D1905F1C9BD0_.wvu.FilterData" localSheetId="0" hidden="1">'на 31.12.2018'!$A$7:$J$416</definedName>
    <definedName name="Z_DAB9487C_F291_4A20_8CE8_A04CF6419B39_.wvu.FilterData" localSheetId="0" hidden="1">'на 31.12.2018'!$A$7:$J$416</definedName>
    <definedName name="Z_DB55315D_56C8_4F2C_9317_AA25AA5EAC9E_.wvu.FilterData" localSheetId="0" hidden="1">'на 31.12.2018'!$A$7:$J$416</definedName>
    <definedName name="Z_DBB88EE7_5C30_443C_A427_07BA2C7C58DA_.wvu.FilterData" localSheetId="0" hidden="1">'на 31.12.2018'!$A$7:$J$416</definedName>
    <definedName name="Z_DBF40914_927D_466F_8B6B_F333D1AFC9B0_.wvu.FilterData" localSheetId="0" hidden="1">'на 31.12.2018'!$A$7:$J$416</definedName>
    <definedName name="Z_DC263B7F_7E05_4E66_AE9F_05D6DDE635B1_.wvu.FilterData" localSheetId="0" hidden="1">'на 31.12.2018'!$A$7:$H$157</definedName>
    <definedName name="Z_DC796824_ECED_4590_A3E8_8D5A3534C637_.wvu.FilterData" localSheetId="0" hidden="1">'на 31.12.2018'!$A$7:$H$157</definedName>
    <definedName name="Z_DCC1B134_1BA2_418E_B1D0_0938D8743370_.wvu.FilterData" localSheetId="0" hidden="1">'на 31.12.2018'!$A$7:$H$157</definedName>
    <definedName name="Z_DCC98630_5CE8_4EB8_B53F_29063CBFDB7B_.wvu.FilterData" localSheetId="0" hidden="1">'на 31.12.2018'!$A$7:$J$416</definedName>
    <definedName name="Z_DD479BCC_48E3_497E_81BC_9A58CD7AC8EF_.wvu.FilterData" localSheetId="0" hidden="1">'на 31.12.2018'!$A$7:$J$416</definedName>
    <definedName name="Z_DDA68DE5_EF86_4A52_97CD_589088C5FE7A_.wvu.FilterData" localSheetId="0" hidden="1">'на 31.12.2018'!$A$7:$H$157</definedName>
    <definedName name="Z_DE210091_3D77_4964_B6B2_443A728CBE9E_.wvu.FilterData" localSheetId="0" hidden="1">'на 31.12.2018'!$A$7:$J$416</definedName>
    <definedName name="Z_DE2C3999_6F3E_4D24_86CF_8803BF5FAA48_.wvu.FilterData" localSheetId="0" hidden="1">'на 31.12.2018'!$A$7:$J$60</definedName>
    <definedName name="Z_DEA6EDB2_F27D_4C8F_B061_FD80BEC5543F_.wvu.FilterData" localSheetId="0" hidden="1">'на 31.12.2018'!$A$7:$H$157</definedName>
    <definedName name="Z_DEC0916C_F395_445D_ABBE_41FCE4F7A20B_.wvu.FilterData" localSheetId="0" hidden="1">'на 31.12.2018'!$A$7:$J$416</definedName>
    <definedName name="Z_DECE3245_1BE4_4A3F_B644_E8DE80612C1E_.wvu.FilterData" localSheetId="0" hidden="1">'на 31.12.2018'!$A$7:$J$416</definedName>
    <definedName name="Z_DF6B7D46_D8DB_447A_83A4_53EE18358CF2_.wvu.FilterData" localSheetId="0" hidden="1">'на 31.12.2018'!$A$7:$J$416</definedName>
    <definedName name="Z_DFB08918_D5A4_4224_AEA5_63620C0D53DD_.wvu.FilterData" localSheetId="0" hidden="1">'на 31.12.2018'!$A$7:$J$416</definedName>
    <definedName name="Z_E0178566_B0D6_4A04_941F_723DE4642B4A_.wvu.FilterData" localSheetId="0" hidden="1">'на 31.12.2018'!$A$7:$J$416</definedName>
    <definedName name="Z_E0415026_A3A4_4408_93D6_8180A1256A98_.wvu.FilterData" localSheetId="0" hidden="1">'на 31.12.2018'!$A$7:$J$416</definedName>
    <definedName name="Z_E06FEE19_D4C1_4288_ADA7_5CB65BBBB4B6_.wvu.FilterData" localSheetId="0" hidden="1">'на 31.12.2018'!$A$7:$J$416</definedName>
    <definedName name="Z_E08AFE05_9FC9_4440_8CA6_890648C8FE48_.wvu.FilterData" localSheetId="0" hidden="1">'на 31.12.2018'!$A$7:$J$416</definedName>
    <definedName name="Z_E0B34E03_0754_4713_9A98_5ACEE69C9E71_.wvu.FilterData" localSheetId="0" hidden="1">'на 31.12.2018'!$A$7:$H$157</definedName>
    <definedName name="Z_E1E7843B_3EC3_4FFF_9B1C_53E7DE6A4004_.wvu.FilterData" localSheetId="0" hidden="1">'на 31.12.2018'!$A$7:$H$157</definedName>
    <definedName name="Z_E25FE844_1AD8_4E16_B2DB_9033A702F13A_.wvu.FilterData" localSheetId="0" hidden="1">'на 31.12.2018'!$A$7:$H$157</definedName>
    <definedName name="Z_E2861A4E_263A_4BE6_9223_2DA352B0AD2D_.wvu.FilterData" localSheetId="0" hidden="1">'на 31.12.2018'!$A$7:$H$157</definedName>
    <definedName name="Z_E2FB76DF_1C94_4620_8087_FEE12FDAA3D2_.wvu.FilterData" localSheetId="0" hidden="1">'на 31.12.2018'!$A$7:$H$157</definedName>
    <definedName name="Z_E3C6ECC1_0F12_435D_9B36_B23F6133337F_.wvu.FilterData" localSheetId="0" hidden="1">'на 31.12.2018'!$A$7:$H$157</definedName>
    <definedName name="Z_E437F2F2_3B79_49F0_9901_D31498A163D7_.wvu.FilterData" localSheetId="0" hidden="1">'на 31.12.2018'!$A$7:$J$416</definedName>
    <definedName name="Z_E531BAEE_E556_4AEF_B35B_C675BD99939C_.wvu.FilterData" localSheetId="0" hidden="1">'на 31.12.2018'!$A$7:$J$416</definedName>
    <definedName name="Z_E563A17B_3B3B_4B28_89D6_A5FC82DB33C2_.wvu.FilterData" localSheetId="0" hidden="1">'на 31.12.2018'!$A$7:$J$416</definedName>
    <definedName name="Z_E5EC7523_F88D_4AD4_9A8D_84C16AB7BFC1_.wvu.FilterData" localSheetId="0" hidden="1">'на 31.12.2018'!$A$7:$J$416</definedName>
    <definedName name="Z_E6B0F607_AC37_4539_B427_EA5DBDA71490_.wvu.FilterData" localSheetId="0" hidden="1">'на 31.12.2018'!$A$7:$J$416</definedName>
    <definedName name="Z_E6F2229B_648C_45EB_AFDD_48E1933E9057_.wvu.FilterData" localSheetId="0" hidden="1">'на 31.12.2018'!$A$7:$J$416</definedName>
    <definedName name="Z_E79ABD49_719F_4887_A43D_3DE66BF8AD95_.wvu.FilterData" localSheetId="0" hidden="1">'на 31.12.2018'!$A$7:$J$416</definedName>
    <definedName name="Z_E7E34260_E3FF_494E_BB4E_1D372EA1276B_.wvu.FilterData" localSheetId="0" hidden="1">'на 31.12.2018'!$A$7:$J$416</definedName>
    <definedName name="Z_E818C85D_F563_4BCC_9747_0856B0207D9A_.wvu.FilterData" localSheetId="0" hidden="1">'на 31.12.2018'!$A$7:$J$416</definedName>
    <definedName name="Z_E85A9955_A3DD_46D7_A4A3_9B67A0E2B00C_.wvu.FilterData" localSheetId="0" hidden="1">'на 31.12.2018'!$A$7:$J$416</definedName>
    <definedName name="Z_E85CF805_B7EC_4B8E_BF6B_2D35F453C813_.wvu.FilterData" localSheetId="0" hidden="1">'на 31.12.2018'!$A$7:$J$416</definedName>
    <definedName name="Z_E8619C4F_9D0C_40CF_8636_CF30BDB53D78_.wvu.FilterData" localSheetId="0" hidden="1">'на 31.12.2018'!$A$7:$J$416</definedName>
    <definedName name="Z_E86B59AB_8419_4B63_BADC_4C4DB9795CAA_.wvu.FilterData" localSheetId="0" hidden="1">'на 31.12.2018'!$A$7:$J$416</definedName>
    <definedName name="Z_E88E1D11_18C0_4724_9D4F_2C85DDF57564_.wvu.FilterData" localSheetId="0" hidden="1">'на 31.12.2018'!$A$7:$H$157</definedName>
    <definedName name="Z_E8E447B7_386A_4449_A267_EA8A8ED2E9DF_.wvu.FilterData" localSheetId="0" hidden="1">'на 31.12.2018'!$A$7:$J$416</definedName>
    <definedName name="Z_E952215A_EF2B_4724_A091_1F77A330F7A6_.wvu.FilterData" localSheetId="0" hidden="1">'на 31.12.2018'!$A$7:$J$416</definedName>
    <definedName name="Z_E9A4F66F_BB40_4C19_8750_6E61AF1D74A1_.wvu.FilterData" localSheetId="0" hidden="1">'на 31.12.2018'!$A$7:$J$416</definedName>
    <definedName name="Z_EA234825_5817_4C50_AC45_83D70F061045_.wvu.FilterData" localSheetId="0" hidden="1">'на 31.12.2018'!$A$7:$J$416</definedName>
    <definedName name="Z_EA26BD39_D295_43F0_9554_645E38E73803_.wvu.FilterData" localSheetId="0" hidden="1">'на 31.12.2018'!$A$7:$J$416</definedName>
    <definedName name="Z_EA769D6D_3269_481D_9974_BC10C6C55FF6_.wvu.FilterData" localSheetId="0" hidden="1">'на 31.12.2018'!$A$7:$H$157</definedName>
    <definedName name="Z_EAEC0497_D454_492F_A78A_948CBC8B7349_.wvu.FilterData" localSheetId="0" hidden="1">'на 31.12.2018'!$A$7:$J$416</definedName>
    <definedName name="Z_EB2D8BE6_72BC_4D23_BEC7_DBF109493B0C_.wvu.FilterData" localSheetId="0" hidden="1">'на 31.12.2018'!$A$7:$J$416</definedName>
    <definedName name="Z_EBCDBD63_50FE_4D52_B280_2A723FA77236_.wvu.FilterData" localSheetId="0" hidden="1">'на 31.12.2018'!$A$7:$H$157</definedName>
    <definedName name="Z_EC6B58CC_C695_4EAF_B026_DA7CE6279D7A_.wvu.FilterData" localSheetId="0" hidden="1">'на 31.12.2018'!$A$7:$J$416</definedName>
    <definedName name="Z_EC741CE0_C720_481D_9CFE_596247B0CF36_.wvu.FilterData" localSheetId="0" hidden="1">'на 31.12.2018'!$A$7:$J$416</definedName>
    <definedName name="Z_EC7DFC56_670B_4634_9C36_1A0E9779A8AB_.wvu.FilterData" localSheetId="0" hidden="1">'на 31.12.2018'!$A$7:$J$416</definedName>
    <definedName name="Z_ED74FBD3_DF35_4798_8C2A_7ADA46D140AA_.wvu.FilterData" localSheetId="0" hidden="1">'на 31.12.2018'!$A$7:$H$157</definedName>
    <definedName name="Z_EF1610FE_843B_4864_9DAD_05F697DD47DC_.wvu.FilterData" localSheetId="0" hidden="1">'на 31.12.2018'!$A$7:$J$416</definedName>
    <definedName name="Z_EFFADE78_6F23_4B5D_AE74_3E82BA29B398_.wvu.FilterData" localSheetId="0" hidden="1">'на 31.12.2018'!$A$7:$H$157</definedName>
    <definedName name="Z_F05EFB87_3BE7_41AF_8465_1EA73F5E8818_.wvu.FilterData" localSheetId="0" hidden="1">'на 31.12.2018'!$A$7:$J$416</definedName>
    <definedName name="Z_F0EB967D_F079_4FD4_AD5F_5BA84E405B49_.wvu.FilterData" localSheetId="0" hidden="1">'на 31.12.2018'!$A$7:$J$416</definedName>
    <definedName name="Z_F140A98E_30AA_4FD0_8B93_08F8951EDE5E_.wvu.FilterData" localSheetId="0" hidden="1">'на 31.12.2018'!$A$7:$H$157</definedName>
    <definedName name="Z_F1D58EA3_233E_4B2C_907F_20FB7B32BCEB_.wvu.FilterData" localSheetId="0" hidden="1">'на 31.12.2018'!$A$7:$J$416</definedName>
    <definedName name="Z_F2110B0B_AAE7_42F0_B553_C360E9249AD4_.wvu.Cols" localSheetId="0" hidden="1">'на 31.12.2018'!#REF!,'на 31.12.2018'!#REF!,'на 31.12.2018'!$K:$BN</definedName>
    <definedName name="Z_F2110B0B_AAE7_42F0_B553_C360E9249AD4_.wvu.FilterData" localSheetId="0" hidden="1">'на 31.12.2018'!$A$7:$J$416</definedName>
    <definedName name="Z_F2110B0B_AAE7_42F0_B553_C360E9249AD4_.wvu.PrintArea" localSheetId="0" hidden="1">'на 31.12.2018'!$A$1:$BN$208</definedName>
    <definedName name="Z_F2110B0B_AAE7_42F0_B553_C360E9249AD4_.wvu.PrintTitles" localSheetId="0" hidden="1">'на 31.12.2018'!$5:$7</definedName>
    <definedName name="Z_F2B210B3_A608_46A5_94E1_E525F8F6A2C4_.wvu.FilterData" localSheetId="0" hidden="1">'на 31.12.2018'!$A$7:$J$416</definedName>
    <definedName name="Z_F30FADD4_07E9_4B4F_B53A_86E542EF0570_.wvu.FilterData" localSheetId="0" hidden="1">'на 31.12.2018'!$A$7:$J$416</definedName>
    <definedName name="Z_F31E06D7_BB46_4306_AC80_7D867336978C_.wvu.FilterData" localSheetId="0" hidden="1">'на 31.12.2018'!$A$7:$J$416</definedName>
    <definedName name="Z_F338BCFF_FE37_4512_82DE_8C10862CD583_.wvu.FilterData" localSheetId="0" hidden="1">'на 31.12.2018'!$A$7:$J$416</definedName>
    <definedName name="Z_F34EC6B1_390D_4B75_852C_F8775ACC3B29_.wvu.FilterData" localSheetId="0" hidden="1">'на 31.12.2018'!$A$7:$J$416</definedName>
    <definedName name="Z_F3E148B1_ED1B_4330_84E7_EFC4722C807A_.wvu.FilterData" localSheetId="0" hidden="1">'на 31.12.2018'!$A$7:$J$416</definedName>
    <definedName name="Z_F3EB4276_07ED_4C3D_8305_EFD9881E26ED_.wvu.FilterData" localSheetId="0" hidden="1">'на 31.12.2018'!$A$7:$J$416</definedName>
    <definedName name="Z_F3F1BB49_52AF_48BB_95BC_060170851629_.wvu.FilterData" localSheetId="0" hidden="1">'на 31.12.2018'!$A$7:$J$416</definedName>
    <definedName name="Z_F413BB5D_EA53_42FB_84EF_A630DFA6E3CE_.wvu.FilterData" localSheetId="0" hidden="1">'на 31.12.2018'!$A$7:$J$416</definedName>
    <definedName name="Z_F424C8EB_1FD1_4B7C_BB16_C87F07FB1A66_.wvu.FilterData" localSheetId="0" hidden="1">'на 31.12.2018'!$A$7:$J$416</definedName>
    <definedName name="Z_F4D51502_0CCD_4E1C_8387_D94D30666E39_.wvu.FilterData" localSheetId="0" hidden="1">'на 31.12.2018'!$A$7:$J$416</definedName>
    <definedName name="Z_F52002B9_A233_461F_9C02_2195A969869E_.wvu.FilterData" localSheetId="0" hidden="1">'на 31.12.2018'!$A$7:$J$416</definedName>
    <definedName name="Z_F5904F57_BE1E_4C1A_B9F2_3334C6090028_.wvu.FilterData" localSheetId="0" hidden="1">'на 31.12.2018'!$A$7:$J$416</definedName>
    <definedName name="Z_F5F50589_1DF0_4A91_A5AE_A081904AF6B0_.wvu.FilterData" localSheetId="0" hidden="1">'на 31.12.2018'!$A$7:$J$416</definedName>
    <definedName name="Z_F675BEC0_5D51_42CD_8359_31DF2F226166_.wvu.FilterData" localSheetId="0" hidden="1">'на 31.12.2018'!$A$7:$J$416</definedName>
    <definedName name="Z_F6F4D1CA_4991_462D_A51D_FD0D91822706_.wvu.FilterData" localSheetId="0" hidden="1">'на 31.12.2018'!$A$7:$J$416</definedName>
    <definedName name="Z_F7FC106B_79FE_40D3_AA43_206A7284AC4B_.wvu.FilterData" localSheetId="0" hidden="1">'на 31.12.2018'!$A$7:$J$416</definedName>
    <definedName name="Z_F8CD48ED_A67F_492E_A417_09D352E93E12_.wvu.FilterData" localSheetId="0" hidden="1">'на 31.12.2018'!$A$7:$H$157</definedName>
    <definedName name="Z_F8E4304E_2CC4_4F73_A08A_BA6FE8EB77EF_.wvu.FilterData" localSheetId="0" hidden="1">'на 31.12.2018'!$A$7:$J$416</definedName>
    <definedName name="Z_F9AF50D2_05C8_4D13_9F15_43FAA7F1CB7A_.wvu.FilterData" localSheetId="0" hidden="1">'на 31.12.2018'!$A$7:$J$416</definedName>
    <definedName name="Z_F9F96D65_7E5D_4EDB_B47B_CD800EE8793F_.wvu.FilterData" localSheetId="0" hidden="1">'на 31.12.2018'!$A$7:$H$157</definedName>
    <definedName name="Z_FA263ADC_F7F9_4F21_8D0A_B162CFE58321_.wvu.FilterData" localSheetId="0" hidden="1">'на 31.12.2018'!$A$7:$J$416</definedName>
    <definedName name="Z_FA270880_5E39_4EAA_BE02_BDB906770A67_.wvu.FilterData" localSheetId="0" hidden="1">'на 31.12.2018'!$A$7:$J$416</definedName>
    <definedName name="Z_FA47CA05_CCF1_4EDC_AAF6_26967695B1D8_.wvu.FilterData" localSheetId="0" hidden="1">'на 31.12.2018'!$A$7:$J$416</definedName>
    <definedName name="Z_FA687933_7694_4C0F_8982_34C11239740C_.wvu.FilterData" localSheetId="0" hidden="1">'на 31.12.2018'!$A$7:$J$416</definedName>
    <definedName name="Z_FAEA1540_FB92_4A7F_8E18_381E2C6FAF74_.wvu.FilterData" localSheetId="0" hidden="1">'на 31.12.2018'!$A$7:$H$157</definedName>
    <definedName name="Z_FB2B2898_07E8_4F64_9660_A5CFE0C3B2A1_.wvu.FilterData" localSheetId="0" hidden="1">'на 31.12.2018'!$A$7:$J$416</definedName>
    <definedName name="Z_FB35B37B_2F7F_4D23_B40F_380D683C704C_.wvu.FilterData" localSheetId="0" hidden="1">'на 31.12.2018'!$A$7:$J$416</definedName>
    <definedName name="Z_FBEEEF36_B47B_4551_8D8A_904E9E1222D4_.wvu.FilterData" localSheetId="0" hidden="1">'на 31.12.2018'!$A$7:$H$157</definedName>
    <definedName name="Z_FC5D3D29_E6B6_4724_B01C_EFC5C58D36F7_.wvu.FilterData" localSheetId="0" hidden="1">'на 31.12.2018'!$A$7:$J$416</definedName>
    <definedName name="Z_FC921717_EFFF_4C5F_AE15_5DB48A6B2DDC_.wvu.FilterData" localSheetId="0" hidden="1">'на 31.12.2018'!$A$7:$J$416</definedName>
    <definedName name="Z_FCFEE462_86B3_4D22_A291_C53135F468F2_.wvu.FilterData" localSheetId="0" hidden="1">'на 31.12.2018'!$A$7:$J$416</definedName>
    <definedName name="Z_FD01F790_1BBF_4238_916B_FA56833C331E_.wvu.FilterData" localSheetId="0" hidden="1">'на 31.12.2018'!$A$7:$J$416</definedName>
    <definedName name="Z_FD0E1B66_1ED2_4768_AEAA_4813773FCD1B_.wvu.FilterData" localSheetId="0" hidden="1">'на 31.12.2018'!$A$7:$H$157</definedName>
    <definedName name="Z_FD5CEF9A_4499_4018_A32D_B5C5AF11D935_.wvu.FilterData" localSheetId="0" hidden="1">'на 31.12.2018'!$A$7:$J$416</definedName>
    <definedName name="Z_FD66CF31_1A62_4649_ABF8_67009C9EEFA8_.wvu.FilterData" localSheetId="0" hidden="1">'на 31.12.2018'!$A$7:$J$416</definedName>
    <definedName name="Z_FDE37E7A_0D62_48F6_B80B_D6356ECC791B_.wvu.FilterData" localSheetId="0" hidden="1">'на 31.12.2018'!$A$7:$J$416</definedName>
    <definedName name="Z_FE9D531A_F987_4486_AC6F_37568587E0CC_.wvu.FilterData" localSheetId="0" hidden="1">'на 31.12.2018'!$A$7:$J$416</definedName>
    <definedName name="Z_FEE18FC2_E5D2_4C59_B7D0_FDF82F2008D4_.wvu.FilterData" localSheetId="0" hidden="1">'на 31.12.2018'!$A$7:$J$416</definedName>
    <definedName name="Z_FEF0FD9C_0AF1_4157_A391_071CD507BEBA_.wvu.FilterData" localSheetId="0" hidden="1">'на 31.12.2018'!$A$7:$J$416</definedName>
    <definedName name="Z_FEFFCD5F_F237_4316_B50A_6C71D0FF3363_.wvu.FilterData" localSheetId="0" hidden="1">'на 31.12.2018'!$A$7:$J$416</definedName>
    <definedName name="Z_FF7CC20D_CA9E_46D2_A113_9EB09E8A7DF6_.wvu.FilterData" localSheetId="0" hidden="1">'на 31.12.2018'!$A$7:$H$157</definedName>
    <definedName name="Z_FF7F531F_28CE_4C28_BA81_DE242DB82E03_.wvu.FilterData" localSheetId="0" hidden="1">'на 31.12.2018'!$A$7:$J$416</definedName>
    <definedName name="Z_FF9EFDBE_F5FD_432E_96BA_C22D4E9B91D4_.wvu.FilterData" localSheetId="0" hidden="1">'на 31.12.2018'!$A$7:$J$416</definedName>
    <definedName name="Z_FFBF84C0_8EC1_41E5_A130_1EB26E22D86E_.wvu.FilterData" localSheetId="0" hidden="1">'на 31.12.2018'!$A$7:$J$416</definedName>
    <definedName name="_xlnm.Print_Titles" localSheetId="0">'на 31.12.2018'!$5:$8</definedName>
    <definedName name="_xlnm.Print_Area" localSheetId="0">'на 31.12.2018'!$A$1:$J$214</definedName>
  </definedNames>
  <calcPr calcId="162913" fullPrecision="0"/>
  <customWorkbookViews>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Вершинина Мария Игоревна - Личное представление" guid="{A0A3CD9B-2436-40D7-91DB-589A95FBBF00}" mergeInterval="0" personalView="1" maximized="1" windowWidth="1276" windowHeight="759" tabRatio="522"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Козлова Анастасия Сергеевна - Личное представление" guid="{0CCCFAED-79CE-4449-BC23-D60C794B65C2}" mergeInterval="0" personalView="1" maximized="1" windowWidth="1276" windowHeight="719" tabRatio="518" activeSheetId="1"/>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3"/>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kou - Личное представление" guid="{998B8119-4FF3-4A16-838D-539C6AE34D55}" mergeInterval="0" personalView="1" maximized="1" windowWidth="1148" windowHeight="645"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Астахова Анна Владимировна - Личное представление" guid="{13BE7114-35DF-4699-8779-61985C68F6C3}" mergeInterval="0" personalView="1" maximized="1" xWindow="-8" yWindow="-8" windowWidth="1296" windowHeight="1000" tabRatio="518" activeSheetId="1" showComments="commIndAndComment"/>
    <customWorkbookView name="Перевощикова Анна Васильевна - Личное представление" guid="{CCF533A2-322B-40E2-88B2-065E6D1D35B4}" mergeInterval="0" personalView="1" maximized="1" xWindow="-8" yWindow="-8" windowWidth="1936" windowHeight="1056" tabRatio="355"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355" activeSheetId="1"/>
    <customWorkbookView name="Рогожина Ольга Сергеевна - Личное представление" guid="{BEA0FDBA-BB07-4C19-8BBD-5E57EE395C09}" mergeInterval="0" personalView="1" maximized="1" windowWidth="1276" windowHeight="823" tabRatio="518" activeSheetId="1"/>
  </customWorkbookViews>
  <fileRecoveryPr autoRecover="0"/>
</workbook>
</file>

<file path=xl/calcChain.xml><?xml version="1.0" encoding="utf-8"?>
<calcChain xmlns="http://schemas.openxmlformats.org/spreadsheetml/2006/main">
  <c r="F55" i="1" l="1"/>
  <c r="I17" i="1" l="1"/>
  <c r="I25" i="1" l="1"/>
  <c r="I26" i="1"/>
  <c r="I24" i="1"/>
  <c r="I32" i="1"/>
  <c r="I21" i="1" l="1"/>
  <c r="I57" i="1" l="1"/>
  <c r="H194" i="1" l="1"/>
  <c r="I148" i="1" l="1"/>
  <c r="I147" i="1"/>
  <c r="I131" i="1"/>
  <c r="I130" i="1"/>
  <c r="I119" i="1"/>
  <c r="I113" i="1" s="1"/>
  <c r="I118" i="1"/>
  <c r="I107" i="1"/>
  <c r="I106" i="1"/>
  <c r="I95" i="1"/>
  <c r="I94" i="1"/>
  <c r="I89" i="1"/>
  <c r="I88" i="1"/>
  <c r="I83" i="1"/>
  <c r="I82" i="1"/>
  <c r="K56" i="1"/>
  <c r="I194" i="1"/>
  <c r="I164" i="1"/>
  <c r="I160" i="1"/>
  <c r="I162" i="1"/>
  <c r="I161" i="1"/>
  <c r="G158" i="1" l="1"/>
  <c r="D158" i="1"/>
  <c r="C158" i="1"/>
  <c r="G192" i="1"/>
  <c r="F194" i="1"/>
  <c r="E195" i="1"/>
  <c r="D195" i="1"/>
  <c r="I195" i="1" s="1"/>
  <c r="C195" i="1"/>
  <c r="C192" i="1" s="1"/>
  <c r="I181" i="1"/>
  <c r="G55" i="1"/>
  <c r="D55" i="1"/>
  <c r="C55" i="1"/>
  <c r="I55" i="1"/>
  <c r="E57" i="1"/>
  <c r="D192" i="1" l="1"/>
  <c r="H195" i="1"/>
  <c r="H55" i="1"/>
  <c r="I192" i="1"/>
  <c r="H192" i="1"/>
  <c r="H158" i="1"/>
  <c r="F195" i="1"/>
  <c r="E192" i="1"/>
  <c r="I51" i="1"/>
  <c r="F192" i="1" l="1"/>
  <c r="I39" i="1"/>
  <c r="I210" i="1"/>
  <c r="I211" i="1"/>
  <c r="I209" i="1"/>
  <c r="I188" i="1"/>
  <c r="I189" i="1"/>
  <c r="I187" i="1"/>
  <c r="I168" i="1"/>
  <c r="I169" i="1"/>
  <c r="I170" i="1"/>
  <c r="I171" i="1"/>
  <c r="G141" i="1"/>
  <c r="K159" i="1"/>
  <c r="K160" i="1"/>
  <c r="E141" i="1"/>
  <c r="I136" i="1"/>
  <c r="I129" i="1"/>
  <c r="K31" i="1"/>
  <c r="C29" i="1"/>
  <c r="I185" i="1" l="1"/>
  <c r="I128" i="1"/>
  <c r="E82" i="1"/>
  <c r="E76" i="1" s="1"/>
  <c r="E77" i="1"/>
  <c r="D77" i="1"/>
  <c r="C77" i="1"/>
  <c r="G77" i="1"/>
  <c r="G76" i="1"/>
  <c r="D76" i="1"/>
  <c r="C76" i="1"/>
  <c r="D141" i="1"/>
  <c r="I141" i="1" s="1"/>
  <c r="C141" i="1"/>
  <c r="I47" i="1"/>
  <c r="I40" i="1"/>
  <c r="I38" i="1"/>
  <c r="I76" i="1" l="1"/>
  <c r="H77" i="1"/>
  <c r="H76" i="1"/>
  <c r="F77" i="1"/>
  <c r="E74" i="1"/>
  <c r="F76" i="1"/>
  <c r="F118" i="1"/>
  <c r="H107" i="1" l="1"/>
  <c r="F107" i="1"/>
  <c r="H94" i="1"/>
  <c r="H95" i="1"/>
  <c r="F95" i="1"/>
  <c r="K172" i="1" l="1"/>
  <c r="K171" i="1"/>
  <c r="K170" i="1"/>
  <c r="E46" i="1" l="1"/>
  <c r="E43" i="1" s="1"/>
  <c r="E26" i="1" l="1"/>
  <c r="E189" i="1" l="1"/>
  <c r="I123" i="1"/>
  <c r="K17" i="1"/>
  <c r="K167" i="1" l="1"/>
  <c r="E171" i="1" l="1"/>
  <c r="E188" i="1" l="1"/>
  <c r="I80" i="1" l="1"/>
  <c r="G134" i="1" l="1"/>
  <c r="H162" i="1" l="1"/>
  <c r="G21" i="1" l="1"/>
  <c r="F136" i="1" l="1"/>
  <c r="K214" i="1" l="1"/>
  <c r="K213" i="1"/>
  <c r="K212" i="1"/>
  <c r="K211" i="1"/>
  <c r="K210" i="1"/>
  <c r="K209" i="1"/>
  <c r="K208" i="1"/>
  <c r="K206" i="1"/>
  <c r="K205" i="1"/>
  <c r="K204" i="1"/>
  <c r="K203" i="1"/>
  <c r="K202" i="1"/>
  <c r="K201" i="1"/>
  <c r="K200" i="1"/>
  <c r="K199" i="1"/>
  <c r="K197" i="1"/>
  <c r="K196" i="1"/>
  <c r="K195" i="1"/>
  <c r="K192" i="1"/>
  <c r="K190" i="1"/>
  <c r="K189" i="1"/>
  <c r="K187" i="1"/>
  <c r="K186" i="1"/>
  <c r="K185" i="1"/>
  <c r="K183" i="1"/>
  <c r="K182" i="1"/>
  <c r="K181" i="1"/>
  <c r="K180" i="1"/>
  <c r="K179" i="1"/>
  <c r="K177" i="1"/>
  <c r="K176" i="1"/>
  <c r="K175" i="1"/>
  <c r="K174" i="1"/>
  <c r="K173" i="1"/>
  <c r="K166" i="1"/>
  <c r="K165" i="1"/>
  <c r="K163" i="1"/>
  <c r="K162" i="1"/>
  <c r="K158" i="1"/>
  <c r="K156" i="1"/>
  <c r="K155" i="1"/>
  <c r="K154" i="1"/>
  <c r="K153" i="1"/>
  <c r="K152" i="1"/>
  <c r="K150" i="1"/>
  <c r="K149" i="1"/>
  <c r="K148" i="1"/>
  <c r="K147" i="1"/>
  <c r="K144" i="1"/>
  <c r="K143" i="1"/>
  <c r="K142" i="1"/>
  <c r="K141" i="1"/>
  <c r="K138" i="1"/>
  <c r="K137" i="1"/>
  <c r="K136" i="1"/>
  <c r="K135" i="1"/>
  <c r="K134" i="1"/>
  <c r="K132" i="1"/>
  <c r="K131" i="1"/>
  <c r="K130" i="1"/>
  <c r="K129" i="1"/>
  <c r="K120" i="1"/>
  <c r="K119" i="1"/>
  <c r="K118" i="1"/>
  <c r="K117" i="1"/>
  <c r="K116" i="1"/>
  <c r="K108" i="1"/>
  <c r="K107" i="1"/>
  <c r="K106" i="1"/>
  <c r="K105" i="1"/>
  <c r="K102" i="1"/>
  <c r="K101" i="1"/>
  <c r="K100" i="1"/>
  <c r="K99" i="1"/>
  <c r="K98" i="1"/>
  <c r="K96" i="1"/>
  <c r="K95" i="1"/>
  <c r="K94" i="1"/>
  <c r="K93" i="1"/>
  <c r="K92" i="1"/>
  <c r="K90" i="1"/>
  <c r="K89" i="1"/>
  <c r="K88" i="1"/>
  <c r="K87" i="1"/>
  <c r="K84" i="1"/>
  <c r="K83" i="1"/>
  <c r="K82" i="1"/>
  <c r="K81" i="1"/>
  <c r="K80" i="1"/>
  <c r="K78" i="1"/>
  <c r="K77" i="1"/>
  <c r="K74" i="1"/>
  <c r="K71" i="1"/>
  <c r="K60" i="1"/>
  <c r="K59" i="1"/>
  <c r="K58" i="1"/>
  <c r="K57" i="1"/>
  <c r="K53" i="1"/>
  <c r="K52" i="1"/>
  <c r="K51" i="1"/>
  <c r="K49" i="1"/>
  <c r="K47" i="1"/>
  <c r="K46" i="1"/>
  <c r="K45" i="1"/>
  <c r="K44" i="1"/>
  <c r="K43" i="1"/>
  <c r="K41" i="1"/>
  <c r="K40" i="1"/>
  <c r="K39" i="1"/>
  <c r="K38" i="1"/>
  <c r="K35" i="1"/>
  <c r="K34" i="1"/>
  <c r="K33" i="1"/>
  <c r="K29" i="1"/>
  <c r="K27" i="1"/>
  <c r="K26" i="1"/>
  <c r="K23" i="1"/>
  <c r="K21" i="1"/>
  <c r="K19" i="1"/>
  <c r="K18" i="1"/>
  <c r="K16" i="1"/>
  <c r="K15" i="1"/>
  <c r="K50" i="1" l="1"/>
  <c r="I77" i="1"/>
  <c r="E40" i="1"/>
  <c r="K24" i="1"/>
  <c r="K168" i="1" l="1"/>
  <c r="K76" i="1"/>
  <c r="K75" i="1"/>
  <c r="H106" i="1" l="1"/>
  <c r="F106" i="1"/>
  <c r="I104" i="1"/>
  <c r="G104" i="1"/>
  <c r="E104" i="1"/>
  <c r="D104" i="1"/>
  <c r="C104" i="1"/>
  <c r="K104" i="1" l="1"/>
  <c r="K103" i="1"/>
  <c r="F104" i="1"/>
  <c r="H189" i="1" l="1"/>
  <c r="F189" i="1"/>
  <c r="D113" i="1"/>
  <c r="D71" i="1" l="1"/>
  <c r="K25" i="1"/>
  <c r="H181" i="1" l="1"/>
  <c r="C49" i="1" l="1"/>
  <c r="E211" i="1"/>
  <c r="H83" i="1" l="1"/>
  <c r="F83" i="1"/>
  <c r="H82" i="1"/>
  <c r="F82" i="1"/>
  <c r="G80" i="1"/>
  <c r="E80" i="1"/>
  <c r="D80" i="1"/>
  <c r="K79" i="1" s="1"/>
  <c r="C80" i="1"/>
  <c r="F80" i="1" l="1"/>
  <c r="H80" i="1"/>
  <c r="F148" i="1"/>
  <c r="F147" i="1"/>
  <c r="E146" i="1"/>
  <c r="G146" i="1"/>
  <c r="D92" i="1" l="1"/>
  <c r="F94" i="1"/>
  <c r="I92" i="1"/>
  <c r="G92" i="1"/>
  <c r="E92" i="1"/>
  <c r="H92" i="1" l="1"/>
  <c r="K91" i="1"/>
  <c r="F92" i="1"/>
  <c r="E170" i="1" l="1"/>
  <c r="K169" i="1" l="1"/>
  <c r="I165" i="1"/>
  <c r="H188" i="1"/>
  <c r="H168" i="1" l="1"/>
  <c r="F168" i="1"/>
  <c r="K194" i="1" l="1"/>
  <c r="K193" i="1"/>
  <c r="E208" i="1" l="1"/>
  <c r="G29" i="1" l="1"/>
  <c r="K112" i="1"/>
  <c r="G113" i="1"/>
  <c r="E113" i="1"/>
  <c r="I70" i="1"/>
  <c r="G112" i="1"/>
  <c r="D112" i="1"/>
  <c r="E112" i="1"/>
  <c r="I146" i="1" l="1"/>
  <c r="K146" i="1"/>
  <c r="D70" i="1"/>
  <c r="K111" i="1"/>
  <c r="F211" i="1" l="1"/>
  <c r="H211" i="1"/>
  <c r="C208" i="1" l="1"/>
  <c r="D208" i="1" l="1"/>
  <c r="I98" i="1" l="1"/>
  <c r="G98" i="1"/>
  <c r="E98" i="1"/>
  <c r="D98" i="1"/>
  <c r="C98" i="1"/>
  <c r="K97" i="1" l="1"/>
  <c r="H32" i="1"/>
  <c r="K140" i="1"/>
  <c r="H89" i="1" l="1"/>
  <c r="F89" i="1"/>
  <c r="H88" i="1"/>
  <c r="F88" i="1"/>
  <c r="I86" i="1"/>
  <c r="G86" i="1"/>
  <c r="E86" i="1"/>
  <c r="D86" i="1"/>
  <c r="C86" i="1"/>
  <c r="K86" i="1" l="1"/>
  <c r="K85" i="1"/>
  <c r="F86" i="1"/>
  <c r="H86" i="1"/>
  <c r="F40" i="1"/>
  <c r="C21" i="1" l="1"/>
  <c r="I69" i="1" l="1"/>
  <c r="H69" i="1"/>
  <c r="G69" i="1"/>
  <c r="F69" i="1"/>
  <c r="I73" i="1"/>
  <c r="H73" i="1"/>
  <c r="G73" i="1"/>
  <c r="F73" i="1"/>
  <c r="H40" i="1"/>
  <c r="G37" i="1" l="1"/>
  <c r="H38" i="1" l="1"/>
  <c r="F38" i="1"/>
  <c r="E37" i="1"/>
  <c r="I74" i="1" l="1"/>
  <c r="G74" i="1"/>
  <c r="D74" i="1"/>
  <c r="C74" i="1"/>
  <c r="K73" i="1" l="1"/>
  <c r="F74" i="1"/>
  <c r="H74" i="1"/>
  <c r="F160" i="1" l="1"/>
  <c r="E33" i="1" l="1"/>
  <c r="F26" i="1" l="1"/>
  <c r="G124" i="1" l="1"/>
  <c r="G125" i="1"/>
  <c r="E125" i="1"/>
  <c r="F130" i="1"/>
  <c r="F129" i="1"/>
  <c r="H130" i="1"/>
  <c r="H129" i="1"/>
  <c r="F181" i="1" l="1"/>
  <c r="H160" i="1" l="1"/>
  <c r="H161" i="1"/>
  <c r="C37" i="1" l="1"/>
  <c r="C124" i="1" l="1"/>
  <c r="E162" i="1" l="1"/>
  <c r="E158" i="1" l="1"/>
  <c r="F158" i="1" s="1"/>
  <c r="F162" i="1"/>
  <c r="I29" i="1"/>
  <c r="K37" i="1"/>
  <c r="D37" i="1"/>
  <c r="I158" i="1" l="1"/>
  <c r="K161" i="1"/>
  <c r="C43" i="1"/>
  <c r="H210" i="1" l="1"/>
  <c r="H209" i="1"/>
  <c r="F209" i="1"/>
  <c r="F45" i="1" l="1"/>
  <c r="I124" i="1" l="1"/>
  <c r="I64" i="1" s="1"/>
  <c r="C123" i="1"/>
  <c r="D185" i="1" l="1"/>
  <c r="I152" i="1" l="1"/>
  <c r="I208" i="1" l="1"/>
  <c r="K207" i="1" s="1"/>
  <c r="G208" i="1"/>
  <c r="F210" i="1"/>
  <c r="H208" i="1" l="1"/>
  <c r="F208" i="1"/>
  <c r="H131" i="1" l="1"/>
  <c r="I37" i="1" l="1"/>
  <c r="K36" i="1" s="1"/>
  <c r="H45" i="1"/>
  <c r="H46" i="1"/>
  <c r="E34" i="1" l="1"/>
  <c r="D179" i="1"/>
  <c r="E179" i="1"/>
  <c r="G179" i="1"/>
  <c r="I179" i="1"/>
  <c r="C179" i="1"/>
  <c r="K178" i="1" l="1"/>
  <c r="H179" i="1"/>
  <c r="E29" i="1"/>
  <c r="F179" i="1"/>
  <c r="D43" i="1" l="1"/>
  <c r="G140" i="1"/>
  <c r="C140" i="1"/>
  <c r="G13" i="1" l="1"/>
  <c r="H119" i="1"/>
  <c r="F119" i="1"/>
  <c r="H118" i="1"/>
  <c r="I116" i="1"/>
  <c r="G116" i="1"/>
  <c r="E116" i="1"/>
  <c r="D116" i="1"/>
  <c r="C116" i="1"/>
  <c r="E115" i="1"/>
  <c r="E73" i="1" s="1"/>
  <c r="D115" i="1"/>
  <c r="K114" i="1" s="1"/>
  <c r="C115" i="1"/>
  <c r="C73" i="1" s="1"/>
  <c r="I114" i="1"/>
  <c r="G114" i="1"/>
  <c r="E114" i="1"/>
  <c r="D114" i="1"/>
  <c r="C114" i="1"/>
  <c r="I71" i="1"/>
  <c r="K70" i="1" s="1"/>
  <c r="G71" i="1"/>
  <c r="E71" i="1"/>
  <c r="C113" i="1"/>
  <c r="C71" i="1" s="1"/>
  <c r="E70" i="1"/>
  <c r="C112" i="1"/>
  <c r="E111" i="1"/>
  <c r="E69" i="1" s="1"/>
  <c r="D111" i="1"/>
  <c r="K110" i="1" s="1"/>
  <c r="C111" i="1"/>
  <c r="I67" i="1"/>
  <c r="K69" i="1" l="1"/>
  <c r="K113" i="1"/>
  <c r="K115" i="1"/>
  <c r="C70" i="1"/>
  <c r="C64" i="1" s="1"/>
  <c r="C69" i="1"/>
  <c r="C63" i="1" s="1"/>
  <c r="C10" i="1" s="1"/>
  <c r="D69" i="1"/>
  <c r="D73" i="1"/>
  <c r="K72" i="1" s="1"/>
  <c r="H26" i="1"/>
  <c r="I110" i="1"/>
  <c r="D110" i="1"/>
  <c r="E110" i="1"/>
  <c r="C110" i="1"/>
  <c r="F112" i="1"/>
  <c r="F70" i="1" s="1"/>
  <c r="F113" i="1"/>
  <c r="F71" i="1" s="1"/>
  <c r="H113" i="1"/>
  <c r="H71" i="1" s="1"/>
  <c r="G70" i="1"/>
  <c r="F116" i="1"/>
  <c r="H116" i="1"/>
  <c r="K109" i="1" l="1"/>
  <c r="C68" i="1"/>
  <c r="E65" i="1"/>
  <c r="I66" i="1"/>
  <c r="I68" i="1"/>
  <c r="D68" i="1"/>
  <c r="F110" i="1"/>
  <c r="E68" i="1"/>
  <c r="H112" i="1"/>
  <c r="H70" i="1" s="1"/>
  <c r="G110" i="1"/>
  <c r="H110" i="1" s="1"/>
  <c r="K68" i="1" l="1"/>
  <c r="K67" i="1"/>
  <c r="F68" i="1"/>
  <c r="G68" i="1"/>
  <c r="H68" i="1" s="1"/>
  <c r="F32" i="1" l="1"/>
  <c r="G123" i="1"/>
  <c r="G63" i="1" s="1"/>
  <c r="G10" i="1" s="1"/>
  <c r="G128" i="1" l="1"/>
  <c r="I43" i="1" l="1"/>
  <c r="K42" i="1" s="1"/>
  <c r="D21" i="1" l="1"/>
  <c r="K20" i="1" s="1"/>
  <c r="H187" i="1"/>
  <c r="F187" i="1"/>
  <c r="H21" i="1" l="1"/>
  <c r="K188" i="1"/>
  <c r="I13" i="1" l="1"/>
  <c r="F188" i="1"/>
  <c r="K184" i="1"/>
  <c r="G14" i="1" l="1"/>
  <c r="C165" i="1" l="1"/>
  <c r="G43" i="1" l="1"/>
  <c r="F46" i="1"/>
  <c r="E58" i="1" l="1"/>
  <c r="E12" i="1" l="1"/>
  <c r="E55" i="1"/>
  <c r="E21" i="1"/>
  <c r="F21" i="1" s="1"/>
  <c r="I49" i="1" l="1"/>
  <c r="G185" i="1" l="1"/>
  <c r="I125" i="1" l="1"/>
  <c r="I65" i="1" s="1"/>
  <c r="I12" i="1" s="1"/>
  <c r="I11" i="1"/>
  <c r="I63" i="1"/>
  <c r="I10" i="1" s="1"/>
  <c r="I140" i="1"/>
  <c r="I62" i="1" l="1"/>
  <c r="I122" i="1"/>
  <c r="H171" i="1" l="1"/>
  <c r="F171" i="1"/>
  <c r="G199" i="1" l="1"/>
  <c r="I199" i="1" l="1"/>
  <c r="I14" i="1" l="1"/>
  <c r="I9" i="1" s="1"/>
  <c r="E199" i="1"/>
  <c r="D199" i="1"/>
  <c r="K198" i="1" s="1"/>
  <c r="C199" i="1"/>
  <c r="H39" i="1" l="1"/>
  <c r="F39" i="1"/>
  <c r="I134" i="1"/>
  <c r="H51" i="1"/>
  <c r="G49" i="1"/>
  <c r="D49" i="1"/>
  <c r="K48" i="1" s="1"/>
  <c r="F51" i="1"/>
  <c r="E49" i="1" l="1"/>
  <c r="F37" i="1"/>
  <c r="H37" i="1"/>
  <c r="H49" i="1"/>
  <c r="F49" i="1" l="1"/>
  <c r="F43" i="1"/>
  <c r="H43" i="1"/>
  <c r="H25" i="1"/>
  <c r="H164" i="1"/>
  <c r="F164" i="1"/>
  <c r="K157" i="1"/>
  <c r="K54" i="1"/>
  <c r="F170" i="1"/>
  <c r="F169" i="1"/>
  <c r="H170" i="1"/>
  <c r="H169" i="1"/>
  <c r="G165" i="1"/>
  <c r="E165" i="1"/>
  <c r="D165" i="1"/>
  <c r="F25" i="1"/>
  <c r="K164" i="1" l="1"/>
  <c r="H165" i="1"/>
  <c r="F165" i="1"/>
  <c r="D29" i="1"/>
  <c r="K28" i="1" s="1"/>
  <c r="H29" i="1" l="1"/>
  <c r="F29" i="1"/>
  <c r="E185" i="1" l="1"/>
  <c r="C185" i="1"/>
  <c r="H185" i="1" l="1"/>
  <c r="F185" i="1"/>
  <c r="K191" i="1"/>
  <c r="F161" i="1" l="1"/>
  <c r="G152" i="1"/>
  <c r="E152" i="1"/>
  <c r="D152" i="1"/>
  <c r="K151" i="1" s="1"/>
  <c r="C152" i="1"/>
  <c r="H148" i="1"/>
  <c r="H147" i="1"/>
  <c r="D146" i="1"/>
  <c r="K145" i="1" s="1"/>
  <c r="C146" i="1"/>
  <c r="H141" i="1"/>
  <c r="F141" i="1"/>
  <c r="E140" i="1"/>
  <c r="D140" i="1"/>
  <c r="K139" i="1" s="1"/>
  <c r="H136" i="1"/>
  <c r="D134" i="1"/>
  <c r="K133" i="1" s="1"/>
  <c r="C134" i="1"/>
  <c r="F131" i="1"/>
  <c r="E128" i="1"/>
  <c r="D128" i="1"/>
  <c r="C128" i="1"/>
  <c r="E127" i="1"/>
  <c r="D127" i="1"/>
  <c r="K126" i="1" s="1"/>
  <c r="C127" i="1"/>
  <c r="C67" i="1" s="1"/>
  <c r="E126" i="1"/>
  <c r="D126" i="1"/>
  <c r="K125" i="1" s="1"/>
  <c r="C126" i="1"/>
  <c r="C66" i="1" s="1"/>
  <c r="C13" i="1" s="1"/>
  <c r="G65" i="1"/>
  <c r="G12" i="1" s="1"/>
  <c r="D125" i="1"/>
  <c r="K124" i="1" s="1"/>
  <c r="C125" i="1"/>
  <c r="C65" i="1" s="1"/>
  <c r="C12" i="1" s="1"/>
  <c r="G64" i="1"/>
  <c r="G11" i="1" s="1"/>
  <c r="D124" i="1"/>
  <c r="C11" i="1"/>
  <c r="D123" i="1"/>
  <c r="K122" i="1" s="1"/>
  <c r="K127" i="1" l="1"/>
  <c r="K128" i="1"/>
  <c r="D64" i="1"/>
  <c r="K63" i="1" s="1"/>
  <c r="K123" i="1"/>
  <c r="D65" i="1"/>
  <c r="K64" i="1" s="1"/>
  <c r="D63" i="1"/>
  <c r="K62" i="1" s="1"/>
  <c r="E67" i="1"/>
  <c r="E124" i="1"/>
  <c r="E66" i="1"/>
  <c r="E13" i="1" s="1"/>
  <c r="E123" i="1"/>
  <c r="F123" i="1" s="1"/>
  <c r="D67" i="1"/>
  <c r="K66" i="1" s="1"/>
  <c r="D66" i="1"/>
  <c r="K65" i="1" s="1"/>
  <c r="C62" i="1"/>
  <c r="C122" i="1"/>
  <c r="F128" i="1"/>
  <c r="F140" i="1"/>
  <c r="H125" i="1"/>
  <c r="G122" i="1"/>
  <c r="C14" i="1"/>
  <c r="D122" i="1"/>
  <c r="K121" i="1" s="1"/>
  <c r="H124" i="1"/>
  <c r="F125" i="1"/>
  <c r="H128" i="1"/>
  <c r="H123" i="1"/>
  <c r="F134" i="1"/>
  <c r="H134" i="1"/>
  <c r="H140" i="1"/>
  <c r="H146" i="1"/>
  <c r="D13" i="1" l="1"/>
  <c r="K12" i="1" s="1"/>
  <c r="D12" i="1"/>
  <c r="K11" i="1" s="1"/>
  <c r="D10" i="1"/>
  <c r="D11" i="1"/>
  <c r="D62" i="1"/>
  <c r="K61" i="1" s="1"/>
  <c r="C9" i="1"/>
  <c r="E122" i="1"/>
  <c r="F122" i="1" s="1"/>
  <c r="E14" i="1"/>
  <c r="E64" i="1"/>
  <c r="E11" i="1" s="1"/>
  <c r="F146" i="1"/>
  <c r="E63" i="1"/>
  <c r="E10" i="1" s="1"/>
  <c r="D14" i="1"/>
  <c r="K13" i="1" s="1"/>
  <c r="F124" i="1"/>
  <c r="H122" i="1"/>
  <c r="K9" i="1" l="1"/>
  <c r="H10" i="1"/>
  <c r="H11" i="1"/>
  <c r="K10" i="1"/>
  <c r="H13" i="1"/>
  <c r="H14" i="1"/>
  <c r="F11" i="1"/>
  <c r="F10" i="1"/>
  <c r="F14" i="1"/>
  <c r="H12" i="1"/>
  <c r="F12" i="1"/>
  <c r="F13" i="1"/>
  <c r="D9" i="1"/>
  <c r="K8" i="1" s="1"/>
  <c r="E62" i="1"/>
  <c r="F62" i="1" s="1"/>
  <c r="F64" i="1"/>
  <c r="F63" i="1"/>
  <c r="H63" i="1"/>
  <c r="G62" i="1"/>
  <c r="H62" i="1" s="1"/>
  <c r="H64" i="1"/>
  <c r="G9" i="1"/>
  <c r="H65" i="1"/>
  <c r="F65" i="1"/>
  <c r="H9" i="1" l="1"/>
  <c r="E9" i="1"/>
  <c r="F9" i="1" s="1"/>
  <c r="H57" i="1" l="1"/>
  <c r="F57" i="1"/>
  <c r="H17" i="1"/>
  <c r="I15" i="1"/>
  <c r="G15" i="1"/>
  <c r="D15" i="1"/>
  <c r="E15" i="1"/>
  <c r="C15" i="1"/>
  <c r="F17" i="1"/>
  <c r="K14" i="1" l="1"/>
  <c r="H15" i="1"/>
  <c r="F15" i="1"/>
</calcChain>
</file>

<file path=xl/sharedStrings.xml><?xml version="1.0" encoding="utf-8"?>
<sst xmlns="http://schemas.openxmlformats.org/spreadsheetml/2006/main" count="293" uniqueCount="134">
  <si>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</si>
  <si>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</si>
  <si>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</si>
  <si>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</si>
  <si>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</si>
  <si>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</si>
  <si>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</si>
  <si>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</si>
  <si>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</si>
  <si>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</si>
  <si>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</si>
  <si>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</si>
  <si>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</si>
  <si>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</si>
  <si>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</si>
  <si>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</si>
  <si>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</si>
  <si>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</si>
  <si>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</si>
  <si>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</si>
  <si>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</si>
  <si>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</si>
  <si>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</si>
  <si>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</si>
  <si>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</si>
  <si>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</si>
  <si>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</si>
  <si>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</si>
  <si>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</si>
  <si>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</si>
  <si>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</si>
  <si>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</si>
  <si>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</si>
  <si>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</si>
  <si>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</si>
  <si>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</si>
  <si>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</si>
  <si>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</si>
  <si>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</si>
  <si>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</si>
  <si>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</si>
  <si>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Великой Отечественной войны (ДАиГ)</t>
  </si>
  <si>
    <t>11.1.</t>
  </si>
  <si>
    <t>11.1.1.</t>
  </si>
  <si>
    <t>11.2.</t>
  </si>
  <si>
    <t>11.2.1.</t>
  </si>
  <si>
    <t>11.2.2.</t>
  </si>
  <si>
    <t>11.2.3.</t>
  </si>
  <si>
    <t>11.2.4.</t>
  </si>
  <si>
    <t>11.2.5.</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</si>
  <si>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</si>
  <si>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</si>
  <si>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</si>
  <si>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</si>
  <si>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</si>
  <si>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Обеспечение жильем граждан, уволенных с военной службы и приравненных к ним лиц (УУиРЖ)</t>
  </si>
  <si>
    <t>Улица Киртбая от  ул. 1 "З" до ул. 3 "З"(ДАиГ)</t>
  </si>
  <si>
    <t>26.</t>
  </si>
  <si>
    <t xml:space="preserve">Государственная программа «Доступная среда в Ханты-Мансийском автономном округе – Югре на 2016-2020 годы» </t>
  </si>
  <si>
    <t xml:space="preserve">Государственная программа «Оказание содействия добровольному переселению в Ханты-Мансийский автономный округ – Югру соотечественников, проживающих за рубежом, на 2016–2020 годы» </t>
  </si>
  <si>
    <t>11.1.2.</t>
  </si>
  <si>
    <r>
      <t xml:space="preserve">Финансовые затраты на реализацию программы в </t>
    </r>
    <r>
      <rPr>
        <u/>
        <sz val="18"/>
        <color theme="1"/>
        <rFont val="Times New Roman"/>
        <family val="2"/>
        <charset val="204"/>
      </rPr>
      <t>2018</t>
    </r>
    <r>
      <rPr>
        <sz val="18"/>
        <color theme="1"/>
        <rFont val="Times New Roman"/>
        <family val="2"/>
        <charset val="204"/>
      </rPr>
      <t xml:space="preserve"> году  </t>
    </r>
  </si>
  <si>
    <t xml:space="preserve">Утвержденный план 
на 2018 год </t>
  </si>
  <si>
    <t xml:space="preserve">Уточненный план 
на 2018 год </t>
  </si>
  <si>
    <t>11.1.2.1.</t>
  </si>
  <si>
    <t xml:space="preserve">Государственная программа «Социально-экономическое развитие коренных малочисленных народов Севера Ханты-Мансийского автономного округа – Югры на 2018–2025 годы и на период до 2030 года» </t>
  </si>
  <si>
    <t xml:space="preserve">Государственная программа «Защита населения и территорий от чрезвычайных ситуаций, обеспечение пожарной безопасности в Ханты-Мансийском автономном округе – Югре на 2018–2025 годы и на период до 2030 года» </t>
  </si>
  <si>
    <t xml:space="preserve">Государственная программа «Информационное общество Ханты-Мансийского автономного округа – Югры на 2018–2025 годы и на период до 2030 года» </t>
  </si>
  <si>
    <t xml:space="preserve">Государственная программа «Управление государственными финансами в Ханты-Мансийском автономном округе – Югре на 2018–2025 годы и на период до 2030 года» </t>
  </si>
  <si>
    <t>Государственная программа «Развитие гражданского общества Ханты-Мансийского автономного округа – Югры на 2018–2025 годы и на период до 2030 года»</t>
  </si>
  <si>
    <t xml:space="preserve">Государственная программа «Управление государственным имуществом Ханты-Мансийского автономного округа – Югры на 2018–2025 годы и на период до 2030 года» </t>
  </si>
  <si>
    <t>25.</t>
  </si>
  <si>
    <t xml:space="preserve">Государственная программа "Воспроизводство и использование природных ресурсов Ханты-Мансийского автономного округа – Югры в 2018–2025 годах и на период до 2030 года"
</t>
  </si>
  <si>
    <t>27.</t>
  </si>
  <si>
    <t>Государственная программа "Развитие промышленности, инноваций и туризма в Ханты-Мансийском автономном округе – Югре в 2018–2025 годах и на период до 2030 года"</t>
  </si>
  <si>
    <t>28.</t>
  </si>
  <si>
    <t>Подпрограмма II "Содействие развитию жилищного строительства"</t>
  </si>
  <si>
    <t>Приобретение жилых помещений в целях обеспечения жильём граждан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</si>
  <si>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t>
  </si>
  <si>
    <t xml:space="preserve">Подпрограмма  IV "Обеспечение мерами государственной поддержки по улучшению жилищных условий отдельных категорий граждан"
</t>
  </si>
  <si>
    <t>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  (УУиРЖ)</t>
  </si>
  <si>
    <t>Предоставление субсидий органам местного самоуправления муниципальных образований для реализации полномочий в области строительства и жилищных отношений
 (ДАиГ)</t>
  </si>
  <si>
    <t>11.1.1.1</t>
  </si>
  <si>
    <t>11.1.1.2</t>
  </si>
  <si>
    <t>ДАиГ (выполнение работ по подготовке изменений в проект межевания и проект планировки территории улично - дорожной сети города Сургута в части "красных" линий)</t>
  </si>
  <si>
    <t>11.1.1.3</t>
  </si>
  <si>
    <t>ДАиГ (на выполнение работ по определению границ зон затопления, подтопления на территории муниципального образования городской округ город Сургут. )</t>
  </si>
  <si>
    <t>11.1.1.4</t>
  </si>
  <si>
    <t>Выплата субсидий на приобретение жилых помещений в целях ликвидации и расселения приспособленных для проживания строений в посёлках (ДАиГ)</t>
  </si>
  <si>
    <t>11.1.1.5</t>
  </si>
  <si>
    <t>ДАиГ (на выполнение работ по разработке проекта планировки территории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Сургута")</t>
  </si>
  <si>
    <t xml:space="preserve"> </t>
  </si>
  <si>
    <r>
      <t>Государственная программа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2018–2025 годы и на период до 2030 года"</t>
    </r>
    <r>
      <rPr>
        <sz val="16"/>
        <rFont val="Times New Roman"/>
        <family val="2"/>
        <charset val="204"/>
      </rPr>
      <t xml:space="preserve"> 
</t>
    </r>
  </si>
  <si>
    <r>
      <t>Государственная программа «Социальная поддержка жителей Ханты-Мансийского автономного округа - Югры на 2018 - 2025 годы и на период до 2030 года»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</si>
  <si>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t xml:space="preserve">Государственная программа "Развитие здравоохранения  на 2018-2025 годы и на период до 2030 года" 
</t>
    </r>
    <r>
      <rPr>
        <sz val="16"/>
        <color theme="1"/>
        <rFont val="Times New Roman"/>
        <family val="2"/>
        <charset val="204"/>
      </rPr>
      <t>(1. Субвенции на организацию осуществления мероприятий по проведению дезинсекции и дератизации.)</t>
    </r>
  </si>
  <si>
    <r>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на 2018-2025 годы и на период до 2030 года»</t>
    </r>
    <r>
      <rPr>
        <sz val="16"/>
        <color theme="1"/>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по поддержку животноводства, переработку и реализацию продукции животноводства;
3.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r>
  </si>
  <si>
    <r>
      <t xml:space="preserve">Государственная программа «Обеспечение экологической безопасности Ханты-Мансийского автономного округа -Югры на 2018-2025 годы и на период до 2030 года"
</t>
    </r>
    <r>
      <rPr>
        <sz val="16"/>
        <color theme="1"/>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</si>
  <si>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"Развитие транспортной системы Ханты-Мансийского автономного округа - Югры на 2018-2025 годы и на период до 2030 года" 
</t>
    </r>
    <r>
      <rPr>
        <sz val="16"/>
        <color theme="1"/>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t>
    </r>
  </si>
  <si>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
</t>
    </r>
    <r>
      <rPr>
        <sz val="16"/>
        <rFont val="Times New Roman"/>
        <family val="2"/>
        <charset val="204"/>
      </rPr>
      <t>(1. 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7. Иные межбюджетные трансферты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t>
    </r>
  </si>
  <si>
    <r>
      <t>Государственная программа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t>
    </r>
  </si>
  <si>
    <r>
      <t xml:space="preserve">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 
</t>
    </r>
    <r>
      <rPr>
        <sz val="16"/>
        <rFont val="Times New Roman"/>
        <family val="2"/>
        <charset val="204"/>
      </rPr>
      <t>(1.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</si>
  <si>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r>
      <t xml:space="preserve">Государственная программа «Развитие образования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6. Субсидии на дополнительное финансовое обеспечение мероприятий по организации питания обучающихся;
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
9. Субсидии на строительство и реконструкцию дошкольных образовательных и общеобразовательных организаций;
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
11.Иные межбюджетные трансферты от Департамента образования и молодежной политики ХМАО-Югры на реализацию проекта, признанного победителем конкурсного отбора образовательных организаций, имеющих статус региональных инновационных площадок;
12. Субсидии на приобретение, создание в соответствии с концессионными соглашениями объектов недвижимого имущества для размещения дошкольных образовательных организаций и (или) общеобразовательных организаций.
13. Иные межбюджетные трансферты от Департамента образования и молодежной политики ХМАО-Югры на оказание государственной поддержки системы дополнительного образования детей
14. Субсидии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r>
  </si>
  <si>
    <r>
      <t>Государственная программа «Содействие занятости населения в Ханты-Мансийском автономном округе – Югре на 2018-2025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Субвенции на осуществление отдельных государственных полномочий в сфере трудовых отношений и государственного управления охраной труда; 
2. Иные межбюджетные трансферты на реализацию  мероприятий по содействию трудоустройству граждан.)</t>
    </r>
  </si>
  <si>
    <r>
      <t xml:space="preserve">Государственная программа  "Обеспечение доступным и комфортным жильем жителей Ханты-Мансийского автономного округа - Югры в 2018 - 2025 годах и на период до 2030 года"
</t>
    </r>
    <r>
      <rPr>
        <sz val="16"/>
        <rFont val="Times New Roman"/>
        <family val="2"/>
        <charset val="204"/>
      </rPr>
      <t xml:space="preserve">
</t>
    </r>
  </si>
  <si>
    <t xml:space="preserve">В связи с отсутствием на 01.01.2018 участников подпрограммы, бюджетные ассигнования  до муниципального образования не доведены. </t>
  </si>
  <si>
    <t>Остаток средств на 1 января года, следующего за отчетным</t>
  </si>
  <si>
    <t>на 01.01.2019</t>
  </si>
  <si>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01.01.19:
 -  спортсмены участвовали в тренировочных мероприятиях по подготовке к финалу Кубка России по плаванию (г. Обнинск),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учебно-тренировочные сборы по дзюдо (п. Кучугуры, г. Приморск), участие по греко-римской борьбе в открытом чемпионате (г. Тюмень), участие во Всероссийском турнире "Владимирская осень" (г. Владимир), участие в учебно-тренировочных сборах по тхэквандо (г. Рига), по плаванию (г. Евпатория), участие в чемпионате и первентсве ХМАО-Югры по тяжелой атлетеке (г. Нефтеюганск), участие в открытом кубке Тюменской области по мини-футболу (г. Тобольск), участие в Международном турнире по вольной борьбе среди юношей (г. Тольяти), участие во Всероссийских соревнованиях по художественной гимнастике (г. Екатеринбург),  участие в первенстве ХМАО-Югры по волейболу (г. Покачи), во Всероссийском турнире по ушу "Уральские медведи" (г.Челябинск),  участие в первенстве УРФО по дзюдо среди юношей и девушек, тренировочные мероприятия по подготовке к Чемпионату России по плаванию,  проведение тренировочных сборов в каникулярный период по танцевальному спорту, приобретена спортивная экипировка  (МБУ СП СШ "Виктория") . Оплата питания спортсменов в период проведения тренировочных сборов в каникулярное время.
 - договоры заключены и оплачены на приобретение инвентаря и спортивного оборудования. Средства освоены в полном объеме.</t>
    </r>
  </si>
  <si>
    <r>
      <t>Государственная программа "Развитие физической культуры и спорта в Ханты-Мансийском автономном округе — Югре на 2018 — 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2. Иные межбюджетные трансферты на реализацию мероприятий по проведению смотров-конкурсов в сфере физической культуры и спорта).
</t>
    </r>
  </si>
  <si>
    <r>
      <t>Государственная программа "Развитие культуры в Ханты-Мансийском автономном округе - Югре на 2018-2025 годы и на период до 2030 года"</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Судсидии на поддержку творческой деятельности и техническое оснащение детских и кукольных театров; 
5.Субсидии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социальной политики").
</t>
    </r>
  </si>
  <si>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t>
    </r>
    <r>
      <rPr>
        <sz val="16"/>
        <rFont val="Times New Roman"/>
        <family val="2"/>
        <charset val="204"/>
      </rPr>
      <t>(1.Субвенции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поддержку государственных программ субъектов Российской Федерации и муниципальных программ формирования современной городской среды;
3.Субсидии на реализацию полномочий в сфере жилищно-коммунального комплекса;
4. Субсидии на благоустройство территорий муниципальных образований</t>
    </r>
  </si>
  <si>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По состоянию на 01.01.2019, с учетом доведенных лимитов федерального бюджета и бюджета Ханты-Мансийского автономного округа – Югры, а также средств местного бюджета, предусмотренных в бюджете города,  социальные выплаты на приобретение жилья в 2018 году предоставлены 5 молодым семьям - участникам мероприятия. Денежные средства, выделенные на реализацию подпрограммы, освоены в полном объеме. </t>
  </si>
  <si>
    <t>Выполнены работы по разработке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в соответствии с заключенным муниципальным контрактом от 02.11.2018 с ООО "ПроектГрад". 
619,74 тыс.руб. - экономия в результате проведения закупки.</t>
  </si>
  <si>
    <t>Информация о реализации государственных программ Ханты-Мансийского автономного округа - Югры
на территории городского округа город Сургут на 01.01.2019 (за 2018 год)</t>
  </si>
  <si>
    <t>В 2018 году произведена выплата субсидий на приобретение жилых помещений в полном объеме для 16 участников программы. Выплата субсидий произведена по факту предоставленных документов для получения субсидии на приобретение жилого помещения.  Экономия в сумме 625,27 тыс.руб. обусловлена фактическим объемом предоставленных документов для получения субсидии.</t>
  </si>
  <si>
    <t>Заключен  МК № 08/2017 от 25.10.2017 с ООО СК "ЮВиС"  на выполнение работ по строительству объекта "Улица Киртбая от  ул. 1 "З" до ул. 3 "З" . Цена контракта - 678 069,2 тыс.руб., в т.ч. стоимость строительства сетей - 324 341,5 тыс.руб. Срок выполнения работ - 30 июня 2019 года. Ориентировочный срок ввода объекта в эксплуатацию - июль 2019 года. Бюджетные ассигнования 2018 г. освоены в полном объеме. Общая готовность  по объекту - 81,1%, по сетям  - 94,2%. 0,01 ты.руб.- экономия по факту выполненных работ</t>
  </si>
  <si>
    <r>
      <rPr>
        <u/>
        <sz val="16"/>
        <rFont val="Times New Roman"/>
        <family val="1"/>
        <charset val="204"/>
      </rPr>
      <t>АГ:</t>
    </r>
    <r>
      <rPr>
        <sz val="16"/>
        <rFont val="Times New Roman"/>
        <family val="1"/>
        <charset val="204"/>
      </rPr>
      <t xml:space="preserve"> Остаток средств в размере 4,55 тыс. руб.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принимали участие 6 образовательных учреждений в рамках основного мероприятия "Содействие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t>
    </r>
    <r>
      <rPr>
        <sz val="16"/>
        <color rgb="FFFF0000"/>
        <rFont val="Times New Roman"/>
        <family val="2"/>
        <charset val="204"/>
      </rPr>
      <t xml:space="preserve">
 </t>
    </r>
    <r>
      <rPr>
        <sz val="16"/>
        <rFont val="Times New Roman"/>
        <family val="1"/>
        <charset val="204"/>
      </rPr>
      <t>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для трудоустройства в образовательные учреждения;
- 9,09 тыс. руб. - в связи с непоступлением средств из бюджета автономного округа для оплаты договора, заключенного между КУ ХМАО-Югры "Сургутский центр занятости населения" и МБДОУ № 89 "Крепыш".</t>
    </r>
    <r>
      <rPr>
        <sz val="16"/>
        <color rgb="FFFF0000"/>
        <rFont val="Times New Roman"/>
        <family val="2"/>
        <charset val="204"/>
      </rPr>
      <t xml:space="preserve">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</si>
  <si>
    <t>В 2018 году за счет средств окружного бюджета произведены  расходы на приобретение конвертов и бумаги. Остаток средств  в размере 0,15 тыс.руб. сложился в связи с оплатой по факту поставки товаров.</t>
  </si>
  <si>
    <t xml:space="preserve">На 01.01.2018 участниками мероприятия числилось 437  человек. По состоянию на 01.01.2019 с учетом доведенных лимитов бюджетных обязательств на 2018 год субсидии перечислены 17 льготополучателям, из них 14 льготополучателей - ветераны боевых действий и 3 - инвалиды. Денежные средства, выделенные на реализацию мероприятия, освоены в полном объеме.
</t>
  </si>
  <si>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Остаток средств в сумме 12 467,86 тыс.руб. сложился в связи с неисполнением предусмотренного соглашением на 2018 год планового количества предоставляемых государственных услуг исполнительных федеральных и окружных органов власти, органов государственных внебюджетных фондов, а также услуг информацирования и консультирования заявителей в порядке предоставления указанных услуг.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Проведены мероприятия: 4 заседания координационного совета по развитию малого и среднего предпринимательства при Администрации города,  городской конкурс «Предприниматель года», курс "Основы ведения предпринимательской деятельности", организованы встречи  с успешными предпринимателями, экспертами города, проведены экскурсии на предприятия успешных предпринимателей для молодежного предпринимательства; оказана финансовая поддержка 68 субъектам предпринимательства.
       В процессе исполнения расходов сложилась экономия  в сумме 4 649, 2 тыс. руб.  (2 365,7 тыс. руб. средства бюджета ХМАО-Югры, 124,5 тыс. руб. бюджет МО, 2 159,0 тыс. руб. бюджет МО сверх соглашения), в том числе:</t>
    </r>
    <r>
      <rPr>
        <sz val="16"/>
        <rFont val="Times New Roman"/>
        <family val="1"/>
        <charset val="204"/>
      </rPr>
      <t xml:space="preserve">
- по финансовой поддержке субъектов малого и среднего предпринимательства на создание коворкинг-центров в сумме 1 033,9 тыс. руб.  (933,9 тыс. руб. средства бюджета ХМАО-Югры, 49,1 тыс. руб. бюджет МО, 50,8 тыс. руб. бюджет МО сверх соглашения)  в связи с несоответствием субъектов малого и среднего предпринимательства установленным критериям для предоставления субсидии; 
- по возмещению части затрат субъектам малого и среднего предпринимательства по приобретению оборудования и лицензионных программных продуктов, сырья, расходных материалов и инструментов, инновационным компаниям в сумме 3 615,3 тыс. руб.  (1 431,8 тыс. руб. средства бюджета ХМАО-Югры, 75,4 тыс. руб. бюджет МО, 2 108,1 тыс. руб. бюджет МО сверх соглашения)  в связи с несоответствием представленных документов установленным порядком. 
</t>
    </r>
  </si>
  <si>
    <r>
      <t xml:space="preserve">По результатам проведенных аукционов приобретено 463 жилых помещения для участников программы. 
Остаток средств на реализацию мероприятия составил 149 273,8 тыс. рублей, в том числе:
9 029,8 тыс.руб., (в т.ч. средства округа 8 036,5 тыс.руб.)  - в связи с признанием несостоявшимися аукционов на приобретение 2 жилых помещений (3-х комнатные квартиры ) по причине отсутствия заявок на участие;  
</t>
    </r>
    <r>
      <rPr>
        <sz val="16"/>
        <rFont val="Times New Roman"/>
        <family val="1"/>
        <charset val="204"/>
      </rPr>
      <t>140 244,03 тыс. руб.(в том числе средства округа - 119 269,1 тыс. руб., 20 974,93 тыс. руб - средства местного бюджета) - экономия, сложившаяся по результатам формирования НМЦК и проведения конкурсных процедур.</t>
    </r>
  </si>
  <si>
    <t xml:space="preserve">Планировалось выполнение работ по подготовке изменений в проект межевания и проект планировки территории улично-дорожной сети г.Сургута, однако состав работ не подходит под разрешенный вид использования субсидии.  Работы выполнены в рамках реализации муниципальной программы за счет средств местного бюджета. </t>
  </si>
  <si>
    <t>Заключен муниципальный контракт на выполнение проектно-изыскательских работ по определению границ зон затопления, подтопления на территории муниципального образования городской округ город Сургут от 29.10.2018  со сроком выполнения работ 31.12.2019. Сумма по контракту 43 100 тыс.руб., в т.ч. 12 139,1 тыс.руб. на 2018 год. Работы, запланированные на 2018 год выполнены в полном объеме.</t>
  </si>
  <si>
    <t xml:space="preserve">Приобретены 2 жилых помещения для участников программы. </t>
  </si>
  <si>
    <r>
      <rPr>
        <u/>
        <sz val="16"/>
        <rFont val="Times New Roman"/>
        <family val="2"/>
        <charset val="204"/>
      </rPr>
      <t>УППЭК:</t>
    </r>
    <r>
      <rPr>
        <sz val="16"/>
        <rFont val="Times New Roman"/>
        <family val="2"/>
        <charset val="204"/>
      </rPr>
      <t xml:space="preserve"> в рамках реализации государственной программы проведены санитарно-противоэпидемические мероприятия (акарицидная, ларвицидная обработки, барьерная дератизация).
Неисполнение в сумме 78,77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t>
    </r>
    <r>
      <rPr>
        <u/>
        <sz val="16"/>
        <rFont val="Times New Roman"/>
        <family val="2"/>
        <charset val="204"/>
      </rPr>
      <t>АГ:</t>
    </r>
    <r>
      <rPr>
        <sz val="16"/>
        <rFont val="Times New Roman"/>
        <family val="2"/>
        <charset val="204"/>
      </rPr>
      <t xml:space="preserve"> Выплачена заработная плата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</si>
  <si>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(фактические расходы сложились меньше запланированных в связи с переносом командировочных расходов и курсов повышения квалификации на следующий отчетный период, отсутствием потребности в запланированном отпуске, наличием листков нетрудоспособности);
- по факту предоставленных услуг связи, транспортных услуг, коммунальных, услуг по содержанию имущества.
- по расходам на выплату вознаграждения приемным родителям, по причине снятия детей с учета в г. Сургуте.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По итогам 2018 года не использованы средства субвенции в размере 27 673,81 тыс. рублей, в том числе:
3 500,61 тыс. рублей - в свзи с тем, что 2 муниципальных контракта не были заключены по причине включения поставщика в реестр недобросовестных поставщиков;
24 173,2 тыс. рублей - в связи с поздним доведением средств субвенции ДФ ХМАО-Югры  (06.11.2018 г.  - 14 001,6 тыс.руб. и 18.12.2018 - 10 171,6 тыс.руб.), что не позволило провести муниципальные закупки в 2018 году.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Достигнутые результаты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t>
    </r>
    <r>
      <rPr>
        <sz val="16"/>
        <color rgb="FFFF0000"/>
        <rFont val="Times New Roman"/>
        <family val="2"/>
        <charset val="204"/>
      </rPr>
      <t xml:space="preserve">
</t>
    </r>
    <r>
      <rPr>
        <sz val="16"/>
        <rFont val="Times New Roman"/>
        <family val="1"/>
        <charset val="204"/>
      </rPr>
      <t>359,84 тыс. руб. экономия сложившаяся по результатам заключенного контракта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t>
    </r>
  </si>
  <si>
    <r>
      <t xml:space="preserve">
</t>
    </r>
    <r>
      <rPr>
        <u/>
        <sz val="16"/>
        <rFont val="Times New Roman"/>
        <family val="1"/>
        <charset val="204"/>
      </rPr>
      <t>АГ(ДК):</t>
    </r>
    <r>
      <rPr>
        <sz val="16"/>
        <rFont val="Times New Roman"/>
        <family val="1"/>
        <charset val="204"/>
      </rPr>
      <t xml:space="preserve">  В рамках реализации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осуществлялись мероприятия по формированию информационных ресурсов общедоступных библиотек Югры и модернизации программно-аппаратных комплексов общедоступных библиотек,  по  реставрации  музейных предметов, сопровождению автоматизированной музейной информационной системы КАМИС, материально-техническому обеспечению, по организации и обеспечению научной реставрации коллекций археологических предметов. </t>
    </r>
    <r>
      <rPr>
        <sz val="16"/>
        <color rgb="FFFF0000"/>
        <rFont val="Times New Roman"/>
        <family val="2"/>
        <charset val="204"/>
      </rPr>
      <t xml:space="preserve"> 
</t>
    </r>
    <r>
      <rPr>
        <sz val="16"/>
        <rFont val="Times New Roman"/>
        <family val="1"/>
        <charset val="204"/>
      </rPr>
      <t xml:space="preserve">За счет средств субсидии на поддержку творческой деятельности и техническое оснащение детских и кукольных театров осуществлялись мероприятия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01.01.2019 года по работникам муниципальных учреждений культуры составило 70 310,50 рублей (при плановом годовом значении 69 720,00 рублей).                                            
  АГ: Остаток средств в размере 0,01 тыс.руб. в рамках реализации мероприятия «Материально-техническое обеспечение деятельности по осуществлению отдельных государственных полномочий в области архивного дела»  сложился в связи с оплатой по факту поставки товаров и услуг. 
</t>
    </r>
    <r>
      <rPr>
        <u/>
        <sz val="20"/>
        <rFont val="Times New Roman"/>
        <family val="1"/>
        <charset val="204"/>
      </rPr>
      <t/>
    </r>
  </si>
  <si>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t>
    </r>
    <r>
      <rPr>
        <sz val="16"/>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(СГМУП "Горводоканал" заключен контракт с ООО "Градос").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 рамках подпрограммы  "Обеспечение равных прав потребителей на получение энергетических ресурсов" предоставлена субсидия на возмещение недополученных доходов организациям, осуществляющим реализацию населению сжиженного газа по социально ориентированным розничным ценам;</t>
    </r>
    <r>
      <rPr>
        <sz val="16"/>
        <rFont val="Times New Roman"/>
        <family val="2"/>
        <charset val="204"/>
      </rPr>
      <t xml:space="preserve">
</t>
    </r>
    <r>
      <rPr>
        <sz val="16"/>
        <rFont val="Times New Roman"/>
        <family val="1"/>
        <charset val="204"/>
      </rPr>
      <t>-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t>
    </r>
    <r>
      <rPr>
        <sz val="16"/>
        <rFont val="Times New Roman"/>
        <family val="2"/>
        <charset val="204"/>
      </rPr>
      <t xml:space="preserve">
</t>
    </r>
    <r>
      <rPr>
        <sz val="16"/>
        <rFont val="Times New Roman"/>
        <family val="1"/>
        <charset val="204"/>
      </rPr>
      <t>1) установлено 106 шт. приборов учета ГХВС в муниципальных квартирах, 2 шт. ИПУ ГХВС в муниципальной комнате по заявлению нанимателя (ДГХ); 
2) выполнены работы по ремонту автоматизированных узлов регулирования тепловой энергии в 16-ти учреждениях (ДГХ);
3)  установлены индивидуальные приборы учета ХГВС, 16 шт. в нежилых помещениях муниципальной собственности (КУИ); 
4) выполнены работы по замене оконных блоков в здании по ул. Энгельса, 8  (МКУ "ХЭУ")
5) Предприятиями города за счет собственных средств выполнены ПИР пореконструкции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2 объектах, работы по реконструкции водовопроводных сетей по объектам "Водовод до ЦТП-61 мкр.25",  "Магистральные сети водоснабжения ул. Крылова, ул. Привокзальная", "Водовод по пр.Пролетарский (от ул. Геологической до ул.Югорской)".</t>
    </r>
    <r>
      <rPr>
        <sz val="16"/>
        <rFont val="Times New Roman"/>
        <family val="2"/>
        <charset val="204"/>
      </rPr>
      <t xml:space="preserve">
</t>
    </r>
    <r>
      <rPr>
        <sz val="16"/>
        <rFont val="Times New Roman"/>
        <family val="1"/>
        <charset val="204"/>
      </rPr>
      <t>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t>
    </r>
    <r>
      <rPr>
        <sz val="16"/>
        <rFont val="Times New Roman"/>
        <family val="2"/>
        <charset val="204"/>
      </rPr>
      <t xml:space="preserve">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
Н</t>
    </r>
    <r>
      <rPr>
        <sz val="16"/>
        <rFont val="Times New Roman"/>
        <family val="2"/>
        <charset val="204"/>
      </rPr>
      <t xml:space="preserve">еисполнение за счет средств бюджета в размере </t>
    </r>
    <r>
      <rPr>
        <b/>
        <sz val="16"/>
        <rFont val="Times New Roman"/>
        <family val="2"/>
        <charset val="204"/>
      </rPr>
      <t>1 277,45</t>
    </r>
    <r>
      <rPr>
        <sz val="16"/>
        <rFont val="Times New Roman"/>
        <family val="2"/>
        <charset val="204"/>
      </rPr>
      <t xml:space="preserve"> тыс.рублей обусловлено экономией, сложившейся:
</t>
    </r>
    <r>
      <rPr>
        <sz val="16"/>
        <rFont val="Times New Roman"/>
        <family val="1"/>
        <charset val="204"/>
      </rPr>
      <t>- 83,29 тыс.руб. - по факту выполненных работ в части устройства твердого покрытия, ливневой канализации, видеонаблюдения объекта "Сквер в мк-не 31"(УППЭК);
- 965,96 тыс.руб. - по факту выполненных работ по благоустройству дворовых территорий МКД (ДГХ);
- 25,2 тыс. руб. - по итогам проведения аукциона на выполнение работ по капитальному ремонту объектов коммунального комплекса (ДГХ);
- 139,72 тыс. руб. - по факту выполненных работ по капитальному ремонту объектов коммунального комплекса (ДГХ);</t>
    </r>
    <r>
      <rPr>
        <sz val="16"/>
        <rFont val="Times New Roman"/>
        <family val="2"/>
        <charset val="204"/>
      </rPr>
      <t xml:space="preserve">
- 22,01 тыс.руб. - по факту выполненных работ по замене оконных блоков (ул. Энгельса, 8) (МКУ "ХЭУ");
- 41,27  тыс.руб. - по факту выполненных работ при установке ИПУ ХГВС в нежилых помещениях муниципальной собственности (КУИ).
                                                                                                            </t>
    </r>
  </si>
  <si>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осуществлялась деятельность  по государственной регистрации актов гражданского состояния. Произведена выплата заработной платы</t>
    </r>
    <r>
      <rPr>
        <sz val="16"/>
        <rFont val="Times New Roman"/>
        <family val="2"/>
        <charset val="204"/>
      </rPr>
      <t xml:space="preserve">, оплата услуг по содержанию имущества и поставке материальных запасов. Остаток средств сложился в связи с оплатой по факту поставки товаров и оказанных услуг.              
</t>
    </r>
  </si>
  <si>
    <r>
      <rPr>
        <u/>
        <sz val="16"/>
        <rFont val="Times New Roman"/>
        <family val="1"/>
        <charset val="204"/>
      </rPr>
      <t>ДГХ</t>
    </r>
    <r>
      <rPr>
        <sz val="16"/>
        <rFont val="Times New Roman"/>
        <family val="1"/>
        <charset val="204"/>
      </rPr>
      <t xml:space="preserve">: В рамках реализации программы был проведен текущий ремонт автомобильных дорог. Отремонтировано 197 376,4 м2. 
Неисполнение в размере 3 821,72 тыс.рублей (3 630,63 тыс.рублей - окружной бюджет, 191,09 тыс.рублей - местный бюджет) обусловлено сложившейся экономией:
- 19,43 тыс.рублей - по итогам проведения конкурсных процедур;
- 3 802,29 тыс. рублей -  по факту выполненных работ в результате уточнения объемов и стоимости работ.
</t>
    </r>
    <r>
      <rPr>
        <u/>
        <sz val="16"/>
        <rFont val="Times New Roman"/>
        <family val="1"/>
        <charset val="204"/>
      </rPr>
      <t>ДАиГ:</t>
    </r>
    <r>
      <rPr>
        <sz val="16"/>
        <rFont val="Times New Roman"/>
        <family val="1"/>
        <charset val="204"/>
      </rPr>
      <t xml:space="preserve">  В рамках реализации данной программы осуществлялось строительство объекта "Улица Киртбая от  ул. 1 "З" до ул. 3 "З"  в соответствии с   муниципальным контраком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2018 год приняты и оплачены работы на сумму 242 396,8 тыс.руб. Общая готовность  по объекту  - 81,1%, по дороге - 69,0 %. 
Неисполнение средств в размере 66 976,6 тыс.руб. 2018 года обусловлено неблагоприятными погодными условиями, в результате которых часть запланированных видов работ осталось невыполненной. Производство работ перенесено на 2019 год без срыва срока окончания работ, предусмотренного контрактом.  </t>
    </r>
    <r>
      <rPr>
        <sz val="16"/>
        <color rgb="FFFF0000"/>
        <rFont val="Times New Roman"/>
        <family val="2"/>
        <charset val="204"/>
      </rPr>
      <t xml:space="preserve"> 
</t>
    </r>
  </si>
  <si>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осуществлялась деятельность  в сфере обращения с твердыми коммунальными отходами. Произведены расходы по выплате заработной платы, а также по поставке бумаги и конвертов. 
</t>
    </r>
  </si>
  <si>
    <r>
      <rPr>
        <u/>
        <sz val="16"/>
        <rFont val="Times New Roman"/>
        <family val="1"/>
        <charset val="204"/>
      </rPr>
      <t>АГ:</t>
    </r>
    <r>
      <rPr>
        <sz val="16"/>
        <rFont val="Times New Roman"/>
        <family val="1"/>
        <charset val="204"/>
      </rPr>
      <t xml:space="preserve"> 1. 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размере 14,37 тыс.руб., так как фактические расходы на услуги связи, транспортные услуги, услуги охраны объектов сложились ниже запланированных;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по услугам почтовой связи, поставке бумаги и услугам СМИ по печати. В процессе исполнения расходов сложилась экономия в размере 398,98 тыс. руб., так как фактические расходы по печати списков присяжных заседателей осуществлены  на основании актов выполненных работ и сложились ниже запланированных.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заключены соглашения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Осуществлялись мероприятия по техническому обслуживанию и модернизации АПК "Безопасный город", приобретению расходных материалов и запасных частей для копировально-множительной техники и конвертального оборудования АПК "Безопасный город",  по личному страхованию жизни и здоровья народных дружинников, рассылке постановлений, приобретению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t>
    </r>
    <r>
      <rPr>
        <sz val="16"/>
        <color rgb="FFFF0000"/>
        <rFont val="Times New Roman"/>
        <family val="1"/>
        <charset val="204"/>
      </rPr>
      <t xml:space="preserve"> </t>
    </r>
    <r>
      <rPr>
        <sz val="16"/>
        <rFont val="Times New Roman"/>
        <family val="1"/>
        <charset val="204"/>
      </rPr>
      <t xml:space="preserve"> В процессе исполнения расходов сложилась экономия в  размере 527,45 тыс. руб. по результатам проведенных аукционов , в том числе : 335,60 тыс. руб. за счет бюджета ХМАО-Югры, 191,85 тыс. руб. за счет средств местного бюджета. </t>
    </r>
    <r>
      <rPr>
        <sz val="16"/>
        <color rgb="FFFF0000"/>
        <rFont val="Times New Roman"/>
        <family val="2"/>
        <charset val="204"/>
      </rPr>
      <t xml:space="preserve">
</t>
    </r>
    <r>
      <rPr>
        <u/>
        <sz val="16"/>
        <color theme="1"/>
        <rFont val="Times New Roman"/>
        <family val="1"/>
        <charset val="204"/>
      </rPr>
      <t>АГ(ДК):</t>
    </r>
    <r>
      <rPr>
        <sz val="16"/>
        <color theme="1"/>
        <rFont val="Times New Roman"/>
        <family val="1"/>
        <charset val="204"/>
      </rPr>
      <t xml:space="preserve"> В рамках государственной программы заключено соглашение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t>
    </r>
  </si>
  <si>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в части средств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261,49 тыс.руб.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128,98 тыс.руб. наличием листов временной нетрудоспособности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9 999,97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по средствам на дополнительное финансовое обеспечение мероприятий по организации питания обучающихся;
3 501,82 тыс.руб.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по средствам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t>
    </r>
    <r>
      <rPr>
        <sz val="16"/>
        <color theme="1"/>
        <rFont val="Times New Roman"/>
        <family val="1"/>
        <charset val="204"/>
      </rPr>
      <t xml:space="preserve">дошкольного образования;
2 244,37 тыс.руб. по итогам электронного аукциона за счет субвенции на организацию и обеспечение отдыха и оздоровления детей, в том числе в этнической среде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415,65 -  уменьшением количества дето-дней питания  в лагерях  в части средств субсидии из бюджета автономного округа, местного бюджета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t>
    </r>
    <r>
      <rPr>
        <u/>
        <sz val="16"/>
        <color theme="1"/>
        <rFont val="Times New Roman"/>
        <family val="1"/>
        <charset val="204"/>
      </rPr>
      <t xml:space="preserve">ДАиГ: </t>
    </r>
    <r>
      <rPr>
        <sz val="16"/>
        <color theme="1"/>
        <rFont val="Times New Roman"/>
        <family val="1"/>
        <charset val="204"/>
      </rPr>
      <t xml:space="preserve">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t>
    </r>
    <r>
      <rPr>
        <sz val="16"/>
        <rFont val="Times New Roman"/>
        <family val="1"/>
        <charset val="204"/>
      </rPr>
      <t xml:space="preserve">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для обеспечения доли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уменьшением количества дето-дней питания  в лагерях по средсвам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</si>
  <si>
    <r>
      <t xml:space="preserve">КУИ: В рамках реализации программы предоставлены:
- субсидия на повышение эффективности использования и развитие ресурсного потенциала рыбохозяйственного комплекса в размере 6 862,5 тыс. руб.
- субсидия на поддержку животноводства, переработку и реализацию продукции животноводства на содержание маточного поголовья в размере 27 тыс.руб.
- субсидии на поддержку малых форм хозяйствования в размере 499,3 тыс.руб.
Экономия в сумме 0,1 тыс.руб. сложилась в связи с заявительным характером субсидирования.
</t>
    </r>
    <r>
      <rPr>
        <u/>
        <sz val="16"/>
        <rFont val="Times New Roman"/>
        <family val="1"/>
        <charset val="204"/>
      </rPr>
      <t>ДГХ:</t>
    </r>
    <r>
      <rPr>
        <sz val="16"/>
        <rFont val="Times New Roman"/>
        <family val="1"/>
        <charset val="204"/>
      </rPr>
      <t xml:space="preserve"> Отловлено и утилизировано 275 голов безнадзорных животных на сумму 998,33 тыс.руб. Экономия в сумме 5,6 тыс. руб. обусловлена уменьшением расходов на содержание, эвтаназию и утилизацию мертвых животных в связи с передачей животных в частные руки и питомники.
</t>
    </r>
    <r>
      <rPr>
        <u/>
        <sz val="16"/>
        <rFont val="Times New Roman"/>
        <family val="1"/>
        <charset val="204"/>
      </rPr>
      <t>АГ</t>
    </r>
    <r>
      <rPr>
        <sz val="16"/>
        <rFont val="Times New Roman"/>
        <family val="1"/>
        <charset val="204"/>
      </rPr>
      <t>: Прозведены расходы на оплату труда и начисления на выплаты по оплате труда в размере 68,6 тыс.руб.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Экономия в сумме 8,28 тыс.руб. обусловлена оплатой расходов в соответствии с фактическим объемом заработной платы и начислений.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</si>
</sst>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0"/>
    <numFmt numFmtId="166" formatCode="&quot;$&quot;#,##0_);\(&quot;$&quot;#,##0\)"/>
    <numFmt numFmtId="167" formatCode="&quot;р.&quot;#,##0_);\(&quot;р.&quot;#,##0\)"/>
  </numFmts>
  <fonts count="52"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0"/>
      <color theme="1"/>
      <name val="Times New Roman"/>
      <family val="2"/>
      <charset val="204"/>
    </font>
    <font>
      <sz val="20"/>
      <name val="Times New Roman"/>
      <family val="2"/>
      <charset val="204"/>
    </font>
    <font>
      <sz val="18"/>
      <name val="Times New Roman"/>
      <family val="2"/>
      <charset val="204"/>
    </font>
    <font>
      <u/>
      <sz val="20"/>
      <name val="Times New Roman"/>
      <family val="1"/>
      <charset val="204"/>
    </font>
    <font>
      <u/>
      <sz val="18"/>
      <color theme="1"/>
      <name val="Times New Roman"/>
      <family val="2"/>
      <charset val="204"/>
    </font>
    <font>
      <i/>
      <sz val="20"/>
      <name val="Times New Roman"/>
      <family val="2"/>
      <charset val="204"/>
    </font>
    <font>
      <b/>
      <sz val="20"/>
      <color rgb="FFFF0000"/>
      <name val="Times New Roman"/>
      <family val="2"/>
      <charset val="204"/>
    </font>
    <font>
      <sz val="20"/>
      <color rgb="FFFF0000"/>
      <name val="Times New Roman"/>
      <family val="2"/>
      <charset val="204"/>
    </font>
    <font>
      <i/>
      <sz val="16"/>
      <name val="Times New Roman"/>
      <family val="2"/>
      <charset val="204"/>
    </font>
    <font>
      <sz val="24"/>
      <color rgb="FFFF0000"/>
      <name val="Times New Roman"/>
      <family val="2"/>
      <charset val="204"/>
    </font>
    <font>
      <b/>
      <i/>
      <sz val="20"/>
      <color rgb="FFFF0000"/>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sz val="24"/>
      <name val="Times New Roman"/>
      <family val="2"/>
      <charset val="204"/>
    </font>
    <font>
      <b/>
      <sz val="16"/>
      <color rgb="FFFF0000"/>
      <name val="Times New Roman"/>
      <family val="2"/>
      <charset val="204"/>
    </font>
    <font>
      <b/>
      <i/>
      <sz val="16"/>
      <color rgb="FFFF0000"/>
      <name val="Times New Roman"/>
      <family val="2"/>
      <charset val="204"/>
    </font>
    <font>
      <i/>
      <sz val="18"/>
      <color rgb="FFFF0000"/>
      <name val="Times New Roman"/>
      <family val="2"/>
      <charset val="204"/>
    </font>
    <font>
      <sz val="18"/>
      <color rgb="FFFF0000"/>
      <name val="Times New Roman"/>
      <family val="2"/>
      <charset val="204"/>
    </font>
    <font>
      <b/>
      <i/>
      <sz val="18"/>
      <color rgb="FFFF0000"/>
      <name val="Times New Roman"/>
      <family val="2"/>
      <charset val="204"/>
    </font>
    <font>
      <i/>
      <sz val="16"/>
      <color rgb="FFFF0000"/>
      <name val="Times New Roman"/>
      <family val="2"/>
      <charset val="204"/>
    </font>
    <font>
      <b/>
      <sz val="18"/>
      <color rgb="FFFF0000"/>
      <name val="Times New Roman"/>
      <family val="2"/>
      <charset val="204"/>
    </font>
    <font>
      <sz val="16"/>
      <name val="Times New Roman"/>
      <family val="2"/>
      <charset val="204"/>
    </font>
    <font>
      <b/>
      <sz val="20"/>
      <name val="Times New Roman"/>
      <family val="2"/>
      <charset val="204"/>
    </font>
    <font>
      <b/>
      <sz val="16"/>
      <name val="Times New Roman"/>
      <family val="2"/>
      <charset val="204"/>
    </font>
    <font>
      <b/>
      <i/>
      <sz val="20"/>
      <name val="Times New Roman"/>
      <family val="2"/>
      <charset val="204"/>
    </font>
    <font>
      <b/>
      <sz val="20"/>
      <color theme="1"/>
      <name val="Times New Roman"/>
      <family val="2"/>
      <charset val="204"/>
    </font>
    <font>
      <b/>
      <sz val="16"/>
      <color theme="1"/>
      <name val="Times New Roman"/>
      <family val="2"/>
      <charset val="204"/>
    </font>
    <font>
      <sz val="16"/>
      <color theme="1"/>
      <name val="Times New Roman"/>
      <family val="2"/>
      <charset val="204"/>
    </font>
    <font>
      <i/>
      <sz val="18"/>
      <name val="Times New Roman"/>
      <family val="2"/>
      <charset val="204"/>
    </font>
    <font>
      <b/>
      <i/>
      <sz val="18"/>
      <name val="Times New Roman"/>
      <family val="2"/>
      <charset val="204"/>
    </font>
    <font>
      <b/>
      <i/>
      <sz val="16"/>
      <name val="Times New Roman"/>
      <family val="2"/>
      <charset val="204"/>
    </font>
    <font>
      <i/>
      <sz val="20"/>
      <color theme="1"/>
      <name val="Times New Roman"/>
      <family val="2"/>
      <charset val="204"/>
    </font>
    <font>
      <sz val="16"/>
      <name val="Times New Roman"/>
      <family val="1"/>
      <charset val="204"/>
    </font>
    <font>
      <u/>
      <sz val="16"/>
      <name val="Times New Roman"/>
      <family val="1"/>
      <charset val="204"/>
    </font>
    <font>
      <sz val="16"/>
      <color theme="1"/>
      <name val="Times New Roman"/>
      <family val="1"/>
      <charset val="204"/>
    </font>
    <font>
      <u/>
      <sz val="16"/>
      <name val="Times New Roman"/>
      <family val="2"/>
      <charset val="204"/>
    </font>
    <font>
      <sz val="16"/>
      <color rgb="FFFF0000"/>
      <name val="Times New Roman"/>
      <family val="1"/>
      <charset val="204"/>
    </font>
    <font>
      <u/>
      <sz val="16"/>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7">
    <xf numFmtId="0" fontId="0" fillId="0" borderId="0" xfId="0"/>
    <xf numFmtId="0" fontId="13" fillId="0" borderId="0" xfId="0" applyFont="1" applyFill="1" applyBorder="1" applyAlignment="1">
      <alignment horizontal="center" wrapText="1"/>
    </xf>
    <xf numFmtId="0" fontId="13" fillId="0" borderId="0" xfId="0" applyFont="1" applyFill="1" applyBorder="1" applyAlignment="1">
      <alignment wrapText="1"/>
    </xf>
    <xf numFmtId="4" fontId="13" fillId="0" borderId="0" xfId="0" applyNumberFormat="1" applyFont="1" applyFill="1" applyBorder="1" applyAlignment="1">
      <alignment wrapText="1"/>
    </xf>
    <xf numFmtId="2" fontId="13" fillId="0" borderId="0" xfId="0" applyNumberFormat="1" applyFont="1" applyFill="1" applyBorder="1" applyAlignment="1">
      <alignment wrapText="1"/>
    </xf>
    <xf numFmtId="9" fontId="13" fillId="0" borderId="0" xfId="0" applyNumberFormat="1" applyFont="1" applyFill="1" applyBorder="1" applyAlignment="1">
      <alignment wrapText="1"/>
    </xf>
    <xf numFmtId="0" fontId="13" fillId="0" borderId="0" xfId="0" applyFont="1" applyFill="1" applyAlignment="1">
      <alignment wrapText="1"/>
    </xf>
    <xf numFmtId="0" fontId="13" fillId="0" borderId="0" xfId="0" applyFont="1" applyFill="1" applyAlignment="1">
      <alignment horizontal="center" wrapText="1"/>
    </xf>
    <xf numFmtId="4" fontId="13" fillId="0" borderId="0" xfId="0" applyNumberFormat="1" applyFont="1" applyFill="1" applyAlignment="1">
      <alignment wrapText="1"/>
    </xf>
    <xf numFmtId="2" fontId="13" fillId="0" borderId="0" xfId="0" applyNumberFormat="1" applyFont="1" applyFill="1" applyAlignment="1">
      <alignment wrapText="1"/>
    </xf>
    <xf numFmtId="9" fontId="13" fillId="0" borderId="0" xfId="0" applyNumberFormat="1" applyFont="1" applyFill="1" applyAlignment="1">
      <alignment wrapText="1"/>
    </xf>
    <xf numFmtId="0" fontId="13" fillId="0" borderId="0" xfId="0" applyFont="1" applyFill="1" applyAlignment="1">
      <alignment horizontal="left" vertical="top" wrapText="1"/>
    </xf>
    <xf numFmtId="0" fontId="13" fillId="0" borderId="0" xfId="0" applyFont="1" applyFill="1" applyAlignment="1">
      <alignment horizontal="justify" wrapText="1"/>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0" fontId="13" fillId="0" borderId="0" xfId="0" applyFont="1" applyFill="1" applyBorder="1" applyAlignment="1">
      <alignment horizontal="justify" wrapText="1"/>
    </xf>
    <xf numFmtId="0" fontId="13" fillId="0" borderId="0" xfId="0" applyFont="1" applyFill="1" applyAlignment="1">
      <alignment horizontal="left" vertical="center" wrapText="1"/>
    </xf>
    <xf numFmtId="0" fontId="13" fillId="0" borderId="0" xfId="0" applyFont="1" applyFill="1" applyBorder="1" applyAlignment="1">
      <alignment horizontal="left" vertical="center" wrapText="1"/>
    </xf>
    <xf numFmtId="4" fontId="20" fillId="0" borderId="1" xfId="0" applyNumberFormat="1" applyFont="1" applyFill="1" applyBorder="1" applyAlignment="1" applyProtection="1">
      <alignment horizontal="center" vertical="center" wrapText="1"/>
      <protection locked="0"/>
    </xf>
    <xf numFmtId="4" fontId="20" fillId="2" borderId="1" xfId="0" applyNumberFormat="1" applyFont="1" applyFill="1" applyBorder="1" applyAlignment="1" applyProtection="1">
      <alignment horizontal="center" vertical="center" wrapText="1"/>
      <protection locked="0"/>
    </xf>
    <xf numFmtId="4" fontId="13" fillId="2" borderId="0" xfId="0" applyNumberFormat="1" applyFont="1" applyFill="1" applyBorder="1" applyAlignment="1">
      <alignment wrapText="1"/>
    </xf>
    <xf numFmtId="4" fontId="12" fillId="2" borderId="1" xfId="0" applyNumberFormat="1" applyFont="1" applyFill="1" applyBorder="1" applyAlignment="1" applyProtection="1">
      <alignment horizontal="center" vertical="top" wrapText="1"/>
      <protection locked="0"/>
    </xf>
    <xf numFmtId="4" fontId="13" fillId="2" borderId="0" xfId="0" applyNumberFormat="1" applyFont="1" applyFill="1" applyAlignment="1">
      <alignment wrapText="1"/>
    </xf>
    <xf numFmtId="0" fontId="22" fillId="0" borderId="0" xfId="0" applyFont="1" applyFill="1" applyAlignment="1">
      <alignment horizontal="justify" wrapText="1"/>
    </xf>
    <xf numFmtId="0" fontId="20" fillId="0" borderId="0" xfId="0" applyFont="1" applyFill="1" applyAlignment="1">
      <alignment horizontal="justify" wrapText="1"/>
    </xf>
    <xf numFmtId="4" fontId="14" fillId="0" borderId="0" xfId="0" applyNumberFormat="1" applyFont="1" applyFill="1" applyBorder="1" applyAlignment="1" applyProtection="1">
      <alignment horizontal="right" wrapText="1"/>
      <protection locked="0"/>
    </xf>
    <xf numFmtId="0" fontId="18"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3" fontId="18" fillId="0" borderId="1" xfId="0" applyNumberFormat="1" applyFont="1" applyFill="1" applyBorder="1" applyAlignment="1" applyProtection="1">
      <alignment horizontal="center" vertical="center" wrapText="1"/>
      <protection locked="0"/>
    </xf>
    <xf numFmtId="1" fontId="18" fillId="0" borderId="1" xfId="0" applyNumberFormat="1" applyFont="1" applyFill="1" applyBorder="1" applyAlignment="1" applyProtection="1">
      <alignment horizontal="center" vertical="center" wrapText="1"/>
      <protection locked="0"/>
    </xf>
    <xf numFmtId="3" fontId="18" fillId="2" borderId="1" xfId="0" applyNumberFormat="1" applyFont="1" applyFill="1" applyBorder="1" applyAlignment="1" applyProtection="1">
      <alignment horizontal="center" vertical="center" wrapText="1"/>
      <protection locked="0"/>
    </xf>
    <xf numFmtId="0" fontId="18" fillId="0" borderId="0" xfId="0" applyFont="1" applyFill="1" applyAlignment="1">
      <alignment horizontal="left" vertical="center" wrapText="1"/>
    </xf>
    <xf numFmtId="0" fontId="18" fillId="0" borderId="0" xfId="0" applyFont="1" applyFill="1" applyAlignment="1">
      <alignment horizontal="left" vertical="top" wrapText="1"/>
    </xf>
    <xf numFmtId="4" fontId="19" fillId="0" borderId="0" xfId="0" applyNumberFormat="1" applyFont="1" applyFill="1" applyAlignment="1">
      <alignment horizontal="left" vertical="center" wrapText="1"/>
    </xf>
    <xf numFmtId="4" fontId="19" fillId="0" borderId="0" xfId="0" applyNumberFormat="1" applyFont="1" applyFill="1" applyAlignment="1">
      <alignment horizontal="left" vertical="top" wrapText="1"/>
    </xf>
    <xf numFmtId="0" fontId="19" fillId="0" borderId="0" xfId="0" applyFont="1" applyFill="1" applyAlignment="1">
      <alignment horizontal="left" vertical="top" wrapText="1"/>
    </xf>
    <xf numFmtId="0" fontId="20" fillId="0" borderId="0" xfId="0" applyFont="1" applyFill="1" applyAlignment="1">
      <alignment horizontal="left" vertical="top" wrapText="1"/>
    </xf>
    <xf numFmtId="0" fontId="20" fillId="0" borderId="0" xfId="0" applyFont="1" applyFill="1" applyAlignment="1">
      <alignment wrapText="1"/>
    </xf>
    <xf numFmtId="4" fontId="19" fillId="2" borderId="0" xfId="0" applyNumberFormat="1" applyFont="1" applyFill="1" applyAlignment="1">
      <alignment horizontal="left" vertical="center" wrapText="1"/>
    </xf>
    <xf numFmtId="0" fontId="20" fillId="2" borderId="0" xfId="0" applyFont="1" applyFill="1" applyAlignment="1">
      <alignment wrapText="1"/>
    </xf>
    <xf numFmtId="0" fontId="19" fillId="0" borderId="0" xfId="0" applyFont="1" applyFill="1" applyAlignment="1">
      <alignment horizontal="left" vertical="center" wrapText="1"/>
    </xf>
    <xf numFmtId="4" fontId="20" fillId="0" borderId="0" xfId="0" applyNumberFormat="1" applyFont="1" applyFill="1" applyAlignment="1">
      <alignment horizontal="left" vertical="center" wrapText="1"/>
    </xf>
    <xf numFmtId="4" fontId="20" fillId="0" borderId="0" xfId="0" applyNumberFormat="1" applyFont="1" applyFill="1" applyAlignment="1">
      <alignment horizontal="left" vertical="top" wrapText="1"/>
    </xf>
    <xf numFmtId="4" fontId="26" fillId="2" borderId="1" xfId="0" applyNumberFormat="1" applyFont="1" applyFill="1" applyBorder="1" applyAlignment="1" applyProtection="1">
      <alignment horizontal="center" vertical="center" wrapText="1"/>
      <protection locked="0"/>
    </xf>
    <xf numFmtId="0" fontId="26" fillId="0" borderId="0" xfId="0" applyFont="1" applyFill="1" applyAlignment="1">
      <alignment horizontal="left" vertical="center" wrapText="1"/>
    </xf>
    <xf numFmtId="0" fontId="23" fillId="0" borderId="0" xfId="0" applyFont="1" applyFill="1" applyAlignment="1">
      <alignment horizontal="left" vertical="center" wrapText="1"/>
    </xf>
    <xf numFmtId="0" fontId="20" fillId="2" borderId="0" xfId="0" applyFont="1" applyFill="1" applyAlignment="1">
      <alignment horizontal="left" vertical="top" wrapText="1"/>
    </xf>
    <xf numFmtId="0" fontId="26" fillId="3" borderId="0" xfId="0" applyFont="1" applyFill="1" applyAlignment="1">
      <alignment horizontal="left" vertical="center" wrapText="1"/>
    </xf>
    <xf numFmtId="4" fontId="19" fillId="0" borderId="0" xfId="0" applyNumberFormat="1" applyFont="1" applyFill="1" applyAlignment="1">
      <alignment horizontal="left" wrapText="1"/>
    </xf>
    <xf numFmtId="0" fontId="20" fillId="0" borderId="0" xfId="0" applyFont="1" applyFill="1" applyAlignment="1">
      <alignment horizontal="left" wrapText="1"/>
    </xf>
    <xf numFmtId="0" fontId="14" fillId="0" borderId="0" xfId="0" applyFont="1" applyFill="1" applyBorder="1" applyAlignment="1" applyProtection="1">
      <alignment horizontal="center" vertical="center" wrapText="1"/>
      <protection locked="0"/>
    </xf>
    <xf numFmtId="4" fontId="14" fillId="0" borderId="0" xfId="0" applyNumberFormat="1" applyFont="1" applyFill="1" applyBorder="1" applyAlignment="1" applyProtection="1">
      <alignment horizontal="justify" vertical="center" wrapText="1"/>
      <protection locked="0"/>
    </xf>
    <xf numFmtId="9" fontId="14" fillId="0" borderId="0" xfId="0" applyNumberFormat="1" applyFont="1" applyFill="1" applyBorder="1" applyAlignment="1" applyProtection="1">
      <alignment horizontal="right" vertical="center" wrapText="1"/>
      <protection locked="0"/>
    </xf>
    <xf numFmtId="1" fontId="14" fillId="0" borderId="0" xfId="0" applyNumberFormat="1" applyFont="1" applyFill="1" applyBorder="1" applyAlignment="1" applyProtection="1">
      <alignment horizontal="right" vertical="center" wrapText="1"/>
      <protection locked="0"/>
    </xf>
    <xf numFmtId="10" fontId="20" fillId="0" borderId="1" xfId="0" applyNumberFormat="1" applyFont="1" applyFill="1" applyBorder="1" applyAlignment="1" applyProtection="1">
      <alignment horizontal="center" vertical="center" wrapText="1"/>
      <protection locked="0"/>
    </xf>
    <xf numFmtId="10" fontId="20" fillId="2" borderId="1" xfId="0" applyNumberFormat="1" applyFont="1" applyFill="1" applyBorder="1" applyAlignment="1" applyProtection="1">
      <alignment horizontal="center" vertical="center" wrapText="1"/>
      <protection locked="0"/>
    </xf>
    <xf numFmtId="4" fontId="14" fillId="0" borderId="0" xfId="0" applyNumberFormat="1" applyFont="1" applyFill="1" applyBorder="1" applyAlignment="1" applyProtection="1">
      <alignment horizontal="center" vertical="center" wrapText="1"/>
      <protection locked="0"/>
    </xf>
    <xf numFmtId="4" fontId="14" fillId="2" borderId="0" xfId="0" applyNumberFormat="1" applyFont="1" applyFill="1" applyBorder="1" applyAlignment="1" applyProtection="1">
      <alignment horizontal="center" vertical="center" wrapText="1"/>
      <protection locked="0"/>
    </xf>
    <xf numFmtId="10" fontId="19" fillId="2"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justify" vertical="top" wrapText="1"/>
      <protection locked="0"/>
    </xf>
    <xf numFmtId="4" fontId="18" fillId="0" borderId="0" xfId="0" applyNumberFormat="1" applyFont="1" applyFill="1" applyAlignment="1">
      <alignment horizontal="left" vertical="center" wrapText="1"/>
    </xf>
    <xf numFmtId="9" fontId="20" fillId="2" borderId="1" xfId="0" applyNumberFormat="1" applyFont="1" applyFill="1" applyBorder="1" applyAlignment="1" applyProtection="1">
      <alignment horizontal="center" vertical="center" wrapText="1"/>
      <protection locked="0"/>
    </xf>
    <xf numFmtId="4" fontId="19" fillId="0" borderId="1" xfId="0" applyNumberFormat="1" applyFont="1" applyFill="1" applyBorder="1" applyAlignment="1" applyProtection="1">
      <alignment horizontal="center" vertical="center" wrapText="1"/>
      <protection locked="0"/>
    </xf>
    <xf numFmtId="10" fontId="19" fillId="0" borderId="1" xfId="0" applyNumberFormat="1" applyFont="1" applyFill="1" applyBorder="1" applyAlignment="1" applyProtection="1">
      <alignment horizontal="center" vertical="center" wrapText="1"/>
      <protection locked="0"/>
    </xf>
    <xf numFmtId="4" fontId="26" fillId="0" borderId="0" xfId="0" applyNumberFormat="1" applyFont="1" applyFill="1" applyAlignment="1">
      <alignment horizontal="left" vertical="center" wrapText="1"/>
    </xf>
    <xf numFmtId="4" fontId="19" fillId="2" borderId="1" xfId="0" applyNumberFormat="1" applyFont="1" applyFill="1" applyBorder="1" applyAlignment="1" applyProtection="1">
      <alignment horizontal="center" vertical="center" wrapText="1"/>
      <protection locked="0"/>
    </xf>
    <xf numFmtId="0" fontId="19" fillId="0" borderId="3" xfId="0" applyFont="1" applyFill="1" applyBorder="1" applyAlignment="1" applyProtection="1">
      <alignment horizontal="justify" vertical="top" wrapText="1"/>
      <protection locked="0"/>
    </xf>
    <xf numFmtId="4" fontId="19" fillId="2" borderId="0" xfId="0" applyNumberFormat="1" applyFont="1" applyFill="1" applyAlignment="1">
      <alignment horizontal="left" vertical="top" wrapText="1"/>
    </xf>
    <xf numFmtId="0" fontId="19" fillId="0" borderId="1" xfId="0" applyFont="1" applyFill="1" applyBorder="1" applyAlignment="1" applyProtection="1">
      <alignment horizontal="justify" vertical="top" wrapText="1"/>
      <protection locked="0"/>
    </xf>
    <xf numFmtId="0" fontId="30" fillId="0" borderId="0" xfId="0" applyFont="1" applyFill="1" applyAlignment="1">
      <alignment horizontal="left" vertical="center" wrapText="1"/>
    </xf>
    <xf numFmtId="0" fontId="31" fillId="0" borderId="0" xfId="0" applyFont="1" applyFill="1" applyAlignment="1">
      <alignment horizontal="left" vertical="top" wrapText="1"/>
    </xf>
    <xf numFmtId="4" fontId="32" fillId="2" borderId="0" xfId="0" applyNumberFormat="1" applyFont="1" applyFill="1" applyAlignment="1">
      <alignment horizontal="left" vertical="center" wrapText="1"/>
    </xf>
    <xf numFmtId="0" fontId="30" fillId="2" borderId="0" xfId="0" applyFont="1" applyFill="1" applyAlignment="1">
      <alignment horizontal="left" vertical="center" wrapText="1"/>
    </xf>
    <xf numFmtId="0" fontId="31" fillId="2" borderId="0" xfId="0" applyFont="1" applyFill="1" applyAlignment="1">
      <alignment horizontal="left" vertical="top" wrapText="1"/>
    </xf>
    <xf numFmtId="49" fontId="26" fillId="2" borderId="1" xfId="0" applyNumberFormat="1" applyFont="1" applyFill="1" applyBorder="1" applyAlignment="1" applyProtection="1">
      <alignment horizontal="justify" vertical="top" wrapText="1"/>
      <protection locked="0"/>
    </xf>
    <xf numFmtId="49" fontId="33" fillId="2" borderId="1" xfId="0" applyNumberFormat="1" applyFont="1" applyFill="1" applyBorder="1" applyAlignment="1" applyProtection="1">
      <alignment horizontal="justify" vertical="top" wrapText="1"/>
      <protection locked="0"/>
    </xf>
    <xf numFmtId="4" fontId="26" fillId="0" borderId="1" xfId="0" applyNumberFormat="1" applyFont="1" applyFill="1" applyBorder="1" applyAlignment="1" applyProtection="1">
      <alignment horizontal="center" vertical="center" wrapText="1"/>
      <protection locked="0"/>
    </xf>
    <xf numFmtId="10" fontId="26" fillId="0" borderId="1" xfId="0" applyNumberFormat="1" applyFont="1" applyFill="1" applyBorder="1" applyAlignment="1" applyProtection="1">
      <alignment horizontal="center" vertical="center" wrapText="1"/>
      <protection locked="0"/>
    </xf>
    <xf numFmtId="0" fontId="32" fillId="2" borderId="0" xfId="0" applyFont="1" applyFill="1" applyAlignment="1">
      <alignment horizontal="left" vertical="center" wrapText="1"/>
    </xf>
    <xf numFmtId="0" fontId="30" fillId="3" borderId="0" xfId="0" applyFont="1" applyFill="1" applyAlignment="1">
      <alignment horizontal="left" vertical="center" wrapText="1"/>
    </xf>
    <xf numFmtId="0" fontId="34" fillId="3" borderId="0" xfId="0" applyFont="1" applyFill="1" applyAlignment="1">
      <alignment horizontal="left" vertical="center" wrapText="1"/>
    </xf>
    <xf numFmtId="0" fontId="35" fillId="0" borderId="1" xfId="0"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4" fontId="36" fillId="0" borderId="0" xfId="0" applyNumberFormat="1" applyFont="1" applyFill="1" applyAlignment="1">
      <alignment horizontal="left" vertical="center" wrapText="1"/>
    </xf>
    <xf numFmtId="4" fontId="36" fillId="0" borderId="0" xfId="0" applyNumberFormat="1" applyFont="1" applyFill="1" applyAlignment="1">
      <alignment horizontal="left" vertical="top" wrapText="1"/>
    </xf>
    <xf numFmtId="0" fontId="36" fillId="0" borderId="0" xfId="0" applyFont="1" applyFill="1" applyAlignment="1">
      <alignment horizontal="left" vertical="center" wrapText="1"/>
    </xf>
    <xf numFmtId="0" fontId="14" fillId="0" borderId="0" xfId="0" applyFont="1" applyFill="1" applyAlignment="1">
      <alignment wrapText="1"/>
    </xf>
    <xf numFmtId="0" fontId="38" fillId="0" borderId="0" xfId="0" applyFont="1" applyFill="1" applyAlignment="1">
      <alignment horizontal="left" vertical="top" wrapText="1"/>
    </xf>
    <xf numFmtId="0" fontId="36" fillId="2" borderId="1" xfId="0" applyFont="1" applyFill="1" applyBorder="1" applyAlignment="1" applyProtection="1">
      <alignment horizontal="justify" vertical="top" wrapText="1"/>
      <protection locked="0"/>
    </xf>
    <xf numFmtId="0" fontId="37" fillId="2" borderId="1" xfId="0" applyFont="1" applyFill="1" applyBorder="1" applyAlignment="1" applyProtection="1">
      <alignment horizontal="justify" vertical="top" wrapText="1"/>
      <protection locked="0"/>
    </xf>
    <xf numFmtId="4" fontId="36" fillId="2" borderId="0" xfId="0" applyNumberFormat="1" applyFont="1" applyFill="1" applyAlignment="1">
      <alignment horizontal="left" vertical="center" wrapText="1"/>
    </xf>
    <xf numFmtId="4" fontId="36" fillId="2" borderId="0" xfId="0" applyNumberFormat="1" applyFont="1" applyFill="1" applyAlignment="1">
      <alignment horizontal="left" vertical="top" wrapText="1"/>
    </xf>
    <xf numFmtId="0" fontId="18" fillId="2" borderId="0" xfId="0" applyFont="1" applyFill="1" applyAlignment="1">
      <alignment horizontal="left" vertical="top" wrapText="1"/>
    </xf>
    <xf numFmtId="0" fontId="36" fillId="2" borderId="1" xfId="0" quotePrefix="1" applyFont="1" applyFill="1" applyBorder="1" applyAlignment="1" applyProtection="1">
      <alignment horizontal="justify" vertical="top" wrapText="1"/>
      <protection locked="0"/>
    </xf>
    <xf numFmtId="0" fontId="35" fillId="2" borderId="1" xfId="0" applyFont="1" applyFill="1" applyBorder="1" applyAlignment="1" applyProtection="1">
      <alignment horizontal="justify" vertical="top" wrapText="1"/>
      <protection locked="0"/>
    </xf>
    <xf numFmtId="4" fontId="14" fillId="2" borderId="1" xfId="0" applyNumberFormat="1" applyFont="1" applyFill="1" applyBorder="1" applyAlignment="1" applyProtection="1">
      <alignment horizontal="center" vertical="center" wrapText="1"/>
      <protection locked="0"/>
    </xf>
    <xf numFmtId="0" fontId="14" fillId="2" borderId="0" xfId="0" applyFont="1" applyFill="1" applyAlignment="1">
      <alignment horizontal="left" vertical="top" wrapText="1"/>
    </xf>
    <xf numFmtId="10" fontId="14" fillId="0" borderId="1" xfId="0" applyNumberFormat="1" applyFont="1" applyFill="1" applyBorder="1" applyAlignment="1" applyProtection="1">
      <alignment horizontal="center" vertical="center" wrapText="1"/>
      <protection locked="0"/>
    </xf>
    <xf numFmtId="0" fontId="38" fillId="0" borderId="0" xfId="0" applyFont="1" applyFill="1" applyAlignment="1">
      <alignment horizontal="left" vertical="center" wrapText="1"/>
    </xf>
    <xf numFmtId="4" fontId="14" fillId="0" borderId="1" xfId="0" applyNumberFormat="1" applyFont="1" applyFill="1" applyBorder="1" applyAlignment="1" applyProtection="1">
      <alignment horizontal="center" vertical="center" wrapText="1"/>
      <protection locked="0"/>
    </xf>
    <xf numFmtId="0" fontId="40" fillId="0" borderId="1" xfId="0" applyFont="1" applyFill="1" applyBorder="1" applyAlignment="1" applyProtection="1">
      <alignment horizontal="justify" vertical="top" wrapText="1"/>
      <protection locked="0"/>
    </xf>
    <xf numFmtId="0" fontId="41" fillId="0" borderId="1" xfId="0" applyFont="1" applyFill="1" applyBorder="1" applyAlignment="1" applyProtection="1">
      <alignment horizontal="justify" vertical="top" wrapText="1"/>
      <protection locked="0"/>
    </xf>
    <xf numFmtId="0" fontId="39" fillId="0" borderId="1" xfId="0" applyFont="1" applyFill="1" applyBorder="1" applyAlignment="1" applyProtection="1">
      <alignment horizontal="justify" vertical="top" wrapText="1"/>
      <protection locked="0"/>
    </xf>
    <xf numFmtId="0" fontId="40" fillId="2" borderId="1" xfId="0" applyFont="1" applyFill="1" applyBorder="1" applyAlignment="1" applyProtection="1">
      <alignment horizontal="justify" vertical="top" wrapText="1"/>
      <protection locked="0"/>
    </xf>
    <xf numFmtId="0" fontId="41" fillId="2" borderId="1" xfId="0" applyFont="1" applyFill="1" applyBorder="1" applyAlignment="1" applyProtection="1">
      <alignment horizontal="justify" vertical="top" wrapText="1"/>
      <protection locked="0"/>
    </xf>
    <xf numFmtId="0" fontId="39" fillId="2" borderId="1" xfId="0" applyFont="1" applyFill="1" applyBorder="1" applyAlignment="1" applyProtection="1">
      <alignment horizontal="justify" vertical="top" wrapText="1"/>
      <protection locked="0"/>
    </xf>
    <xf numFmtId="49" fontId="18" fillId="0" borderId="1" xfId="0" applyNumberFormat="1" applyFont="1" applyFill="1" applyBorder="1" applyAlignment="1" applyProtection="1">
      <alignment horizontal="justify" vertical="top" wrapText="1"/>
      <protection locked="0"/>
    </xf>
    <xf numFmtId="0" fontId="21" fillId="0" borderId="1" xfId="0" applyFont="1" applyFill="1" applyBorder="1" applyAlignment="1" applyProtection="1">
      <alignment horizontal="justify" vertical="top" wrapText="1"/>
      <protection locked="0"/>
    </xf>
    <xf numFmtId="4" fontId="18" fillId="0" borderId="1" xfId="0" applyNumberFormat="1" applyFont="1" applyFill="1" applyBorder="1" applyAlignment="1" applyProtection="1">
      <alignment horizontal="center" vertical="center" wrapText="1"/>
      <protection locked="0"/>
    </xf>
    <xf numFmtId="10" fontId="18" fillId="0" borderId="1" xfId="0" applyNumberFormat="1" applyFont="1" applyFill="1" applyBorder="1" applyAlignment="1" applyProtection="1">
      <alignment horizontal="center" vertical="center" wrapText="1"/>
      <protection locked="0"/>
    </xf>
    <xf numFmtId="0" fontId="42" fillId="3" borderId="0" xfId="0" applyFont="1" applyFill="1" applyAlignment="1">
      <alignment horizontal="left" vertical="center" wrapText="1"/>
    </xf>
    <xf numFmtId="0" fontId="15" fillId="0" borderId="0" xfId="0" applyFont="1" applyFill="1" applyAlignment="1">
      <alignment horizontal="left" vertical="top" wrapText="1"/>
    </xf>
    <xf numFmtId="0" fontId="43" fillId="0" borderId="0" xfId="0" applyFont="1" applyFill="1" applyAlignment="1">
      <alignment horizontal="left" vertical="center" wrapText="1"/>
    </xf>
    <xf numFmtId="0" fontId="35" fillId="0" borderId="1" xfId="0" applyFont="1" applyFill="1" applyBorder="1" applyAlignment="1" applyProtection="1">
      <alignment horizontal="justify" vertical="top" wrapText="1"/>
      <protection locked="0"/>
    </xf>
    <xf numFmtId="0" fontId="36" fillId="0" borderId="4"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0" fontId="14" fillId="0" borderId="4"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0" fontId="36" fillId="0" borderId="1" xfId="0" quotePrefix="1"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0" fontId="36" fillId="0" borderId="4"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4" fontId="18" fillId="2" borderId="1" xfId="0" applyNumberFormat="1" applyFont="1" applyFill="1" applyBorder="1" applyAlignment="1" applyProtection="1">
      <alignment horizontal="center" vertical="center" wrapText="1"/>
      <protection locked="0"/>
    </xf>
    <xf numFmtId="0" fontId="42" fillId="2" borderId="1" xfId="0" applyFont="1" applyFill="1" applyBorder="1" applyAlignment="1" applyProtection="1">
      <alignment horizontal="justify" vertical="center" wrapText="1"/>
      <protection locked="0"/>
    </xf>
    <xf numFmtId="0" fontId="21" fillId="2" borderId="1" xfId="0" applyFont="1" applyFill="1" applyBorder="1" applyAlignment="1" applyProtection="1">
      <alignment horizontal="justify" vertical="center" wrapText="1"/>
      <protection locked="0"/>
    </xf>
    <xf numFmtId="49" fontId="42" fillId="2" borderId="1" xfId="0" applyNumberFormat="1" applyFont="1" applyFill="1" applyBorder="1" applyAlignment="1" applyProtection="1">
      <alignment horizontal="justify" vertical="center" wrapText="1"/>
      <protection locked="0"/>
    </xf>
    <xf numFmtId="49" fontId="21" fillId="2" borderId="1" xfId="0" applyNumberFormat="1" applyFont="1" applyFill="1" applyBorder="1" applyAlignment="1" applyProtection="1">
      <alignment horizontal="justify" vertical="top" wrapText="1"/>
      <protection locked="0"/>
    </xf>
    <xf numFmtId="49" fontId="21" fillId="2" borderId="1" xfId="0" applyNumberFormat="1" applyFont="1" applyFill="1" applyBorder="1" applyAlignment="1" applyProtection="1">
      <alignment horizontal="justify" vertical="center" wrapText="1"/>
      <protection locked="0"/>
    </xf>
    <xf numFmtId="0" fontId="21" fillId="2" borderId="1" xfId="0" applyFont="1" applyFill="1" applyBorder="1" applyAlignment="1" applyProtection="1">
      <alignment horizontal="justify" vertical="top" wrapText="1"/>
      <protection locked="0"/>
    </xf>
    <xf numFmtId="49" fontId="18" fillId="2" borderId="1" xfId="0" applyNumberFormat="1" applyFont="1" applyFill="1" applyBorder="1" applyAlignment="1" applyProtection="1">
      <alignment horizontal="justify" vertical="top" wrapText="1"/>
      <protection locked="0"/>
    </xf>
    <xf numFmtId="49" fontId="38" fillId="0" borderId="1" xfId="0" applyNumberFormat="1" applyFont="1" applyFill="1" applyBorder="1" applyAlignment="1" applyProtection="1">
      <alignment horizontal="justify" vertical="top" wrapText="1"/>
      <protection locked="0"/>
    </xf>
    <xf numFmtId="0" fontId="44" fillId="0" borderId="1" xfId="0" applyFont="1" applyFill="1" applyBorder="1" applyAlignment="1" applyProtection="1">
      <alignment horizontal="justify" vertical="top" wrapText="1"/>
      <protection locked="0"/>
    </xf>
    <xf numFmtId="49" fontId="36" fillId="0" borderId="1" xfId="0" applyNumberFormat="1" applyFont="1" applyFill="1" applyBorder="1" applyAlignment="1" applyProtection="1">
      <alignment horizontal="justify" vertical="top" wrapText="1"/>
      <protection locked="0"/>
    </xf>
    <xf numFmtId="49" fontId="44" fillId="2" borderId="1" xfId="0" applyNumberFormat="1" applyFont="1" applyFill="1" applyBorder="1" applyAlignment="1" applyProtection="1">
      <alignment horizontal="justify" vertical="top" wrapText="1"/>
      <protection locked="0"/>
    </xf>
    <xf numFmtId="0" fontId="44" fillId="2" borderId="1" xfId="0" applyFont="1" applyFill="1" applyBorder="1" applyAlignment="1" applyProtection="1">
      <alignment horizontal="justify" vertical="top" wrapText="1"/>
      <protection locked="0"/>
    </xf>
    <xf numFmtId="49" fontId="36" fillId="2" borderId="1" xfId="0" applyNumberFormat="1" applyFont="1" applyFill="1" applyBorder="1" applyAlignment="1" applyProtection="1">
      <alignment horizontal="justify" vertical="top" wrapText="1"/>
      <protection locked="0"/>
    </xf>
    <xf numFmtId="49" fontId="44" fillId="2" borderId="1" xfId="0" applyNumberFormat="1" applyFont="1" applyFill="1" applyBorder="1" applyAlignment="1" applyProtection="1">
      <alignment horizontal="justify" vertical="center" wrapText="1"/>
      <protection locked="0"/>
    </xf>
    <xf numFmtId="0" fontId="44" fillId="2" borderId="1" xfId="0" applyFont="1" applyFill="1" applyBorder="1" applyAlignment="1" applyProtection="1">
      <alignment horizontal="justify" vertical="center" wrapText="1"/>
      <protection locked="0"/>
    </xf>
    <xf numFmtId="0" fontId="39" fillId="0" borderId="1" xfId="0" applyFont="1" applyFill="1" applyBorder="1" applyAlignment="1" applyProtection="1">
      <alignment horizontal="justify" vertical="top" wrapText="1"/>
      <protection locked="0"/>
    </xf>
    <xf numFmtId="0" fontId="40" fillId="0" borderId="1" xfId="0" applyFont="1" applyFill="1" applyBorder="1" applyAlignment="1" applyProtection="1">
      <alignment horizontal="justify" vertical="top" wrapText="1"/>
      <protection locked="0"/>
    </xf>
    <xf numFmtId="0" fontId="36" fillId="0" borderId="0" xfId="0" applyFont="1" applyFill="1" applyAlignment="1">
      <alignment horizontal="left" vertical="top" wrapText="1"/>
    </xf>
    <xf numFmtId="0" fontId="14" fillId="0" borderId="0" xfId="0" applyFont="1" applyFill="1" applyAlignment="1">
      <alignment horizontal="left" vertical="top" wrapText="1"/>
    </xf>
    <xf numFmtId="0" fontId="33" fillId="2" borderId="1" xfId="0" applyFont="1" applyFill="1" applyBorder="1" applyAlignment="1">
      <alignment horizontal="justify" vertical="top" wrapText="1"/>
    </xf>
    <xf numFmtId="4" fontId="45" fillId="0" borderId="0" xfId="0" applyNumberFormat="1" applyFont="1" applyFill="1" applyAlignment="1">
      <alignment horizontal="left" vertical="center" wrapText="1"/>
    </xf>
    <xf numFmtId="4" fontId="39" fillId="0" borderId="0" xfId="0" applyNumberFormat="1" applyFont="1" applyFill="1" applyAlignment="1">
      <alignment horizontal="left" vertical="center" wrapText="1"/>
    </xf>
    <xf numFmtId="4" fontId="39" fillId="0" borderId="0" xfId="0" applyNumberFormat="1" applyFont="1" applyFill="1" applyAlignment="1">
      <alignment horizontal="left" vertical="top" wrapText="1"/>
    </xf>
    <xf numFmtId="9" fontId="29" fillId="2" borderId="1" xfId="0" applyNumberFormat="1" applyFont="1" applyFill="1" applyBorder="1" applyAlignment="1" applyProtection="1">
      <alignment horizontal="justify" vertical="top" wrapText="1"/>
      <protection locked="0"/>
    </xf>
    <xf numFmtId="4" fontId="36" fillId="0" borderId="1" xfId="0" applyNumberFormat="1" applyFont="1" applyFill="1" applyBorder="1" applyAlignment="1" applyProtection="1">
      <alignment horizontal="center" vertical="center" wrapText="1"/>
      <protection locked="0"/>
    </xf>
    <xf numFmtId="2" fontId="19" fillId="0" borderId="1" xfId="0" applyNumberFormat="1"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wrapText="1"/>
      <protection locked="0"/>
    </xf>
    <xf numFmtId="2" fontId="19" fillId="2" borderId="1" xfId="0" applyNumberFormat="1" applyFont="1" applyFill="1" applyBorder="1" applyAlignment="1" applyProtection="1">
      <alignment horizontal="center" vertical="center" wrapText="1"/>
      <protection locked="0"/>
    </xf>
    <xf numFmtId="9" fontId="19" fillId="2" borderId="1" xfId="0"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4" fontId="38" fillId="2" borderId="1" xfId="0" applyNumberFormat="1" applyFont="1" applyFill="1" applyBorder="1" applyAlignment="1" applyProtection="1">
      <alignment horizontal="center" vertical="center" wrapText="1"/>
      <protection locked="0"/>
    </xf>
    <xf numFmtId="4" fontId="38" fillId="0" borderId="1" xfId="0" applyNumberFormat="1" applyFont="1" applyFill="1" applyBorder="1" applyAlignment="1" applyProtection="1">
      <alignment horizontal="center" vertical="center" wrapText="1"/>
      <protection locked="0"/>
    </xf>
    <xf numFmtId="10" fontId="38" fillId="0" borderId="1" xfId="0" applyNumberFormat="1" applyFont="1" applyFill="1" applyBorder="1" applyAlignment="1" applyProtection="1">
      <alignment horizontal="center" vertical="center" wrapText="1"/>
      <protection locked="0"/>
    </xf>
    <xf numFmtId="4" fontId="36" fillId="2" borderId="1" xfId="0" applyNumberFormat="1" applyFont="1" applyFill="1" applyBorder="1" applyAlignment="1" applyProtection="1">
      <alignment horizontal="center" vertical="center" wrapText="1"/>
      <protection locked="0"/>
    </xf>
    <xf numFmtId="10" fontId="36" fillId="0" borderId="1" xfId="0" applyNumberFormat="1" applyFont="1" applyFill="1" applyBorder="1" applyAlignment="1" applyProtection="1">
      <alignment horizontal="center" vertical="center" wrapText="1"/>
      <protection locked="0"/>
    </xf>
    <xf numFmtId="10" fontId="36" fillId="2" borderId="1" xfId="0" applyNumberFormat="1" applyFont="1" applyFill="1" applyBorder="1" applyAlignment="1" applyProtection="1">
      <alignment horizontal="center" vertical="center" wrapText="1"/>
      <protection locked="0"/>
    </xf>
    <xf numFmtId="10" fontId="14" fillId="2" borderId="1" xfId="0" applyNumberFormat="1" applyFont="1" applyFill="1" applyBorder="1" applyAlignment="1" applyProtection="1">
      <alignment horizontal="center" vertical="center" wrapText="1"/>
      <protection locked="0"/>
    </xf>
    <xf numFmtId="0" fontId="35" fillId="2" borderId="1"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10" fontId="36" fillId="0" borderId="1" xfId="0" applyNumberFormat="1" applyFont="1" applyFill="1" applyBorder="1" applyAlignment="1" applyProtection="1">
      <alignment horizontal="center" vertical="center" wrapText="1"/>
      <protection locked="0"/>
    </xf>
    <xf numFmtId="4" fontId="36" fillId="2" borderId="1" xfId="0" applyNumberFormat="1" applyFont="1" applyFill="1" applyBorder="1" applyAlignment="1" applyProtection="1">
      <alignment horizontal="center" vertical="center" wrapText="1"/>
      <protection locked="0"/>
    </xf>
    <xf numFmtId="10" fontId="36"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lignment horizontal="left" vertical="top" wrapText="1"/>
    </xf>
    <xf numFmtId="4" fontId="36" fillId="2" borderId="1" xfId="0" applyNumberFormat="1" applyFont="1" applyFill="1" applyBorder="1" applyAlignment="1" applyProtection="1">
      <alignment horizontal="center" vertical="center" wrapText="1"/>
      <protection locked="0"/>
    </xf>
    <xf numFmtId="4" fontId="36" fillId="2" borderId="1" xfId="0" applyNumberFormat="1" applyFont="1" applyFill="1" applyBorder="1" applyAlignment="1" applyProtection="1">
      <alignment horizontal="center" vertical="center" wrapText="1"/>
      <protection locked="0"/>
    </xf>
    <xf numFmtId="4" fontId="36" fillId="0" borderId="1" xfId="0" applyNumberFormat="1" applyFont="1" applyFill="1" applyBorder="1" applyAlignment="1" applyProtection="1">
      <alignment horizontal="center" vertical="center" wrapText="1"/>
      <protection locked="0"/>
    </xf>
    <xf numFmtId="4" fontId="36" fillId="2" borderId="1" xfId="0" applyNumberFormat="1" applyFont="1" applyFill="1" applyBorder="1" applyAlignment="1" applyProtection="1">
      <alignment horizontal="center" vertical="center" wrapText="1"/>
      <protection locked="0"/>
    </xf>
    <xf numFmtId="4" fontId="36" fillId="0" borderId="1" xfId="0" applyNumberFormat="1" applyFont="1" applyFill="1" applyBorder="1" applyAlignment="1" applyProtection="1">
      <alignment horizontal="center" vertical="center" wrapText="1"/>
      <protection locked="0"/>
    </xf>
    <xf numFmtId="10" fontId="36" fillId="0" borderId="1" xfId="0" applyNumberFormat="1" applyFont="1" applyFill="1" applyBorder="1" applyAlignment="1" applyProtection="1">
      <alignment horizontal="center" vertical="center" wrapText="1"/>
      <protection locked="0"/>
    </xf>
    <xf numFmtId="4" fontId="36" fillId="2" borderId="1" xfId="0" applyNumberFormat="1" applyFont="1" applyFill="1" applyBorder="1" applyAlignment="1" applyProtection="1">
      <alignment horizontal="center" vertical="center" wrapText="1"/>
      <protection locked="0"/>
    </xf>
    <xf numFmtId="2" fontId="14" fillId="0" borderId="5" xfId="0" applyNumberFormat="1" applyFont="1" applyFill="1" applyBorder="1" applyAlignment="1" applyProtection="1">
      <alignment horizontal="center" vertical="center" wrapText="1"/>
      <protection locked="0"/>
    </xf>
    <xf numFmtId="9" fontId="14" fillId="0" borderId="5" xfId="0" applyNumberFormat="1" applyFont="1" applyFill="1" applyBorder="1" applyAlignment="1" applyProtection="1">
      <alignment horizontal="center" vertical="center" wrapText="1"/>
      <protection locked="0"/>
    </xf>
    <xf numFmtId="9" fontId="20" fillId="0" borderId="5" xfId="0" applyNumberFormat="1" applyFont="1" applyFill="1" applyBorder="1" applyAlignment="1" applyProtection="1">
      <alignment horizontal="center" vertical="center" wrapText="1"/>
      <protection locked="0"/>
    </xf>
    <xf numFmtId="0" fontId="35" fillId="0" borderId="4" xfId="0" applyFont="1" applyFill="1" applyBorder="1" applyAlignment="1" applyProtection="1">
      <alignment horizontal="justify" vertical="top" wrapText="1"/>
      <protection locked="0"/>
    </xf>
    <xf numFmtId="0" fontId="24" fillId="0" borderId="2"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4" fontId="36" fillId="2" borderId="1" xfId="0" applyNumberFormat="1" applyFont="1" applyFill="1" applyBorder="1" applyAlignment="1" applyProtection="1">
      <alignment horizontal="center" vertical="center" wrapText="1"/>
      <protection locked="0"/>
    </xf>
    <xf numFmtId="9" fontId="35" fillId="0" borderId="4" xfId="0" applyNumberFormat="1" applyFont="1" applyFill="1" applyBorder="1" applyAlignment="1" applyProtection="1">
      <alignment horizontal="justify" vertical="center" wrapText="1"/>
      <protection locked="0"/>
    </xf>
    <xf numFmtId="9" fontId="35" fillId="0" borderId="2" xfId="0" applyNumberFormat="1" applyFont="1" applyFill="1" applyBorder="1" applyAlignment="1" applyProtection="1">
      <alignment horizontal="justify" vertical="center" wrapText="1"/>
      <protection locked="0"/>
    </xf>
    <xf numFmtId="9" fontId="35" fillId="0" borderId="3" xfId="0" applyNumberFormat="1" applyFont="1" applyFill="1" applyBorder="1" applyAlignment="1" applyProtection="1">
      <alignment horizontal="justify" vertical="center" wrapText="1"/>
      <protection locked="0"/>
    </xf>
    <xf numFmtId="9" fontId="35" fillId="0" borderId="1" xfId="0" applyNumberFormat="1" applyFont="1" applyFill="1" applyBorder="1" applyAlignment="1" applyProtection="1">
      <alignment horizontal="justify" vertical="top" wrapText="1"/>
      <protection locked="0"/>
    </xf>
    <xf numFmtId="0" fontId="39" fillId="0" borderId="4" xfId="0" applyFont="1" applyFill="1" applyBorder="1" applyAlignment="1" applyProtection="1">
      <alignment horizontal="justify" vertical="top" wrapText="1"/>
      <protection locked="0"/>
    </xf>
    <xf numFmtId="0" fontId="39" fillId="0" borderId="2" xfId="0" applyFont="1" applyFill="1" applyBorder="1" applyAlignment="1" applyProtection="1">
      <alignment horizontal="justify" vertical="top" wrapText="1"/>
      <protection locked="0"/>
    </xf>
    <xf numFmtId="0" fontId="39" fillId="0" borderId="3" xfId="0" applyFont="1" applyFill="1" applyBorder="1" applyAlignment="1" applyProtection="1">
      <alignment horizontal="justify" vertical="top" wrapText="1"/>
      <protection locked="0"/>
    </xf>
    <xf numFmtId="4" fontId="36" fillId="2" borderId="1" xfId="0" applyNumberFormat="1" applyFont="1" applyFill="1" applyBorder="1" applyAlignment="1" applyProtection="1">
      <alignment horizontal="center" vertical="center" wrapText="1"/>
      <protection locked="0"/>
    </xf>
    <xf numFmtId="9" fontId="29" fillId="0" borderId="1" xfId="0" applyNumberFormat="1" applyFont="1" applyFill="1" applyBorder="1" applyAlignment="1" applyProtection="1">
      <alignment horizontal="justify" vertical="top" wrapText="1"/>
      <protection locked="0"/>
    </xf>
    <xf numFmtId="0" fontId="35" fillId="2" borderId="1"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0" fontId="35" fillId="0" borderId="4" xfId="0" applyFont="1" applyFill="1" applyBorder="1" applyAlignment="1" applyProtection="1">
      <alignment horizontal="justify" vertical="top" wrapText="1"/>
      <protection locked="0"/>
    </xf>
    <xf numFmtId="0" fontId="50" fillId="0" borderId="1"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47" fillId="0" borderId="1" xfId="0" applyFont="1" applyFill="1" applyBorder="1" applyAlignment="1" applyProtection="1">
      <alignment horizontal="justify" vertical="top" wrapText="1"/>
      <protection locked="0"/>
    </xf>
    <xf numFmtId="0" fontId="46" fillId="0" borderId="1" xfId="0" applyFont="1" applyFill="1" applyBorder="1" applyAlignment="1" applyProtection="1">
      <alignment horizontal="justify" vertical="top" wrapText="1"/>
      <protection locked="0"/>
    </xf>
    <xf numFmtId="4" fontId="28" fillId="0" borderId="1" xfId="0" applyNumberFormat="1" applyFont="1" applyFill="1" applyBorder="1" applyAlignment="1" applyProtection="1">
      <alignment horizontal="justify" vertical="top" wrapText="1"/>
      <protection locked="0"/>
    </xf>
    <xf numFmtId="0" fontId="35" fillId="0" borderId="3" xfId="0" applyFont="1" applyFill="1" applyBorder="1" applyAlignment="1" applyProtection="1">
      <alignment horizontal="justify" vertical="top" wrapText="1"/>
      <protection locked="0"/>
    </xf>
    <xf numFmtId="9" fontId="24" fillId="2" borderId="1" xfId="0" applyNumberFormat="1" applyFont="1" applyFill="1" applyBorder="1" applyAlignment="1" applyProtection="1">
      <alignment horizontal="justify" vertical="top" wrapText="1"/>
      <protection locked="0"/>
    </xf>
    <xf numFmtId="9" fontId="29" fillId="2" borderId="1" xfId="0" applyNumberFormat="1" applyFont="1" applyFill="1" applyBorder="1" applyAlignment="1" applyProtection="1">
      <alignment horizontal="justify" vertical="top" wrapText="1"/>
      <protection locked="0"/>
    </xf>
    <xf numFmtId="10" fontId="36" fillId="0" borderId="4" xfId="0" applyNumberFormat="1" applyFont="1" applyFill="1" applyBorder="1" applyAlignment="1" applyProtection="1">
      <alignment horizontal="center" vertical="center" wrapText="1"/>
      <protection locked="0"/>
    </xf>
    <xf numFmtId="10" fontId="36" fillId="0" borderId="2" xfId="0" applyNumberFormat="1" applyFont="1" applyFill="1" applyBorder="1" applyAlignment="1" applyProtection="1">
      <alignment horizontal="center" vertical="center" wrapText="1"/>
      <protection locked="0"/>
    </xf>
    <xf numFmtId="10" fontId="36" fillId="0" borderId="3" xfId="0" applyNumberFormat="1" applyFont="1" applyFill="1" applyBorder="1" applyAlignment="1" applyProtection="1">
      <alignment horizontal="center" vertical="center" wrapText="1"/>
      <protection locked="0"/>
    </xf>
    <xf numFmtId="4" fontId="36" fillId="0" borderId="4" xfId="0" applyNumberFormat="1" applyFont="1" applyFill="1" applyBorder="1" applyAlignment="1" applyProtection="1">
      <alignment horizontal="center" vertical="center" wrapText="1"/>
      <protection locked="0"/>
    </xf>
    <xf numFmtId="4" fontId="36" fillId="0" borderId="2" xfId="0" applyNumberFormat="1" applyFont="1" applyFill="1" applyBorder="1" applyAlignment="1" applyProtection="1">
      <alignment horizontal="center" vertical="center" wrapText="1"/>
      <protection locked="0"/>
    </xf>
    <xf numFmtId="4" fontId="36" fillId="0" borderId="3" xfId="0" applyNumberFormat="1" applyFont="1" applyFill="1" applyBorder="1" applyAlignment="1" applyProtection="1">
      <alignment horizontal="center" vertical="center" wrapText="1"/>
      <protection locked="0"/>
    </xf>
    <xf numFmtId="4" fontId="36" fillId="0" borderId="1" xfId="0" applyNumberFormat="1" applyFont="1" applyFill="1" applyBorder="1" applyAlignment="1" applyProtection="1">
      <alignment horizontal="center" vertical="center" wrapText="1"/>
      <protection locked="0"/>
    </xf>
    <xf numFmtId="10" fontId="36" fillId="2" borderId="1" xfId="0" applyNumberFormat="1" applyFont="1" applyFill="1" applyBorder="1" applyAlignment="1" applyProtection="1">
      <alignment horizontal="center" vertical="center" wrapText="1"/>
      <protection locked="0"/>
    </xf>
    <xf numFmtId="9" fontId="35" fillId="2" borderId="4" xfId="0" applyNumberFormat="1" applyFont="1" applyFill="1" applyBorder="1" applyAlignment="1" applyProtection="1">
      <alignment horizontal="justify" vertical="center" wrapText="1"/>
      <protection locked="0"/>
    </xf>
    <xf numFmtId="9" fontId="35" fillId="2" borderId="2" xfId="0" applyNumberFormat="1" applyFont="1" applyFill="1" applyBorder="1" applyAlignment="1" applyProtection="1">
      <alignment horizontal="justify" vertical="center" wrapText="1"/>
      <protection locked="0"/>
    </xf>
    <xf numFmtId="9" fontId="35" fillId="2" borderId="3" xfId="0" applyNumberFormat="1" applyFont="1" applyFill="1" applyBorder="1" applyAlignment="1" applyProtection="1">
      <alignment horizontal="justify" vertical="center" wrapText="1"/>
      <protection locked="0"/>
    </xf>
    <xf numFmtId="10" fontId="36" fillId="0" borderId="1" xfId="0" applyNumberFormat="1" applyFont="1" applyFill="1" applyBorder="1" applyAlignment="1" applyProtection="1">
      <alignment horizontal="center" vertical="center" wrapText="1"/>
      <protection locked="0"/>
    </xf>
    <xf numFmtId="0" fontId="27" fillId="0" borderId="0" xfId="0" quotePrefix="1" applyFont="1" applyFill="1" applyBorder="1" applyAlignment="1" applyProtection="1">
      <alignment horizontal="center" vertical="center" wrapText="1"/>
      <protection locked="0"/>
    </xf>
    <xf numFmtId="165" fontId="12"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top" wrapText="1"/>
      <protection locked="0"/>
    </xf>
    <xf numFmtId="0" fontId="13"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165" fontId="12" fillId="0" borderId="1" xfId="0" quotePrefix="1" applyNumberFormat="1" applyFont="1" applyFill="1" applyBorder="1" applyAlignment="1" applyProtection="1">
      <alignment horizontal="center" vertical="center" wrapText="1"/>
      <protection locked="0"/>
    </xf>
    <xf numFmtId="0" fontId="37" fillId="0" borderId="4" xfId="0" applyFont="1" applyFill="1" applyBorder="1" applyAlignment="1" applyProtection="1">
      <alignment horizontal="justify" vertical="top" wrapText="1"/>
      <protection locked="0"/>
    </xf>
    <xf numFmtId="0" fontId="37" fillId="0" borderId="2" xfId="0" applyFont="1" applyFill="1" applyBorder="1" applyAlignment="1" applyProtection="1">
      <alignment horizontal="justify" vertical="top" wrapText="1"/>
      <protection locked="0"/>
    </xf>
    <xf numFmtId="0" fontId="37" fillId="0" borderId="3" xfId="0" applyFont="1" applyFill="1" applyBorder="1" applyAlignment="1" applyProtection="1">
      <alignment horizontal="justify" vertical="top" wrapText="1"/>
      <protection locked="0"/>
    </xf>
    <xf numFmtId="0" fontId="46" fillId="0" borderId="4" xfId="0" applyFont="1" applyFill="1" applyBorder="1" applyAlignment="1" applyProtection="1">
      <alignment horizontal="left" vertical="top" wrapText="1"/>
      <protection locked="0"/>
    </xf>
    <xf numFmtId="0" fontId="46" fillId="0" borderId="2" xfId="0" applyFont="1" applyFill="1" applyBorder="1" applyAlignment="1" applyProtection="1">
      <alignment horizontal="left" vertical="top" wrapText="1"/>
      <protection locked="0"/>
    </xf>
    <xf numFmtId="0" fontId="46" fillId="0" borderId="3" xfId="0" applyFont="1" applyFill="1" applyBorder="1" applyAlignment="1" applyProtection="1">
      <alignment horizontal="left" vertical="top" wrapText="1"/>
      <protection locked="0"/>
    </xf>
    <xf numFmtId="0" fontId="36" fillId="0" borderId="1" xfId="0" applyFont="1" applyFill="1" applyBorder="1" applyAlignment="1" applyProtection="1">
      <alignment horizontal="justify" vertical="top" wrapText="1"/>
      <protection locked="0"/>
    </xf>
    <xf numFmtId="0" fontId="36" fillId="0" borderId="4" xfId="0" applyFont="1" applyFill="1" applyBorder="1" applyAlignment="1" applyProtection="1">
      <alignment horizontal="justify" vertical="top" wrapText="1"/>
      <protection locked="0"/>
    </xf>
    <xf numFmtId="0" fontId="36" fillId="0" borderId="2" xfId="0" applyFont="1" applyFill="1" applyBorder="1" applyAlignment="1" applyProtection="1">
      <alignment horizontal="justify" vertical="top" wrapText="1"/>
      <protection locked="0"/>
    </xf>
    <xf numFmtId="0" fontId="36" fillId="0" borderId="3"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17" Type="http://schemas.openxmlformats.org/officeDocument/2006/relationships/revisionLog" Target="revisionLog98.xml"/><Relationship Id="rId21" Type="http://schemas.openxmlformats.org/officeDocument/2006/relationships/revisionLog" Target="revisionLog21.xml"/><Relationship Id="rId63" Type="http://schemas.openxmlformats.org/officeDocument/2006/relationships/revisionLog" Target="revisionLog44.xml"/><Relationship Id="rId159" Type="http://schemas.openxmlformats.org/officeDocument/2006/relationships/revisionLog" Target="revisionLog140.xml"/><Relationship Id="rId170" Type="http://schemas.openxmlformats.org/officeDocument/2006/relationships/revisionLog" Target="revisionLog151.xml"/><Relationship Id="rId226" Type="http://schemas.openxmlformats.org/officeDocument/2006/relationships/revisionLog" Target="revisionLog207.xml"/><Relationship Id="rId268" Type="http://schemas.openxmlformats.org/officeDocument/2006/relationships/revisionLog" Target="revisionLog249.xml"/><Relationship Id="rId32" Type="http://schemas.openxmlformats.org/officeDocument/2006/relationships/revisionLog" Target="revisionLog32.xml"/><Relationship Id="rId53" Type="http://schemas.openxmlformats.org/officeDocument/2006/relationships/revisionLog" Target="revisionLog17.xml"/><Relationship Id="rId74" Type="http://schemas.openxmlformats.org/officeDocument/2006/relationships/revisionLog" Target="revisionLog55.xml"/><Relationship Id="rId128" Type="http://schemas.openxmlformats.org/officeDocument/2006/relationships/revisionLog" Target="revisionLog109.xml"/><Relationship Id="rId149" Type="http://schemas.openxmlformats.org/officeDocument/2006/relationships/revisionLog" Target="revisionLog130.xml"/><Relationship Id="rId95" Type="http://schemas.openxmlformats.org/officeDocument/2006/relationships/revisionLog" Target="revisionLog76.xml"/><Relationship Id="rId160" Type="http://schemas.openxmlformats.org/officeDocument/2006/relationships/revisionLog" Target="revisionLog141.xml"/><Relationship Id="rId181" Type="http://schemas.openxmlformats.org/officeDocument/2006/relationships/revisionLog" Target="revisionLog162.xml"/><Relationship Id="rId216" Type="http://schemas.openxmlformats.org/officeDocument/2006/relationships/revisionLog" Target="revisionLog197.xml"/><Relationship Id="rId237" Type="http://schemas.openxmlformats.org/officeDocument/2006/relationships/revisionLog" Target="revisionLog218.xml"/><Relationship Id="rId258" Type="http://schemas.openxmlformats.org/officeDocument/2006/relationships/revisionLog" Target="revisionLog239.xml"/><Relationship Id="rId279" Type="http://schemas.openxmlformats.org/officeDocument/2006/relationships/revisionLog" Target="revisionLog260.xml"/><Relationship Id="rId22" Type="http://schemas.openxmlformats.org/officeDocument/2006/relationships/revisionLog" Target="revisionLog22.xml"/><Relationship Id="rId43" Type="http://schemas.openxmlformats.org/officeDocument/2006/relationships/revisionLog" Target="revisionLog7.xml"/><Relationship Id="rId64" Type="http://schemas.openxmlformats.org/officeDocument/2006/relationships/revisionLog" Target="revisionLog45.xml"/><Relationship Id="rId118" Type="http://schemas.openxmlformats.org/officeDocument/2006/relationships/revisionLog" Target="revisionLog99.xml"/><Relationship Id="rId139" Type="http://schemas.openxmlformats.org/officeDocument/2006/relationships/revisionLog" Target="revisionLog120.xml"/><Relationship Id="rId290" Type="http://schemas.openxmlformats.org/officeDocument/2006/relationships/revisionLog" Target="revisionLog271.xml"/><Relationship Id="rId85" Type="http://schemas.openxmlformats.org/officeDocument/2006/relationships/revisionLog" Target="revisionLog66.xml"/><Relationship Id="rId150" Type="http://schemas.openxmlformats.org/officeDocument/2006/relationships/revisionLog" Target="revisionLog131.xml"/><Relationship Id="rId171" Type="http://schemas.openxmlformats.org/officeDocument/2006/relationships/revisionLog" Target="revisionLog152.xml"/><Relationship Id="rId192" Type="http://schemas.openxmlformats.org/officeDocument/2006/relationships/revisionLog" Target="revisionLog173.xml"/><Relationship Id="rId206" Type="http://schemas.openxmlformats.org/officeDocument/2006/relationships/revisionLog" Target="revisionLog187.xml"/><Relationship Id="rId227" Type="http://schemas.openxmlformats.org/officeDocument/2006/relationships/revisionLog" Target="revisionLog208.xml"/><Relationship Id="rId248" Type="http://schemas.openxmlformats.org/officeDocument/2006/relationships/revisionLog" Target="revisionLog229.xml"/><Relationship Id="rId269" Type="http://schemas.openxmlformats.org/officeDocument/2006/relationships/revisionLog" Target="revisionLog250.xml"/><Relationship Id="rId33" Type="http://schemas.openxmlformats.org/officeDocument/2006/relationships/revisionLog" Target="revisionLog33.xml"/><Relationship Id="rId108" Type="http://schemas.openxmlformats.org/officeDocument/2006/relationships/revisionLog" Target="revisionLog89.xml"/><Relationship Id="rId129" Type="http://schemas.openxmlformats.org/officeDocument/2006/relationships/revisionLog" Target="revisionLog110.xml"/><Relationship Id="rId280" Type="http://schemas.openxmlformats.org/officeDocument/2006/relationships/revisionLog" Target="revisionLog261.xml"/><Relationship Id="rId54" Type="http://schemas.openxmlformats.org/officeDocument/2006/relationships/revisionLog" Target="revisionLog18.xml"/><Relationship Id="rId75" Type="http://schemas.openxmlformats.org/officeDocument/2006/relationships/revisionLog" Target="revisionLog56.xml"/><Relationship Id="rId96" Type="http://schemas.openxmlformats.org/officeDocument/2006/relationships/revisionLog" Target="revisionLog77.xml"/><Relationship Id="rId140" Type="http://schemas.openxmlformats.org/officeDocument/2006/relationships/revisionLog" Target="revisionLog121.xml"/><Relationship Id="rId161" Type="http://schemas.openxmlformats.org/officeDocument/2006/relationships/revisionLog" Target="revisionLog142.xml"/><Relationship Id="rId182" Type="http://schemas.openxmlformats.org/officeDocument/2006/relationships/revisionLog" Target="revisionLog163.xml"/><Relationship Id="rId217" Type="http://schemas.openxmlformats.org/officeDocument/2006/relationships/revisionLog" Target="revisionLog198.xml"/><Relationship Id="rId238" Type="http://schemas.openxmlformats.org/officeDocument/2006/relationships/revisionLog" Target="revisionLog219.xml"/><Relationship Id="rId259" Type="http://schemas.openxmlformats.org/officeDocument/2006/relationships/revisionLog" Target="revisionLog240.xml"/><Relationship Id="rId23" Type="http://schemas.openxmlformats.org/officeDocument/2006/relationships/revisionLog" Target="revisionLog23.xml"/><Relationship Id="rId119" Type="http://schemas.openxmlformats.org/officeDocument/2006/relationships/revisionLog" Target="revisionLog100.xml"/><Relationship Id="rId270" Type="http://schemas.openxmlformats.org/officeDocument/2006/relationships/revisionLog" Target="revisionLog251.xml"/><Relationship Id="rId44" Type="http://schemas.openxmlformats.org/officeDocument/2006/relationships/revisionLog" Target="revisionLog8.xml"/><Relationship Id="rId65" Type="http://schemas.openxmlformats.org/officeDocument/2006/relationships/revisionLog" Target="revisionLog46.xml"/><Relationship Id="rId86" Type="http://schemas.openxmlformats.org/officeDocument/2006/relationships/revisionLog" Target="revisionLog67.xml"/><Relationship Id="rId130" Type="http://schemas.openxmlformats.org/officeDocument/2006/relationships/revisionLog" Target="revisionLog111.xml"/><Relationship Id="rId151" Type="http://schemas.openxmlformats.org/officeDocument/2006/relationships/revisionLog" Target="revisionLog132.xml"/><Relationship Id="rId172" Type="http://schemas.openxmlformats.org/officeDocument/2006/relationships/revisionLog" Target="revisionLog153.xml"/><Relationship Id="rId193" Type="http://schemas.openxmlformats.org/officeDocument/2006/relationships/revisionLog" Target="revisionLog174.xml"/><Relationship Id="rId207" Type="http://schemas.openxmlformats.org/officeDocument/2006/relationships/revisionLog" Target="revisionLog188.xml"/><Relationship Id="rId228" Type="http://schemas.openxmlformats.org/officeDocument/2006/relationships/revisionLog" Target="revisionLog209.xml"/><Relationship Id="rId249" Type="http://schemas.openxmlformats.org/officeDocument/2006/relationships/revisionLog" Target="revisionLog230.xml"/><Relationship Id="rId109" Type="http://schemas.openxmlformats.org/officeDocument/2006/relationships/revisionLog" Target="revisionLog90.xml"/><Relationship Id="rId260" Type="http://schemas.openxmlformats.org/officeDocument/2006/relationships/revisionLog" Target="revisionLog241.xml"/><Relationship Id="rId281" Type="http://schemas.openxmlformats.org/officeDocument/2006/relationships/revisionLog" Target="revisionLog262.xml"/><Relationship Id="rId34" Type="http://schemas.openxmlformats.org/officeDocument/2006/relationships/revisionLog" Target="revisionLog34.xml"/><Relationship Id="rId55" Type="http://schemas.openxmlformats.org/officeDocument/2006/relationships/revisionLog" Target="revisionLog19.xml"/><Relationship Id="rId76" Type="http://schemas.openxmlformats.org/officeDocument/2006/relationships/revisionLog" Target="revisionLog57.xml"/><Relationship Id="rId97" Type="http://schemas.openxmlformats.org/officeDocument/2006/relationships/revisionLog" Target="revisionLog78.xml"/><Relationship Id="rId120" Type="http://schemas.openxmlformats.org/officeDocument/2006/relationships/revisionLog" Target="revisionLog101.xml"/><Relationship Id="rId141" Type="http://schemas.openxmlformats.org/officeDocument/2006/relationships/revisionLog" Target="revisionLog122.xml"/><Relationship Id="rId162" Type="http://schemas.openxmlformats.org/officeDocument/2006/relationships/revisionLog" Target="revisionLog143.xml"/><Relationship Id="rId183" Type="http://schemas.openxmlformats.org/officeDocument/2006/relationships/revisionLog" Target="revisionLog164.xml"/><Relationship Id="rId218" Type="http://schemas.openxmlformats.org/officeDocument/2006/relationships/revisionLog" Target="revisionLog199.xml"/><Relationship Id="rId239" Type="http://schemas.openxmlformats.org/officeDocument/2006/relationships/revisionLog" Target="revisionLog220.xml"/><Relationship Id="rId250" Type="http://schemas.openxmlformats.org/officeDocument/2006/relationships/revisionLog" Target="revisionLog231.xml"/><Relationship Id="rId271" Type="http://schemas.openxmlformats.org/officeDocument/2006/relationships/revisionLog" Target="revisionLog252.xml"/><Relationship Id="rId24" Type="http://schemas.openxmlformats.org/officeDocument/2006/relationships/revisionLog" Target="revisionLog24.xml"/><Relationship Id="rId45" Type="http://schemas.openxmlformats.org/officeDocument/2006/relationships/revisionLog" Target="revisionLog9.xml"/><Relationship Id="rId66" Type="http://schemas.openxmlformats.org/officeDocument/2006/relationships/revisionLog" Target="revisionLog47.xml"/><Relationship Id="rId87" Type="http://schemas.openxmlformats.org/officeDocument/2006/relationships/revisionLog" Target="revisionLog68.xml"/><Relationship Id="rId110" Type="http://schemas.openxmlformats.org/officeDocument/2006/relationships/revisionLog" Target="revisionLog91.xml"/><Relationship Id="rId131" Type="http://schemas.openxmlformats.org/officeDocument/2006/relationships/revisionLog" Target="revisionLog112.xml"/><Relationship Id="rId152" Type="http://schemas.openxmlformats.org/officeDocument/2006/relationships/revisionLog" Target="revisionLog133.xml"/><Relationship Id="rId173" Type="http://schemas.openxmlformats.org/officeDocument/2006/relationships/revisionLog" Target="revisionLog154.xml"/><Relationship Id="rId194" Type="http://schemas.openxmlformats.org/officeDocument/2006/relationships/revisionLog" Target="revisionLog175.xml"/><Relationship Id="rId208" Type="http://schemas.openxmlformats.org/officeDocument/2006/relationships/revisionLog" Target="revisionLog189.xml"/><Relationship Id="rId229" Type="http://schemas.openxmlformats.org/officeDocument/2006/relationships/revisionLog" Target="revisionLog210.xml"/><Relationship Id="rId240" Type="http://schemas.openxmlformats.org/officeDocument/2006/relationships/revisionLog" Target="revisionLog221.xml"/><Relationship Id="rId261" Type="http://schemas.openxmlformats.org/officeDocument/2006/relationships/revisionLog" Target="revisionLog242.xml"/><Relationship Id="rId35" Type="http://schemas.openxmlformats.org/officeDocument/2006/relationships/revisionLog" Target="revisionLog35.xml"/><Relationship Id="rId56" Type="http://schemas.openxmlformats.org/officeDocument/2006/relationships/revisionLog" Target="revisionLog37.xml"/><Relationship Id="rId77" Type="http://schemas.openxmlformats.org/officeDocument/2006/relationships/revisionLog" Target="revisionLog58.xml"/><Relationship Id="rId100" Type="http://schemas.openxmlformats.org/officeDocument/2006/relationships/revisionLog" Target="revisionLog81.xml"/><Relationship Id="rId282" Type="http://schemas.openxmlformats.org/officeDocument/2006/relationships/revisionLog" Target="revisionLog263.xml"/><Relationship Id="rId98" Type="http://schemas.openxmlformats.org/officeDocument/2006/relationships/revisionLog" Target="revisionLog79.xml"/><Relationship Id="rId121" Type="http://schemas.openxmlformats.org/officeDocument/2006/relationships/revisionLog" Target="revisionLog102.xml"/><Relationship Id="rId142" Type="http://schemas.openxmlformats.org/officeDocument/2006/relationships/revisionLog" Target="revisionLog123.xml"/><Relationship Id="rId163" Type="http://schemas.openxmlformats.org/officeDocument/2006/relationships/revisionLog" Target="revisionLog144.xml"/><Relationship Id="rId184" Type="http://schemas.openxmlformats.org/officeDocument/2006/relationships/revisionLog" Target="revisionLog165.xml"/><Relationship Id="rId219" Type="http://schemas.openxmlformats.org/officeDocument/2006/relationships/revisionLog" Target="revisionLog200.xml"/><Relationship Id="rId230" Type="http://schemas.openxmlformats.org/officeDocument/2006/relationships/revisionLog" Target="revisionLog211.xml"/><Relationship Id="rId251" Type="http://schemas.openxmlformats.org/officeDocument/2006/relationships/revisionLog" Target="revisionLog232.xml"/><Relationship Id="rId25" Type="http://schemas.openxmlformats.org/officeDocument/2006/relationships/revisionLog" Target="revisionLog25.xml"/><Relationship Id="rId46" Type="http://schemas.openxmlformats.org/officeDocument/2006/relationships/revisionLog" Target="revisionLog10.xml"/><Relationship Id="rId67" Type="http://schemas.openxmlformats.org/officeDocument/2006/relationships/revisionLog" Target="revisionLog48.xml"/><Relationship Id="rId272" Type="http://schemas.openxmlformats.org/officeDocument/2006/relationships/revisionLog" Target="revisionLog253.xml"/><Relationship Id="rId88" Type="http://schemas.openxmlformats.org/officeDocument/2006/relationships/revisionLog" Target="revisionLog69.xml"/><Relationship Id="rId111" Type="http://schemas.openxmlformats.org/officeDocument/2006/relationships/revisionLog" Target="revisionLog92.xml"/><Relationship Id="rId132" Type="http://schemas.openxmlformats.org/officeDocument/2006/relationships/revisionLog" Target="revisionLog113.xml"/><Relationship Id="rId153" Type="http://schemas.openxmlformats.org/officeDocument/2006/relationships/revisionLog" Target="revisionLog134.xml"/><Relationship Id="rId174" Type="http://schemas.openxmlformats.org/officeDocument/2006/relationships/revisionLog" Target="revisionLog155.xml"/><Relationship Id="rId195" Type="http://schemas.openxmlformats.org/officeDocument/2006/relationships/revisionLog" Target="revisionLog176.xml"/><Relationship Id="rId209" Type="http://schemas.openxmlformats.org/officeDocument/2006/relationships/revisionLog" Target="revisionLog190.xml"/><Relationship Id="rId220" Type="http://schemas.openxmlformats.org/officeDocument/2006/relationships/revisionLog" Target="revisionLog201.xml"/><Relationship Id="rId241" Type="http://schemas.openxmlformats.org/officeDocument/2006/relationships/revisionLog" Target="revisionLog222.xml"/><Relationship Id="rId36" Type="http://schemas.openxmlformats.org/officeDocument/2006/relationships/revisionLog" Target="revisionLog36.xml"/><Relationship Id="rId57" Type="http://schemas.openxmlformats.org/officeDocument/2006/relationships/revisionLog" Target="revisionLog38.xml"/><Relationship Id="rId262" Type="http://schemas.openxmlformats.org/officeDocument/2006/relationships/revisionLog" Target="revisionLog243.xml"/><Relationship Id="rId283" Type="http://schemas.openxmlformats.org/officeDocument/2006/relationships/revisionLog" Target="revisionLog264.xml"/><Relationship Id="rId78" Type="http://schemas.openxmlformats.org/officeDocument/2006/relationships/revisionLog" Target="revisionLog59.xml"/><Relationship Id="rId99" Type="http://schemas.openxmlformats.org/officeDocument/2006/relationships/revisionLog" Target="revisionLog80.xml"/><Relationship Id="rId101" Type="http://schemas.openxmlformats.org/officeDocument/2006/relationships/revisionLog" Target="revisionLog82.xml"/><Relationship Id="rId122" Type="http://schemas.openxmlformats.org/officeDocument/2006/relationships/revisionLog" Target="revisionLog103.xml"/><Relationship Id="rId143" Type="http://schemas.openxmlformats.org/officeDocument/2006/relationships/revisionLog" Target="revisionLog124.xml"/><Relationship Id="rId164" Type="http://schemas.openxmlformats.org/officeDocument/2006/relationships/revisionLog" Target="revisionLog145.xml"/><Relationship Id="rId185" Type="http://schemas.openxmlformats.org/officeDocument/2006/relationships/revisionLog" Target="revisionLog166.xml"/><Relationship Id="rId210" Type="http://schemas.openxmlformats.org/officeDocument/2006/relationships/revisionLog" Target="revisionLog191.xml"/><Relationship Id="rId26" Type="http://schemas.openxmlformats.org/officeDocument/2006/relationships/revisionLog" Target="revisionLog26.xml"/><Relationship Id="rId231" Type="http://schemas.openxmlformats.org/officeDocument/2006/relationships/revisionLog" Target="revisionLog212.xml"/><Relationship Id="rId252" Type="http://schemas.openxmlformats.org/officeDocument/2006/relationships/revisionLog" Target="revisionLog233.xml"/><Relationship Id="rId273" Type="http://schemas.openxmlformats.org/officeDocument/2006/relationships/revisionLog" Target="revisionLog254.xml"/><Relationship Id="rId47" Type="http://schemas.openxmlformats.org/officeDocument/2006/relationships/revisionLog" Target="revisionLog11.xml"/><Relationship Id="rId68" Type="http://schemas.openxmlformats.org/officeDocument/2006/relationships/revisionLog" Target="revisionLog49.xml"/><Relationship Id="rId89" Type="http://schemas.openxmlformats.org/officeDocument/2006/relationships/revisionLog" Target="revisionLog70.xml"/><Relationship Id="rId112" Type="http://schemas.openxmlformats.org/officeDocument/2006/relationships/revisionLog" Target="revisionLog93.xml"/><Relationship Id="rId133" Type="http://schemas.openxmlformats.org/officeDocument/2006/relationships/revisionLog" Target="revisionLog114.xml"/><Relationship Id="rId154" Type="http://schemas.openxmlformats.org/officeDocument/2006/relationships/revisionLog" Target="revisionLog135.xml"/><Relationship Id="rId175" Type="http://schemas.openxmlformats.org/officeDocument/2006/relationships/revisionLog" Target="revisionLog156.xml"/><Relationship Id="rId196" Type="http://schemas.openxmlformats.org/officeDocument/2006/relationships/revisionLog" Target="revisionLog177.xml"/><Relationship Id="rId200" Type="http://schemas.openxmlformats.org/officeDocument/2006/relationships/revisionLog" Target="revisionLog181.xml"/><Relationship Id="rId221" Type="http://schemas.openxmlformats.org/officeDocument/2006/relationships/revisionLog" Target="revisionLog202.xml"/><Relationship Id="rId242" Type="http://schemas.openxmlformats.org/officeDocument/2006/relationships/revisionLog" Target="revisionLog223.xml"/><Relationship Id="rId263" Type="http://schemas.openxmlformats.org/officeDocument/2006/relationships/revisionLog" Target="revisionLog244.xml"/><Relationship Id="rId284" Type="http://schemas.openxmlformats.org/officeDocument/2006/relationships/revisionLog" Target="revisionLog265.xml"/><Relationship Id="rId37" Type="http://schemas.openxmlformats.org/officeDocument/2006/relationships/revisionLog" Target="revisionLog1.xml"/><Relationship Id="rId58" Type="http://schemas.openxmlformats.org/officeDocument/2006/relationships/revisionLog" Target="revisionLog39.xml"/><Relationship Id="rId79" Type="http://schemas.openxmlformats.org/officeDocument/2006/relationships/revisionLog" Target="revisionLog60.xml"/><Relationship Id="rId102" Type="http://schemas.openxmlformats.org/officeDocument/2006/relationships/revisionLog" Target="revisionLog83.xml"/><Relationship Id="rId123" Type="http://schemas.openxmlformats.org/officeDocument/2006/relationships/revisionLog" Target="revisionLog104.xml"/><Relationship Id="rId144" Type="http://schemas.openxmlformats.org/officeDocument/2006/relationships/revisionLog" Target="revisionLog125.xml"/><Relationship Id="rId90" Type="http://schemas.openxmlformats.org/officeDocument/2006/relationships/revisionLog" Target="revisionLog71.xml"/><Relationship Id="rId165" Type="http://schemas.openxmlformats.org/officeDocument/2006/relationships/revisionLog" Target="revisionLog146.xml"/><Relationship Id="rId186" Type="http://schemas.openxmlformats.org/officeDocument/2006/relationships/revisionLog" Target="revisionLog167.xml"/><Relationship Id="rId211" Type="http://schemas.openxmlformats.org/officeDocument/2006/relationships/revisionLog" Target="revisionLog192.xml"/><Relationship Id="rId232" Type="http://schemas.openxmlformats.org/officeDocument/2006/relationships/revisionLog" Target="revisionLog213.xml"/><Relationship Id="rId253" Type="http://schemas.openxmlformats.org/officeDocument/2006/relationships/revisionLog" Target="revisionLog234.xml"/><Relationship Id="rId274" Type="http://schemas.openxmlformats.org/officeDocument/2006/relationships/revisionLog" Target="revisionLog255.xml"/><Relationship Id="rId27" Type="http://schemas.openxmlformats.org/officeDocument/2006/relationships/revisionLog" Target="revisionLog27.xml"/><Relationship Id="rId48" Type="http://schemas.openxmlformats.org/officeDocument/2006/relationships/revisionLog" Target="revisionLog12.xml"/><Relationship Id="rId69" Type="http://schemas.openxmlformats.org/officeDocument/2006/relationships/revisionLog" Target="revisionLog50.xml"/><Relationship Id="rId113" Type="http://schemas.openxmlformats.org/officeDocument/2006/relationships/revisionLog" Target="revisionLog94.xml"/><Relationship Id="rId134" Type="http://schemas.openxmlformats.org/officeDocument/2006/relationships/revisionLog" Target="revisionLog115.xml"/><Relationship Id="rId80" Type="http://schemas.openxmlformats.org/officeDocument/2006/relationships/revisionLog" Target="revisionLog61.xml"/><Relationship Id="rId155" Type="http://schemas.openxmlformats.org/officeDocument/2006/relationships/revisionLog" Target="revisionLog136.xml"/><Relationship Id="rId176" Type="http://schemas.openxmlformats.org/officeDocument/2006/relationships/revisionLog" Target="revisionLog157.xml"/><Relationship Id="rId197" Type="http://schemas.openxmlformats.org/officeDocument/2006/relationships/revisionLog" Target="revisionLog178.xml"/><Relationship Id="rId201" Type="http://schemas.openxmlformats.org/officeDocument/2006/relationships/revisionLog" Target="revisionLog182.xml"/><Relationship Id="rId222" Type="http://schemas.openxmlformats.org/officeDocument/2006/relationships/revisionLog" Target="revisionLog203.xml"/><Relationship Id="rId243" Type="http://schemas.openxmlformats.org/officeDocument/2006/relationships/revisionLog" Target="revisionLog224.xml"/><Relationship Id="rId264" Type="http://schemas.openxmlformats.org/officeDocument/2006/relationships/revisionLog" Target="revisionLog245.xml"/><Relationship Id="rId285" Type="http://schemas.openxmlformats.org/officeDocument/2006/relationships/revisionLog" Target="revisionLog266.xml"/><Relationship Id="rId38" Type="http://schemas.openxmlformats.org/officeDocument/2006/relationships/revisionLog" Target="revisionLog2.xml"/><Relationship Id="rId59" Type="http://schemas.openxmlformats.org/officeDocument/2006/relationships/revisionLog" Target="revisionLog40.xml"/><Relationship Id="rId103" Type="http://schemas.openxmlformats.org/officeDocument/2006/relationships/revisionLog" Target="revisionLog84.xml"/><Relationship Id="rId124" Type="http://schemas.openxmlformats.org/officeDocument/2006/relationships/revisionLog" Target="revisionLog105.xml"/><Relationship Id="rId70" Type="http://schemas.openxmlformats.org/officeDocument/2006/relationships/revisionLog" Target="revisionLog51.xml"/><Relationship Id="rId91" Type="http://schemas.openxmlformats.org/officeDocument/2006/relationships/revisionLog" Target="revisionLog72.xml"/><Relationship Id="rId145" Type="http://schemas.openxmlformats.org/officeDocument/2006/relationships/revisionLog" Target="revisionLog126.xml"/><Relationship Id="rId166" Type="http://schemas.openxmlformats.org/officeDocument/2006/relationships/revisionLog" Target="revisionLog147.xml"/><Relationship Id="rId187" Type="http://schemas.openxmlformats.org/officeDocument/2006/relationships/revisionLog" Target="revisionLog168.xml"/><Relationship Id="rId212" Type="http://schemas.openxmlformats.org/officeDocument/2006/relationships/revisionLog" Target="revisionLog193.xml"/><Relationship Id="rId233" Type="http://schemas.openxmlformats.org/officeDocument/2006/relationships/revisionLog" Target="revisionLog214.xml"/><Relationship Id="rId254" Type="http://schemas.openxmlformats.org/officeDocument/2006/relationships/revisionLog" Target="revisionLog235.xml"/><Relationship Id="rId28" Type="http://schemas.openxmlformats.org/officeDocument/2006/relationships/revisionLog" Target="revisionLog28.xml"/><Relationship Id="rId49" Type="http://schemas.openxmlformats.org/officeDocument/2006/relationships/revisionLog" Target="revisionLog13.xml"/><Relationship Id="rId114" Type="http://schemas.openxmlformats.org/officeDocument/2006/relationships/revisionLog" Target="revisionLog95.xml"/><Relationship Id="rId275" Type="http://schemas.openxmlformats.org/officeDocument/2006/relationships/revisionLog" Target="revisionLog256.xml"/><Relationship Id="rId60" Type="http://schemas.openxmlformats.org/officeDocument/2006/relationships/revisionLog" Target="revisionLog41.xml"/><Relationship Id="rId81" Type="http://schemas.openxmlformats.org/officeDocument/2006/relationships/revisionLog" Target="revisionLog62.xml"/><Relationship Id="rId135" Type="http://schemas.openxmlformats.org/officeDocument/2006/relationships/revisionLog" Target="revisionLog116.xml"/><Relationship Id="rId156" Type="http://schemas.openxmlformats.org/officeDocument/2006/relationships/revisionLog" Target="revisionLog137.xml"/><Relationship Id="rId177" Type="http://schemas.openxmlformats.org/officeDocument/2006/relationships/revisionLog" Target="revisionLog158.xml"/><Relationship Id="rId198" Type="http://schemas.openxmlformats.org/officeDocument/2006/relationships/revisionLog" Target="revisionLog179.xml"/><Relationship Id="rId202" Type="http://schemas.openxmlformats.org/officeDocument/2006/relationships/revisionLog" Target="revisionLog183.xml"/><Relationship Id="rId223" Type="http://schemas.openxmlformats.org/officeDocument/2006/relationships/revisionLog" Target="revisionLog204.xml"/><Relationship Id="rId244" Type="http://schemas.openxmlformats.org/officeDocument/2006/relationships/revisionLog" Target="revisionLog225.xml"/><Relationship Id="rId39" Type="http://schemas.openxmlformats.org/officeDocument/2006/relationships/revisionLog" Target="revisionLog3.xml"/><Relationship Id="rId265" Type="http://schemas.openxmlformats.org/officeDocument/2006/relationships/revisionLog" Target="revisionLog246.xml"/><Relationship Id="rId286" Type="http://schemas.openxmlformats.org/officeDocument/2006/relationships/revisionLog" Target="revisionLog267.xml"/><Relationship Id="rId50" Type="http://schemas.openxmlformats.org/officeDocument/2006/relationships/revisionLog" Target="revisionLog14.xml"/><Relationship Id="rId104" Type="http://schemas.openxmlformats.org/officeDocument/2006/relationships/revisionLog" Target="revisionLog85.xml"/><Relationship Id="rId125" Type="http://schemas.openxmlformats.org/officeDocument/2006/relationships/revisionLog" Target="revisionLog106.xml"/><Relationship Id="rId146" Type="http://schemas.openxmlformats.org/officeDocument/2006/relationships/revisionLog" Target="revisionLog127.xml"/><Relationship Id="rId167" Type="http://schemas.openxmlformats.org/officeDocument/2006/relationships/revisionLog" Target="revisionLog148.xml"/><Relationship Id="rId188" Type="http://schemas.openxmlformats.org/officeDocument/2006/relationships/revisionLog" Target="revisionLog169.xml"/><Relationship Id="rId71" Type="http://schemas.openxmlformats.org/officeDocument/2006/relationships/revisionLog" Target="revisionLog52.xml"/><Relationship Id="rId92" Type="http://schemas.openxmlformats.org/officeDocument/2006/relationships/revisionLog" Target="revisionLog73.xml"/><Relationship Id="rId213" Type="http://schemas.openxmlformats.org/officeDocument/2006/relationships/revisionLog" Target="revisionLog194.xml"/><Relationship Id="rId234" Type="http://schemas.openxmlformats.org/officeDocument/2006/relationships/revisionLog" Target="revisionLog215.xml"/><Relationship Id="rId29" Type="http://schemas.openxmlformats.org/officeDocument/2006/relationships/revisionLog" Target="revisionLog29.xml"/><Relationship Id="rId255" Type="http://schemas.openxmlformats.org/officeDocument/2006/relationships/revisionLog" Target="revisionLog236.xml"/><Relationship Id="rId276" Type="http://schemas.openxmlformats.org/officeDocument/2006/relationships/revisionLog" Target="revisionLog257.xml"/><Relationship Id="rId40" Type="http://schemas.openxmlformats.org/officeDocument/2006/relationships/revisionLog" Target="revisionLog4.xml"/><Relationship Id="rId115" Type="http://schemas.openxmlformats.org/officeDocument/2006/relationships/revisionLog" Target="revisionLog96.xml"/><Relationship Id="rId136" Type="http://schemas.openxmlformats.org/officeDocument/2006/relationships/revisionLog" Target="revisionLog117.xml"/><Relationship Id="rId157" Type="http://schemas.openxmlformats.org/officeDocument/2006/relationships/revisionLog" Target="revisionLog138.xml"/><Relationship Id="rId178" Type="http://schemas.openxmlformats.org/officeDocument/2006/relationships/revisionLog" Target="revisionLog159.xml"/><Relationship Id="rId61" Type="http://schemas.openxmlformats.org/officeDocument/2006/relationships/revisionLog" Target="revisionLog42.xml"/><Relationship Id="rId82" Type="http://schemas.openxmlformats.org/officeDocument/2006/relationships/revisionLog" Target="revisionLog63.xml"/><Relationship Id="rId199" Type="http://schemas.openxmlformats.org/officeDocument/2006/relationships/revisionLog" Target="revisionLog180.xml"/><Relationship Id="rId203" Type="http://schemas.openxmlformats.org/officeDocument/2006/relationships/revisionLog" Target="revisionLog184.xml"/><Relationship Id="rId224" Type="http://schemas.openxmlformats.org/officeDocument/2006/relationships/revisionLog" Target="revisionLog205.xml"/><Relationship Id="rId245" Type="http://schemas.openxmlformats.org/officeDocument/2006/relationships/revisionLog" Target="revisionLog226.xml"/><Relationship Id="rId266" Type="http://schemas.openxmlformats.org/officeDocument/2006/relationships/revisionLog" Target="revisionLog247.xml"/><Relationship Id="rId287" Type="http://schemas.openxmlformats.org/officeDocument/2006/relationships/revisionLog" Target="revisionLog268.xml"/><Relationship Id="rId30" Type="http://schemas.openxmlformats.org/officeDocument/2006/relationships/revisionLog" Target="revisionLog30.xml"/><Relationship Id="rId105" Type="http://schemas.openxmlformats.org/officeDocument/2006/relationships/revisionLog" Target="revisionLog86.xml"/><Relationship Id="rId126" Type="http://schemas.openxmlformats.org/officeDocument/2006/relationships/revisionLog" Target="revisionLog107.xml"/><Relationship Id="rId147" Type="http://schemas.openxmlformats.org/officeDocument/2006/relationships/revisionLog" Target="revisionLog128.xml"/><Relationship Id="rId168" Type="http://schemas.openxmlformats.org/officeDocument/2006/relationships/revisionLog" Target="revisionLog149.xml"/><Relationship Id="rId51" Type="http://schemas.openxmlformats.org/officeDocument/2006/relationships/revisionLog" Target="revisionLog15.xml"/><Relationship Id="rId72" Type="http://schemas.openxmlformats.org/officeDocument/2006/relationships/revisionLog" Target="revisionLog53.xml"/><Relationship Id="rId93" Type="http://schemas.openxmlformats.org/officeDocument/2006/relationships/revisionLog" Target="revisionLog74.xml"/><Relationship Id="rId189" Type="http://schemas.openxmlformats.org/officeDocument/2006/relationships/revisionLog" Target="revisionLog170.xml"/><Relationship Id="rId214" Type="http://schemas.openxmlformats.org/officeDocument/2006/relationships/revisionLog" Target="revisionLog195.xml"/><Relationship Id="rId235" Type="http://schemas.openxmlformats.org/officeDocument/2006/relationships/revisionLog" Target="revisionLog216.xml"/><Relationship Id="rId256" Type="http://schemas.openxmlformats.org/officeDocument/2006/relationships/revisionLog" Target="revisionLog237.xml"/><Relationship Id="rId277" Type="http://schemas.openxmlformats.org/officeDocument/2006/relationships/revisionLog" Target="revisionLog258.xml"/><Relationship Id="rId116" Type="http://schemas.openxmlformats.org/officeDocument/2006/relationships/revisionLog" Target="revisionLog97.xml"/><Relationship Id="rId137" Type="http://schemas.openxmlformats.org/officeDocument/2006/relationships/revisionLog" Target="revisionLog118.xml"/><Relationship Id="rId158" Type="http://schemas.openxmlformats.org/officeDocument/2006/relationships/revisionLog" Target="revisionLog139.xml"/><Relationship Id="rId20" Type="http://schemas.openxmlformats.org/officeDocument/2006/relationships/revisionLog" Target="revisionLog20.xml"/><Relationship Id="rId41" Type="http://schemas.openxmlformats.org/officeDocument/2006/relationships/revisionLog" Target="revisionLog5.xml"/><Relationship Id="rId62" Type="http://schemas.openxmlformats.org/officeDocument/2006/relationships/revisionLog" Target="revisionLog43.xml"/><Relationship Id="rId83" Type="http://schemas.openxmlformats.org/officeDocument/2006/relationships/revisionLog" Target="revisionLog64.xml"/><Relationship Id="rId179" Type="http://schemas.openxmlformats.org/officeDocument/2006/relationships/revisionLog" Target="revisionLog160.xml"/><Relationship Id="rId190" Type="http://schemas.openxmlformats.org/officeDocument/2006/relationships/revisionLog" Target="revisionLog171.xml"/><Relationship Id="rId204" Type="http://schemas.openxmlformats.org/officeDocument/2006/relationships/revisionLog" Target="revisionLog185.xml"/><Relationship Id="rId225" Type="http://schemas.openxmlformats.org/officeDocument/2006/relationships/revisionLog" Target="revisionLog206.xml"/><Relationship Id="rId246" Type="http://schemas.openxmlformats.org/officeDocument/2006/relationships/revisionLog" Target="revisionLog227.xml"/><Relationship Id="rId267" Type="http://schemas.openxmlformats.org/officeDocument/2006/relationships/revisionLog" Target="revisionLog248.xml"/><Relationship Id="rId288" Type="http://schemas.openxmlformats.org/officeDocument/2006/relationships/revisionLog" Target="revisionLog269.xml"/><Relationship Id="rId106" Type="http://schemas.openxmlformats.org/officeDocument/2006/relationships/revisionLog" Target="revisionLog87.xml"/><Relationship Id="rId127" Type="http://schemas.openxmlformats.org/officeDocument/2006/relationships/revisionLog" Target="revisionLog108.xml"/><Relationship Id="rId31" Type="http://schemas.openxmlformats.org/officeDocument/2006/relationships/revisionLog" Target="revisionLog31.xml"/><Relationship Id="rId52" Type="http://schemas.openxmlformats.org/officeDocument/2006/relationships/revisionLog" Target="revisionLog16.xml"/><Relationship Id="rId73" Type="http://schemas.openxmlformats.org/officeDocument/2006/relationships/revisionLog" Target="revisionLog54.xml"/><Relationship Id="rId94" Type="http://schemas.openxmlformats.org/officeDocument/2006/relationships/revisionLog" Target="revisionLog75.xml"/><Relationship Id="rId148" Type="http://schemas.openxmlformats.org/officeDocument/2006/relationships/revisionLog" Target="revisionLog129.xml"/><Relationship Id="rId169" Type="http://schemas.openxmlformats.org/officeDocument/2006/relationships/revisionLog" Target="revisionLog150.xml"/><Relationship Id="rId180" Type="http://schemas.openxmlformats.org/officeDocument/2006/relationships/revisionLog" Target="revisionLog161.xml"/><Relationship Id="rId215" Type="http://schemas.openxmlformats.org/officeDocument/2006/relationships/revisionLog" Target="revisionLog196.xml"/><Relationship Id="rId236" Type="http://schemas.openxmlformats.org/officeDocument/2006/relationships/revisionLog" Target="revisionLog217.xml"/><Relationship Id="rId257" Type="http://schemas.openxmlformats.org/officeDocument/2006/relationships/revisionLog" Target="revisionLog238.xml"/><Relationship Id="rId278" Type="http://schemas.openxmlformats.org/officeDocument/2006/relationships/revisionLog" Target="revisionLog259.xml"/><Relationship Id="rId42" Type="http://schemas.openxmlformats.org/officeDocument/2006/relationships/revisionLog" Target="revisionLog6.xml"/><Relationship Id="rId84" Type="http://schemas.openxmlformats.org/officeDocument/2006/relationships/revisionLog" Target="revisionLog65.xml"/><Relationship Id="rId138" Type="http://schemas.openxmlformats.org/officeDocument/2006/relationships/revisionLog" Target="revisionLog119.xml"/><Relationship Id="rId191" Type="http://schemas.openxmlformats.org/officeDocument/2006/relationships/revisionLog" Target="revisionLog172.xml"/><Relationship Id="rId205" Type="http://schemas.openxmlformats.org/officeDocument/2006/relationships/revisionLog" Target="revisionLog186.xml"/><Relationship Id="rId247" Type="http://schemas.openxmlformats.org/officeDocument/2006/relationships/revisionLog" Target="revisionLog228.xml"/><Relationship Id="rId107" Type="http://schemas.openxmlformats.org/officeDocument/2006/relationships/revisionLog" Target="revisionLog88.xml"/><Relationship Id="rId289" Type="http://schemas.openxmlformats.org/officeDocument/2006/relationships/revisionLog" Target="revisionLog27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4E1E21C-D63C-446B-959D-2B3A5777A378}" diskRevisions="1" revisionId="647" version="290">
  <header guid="{7D8EDF60-4D60-481F-B29A-9A2CAE93A644}" dateTime="2018-12-11T14:25:11" maxSheetId="2" userName="Минакова Оксана Сергеевна" r:id="rId20">
    <sheetIdMap count="1">
      <sheetId val="1"/>
    </sheetIdMap>
  </header>
  <header guid="{15183192-759A-411A-A5D7-D737FA0EAB6B}" dateTime="2018-12-12T11:09:03" maxSheetId="2" userName="Шулепова Ольга Анатольевна" r:id="rId21" minRId="49" maxRId="53">
    <sheetIdMap count="1">
      <sheetId val="1"/>
    </sheetIdMap>
  </header>
  <header guid="{2955B6B5-4833-429A-B617-4E2BEFAC12CD}" dateTime="2018-12-12T11:17:21" maxSheetId="2" userName="Шулепова Ольга Анатольевна" r:id="rId22" minRId="58">
    <sheetIdMap count="1">
      <sheetId val="1"/>
    </sheetIdMap>
  </header>
  <header guid="{0A9B5D33-751B-4ADB-AC80-FCB90D7C5AE1}" dateTime="2018-12-12T13:01:07" maxSheetId="2" userName="Шулепова Ольга Анатольевна" r:id="rId23">
    <sheetIdMap count="1">
      <sheetId val="1"/>
    </sheetIdMap>
  </header>
  <header guid="{D8009933-5E2D-4C6F-AB42-66FC34D6E127}" dateTime="2018-12-12T13:31:57" maxSheetId="2" userName="Шулепова Ольга Анатольевна" r:id="rId24">
    <sheetIdMap count="1">
      <sheetId val="1"/>
    </sheetIdMap>
  </header>
  <header guid="{E1A9802B-9D53-4739-B593-18E4982F7CA0}" dateTime="2018-12-12T16:26:23" maxSheetId="2" userName="Шулепова Ольга Анатольевна" r:id="rId25">
    <sheetIdMap count="1">
      <sheetId val="1"/>
    </sheetIdMap>
  </header>
  <header guid="{C128500A-2064-4F9E-868A-59B23E0213E2}" dateTime="2018-12-12T18:54:00" maxSheetId="2" userName="Шулепова Ольга Анатольевна" r:id="rId26">
    <sheetIdMap count="1">
      <sheetId val="1"/>
    </sheetIdMap>
  </header>
  <header guid="{0163BDB6-E8B4-4988-B25F-1DE13B319DC4}" dateTime="2019-01-10T15:09:24" maxSheetId="2" userName="Фесик Светлана Викторовна" r:id="rId27">
    <sheetIdMap count="1">
      <sheetId val="1"/>
    </sheetIdMap>
  </header>
  <header guid="{E0C23ACB-4F81-401F-B8E8-764105AB4B89}" dateTime="2019-01-10T16:09:44" maxSheetId="2" userName="Фесик Светлана Викторовна" r:id="rId28" minRId="75" maxRId="81">
    <sheetIdMap count="1">
      <sheetId val="1"/>
    </sheetIdMap>
  </header>
  <header guid="{8E7719C1-5BDC-47DC-B350-F2F7FE2A5B35}" dateTime="2019-01-10T16:14:16" maxSheetId="2" userName="Фесик Светлана Викторовна" r:id="rId29" minRId="82" maxRId="83">
    <sheetIdMap count="1">
      <sheetId val="1"/>
    </sheetIdMap>
  </header>
  <header guid="{79A64BCE-B0AF-4D12-8DCF-582D93E09C9C}" dateTime="2019-01-10T16:24:32" maxSheetId="2" userName="Фесик Светлана Викторовна" r:id="rId30" minRId="87" maxRId="89">
    <sheetIdMap count="1">
      <sheetId val="1"/>
    </sheetIdMap>
  </header>
  <header guid="{E355CA5C-E2AC-41D0-A3E8-82534EC1BD25}" dateTime="2019-01-10T16:24:48" maxSheetId="2" userName="Фесик Светлана Викторовна" r:id="rId31">
    <sheetIdMap count="1">
      <sheetId val="1"/>
    </sheetIdMap>
  </header>
  <header guid="{4DEF56B4-D771-4B54-A13B-202895903153}" dateTime="2019-01-10T16:33:00" maxSheetId="2" userName="Фесик Светлана Викторовна" r:id="rId32" minRId="90" maxRId="96">
    <sheetIdMap count="1">
      <sheetId val="1"/>
    </sheetIdMap>
  </header>
  <header guid="{AF68E6F6-C7E8-46F8-AAFE-A72DE78ECD68}" dateTime="2019-01-10T16:38:22" maxSheetId="2" userName="Фесик Светлана Викторовна" r:id="rId33" minRId="97" maxRId="104">
    <sheetIdMap count="1">
      <sheetId val="1"/>
    </sheetIdMap>
  </header>
  <header guid="{D76C8FA5-D842-4241-BE0C-9D22D475BCA4}" dateTime="2019-01-10T16:40:49" maxSheetId="2" userName="Фесик Светлана Викторовна" r:id="rId34" minRId="105">
    <sheetIdMap count="1">
      <sheetId val="1"/>
    </sheetIdMap>
  </header>
  <header guid="{DA259601-6807-498F-BD00-AEAB48EC8073}" dateTime="2019-01-10T16:59:29" maxSheetId="2" userName="Фесик Светлана Викторовна" r:id="rId35" minRId="106" maxRId="109">
    <sheetIdMap count="1">
      <sheetId val="1"/>
    </sheetIdMap>
  </header>
  <header guid="{9012179E-14B9-4CD0-AA90-7C40D558FE84}" dateTime="2019-01-10T17:10:53" maxSheetId="2" userName="Фесик Светлана Викторовна" r:id="rId36" minRId="113" maxRId="119">
    <sheetIdMap count="1">
      <sheetId val="1"/>
    </sheetIdMap>
  </header>
  <header guid="{B20F1E17-C120-4975-8CB3-647A35EBE1BC}" dateTime="2019-01-11T09:24:07" maxSheetId="2" userName="Фесик Светлана Викторовна" r:id="rId37" minRId="120" maxRId="125">
    <sheetIdMap count="1">
      <sheetId val="1"/>
    </sheetIdMap>
  </header>
  <header guid="{331B0D7E-6AED-4AE6-9801-B5BE3B178EF9}" dateTime="2019-01-11T09:55:21" maxSheetId="2" userName="Фесик Светлана Викторовна" r:id="rId38" minRId="129" maxRId="133">
    <sheetIdMap count="1">
      <sheetId val="1"/>
    </sheetIdMap>
  </header>
  <header guid="{1E887179-1E06-4279-8D41-285FC3E3B5BB}" dateTime="2019-01-11T10:12:51" maxSheetId="2" userName="Астахова Анна Владимировна" r:id="rId39" minRId="134" maxRId="135">
    <sheetIdMap count="1">
      <sheetId val="1"/>
    </sheetIdMap>
  </header>
  <header guid="{61AD3142-4986-43D9-9B67-6DFEFD5D78C0}" dateTime="2019-01-11T10:13:42" maxSheetId="2" userName="Астахова Анна Владимировна" r:id="rId40" minRId="136" maxRId="137">
    <sheetIdMap count="1">
      <sheetId val="1"/>
    </sheetIdMap>
  </header>
  <header guid="{A9032A71-F46F-410D-AAD7-648B183A4C8B}" dateTime="2019-01-11T10:14:20" maxSheetId="2" userName="Астахова Анна Владимировна" r:id="rId41" minRId="138">
    <sheetIdMap count="1">
      <sheetId val="1"/>
    </sheetIdMap>
  </header>
  <header guid="{2597A324-1C72-44EA-99CD-549F6475CA5B}" dateTime="2019-01-11T10:19:48" maxSheetId="2" userName="Астахова Анна Владимировна" r:id="rId42" minRId="139" maxRId="140">
    <sheetIdMap count="1">
      <sheetId val="1"/>
    </sheetIdMap>
  </header>
  <header guid="{1FB25EDB-CA9A-46D6-9F00-F1A6D053844B}" dateTime="2019-01-11T10:20:32" maxSheetId="2" userName="Астахова Анна Владимировна" r:id="rId43" minRId="141" maxRId="142">
    <sheetIdMap count="1">
      <sheetId val="1"/>
    </sheetIdMap>
  </header>
  <header guid="{CD503325-B24F-4ED3-8F9E-9748E97436B4}" dateTime="2019-01-11T10:21:22" maxSheetId="2" userName="Астахова Анна Владимировна" r:id="rId44" minRId="143">
    <sheetIdMap count="1">
      <sheetId val="1"/>
    </sheetIdMap>
  </header>
  <header guid="{9CC23AD2-4A7A-4374-BB3A-BAC78478341B}" dateTime="2019-01-11T10:21:36" maxSheetId="2" userName="Астахова Анна Владимировна" r:id="rId45">
    <sheetIdMap count="1">
      <sheetId val="1"/>
    </sheetIdMap>
  </header>
  <header guid="{8DB96D0A-880D-4550-A78C-0AFECCA07249}" dateTime="2019-01-11T10:23:01" maxSheetId="2" userName="Астахова Анна Владимировна" r:id="rId46" minRId="144" maxRId="147">
    <sheetIdMap count="1">
      <sheetId val="1"/>
    </sheetIdMap>
  </header>
  <header guid="{611F8A73-7459-4790-BFF2-FF95CA91E1F7}" dateTime="2019-01-11T10:23:16" maxSheetId="2" userName="Астахова Анна Владимировна" r:id="rId47">
    <sheetIdMap count="1">
      <sheetId val="1"/>
    </sheetIdMap>
  </header>
  <header guid="{CFC862E9-94C6-4BEB-B9DD-06862210734F}" dateTime="2019-01-11T10:23:32" maxSheetId="2" userName="Астахова Анна Владимировна" r:id="rId48">
    <sheetIdMap count="1">
      <sheetId val="1"/>
    </sheetIdMap>
  </header>
  <header guid="{1F558347-B912-4BA4-8B0F-973A73533267}" dateTime="2019-01-11T10:23:49" maxSheetId="2" userName="Астахова Анна Владимировна" r:id="rId49">
    <sheetIdMap count="1">
      <sheetId val="1"/>
    </sheetIdMap>
  </header>
  <header guid="{BECBCC2B-7E02-489D-A51B-C598CDA51E2C}" dateTime="2019-01-11T10:24:05" maxSheetId="2" userName="Астахова Анна Владимировна" r:id="rId50" minRId="148">
    <sheetIdMap count="1">
      <sheetId val="1"/>
    </sheetIdMap>
  </header>
  <header guid="{8B1E8659-C1C4-493D-8190-84E00CCB9F2E}" dateTime="2019-01-11T10:26:27" maxSheetId="2" userName="Астахова Анна Владимировна" r:id="rId51" minRId="149" maxRId="151">
    <sheetIdMap count="1">
      <sheetId val="1"/>
    </sheetIdMap>
  </header>
  <header guid="{68179AD3-6406-4463-83EF-04DEE4C91C9A}" dateTime="2019-01-11T10:27:05" maxSheetId="2" userName="Астахова Анна Владимировна" r:id="rId52" minRId="152" maxRId="154">
    <sheetIdMap count="1">
      <sheetId val="1"/>
    </sheetIdMap>
  </header>
  <header guid="{93168EE3-07CE-431F-8683-BF5EDD0A562E}" dateTime="2019-01-11T10:27:26" maxSheetId="2" userName="Астахова Анна Владимировна" r:id="rId53" minRId="155">
    <sheetIdMap count="1">
      <sheetId val="1"/>
    </sheetIdMap>
  </header>
  <header guid="{1A292FED-97DA-4512-9666-79F1ABCE3E42}" dateTime="2019-01-11T10:38:07" maxSheetId="2" userName="Фесик Светлана Викторовна" r:id="rId54" minRId="156" maxRId="158">
    <sheetIdMap count="1">
      <sheetId val="1"/>
    </sheetIdMap>
  </header>
  <header guid="{D39556C2-30EB-4057-8BA0-692A62D24B4D}" dateTime="2019-01-11T10:46:46" maxSheetId="2" userName="Фесик Светлана Викторовна" r:id="rId55" minRId="159" maxRId="168">
    <sheetIdMap count="1">
      <sheetId val="1"/>
    </sheetIdMap>
  </header>
  <header guid="{30D1569A-B371-46C4-9354-36DD012B46FF}" dateTime="2019-01-11T11:12:09" maxSheetId="2" userName="Фесик Светлана Викторовна" r:id="rId56" minRId="169" maxRId="183">
    <sheetIdMap count="1">
      <sheetId val="1"/>
    </sheetIdMap>
  </header>
  <header guid="{7DC9AC91-C740-47FF-9378-278ACB7ADA86}" dateTime="2019-01-11T11:18:50" maxSheetId="2" userName="Фесик Светлана Викторовна" r:id="rId57" minRId="184" maxRId="189">
    <sheetIdMap count="1">
      <sheetId val="1"/>
    </sheetIdMap>
  </header>
  <header guid="{ADFE19FE-97CA-43D8-8DDC-9C309C4740A9}" dateTime="2019-01-11T11:27:59" maxSheetId="2" userName="Фесик Светлана Викторовна" r:id="rId58" minRId="190" maxRId="192">
    <sheetIdMap count="1">
      <sheetId val="1"/>
    </sheetIdMap>
  </header>
  <header guid="{E62E4AE7-9928-402A-8A67-2D34BDD53754}" dateTime="2019-01-11T11:28:25" maxSheetId="2" userName="Фесик Светлана Викторовна" r:id="rId59" minRId="193" maxRId="194">
    <sheetIdMap count="1">
      <sheetId val="1"/>
    </sheetIdMap>
  </header>
  <header guid="{829803B6-6A0D-4A59-B5D5-D1539CF924A3}" dateTime="2019-01-11T11:29:43" maxSheetId="2" userName="Фесик Светлана Викторовна" r:id="rId60" minRId="195" maxRId="196">
    <sheetIdMap count="1">
      <sheetId val="1"/>
    </sheetIdMap>
  </header>
  <header guid="{A03691C5-5E39-4A54-B87D-92B5816F65AE}" dateTime="2019-01-11T11:32:32" maxSheetId="2" userName="Фесик Светлана Викторовна" r:id="rId61" minRId="197" maxRId="200">
    <sheetIdMap count="1">
      <sheetId val="1"/>
    </sheetIdMap>
  </header>
  <header guid="{971993C3-4B5F-4586-9285-47CBB0E8BEE4}" dateTime="2019-01-11T11:35:47" maxSheetId="2" userName="Фесик Светлана Викторовна" r:id="rId62" minRId="201" maxRId="205">
    <sheetIdMap count="1">
      <sheetId val="1"/>
    </sheetIdMap>
  </header>
  <header guid="{47BB0221-CF2D-4338-A185-C5AB83DC6787}" dateTime="2019-01-11T11:36:47" maxSheetId="2" userName="Фесик Светлана Викторовна" r:id="rId63" minRId="206">
    <sheetIdMap count="1">
      <sheetId val="1"/>
    </sheetIdMap>
  </header>
  <header guid="{77659F73-6DB4-4820-8EA5-F0F4D679924F}" dateTime="2019-01-11T11:39:06" maxSheetId="2" userName="Фесик Светлана Викторовна" r:id="rId64" minRId="207" maxRId="208">
    <sheetIdMap count="1">
      <sheetId val="1"/>
    </sheetIdMap>
  </header>
  <header guid="{4A21B5CE-16C6-4052-9E0B-6ABD01C62EC3}" dateTime="2019-01-11T11:50:41" maxSheetId="2" userName="Фесик Светлана Викторовна" r:id="rId65" minRId="209">
    <sheetIdMap count="1">
      <sheetId val="1"/>
    </sheetIdMap>
  </header>
  <header guid="{559BEFA2-8DC3-4E99-8E44-1532F4C271E2}" dateTime="2019-01-11T12:00:07" maxSheetId="2" userName="Фесик Светлана Викторовна" r:id="rId66" minRId="210">
    <sheetIdMap count="1">
      <sheetId val="1"/>
    </sheetIdMap>
  </header>
  <header guid="{F5A6F166-F438-46DF-848F-408FCDF6D63A}" dateTime="2019-01-11T13:26:05" maxSheetId="2" userName="Фесик Светлана Викторовна" r:id="rId67" minRId="211">
    <sheetIdMap count="1">
      <sheetId val="1"/>
    </sheetIdMap>
  </header>
  <header guid="{0413F8B5-AF14-4AA4-B334-07B22741B3D5}" dateTime="2019-01-11T13:43:22" maxSheetId="2" userName="Фесик Светлана Викторовна" r:id="rId68" minRId="212">
    <sheetIdMap count="1">
      <sheetId val="1"/>
    </sheetIdMap>
  </header>
  <header guid="{EDBFE6C4-4E84-447F-9011-DC6852FF0834}" dateTime="2019-01-11T15:28:01" maxSheetId="2" userName="Астахова Анна Владимировна" r:id="rId69" minRId="213">
    <sheetIdMap count="1">
      <sheetId val="1"/>
    </sheetIdMap>
  </header>
  <header guid="{68D40A0A-C51E-419C-BAFF-2D18A8D6826B}" dateTime="2019-01-11T15:33:10" maxSheetId="2" userName="Астахова Анна Владимировна" r:id="rId70" minRId="214">
    <sheetIdMap count="1">
      <sheetId val="1"/>
    </sheetIdMap>
  </header>
  <header guid="{513EF773-78C6-4702-9D82-C46343794403}" dateTime="2019-01-11T15:36:47" maxSheetId="2" userName="Астахова Анна Владимировна" r:id="rId71" minRId="215">
    <sheetIdMap count="1">
      <sheetId val="1"/>
    </sheetIdMap>
  </header>
  <header guid="{C3F953B3-C38D-49F2-AFBA-372A0723FEBA}" dateTime="2019-01-11T15:44:24" maxSheetId="2" userName="Астахова Анна Владимировна" r:id="rId72" minRId="216">
    <sheetIdMap count="1">
      <sheetId val="1"/>
    </sheetIdMap>
  </header>
  <header guid="{9E2CBCCA-FF37-4CFE-88A3-4B96D356B65A}" dateTime="2019-01-11T15:46:04" maxSheetId="2" userName="Астахова Анна Владимировна" r:id="rId73" minRId="217">
    <sheetIdMap count="1">
      <sheetId val="1"/>
    </sheetIdMap>
  </header>
  <header guid="{0A7DBBA7-2EDA-4D13-9650-D76C8E244E3A}" dateTime="2019-01-11T15:51:32" maxSheetId="2" userName="Астахова Анна Владимировна" r:id="rId74" minRId="218">
    <sheetIdMap count="1">
      <sheetId val="1"/>
    </sheetIdMap>
  </header>
  <header guid="{2DD54515-1B56-4184-85FF-9C8A4EA9E8AD}" dateTime="2019-01-11T15:53:52" maxSheetId="2" userName="Астахова Анна Владимировна" r:id="rId75" minRId="219">
    <sheetIdMap count="1">
      <sheetId val="1"/>
    </sheetIdMap>
  </header>
  <header guid="{57B29661-D14D-4171-860C-7664FE94FFFB}" dateTime="2019-01-11T16:10:38" maxSheetId="2" userName="Астахова Анна Владимировна" r:id="rId76" minRId="220">
    <sheetIdMap count="1">
      <sheetId val="1"/>
    </sheetIdMap>
  </header>
  <header guid="{1B855B36-CEFC-423E-8780-02942B71D5BE}" dateTime="2019-01-11T16:10:56" maxSheetId="2" userName="Астахова Анна Владимировна" r:id="rId77" minRId="221">
    <sheetIdMap count="1">
      <sheetId val="1"/>
    </sheetIdMap>
  </header>
  <header guid="{BFA39C84-35A0-4C92-B92E-9751337418F5}" dateTime="2019-01-11T16:11:05" maxSheetId="2" userName="Астахова Анна Владимировна" r:id="rId78" minRId="222">
    <sheetIdMap count="1">
      <sheetId val="1"/>
    </sheetIdMap>
  </header>
  <header guid="{B798C83D-BEB4-452A-A0A7-741A363377BF}" dateTime="2019-01-11T16:14:46" maxSheetId="2" userName="Астахова Анна Владимировна" r:id="rId79" minRId="223">
    <sheetIdMap count="1">
      <sheetId val="1"/>
    </sheetIdMap>
  </header>
  <header guid="{1697170E-054A-4AF1-BED2-AE9A0C747269}" dateTime="2019-01-14T09:24:15" maxSheetId="2" userName="Маганёва Екатерина Николаевна" r:id="rId80" minRId="224">
    <sheetIdMap count="1">
      <sheetId val="1"/>
    </sheetIdMap>
  </header>
  <header guid="{015A61DC-5F2B-4254-8FFE-1E784C02CD90}" dateTime="2019-01-14T09:29:01" maxSheetId="2" userName="Залецкая Ольга Генадьевна" r:id="rId81" minRId="225">
    <sheetIdMap count="1">
      <sheetId val="1"/>
    </sheetIdMap>
  </header>
  <header guid="{BC1C0218-F692-4ECD-B8CB-7E6BA6A4D676}" dateTime="2019-01-14T09:29:36" maxSheetId="2" userName="Залецкая Ольга Генадьевна" r:id="rId82" minRId="226" maxRId="228">
    <sheetIdMap count="1">
      <sheetId val="1"/>
    </sheetIdMap>
  </header>
  <header guid="{E5F00C9C-23D6-4710-91E6-4B53B5776449}" dateTime="2019-01-14T09:33:25" maxSheetId="2" userName="Залецкая Ольга Генадьевна" r:id="rId83" minRId="229" maxRId="230">
    <sheetIdMap count="1">
      <sheetId val="1"/>
    </sheetIdMap>
  </header>
  <header guid="{0978CAE7-25AF-46A6-8058-298F92995A27}" dateTime="2019-01-14T09:37:23" maxSheetId="2" userName="Залецкая Ольга Генадьевна" r:id="rId84" minRId="231" maxRId="235">
    <sheetIdMap count="1">
      <sheetId val="1"/>
    </sheetIdMap>
  </header>
  <header guid="{6B9A9864-F28D-4B53-8D97-B5FEE394DEBD}" dateTime="2019-01-14T09:43:02" maxSheetId="2" userName="Залецкая Ольга Генадьевна" r:id="rId85" minRId="236">
    <sheetIdMap count="1">
      <sheetId val="1"/>
    </sheetIdMap>
  </header>
  <header guid="{C6F5D8CF-3A6C-40E1-AE62-0417CA0D16A0}" dateTime="2019-01-14T09:45:25" maxSheetId="2" userName="Маганёва Екатерина Николаевна" r:id="rId86" minRId="237" maxRId="248">
    <sheetIdMap count="1">
      <sheetId val="1"/>
    </sheetIdMap>
  </header>
  <header guid="{3DEA321A-4F57-4902-8553-ED5B84640E79}" dateTime="2019-01-14T09:46:57" maxSheetId="2" userName="Залецкая Ольга Генадьевна" r:id="rId87" minRId="249">
    <sheetIdMap count="1">
      <sheetId val="1"/>
    </sheetIdMap>
  </header>
  <header guid="{E5BC7459-261A-41F9-A7F8-365A8B8A92FF}" dateTime="2019-01-14T09:47:23" maxSheetId="2" userName="Залецкая Ольга Генадьевна" r:id="rId88" minRId="250">
    <sheetIdMap count="1">
      <sheetId val="1"/>
    </sheetIdMap>
  </header>
  <header guid="{CE10884F-CD89-4F6E-9300-12C8167A2FB7}" dateTime="2019-01-14T09:47:45" maxSheetId="2" userName="Залецкая Ольга Генадьевна" r:id="rId89" minRId="251">
    <sheetIdMap count="1">
      <sheetId val="1"/>
    </sheetIdMap>
  </header>
  <header guid="{39DF8C75-7AF3-4A67-BDB0-149389FA2551}" dateTime="2019-01-14T09:48:54" maxSheetId="2" userName="Залецкая Ольга Генадьевна" r:id="rId90" minRId="252" maxRId="255">
    <sheetIdMap count="1">
      <sheetId val="1"/>
    </sheetIdMap>
  </header>
  <header guid="{E7F10ADC-7F1F-4954-AD95-487F2F232577}" dateTime="2019-01-14T09:49:26" maxSheetId="2" userName="Маганёва Екатерина Николаевна" r:id="rId91" minRId="256" maxRId="258">
    <sheetIdMap count="1">
      <sheetId val="1"/>
    </sheetIdMap>
  </header>
  <header guid="{1A5E7098-95F3-4627-B29E-69A72C44F683}" dateTime="2019-01-14T09:49:41" maxSheetId="2" userName="Залецкая Ольга Генадьевна" r:id="rId92" minRId="259" maxRId="261">
    <sheetIdMap count="1">
      <sheetId val="1"/>
    </sheetIdMap>
  </header>
  <header guid="{554C313D-FAA8-48C8-B26F-62D6DE3D0F9A}" dateTime="2019-01-14T09:52:06" maxSheetId="2" userName="Маганёва Екатерина Николаевна" r:id="rId93" minRId="262">
    <sheetIdMap count="1">
      <sheetId val="1"/>
    </sheetIdMap>
  </header>
  <header guid="{26AC1E7D-8C80-41E8-AD16-3E43A5312C34}" dateTime="2019-01-14T09:54:15" maxSheetId="2" userName="Залецкая Ольга Генадьевна" r:id="rId94" minRId="263" maxRId="268">
    <sheetIdMap count="1">
      <sheetId val="1"/>
    </sheetIdMap>
  </header>
  <header guid="{B8C5722E-3E6A-4448-A19C-1C24F5940503}" dateTime="2019-01-14T09:55:02" maxSheetId="2" userName="Залецкая Ольга Генадьевна" r:id="rId95" minRId="269">
    <sheetIdMap count="1">
      <sheetId val="1"/>
    </sheetIdMap>
  </header>
  <header guid="{927A6363-475B-4EA0-A5F2-E2E1FB464E36}" dateTime="2019-01-14T09:55:49" maxSheetId="2" userName="Залецкая Ольга Генадьевна" r:id="rId96" minRId="270" maxRId="272">
    <sheetIdMap count="1">
      <sheetId val="1"/>
    </sheetIdMap>
  </header>
  <header guid="{AC701F01-DBEA-48DC-ACD9-BDF37FD9210D}" dateTime="2019-01-14T09:56:38" maxSheetId="2" userName="Залецкая Ольга Генадьевна" r:id="rId97" minRId="273" maxRId="275">
    <sheetIdMap count="1">
      <sheetId val="1"/>
    </sheetIdMap>
  </header>
  <header guid="{AFF06E37-CE2F-45F9-B2A9-248DE797CA96}" dateTime="2019-01-14T10:01:11" maxSheetId="2" userName="Маганёва Екатерина Николаевна" r:id="rId98" minRId="276">
    <sheetIdMap count="1">
      <sheetId val="1"/>
    </sheetIdMap>
  </header>
  <header guid="{2B1D3B43-E1AD-405A-A1BC-95023ED5E256}" dateTime="2019-01-14T10:02:59" maxSheetId="2" userName="Залецкая Ольга Генадьевна" r:id="rId99" minRId="277" maxRId="281">
    <sheetIdMap count="1">
      <sheetId val="1"/>
    </sheetIdMap>
  </header>
  <header guid="{12C0987D-2171-48CE-8699-B8010928C1CC}" dateTime="2019-01-14T10:03:39" maxSheetId="2" userName="Залецкая Ольга Генадьевна" r:id="rId100" minRId="282">
    <sheetIdMap count="1">
      <sheetId val="1"/>
    </sheetIdMap>
  </header>
  <header guid="{7F7EF009-7C6F-4DE5-915A-8D5D75A5883B}" dateTime="2019-01-14T10:07:07" maxSheetId="2" userName="Залецкая Ольга Генадьевна" r:id="rId101" minRId="283" maxRId="290">
    <sheetIdMap count="1">
      <sheetId val="1"/>
    </sheetIdMap>
  </header>
  <header guid="{34BC3415-B0AD-4D8E-BE65-07C8A813AA5B}" dateTime="2019-01-14T10:08:06" maxSheetId="2" userName="Залецкая Ольга Генадьевна" r:id="rId102" minRId="291" maxRId="295">
    <sheetIdMap count="1">
      <sheetId val="1"/>
    </sheetIdMap>
  </header>
  <header guid="{88F8B2E0-A85A-43D9-89F4-6A1B72E4FFF8}" dateTime="2019-01-14T10:09:05" maxSheetId="2" userName="Залецкая Ольга Генадьевна" r:id="rId103">
    <sheetIdMap count="1">
      <sheetId val="1"/>
    </sheetIdMap>
  </header>
  <header guid="{9D576C34-1B1E-4A96-A08A-126A434F7C81}" dateTime="2019-01-14T10:09:52" maxSheetId="2" userName="Залецкая Ольга Генадьевна" r:id="rId104">
    <sheetIdMap count="1">
      <sheetId val="1"/>
    </sheetIdMap>
  </header>
  <header guid="{05F2374A-533E-4CFA-B3C7-147992F3ABC0}" dateTime="2019-01-14T10:13:02" maxSheetId="2" userName="Залецкая Ольга Генадьевна" r:id="rId105" minRId="296">
    <sheetIdMap count="1">
      <sheetId val="1"/>
    </sheetIdMap>
  </header>
  <header guid="{F1C5D137-8614-4237-826B-B9D4AF26F5C6}" dateTime="2019-01-14T10:22:01" maxSheetId="2" userName="Залецкая Ольга Генадьевна" r:id="rId106">
    <sheetIdMap count="1">
      <sheetId val="1"/>
    </sheetIdMap>
  </header>
  <header guid="{AE8175E0-B54C-41F2-BD4A-2C74826D4BF0}" dateTime="2019-01-14T10:37:03" maxSheetId="2" userName="Астахова Анна Владимировна" r:id="rId107" minRId="297">
    <sheetIdMap count="1">
      <sheetId val="1"/>
    </sheetIdMap>
  </header>
  <header guid="{C10A7329-D182-48CD-A85A-FAF03DF241F3}" dateTime="2019-01-14T10:37:33" maxSheetId="2" userName="Маганёва Екатерина Николаевна" r:id="rId108" minRId="298">
    <sheetIdMap count="1">
      <sheetId val="1"/>
    </sheetIdMap>
  </header>
  <header guid="{0319CD3A-0D27-4458-B2A2-4963239F652E}" dateTime="2019-01-14T10:40:45" maxSheetId="2" userName="Астахова Анна Владимировна" r:id="rId109" minRId="299">
    <sheetIdMap count="1">
      <sheetId val="1"/>
    </sheetIdMap>
  </header>
  <header guid="{4A0D2F4C-B324-45D6-8F36-F0F8576B44DA}" dateTime="2019-01-14T10:51:10" maxSheetId="2" userName="Залецкая Ольга Генадьевна" r:id="rId110" minRId="300">
    <sheetIdMap count="1">
      <sheetId val="1"/>
    </sheetIdMap>
  </header>
  <header guid="{C49AFC62-63E8-487A-98A2-3B2C4F36FCA9}" dateTime="2019-01-14T10:55:38" maxSheetId="2" userName="Залецкая Ольга Генадьевна" r:id="rId111" minRId="301">
    <sheetIdMap count="1">
      <sheetId val="1"/>
    </sheetIdMap>
  </header>
  <header guid="{7CFB097C-E493-4CB2-894D-ACE9020D2FA3}" dateTime="2019-01-14T11:00:46" maxSheetId="2" userName="Астахова Анна Владимировна" r:id="rId112" minRId="302">
    <sheetIdMap count="1">
      <sheetId val="1"/>
    </sheetIdMap>
  </header>
  <header guid="{DEB1879A-F2AC-4CD5-AE4C-235077A3AA92}" dateTime="2019-01-14T11:10:53" maxSheetId="2" userName="Залецкая Ольга Генадьевна" r:id="rId113" minRId="303">
    <sheetIdMap count="1">
      <sheetId val="1"/>
    </sheetIdMap>
  </header>
  <header guid="{BF8A7BDE-2F1E-4F46-B28B-7DAEF5EB8C34}" dateTime="2019-01-14T11:13:09" maxSheetId="2" userName="Астахова Анна Владимировна" r:id="rId114" minRId="304">
    <sheetIdMap count="1">
      <sheetId val="1"/>
    </sheetIdMap>
  </header>
  <header guid="{5074E544-E7CA-4DB1-92E1-B423E183B470}" dateTime="2019-01-14T11:21:04" maxSheetId="2" userName="Астахова Анна Владимировна" r:id="rId115" minRId="305" maxRId="306">
    <sheetIdMap count="1">
      <sheetId val="1"/>
    </sheetIdMap>
  </header>
  <header guid="{5087161E-51FF-4116-8B73-CEF5C24D3271}" dateTime="2019-01-14T11:32:23" maxSheetId="2" userName="Маганёва Екатерина Николаевна" r:id="rId116" minRId="307">
    <sheetIdMap count="1">
      <sheetId val="1"/>
    </sheetIdMap>
  </header>
  <header guid="{7CB8B7BE-5C67-4DC5-A839-8F5C0C3E2007}" dateTime="2019-01-14T11:35:33" maxSheetId="2" userName="Маганёва Екатерина Николаевна" r:id="rId117" minRId="308">
    <sheetIdMap count="1">
      <sheetId val="1"/>
    </sheetIdMap>
  </header>
  <header guid="{6C79B2F8-6AE4-4532-9F8A-DD879709B5A8}" dateTime="2019-01-14T11:43:37" maxSheetId="2" userName="Маганёва Екатерина Николаевна" r:id="rId118" minRId="309">
    <sheetIdMap count="1">
      <sheetId val="1"/>
    </sheetIdMap>
  </header>
  <header guid="{44A818F3-8596-494C-B6CD-8BEB7E6AD3AE}" dateTime="2019-01-14T11:44:04" maxSheetId="2" userName="Залецкая Ольга Генадьевна" r:id="rId119" minRId="310">
    <sheetIdMap count="1">
      <sheetId val="1"/>
    </sheetIdMap>
  </header>
  <header guid="{31242412-C5BB-4EEE-B12B-4763543E4288}" dateTime="2019-01-14T11:57:33" maxSheetId="2" userName="Маганёва Екатерина Николаевна" r:id="rId120" minRId="311">
    <sheetIdMap count="1">
      <sheetId val="1"/>
    </sheetIdMap>
  </header>
  <header guid="{DD69D6DE-34B3-4276-865F-C6A0ECA4F613}" dateTime="2019-01-14T11:58:41" maxSheetId="2" userName="Маганёва Екатерина Николаевна" r:id="rId121" minRId="312" maxRId="315">
    <sheetIdMap count="1">
      <sheetId val="1"/>
    </sheetIdMap>
  </header>
  <header guid="{391920D4-7FB2-468A-B243-ACC7D4009BF2}" dateTime="2019-01-14T11:59:52" maxSheetId="2" userName="Маганёва Екатерина Николаевна" r:id="rId122">
    <sheetIdMap count="1">
      <sheetId val="1"/>
    </sheetIdMap>
  </header>
  <header guid="{BB3AEA85-7E06-47E0-885F-E38656C5E3B0}" dateTime="2019-01-14T12:14:33" maxSheetId="2" userName="Маганёва Екатерина Николаевна" r:id="rId123" minRId="319">
    <sheetIdMap count="1">
      <sheetId val="1"/>
    </sheetIdMap>
  </header>
  <header guid="{B20FC57C-1C50-4295-83F1-D60DDA9B8789}" dateTime="2019-01-14T12:15:29" maxSheetId="2" userName="Маганёва Екатерина Николаевна" r:id="rId124" minRId="320" maxRId="321">
    <sheetIdMap count="1">
      <sheetId val="1"/>
    </sheetIdMap>
  </header>
  <header guid="{0F9DF688-8A6D-4B16-A639-4FBA8CFC384F}" dateTime="2019-01-14T13:30:51" maxSheetId="2" userName="Залецкая Ольга Генадьевна" r:id="rId125" minRId="322">
    <sheetIdMap count="1">
      <sheetId val="1"/>
    </sheetIdMap>
  </header>
  <header guid="{6F46A4CC-304C-4C83-9FA8-B8F8D2E56544}" dateTime="2019-01-14T13:35:14" maxSheetId="2" userName="Фесик Светлана Викторовна" r:id="rId126" minRId="323">
    <sheetIdMap count="1">
      <sheetId val="1"/>
    </sheetIdMap>
  </header>
  <header guid="{C1A5825B-BAFA-4BD7-83A0-A8B95086ECE7}" dateTime="2019-01-14T13:40:43" maxSheetId="2" userName="Залецкая Ольга Генадьевна" r:id="rId127" minRId="324" maxRId="326">
    <sheetIdMap count="1">
      <sheetId val="1"/>
    </sheetIdMap>
  </header>
  <header guid="{B21A0011-D8DB-4387-B224-AE0B3A78F5B4}" dateTime="2019-01-14T13:42:52" maxSheetId="2" userName="Залецкая Ольга Генадьевна" r:id="rId128" minRId="327">
    <sheetIdMap count="1">
      <sheetId val="1"/>
    </sheetIdMap>
  </header>
  <header guid="{AE68F75F-C824-4166-84D9-0E595BA56138}" dateTime="2019-01-14T13:48:30" maxSheetId="2" userName="Залецкая Ольга Генадьевна" r:id="rId129" minRId="331">
    <sheetIdMap count="1">
      <sheetId val="1"/>
    </sheetIdMap>
  </header>
  <header guid="{40E332AF-3648-46F4-87D6-98505F4B29C4}" dateTime="2019-01-14T13:48:57" maxSheetId="2" userName="Фесик Светлана Викторовна" r:id="rId130" minRId="332" maxRId="337">
    <sheetIdMap count="1">
      <sheetId val="1"/>
    </sheetIdMap>
  </header>
  <header guid="{0FFAB931-0726-4276-81E9-7AC8B6043589}" dateTime="2019-01-14T13:56:59" maxSheetId="2" userName="Фесик Светлана Викторовна" r:id="rId131" minRId="338">
    <sheetIdMap count="1">
      <sheetId val="1"/>
    </sheetIdMap>
  </header>
  <header guid="{1172021F-00BA-45F5-A1CA-E7ADA2867373}" dateTime="2019-01-14T13:57:13" maxSheetId="2" userName="Фесик Светлана Викторовна" r:id="rId132">
    <sheetIdMap count="1">
      <sheetId val="1"/>
    </sheetIdMap>
  </header>
  <header guid="{F874D3B8-A1A2-4651-84FB-BF7F0D6B622F}" dateTime="2019-01-14T13:57:52" maxSheetId="2" userName="Залецкая Ольга Генадьевна" r:id="rId133" minRId="339">
    <sheetIdMap count="1">
      <sheetId val="1"/>
    </sheetIdMap>
  </header>
  <header guid="{4C4E3AD4-F9F2-470C-8A4F-25DDB23C274E}" dateTime="2019-01-14T14:11:34" maxSheetId="2" userName="Фесик Светлана Викторовна" r:id="rId134" minRId="343" maxRId="354">
    <sheetIdMap count="1">
      <sheetId val="1"/>
    </sheetIdMap>
  </header>
  <header guid="{C9E632B0-907D-4DC5-B873-39FACFD585C4}" dateTime="2019-01-14T14:31:59" maxSheetId="2" userName="Фесик Светлана Викторовна" r:id="rId135" minRId="355">
    <sheetIdMap count="1">
      <sheetId val="1"/>
    </sheetIdMap>
  </header>
  <header guid="{6F3EE849-16F4-4F97-ADED-036A6408DB43}" dateTime="2019-01-14T14:34:30" maxSheetId="2" userName="Фесик Светлана Викторовна" r:id="rId136">
    <sheetIdMap count="1">
      <sheetId val="1"/>
    </sheetIdMap>
  </header>
  <header guid="{48306D70-AFA2-4EE5-A91B-F9C4A7F1E599}" dateTime="2019-01-14T14:40:18" maxSheetId="2" userName="Фесик Светлана Викторовна" r:id="rId137" minRId="356" maxRId="365">
    <sheetIdMap count="1">
      <sheetId val="1"/>
    </sheetIdMap>
  </header>
  <header guid="{674088F1-DFAB-4D71-A3DE-8734C4BF13C0}" dateTime="2019-01-14T14:45:06" maxSheetId="2" userName="Крыжановская Анна Александровна" r:id="rId138">
    <sheetIdMap count="1">
      <sheetId val="1"/>
    </sheetIdMap>
  </header>
  <header guid="{BC9292A3-CF81-4C09-A0EE-C0B8138839A6}" dateTime="2019-01-14T14:45:17" maxSheetId="2" userName="Крыжановская Анна Александровна" r:id="rId139">
    <sheetIdMap count="1">
      <sheetId val="1"/>
    </sheetIdMap>
  </header>
  <header guid="{156A6FBB-1A6F-4783-B011-819F97328844}" dateTime="2019-01-14T14:47:35" maxSheetId="2" userName="Крыжановская Анна Александровна" r:id="rId140" minRId="367" maxRId="370">
    <sheetIdMap count="1">
      <sheetId val="1"/>
    </sheetIdMap>
  </header>
  <header guid="{C12E72DC-D1BB-4FBC-BC86-397522788C7A}" dateTime="2019-01-14T14:49:27" maxSheetId="2" userName="Крыжановская Анна Александровна" r:id="rId141" minRId="371" maxRId="373">
    <sheetIdMap count="1">
      <sheetId val="1"/>
    </sheetIdMap>
  </header>
  <header guid="{3372C29F-A8F0-4444-89BF-C0FB2877C66E}" dateTime="2019-01-14T14:51:04" maxSheetId="2" userName="Крыжановская Анна Александровна" r:id="rId142" minRId="374">
    <sheetIdMap count="1">
      <sheetId val="1"/>
    </sheetIdMap>
  </header>
  <header guid="{D3B82EBD-49F5-4B05-9182-8FE93F60C24B}" dateTime="2019-01-14T14:51:22" maxSheetId="2" userName="Крыжановская Анна Александровна" r:id="rId143">
    <sheetIdMap count="1">
      <sheetId val="1"/>
    </sheetIdMap>
  </header>
  <header guid="{A3C09121-3E13-46C1-883A-8EA34B30F38F}" dateTime="2019-01-14T14:59:17" maxSheetId="2" userName="Крыжановская Анна Александровна" r:id="rId144" minRId="375">
    <sheetIdMap count="1">
      <sheetId val="1"/>
    </sheetIdMap>
  </header>
  <header guid="{03B8E54B-296F-479D-8CD6-24FB7107C188}" dateTime="2019-01-14T15:00:29" maxSheetId="2" userName="Крыжановская Анна Александровна" r:id="rId145" minRId="377">
    <sheetIdMap count="1">
      <sheetId val="1"/>
    </sheetIdMap>
  </header>
  <header guid="{17773333-197A-40BE-9B7D-DF21E33AAB6A}" dateTime="2019-01-14T15:01:40" maxSheetId="2" userName="Крыжановская Анна Александровна" r:id="rId146" minRId="378">
    <sheetIdMap count="1">
      <sheetId val="1"/>
    </sheetIdMap>
  </header>
  <header guid="{5E0F2E04-0001-424F-8BE8-1EC593096967}" dateTime="2019-01-14T15:01:50" maxSheetId="2" userName="Крыжановская Анна Александровна" r:id="rId147" minRId="379">
    <sheetIdMap count="1">
      <sheetId val="1"/>
    </sheetIdMap>
  </header>
  <header guid="{8B351038-17C1-4782-8D2B-CBEBBA777426}" dateTime="2019-01-14T15:07:20" maxSheetId="2" userName="Маганёва Екатерина Николаевна" r:id="rId148" minRId="380">
    <sheetIdMap count="1">
      <sheetId val="1"/>
    </sheetIdMap>
  </header>
  <header guid="{01E12D87-9B78-44A5-A10A-9626DB7B5BDE}" dateTime="2019-01-14T15:08:50" maxSheetId="2" userName="Крыжановская Анна Александровна" r:id="rId149" minRId="384">
    <sheetIdMap count="1">
      <sheetId val="1"/>
    </sheetIdMap>
  </header>
  <header guid="{B2D4866C-CE43-4ECE-8D43-38134C22814B}" dateTime="2019-01-14T15:25:06" maxSheetId="2" userName="Крыжановская Анна Александровна" r:id="rId150" minRId="385">
    <sheetIdMap count="1">
      <sheetId val="1"/>
    </sheetIdMap>
  </header>
  <header guid="{1C9DD520-4378-4E4C-BCA0-316BE0D6515E}" dateTime="2019-01-14T15:27:14" maxSheetId="2" userName="Маганёва Екатерина Николаевна" r:id="rId151">
    <sheetIdMap count="1">
      <sheetId val="1"/>
    </sheetIdMap>
  </header>
  <header guid="{DF9D1A47-9016-4AD5-8367-6F549F47F0DA}" dateTime="2019-01-14T15:27:57" maxSheetId="2" userName="Залецкая Ольга Генадьевна" r:id="rId152" minRId="389">
    <sheetIdMap count="1">
      <sheetId val="1"/>
    </sheetIdMap>
  </header>
  <header guid="{5193E5FC-7D9C-498A-B31A-CAB606E4849A}" dateTime="2019-01-14T15:28:07" maxSheetId="2" userName="Маганёва Екатерина Николаевна" r:id="rId153">
    <sheetIdMap count="1">
      <sheetId val="1"/>
    </sheetIdMap>
  </header>
  <header guid="{776CACDC-C902-47D4-8F83-5BEEBA5FCC0B}" dateTime="2019-01-14T15:30:34" maxSheetId="2" userName="Крыжановская Анна Александровна" r:id="rId154" minRId="393">
    <sheetIdMap count="1">
      <sheetId val="1"/>
    </sheetIdMap>
  </header>
  <header guid="{EF9CD514-7CC1-4E34-832A-B2E166695E25}" dateTime="2019-01-14T15:30:45" maxSheetId="2" userName="Крыжановская Анна Александровна" r:id="rId155" minRId="394">
    <sheetIdMap count="1">
      <sheetId val="1"/>
    </sheetIdMap>
  </header>
  <header guid="{651FCF26-9245-4AA5-8E70-741A8AD26670}" dateTime="2019-01-14T15:34:24" maxSheetId="2" userName="Залецкая Ольга Генадьевна" r:id="rId156" minRId="395">
    <sheetIdMap count="1">
      <sheetId val="1"/>
    </sheetIdMap>
  </header>
  <header guid="{8270E4B2-41E4-47E6-89A6-24F5458D54D3}" dateTime="2019-01-14T15:35:08" maxSheetId="2" userName="Крыжановская Анна Александровна" r:id="rId157" minRId="396" maxRId="397">
    <sheetIdMap count="1">
      <sheetId val="1"/>
    </sheetIdMap>
  </header>
  <header guid="{DBA05F8A-1EF6-41FB-BCB7-18261F7F402D}" dateTime="2019-01-14T15:37:11" maxSheetId="2" userName="Маганёва Екатерина Николаевна" r:id="rId158" minRId="399" maxRId="409">
    <sheetIdMap count="1">
      <sheetId val="1"/>
    </sheetIdMap>
  </header>
  <header guid="{037D275D-F6A9-4872-88E8-FE036AFD2238}" dateTime="2019-01-14T15:38:34" maxSheetId="2" userName="Маганёва Екатерина Николаевна" r:id="rId159" minRId="410" maxRId="411">
    <sheetIdMap count="1">
      <sheetId val="1"/>
    </sheetIdMap>
  </header>
  <header guid="{95812EFF-38C7-4791-9999-15D1CACE0940}" dateTime="2019-01-14T15:39:19" maxSheetId="2" userName="Фесик Светлана Викторовна" r:id="rId160" minRId="412" maxRId="420">
    <sheetIdMap count="1">
      <sheetId val="1"/>
    </sheetIdMap>
  </header>
  <header guid="{955770E3-379F-47C0-9535-092C71635194}" dateTime="2019-01-14T15:44:12" maxSheetId="2" userName="Залецкая Ольга Генадьевна" r:id="rId161" minRId="424">
    <sheetIdMap count="1">
      <sheetId val="1"/>
    </sheetIdMap>
  </header>
  <header guid="{2DA61850-2CE3-42B5-8C3C-47B55C3B0D63}" dateTime="2019-01-14T15:45:05" maxSheetId="2" userName="Крыжановская Анна Александровна" r:id="rId162" minRId="425">
    <sheetIdMap count="1">
      <sheetId val="1"/>
    </sheetIdMap>
  </header>
  <header guid="{F295C491-3510-44FA-AA42-267E367FDB78}" dateTime="2019-01-14T15:50:50" maxSheetId="2" userName="Крыжановская Анна Александровна" r:id="rId163" minRId="426">
    <sheetIdMap count="1">
      <sheetId val="1"/>
    </sheetIdMap>
  </header>
  <header guid="{F3522A73-5904-4038-B014-741CFA93F610}" dateTime="2019-01-14T15:52:41" maxSheetId="2" userName="Фесик Светлана Викторовна" r:id="rId164" minRId="427" maxRId="437">
    <sheetIdMap count="1">
      <sheetId val="1"/>
    </sheetIdMap>
  </header>
  <header guid="{3C10001E-5944-47BF-B19B-E35B17831D10}" dateTime="2019-01-14T15:54:48" maxSheetId="2" userName="Крыжановская Анна Александровна" r:id="rId165" minRId="438">
    <sheetIdMap count="1">
      <sheetId val="1"/>
    </sheetIdMap>
  </header>
  <header guid="{3903EFC7-2298-4D4C-8A7A-BE59E96D0DEE}" dateTime="2019-01-14T15:58:52" maxSheetId="2" userName="Крыжановская Анна Александровна" r:id="rId166" minRId="439">
    <sheetIdMap count="1">
      <sheetId val="1"/>
    </sheetIdMap>
  </header>
  <header guid="{0A343480-FEE8-4280-9F11-520D9AE6DEF5}" dateTime="2019-01-14T16:02:23" maxSheetId="2" userName="Крыжановская Анна Александровна" r:id="rId167" minRId="440">
    <sheetIdMap count="1">
      <sheetId val="1"/>
    </sheetIdMap>
  </header>
  <header guid="{7CE7DF92-BAB0-491C-80F7-0BDE1E84A876}" dateTime="2019-01-14T16:04:23" maxSheetId="2" userName="Маганёва Екатерина Николаевна" r:id="rId168" minRId="441">
    <sheetIdMap count="1">
      <sheetId val="1"/>
    </sheetIdMap>
  </header>
  <header guid="{77106144-77F2-45A1-AD37-AD15F477B8B5}" dateTime="2019-01-14T16:06:46" maxSheetId="2" userName="Маганёва Екатерина Николаевна" r:id="rId169" minRId="445">
    <sheetIdMap count="1">
      <sheetId val="1"/>
    </sheetIdMap>
  </header>
  <header guid="{40FF2F01-7D82-454D-A59E-12716FB96C2F}" dateTime="2019-01-14T16:11:03" maxSheetId="2" userName="Маганёва Екатерина Николаевна" r:id="rId170" minRId="446">
    <sheetIdMap count="1">
      <sheetId val="1"/>
    </sheetIdMap>
  </header>
  <header guid="{648C61D4-D858-4F0A-966F-3958790652FD}" dateTime="2019-01-14T16:11:16" maxSheetId="2" userName="Маганёва Екатерина Николаевна" r:id="rId171">
    <sheetIdMap count="1">
      <sheetId val="1"/>
    </sheetIdMap>
  </header>
  <header guid="{46DA4B3E-4CCF-4605-95D2-0408C27F8FDC}" dateTime="2019-01-14T16:11:49" maxSheetId="2" userName="Маганёва Екатерина Николаевна" r:id="rId172">
    <sheetIdMap count="1">
      <sheetId val="1"/>
    </sheetIdMap>
  </header>
  <header guid="{44C61A3D-E0F9-465F-9887-E0767C963799}" dateTime="2019-01-14T16:14:59" maxSheetId="2" userName="Маганёва Екатерина Николаевна" r:id="rId173">
    <sheetIdMap count="1">
      <sheetId val="1"/>
    </sheetIdMap>
  </header>
  <header guid="{E612D1B2-C34E-41F8-A9FB-9BB8678065F3}" dateTime="2019-01-14T16:27:40" maxSheetId="2" userName="Крыжановская Анна Александровна" r:id="rId174" minRId="456">
    <sheetIdMap count="1">
      <sheetId val="1"/>
    </sheetIdMap>
  </header>
  <header guid="{A5FA904B-2F40-4D0B-B1DC-F13C4A2A1D81}" dateTime="2019-01-14T16:30:20" maxSheetId="2" userName="Крыжановская Анна Александровна" r:id="rId175" minRId="457">
    <sheetIdMap count="1">
      <sheetId val="1"/>
    </sheetIdMap>
  </header>
  <header guid="{397A541D-70F9-4F75-98E4-4D647A2728A2}" dateTime="2019-01-14T16:32:19" maxSheetId="2" userName="Крыжановская Анна Александровна" r:id="rId176" minRId="459">
    <sheetIdMap count="1">
      <sheetId val="1"/>
    </sheetIdMap>
  </header>
  <header guid="{A8FD36C2-5F02-40E7-94B1-D357BAFE3F19}" dateTime="2019-01-14T16:33:02" maxSheetId="2" userName="Крыжановская Анна Александровна" r:id="rId177" minRId="460">
    <sheetIdMap count="1">
      <sheetId val="1"/>
    </sheetIdMap>
  </header>
  <header guid="{B96585D4-C973-4629-8C86-A915AD79FDE6}" dateTime="2019-01-14T16:33:16" maxSheetId="2" userName="Крыжановская Анна Александровна" r:id="rId178" minRId="461">
    <sheetIdMap count="1">
      <sheetId val="1"/>
    </sheetIdMap>
  </header>
  <header guid="{88E67232-5F0E-4BD4-829E-5B6167E96DE2}" dateTime="2019-01-14T16:35:24" maxSheetId="2" userName="Крыжановская Анна Александровна" r:id="rId179" minRId="462">
    <sheetIdMap count="1">
      <sheetId val="1"/>
    </sheetIdMap>
  </header>
  <header guid="{E0E16D3B-3ABE-4314-9994-5837D702B677}" dateTime="2019-01-14T16:37:22" maxSheetId="2" userName="Крыжановская Анна Александровна" r:id="rId180" minRId="463">
    <sheetIdMap count="1">
      <sheetId val="1"/>
    </sheetIdMap>
  </header>
  <header guid="{1057C77D-B83F-4DF6-9B61-4155F0EA5840}" dateTime="2019-01-14T16:44:05" maxSheetId="2" userName="Крыжановская Анна Александровна" r:id="rId181" minRId="464">
    <sheetIdMap count="1">
      <sheetId val="1"/>
    </sheetIdMap>
  </header>
  <header guid="{56F17E40-1AE3-4545-B479-4F66D2B9D8E7}" dateTime="2019-01-14T16:44:15" maxSheetId="2" userName="Крыжановская Анна Александровна" r:id="rId182">
    <sheetIdMap count="1">
      <sheetId val="1"/>
    </sheetIdMap>
  </header>
  <header guid="{43F6076F-C25B-4722-9810-7D9FD0B9872E}" dateTime="2019-01-14T16:48:31" maxSheetId="2" userName="Крыжановская Анна Александровна" r:id="rId183" minRId="466" maxRId="467">
    <sheetIdMap count="1">
      <sheetId val="1"/>
    </sheetIdMap>
  </header>
  <header guid="{54B8D60A-365F-41DD-81E4-15C261DCAAE3}" dateTime="2019-01-14T16:49:30" maxSheetId="2" userName="Крыжановская Анна Александровна" r:id="rId184" minRId="468">
    <sheetIdMap count="1">
      <sheetId val="1"/>
    </sheetIdMap>
  </header>
  <header guid="{D94DD899-E75F-4ACF-B929-789A20CC5CEE}" dateTime="2019-01-14T16:53:22" maxSheetId="2" userName="Крыжановская Анна Александровна" r:id="rId185" minRId="469">
    <sheetIdMap count="1">
      <sheetId val="1"/>
    </sheetIdMap>
  </header>
  <header guid="{649FB87B-914F-4F4B-810B-1897BB74476D}" dateTime="2019-01-14T16:53:43" maxSheetId="2" userName="Крыжановская Анна Александровна" r:id="rId186">
    <sheetIdMap count="1">
      <sheetId val="1"/>
    </sheetIdMap>
  </header>
  <header guid="{57C021B3-3EBE-43B1-8A89-8FF4C79C996C}" dateTime="2019-01-14T17:03:58" maxSheetId="2" userName="Крыжановская Анна Александровна" r:id="rId187">
    <sheetIdMap count="1">
      <sheetId val="1"/>
    </sheetIdMap>
  </header>
  <header guid="{F94E54DE-DA8B-4263-95C0-50C73775EE32}" dateTime="2019-01-14T17:44:54" maxSheetId="2" userName="Маганёва Екатерина Николаевна" r:id="rId188" minRId="471" maxRId="473">
    <sheetIdMap count="1">
      <sheetId val="1"/>
    </sheetIdMap>
  </header>
  <header guid="{120F0D95-1EE8-4F92-831E-1C79C77DD5F7}" dateTime="2019-01-14T17:45:57" maxSheetId="2" userName="Маганёва Екатерина Николаевна" r:id="rId189" minRId="477" maxRId="478">
    <sheetIdMap count="1">
      <sheetId val="1"/>
    </sheetIdMap>
  </header>
  <header guid="{D6522A3E-068B-446D-9758-620826ACF844}" dateTime="2019-01-14T17:48:17" maxSheetId="2" userName="Маганёва Екатерина Николаевна" r:id="rId190" minRId="479">
    <sheetIdMap count="1">
      <sheetId val="1"/>
    </sheetIdMap>
  </header>
  <header guid="{0BFED529-2089-4C4E-B303-79080825FFD4}" dateTime="2019-01-14T17:48:25" maxSheetId="2" userName="Маганёва Екатерина Николаевна" r:id="rId191" minRId="480">
    <sheetIdMap count="1">
      <sheetId val="1"/>
    </sheetIdMap>
  </header>
  <header guid="{D0B39102-F4BD-403D-A38B-984FE64F2440}" dateTime="2019-01-15T09:27:52" maxSheetId="2" userName="Залецкая Ольга Генадьевна" r:id="rId192" minRId="481">
    <sheetIdMap count="1">
      <sheetId val="1"/>
    </sheetIdMap>
  </header>
  <header guid="{EBA1E6AE-55A0-4EB4-963E-E1BFEA62486A}" dateTime="2019-01-15T09:54:47" maxSheetId="2" userName="Залецкая Ольга Генадьевна" r:id="rId193" minRId="485">
    <sheetIdMap count="1">
      <sheetId val="1"/>
    </sheetIdMap>
  </header>
  <header guid="{2B28675B-8834-479E-89E7-8B82F57A0995}" dateTime="2019-01-15T10:08:43" maxSheetId="2" userName="Залецкая Ольга Генадьевна" r:id="rId194" minRId="486">
    <sheetIdMap count="1">
      <sheetId val="1"/>
    </sheetIdMap>
  </header>
  <header guid="{15A6149F-F510-437D-8EF4-FDE229A46F55}" dateTime="2019-01-15T10:08:58" maxSheetId="2" userName="Залецкая Ольга Генадьевна" r:id="rId195" minRId="487">
    <sheetIdMap count="1">
      <sheetId val="1"/>
    </sheetIdMap>
  </header>
  <header guid="{5E67FC81-B138-444C-B574-6A61D2D74170}" dateTime="2019-01-15T10:09:42" maxSheetId="2" userName="Залецкая Ольга Генадьевна" r:id="rId196" minRId="488">
    <sheetIdMap count="1">
      <sheetId val="1"/>
    </sheetIdMap>
  </header>
  <header guid="{39EF1AD4-DA0F-4EEF-881B-B2A2AB147A0D}" dateTime="2019-01-15T10:12:19" maxSheetId="2" userName="Маганёва Екатерина Николаевна" r:id="rId197" minRId="489">
    <sheetIdMap count="1">
      <sheetId val="1"/>
    </sheetIdMap>
  </header>
  <header guid="{D162A0F4-1627-431D-822E-6F7764FBBB28}" dateTime="2019-01-15T10:13:50" maxSheetId="2" userName="Залецкая Ольга Генадьевна" r:id="rId198" minRId="493">
    <sheetIdMap count="1">
      <sheetId val="1"/>
    </sheetIdMap>
  </header>
  <header guid="{F9890F31-9870-4BDB-A6EC-2ACD5EDB46B5}" dateTime="2019-01-15T10:14:48" maxSheetId="2" userName="Маганёва Екатерина Николаевна" r:id="rId199" minRId="494">
    <sheetIdMap count="1">
      <sheetId val="1"/>
    </sheetIdMap>
  </header>
  <header guid="{2FF73662-4BA9-48E8-8909-91CB7560BFFC}" dateTime="2019-01-15T10:21:07" maxSheetId="2" userName="Залецкая Ольга Генадьевна" r:id="rId200" minRId="495">
    <sheetIdMap count="1">
      <sheetId val="1"/>
    </sheetIdMap>
  </header>
  <header guid="{02582B33-469D-4C01-A0B9-5D9F27A68D0F}" dateTime="2019-01-15T10:31:50" maxSheetId="2" userName="Маганёва Екатерина Николаевна" r:id="rId201" minRId="499" maxRId="500">
    <sheetIdMap count="1">
      <sheetId val="1"/>
    </sheetIdMap>
  </header>
  <header guid="{A310CDEE-6B37-4877-A8DB-0A34012F0136}" dateTime="2019-01-15T10:35:46" maxSheetId="2" userName="Маганёва Екатерина Николаевна" r:id="rId202" minRId="501">
    <sheetIdMap count="1">
      <sheetId val="1"/>
    </sheetIdMap>
  </header>
  <header guid="{DDBF0757-DB54-4B65-9E7E-65997FBF1C82}" dateTime="2019-01-15T10:43:44" maxSheetId="2" userName="Залецкая Ольга Генадьевна" r:id="rId203" minRId="505" maxRId="511">
    <sheetIdMap count="1">
      <sheetId val="1"/>
    </sheetIdMap>
  </header>
  <header guid="{525018AC-2B72-4AC7-A479-CF4C0D007CD3}" dateTime="2019-01-15T10:45:58" maxSheetId="2" userName="Залецкая Ольга Генадьевна" r:id="rId204" minRId="512">
    <sheetIdMap count="1">
      <sheetId val="1"/>
    </sheetIdMap>
  </header>
  <header guid="{39D20A9E-8F9F-45FC-916E-48ED22FECD39}" dateTime="2019-01-15T10:50:04" maxSheetId="2" userName="Крыжановская Анна Александровна" r:id="rId205">
    <sheetIdMap count="1">
      <sheetId val="1"/>
    </sheetIdMap>
  </header>
  <header guid="{0C5025E3-EFAD-4BE6-8123-B5C5C2B8572E}" dateTime="2019-01-15T10:50:08" maxSheetId="2" userName="Залецкая Ольга Генадьевна" r:id="rId206" minRId="514" maxRId="516">
    <sheetIdMap count="1">
      <sheetId val="1"/>
    </sheetIdMap>
  </header>
  <header guid="{B94D4AA7-836F-430C-AFB2-DF86DD14EECB}" dateTime="2019-01-15T10:51:10" maxSheetId="2" userName="Залецкая Ольга Генадьевна" r:id="rId207" minRId="517" maxRId="522">
    <sheetIdMap count="1">
      <sheetId val="1"/>
    </sheetIdMap>
  </header>
  <header guid="{9509DBAD-4B4C-4091-8710-A07D0C47E85F}" dateTime="2019-01-15T10:56:15" maxSheetId="2" userName="Крыжановская Анна Александровна" r:id="rId208" minRId="523">
    <sheetIdMap count="1">
      <sheetId val="1"/>
    </sheetIdMap>
  </header>
  <header guid="{3DC203DE-995D-4B82-A841-B8A5BDA01FDE}" dateTime="2019-01-15T10:59:37" maxSheetId="2" userName="Крыжановская Анна Александровна" r:id="rId209" minRId="524">
    <sheetIdMap count="1">
      <sheetId val="1"/>
    </sheetIdMap>
  </header>
  <header guid="{0D5FE24C-1205-45B3-8BD8-9D2513EAF133}" dateTime="2019-01-15T11:07:44" maxSheetId="2" userName="Крыжановская Анна Александровна" r:id="rId210" minRId="525">
    <sheetIdMap count="1">
      <sheetId val="1"/>
    </sheetIdMap>
  </header>
  <header guid="{D92F119A-1BE1-464B-B924-E53A43AA74AE}" dateTime="2019-01-15T11:11:00" maxSheetId="2" userName="Крыжановская Анна Александровна" r:id="rId211" minRId="526">
    <sheetIdMap count="1">
      <sheetId val="1"/>
    </sheetIdMap>
  </header>
  <header guid="{CD310159-A165-4FBB-A007-6A2C11CB7A63}" dateTime="2019-01-15T11:17:58" maxSheetId="2" userName="Крыжановская Анна Александровна" r:id="rId212" minRId="527">
    <sheetIdMap count="1">
      <sheetId val="1"/>
    </sheetIdMap>
  </header>
  <header guid="{260EC1EA-119C-45C4-A25B-9481A608B171}" dateTime="2019-01-15T11:21:29" maxSheetId="2" userName="Крыжановская Анна Александровна" r:id="rId213" minRId="529">
    <sheetIdMap count="1">
      <sheetId val="1"/>
    </sheetIdMap>
  </header>
  <header guid="{88BFBED1-CF2E-4A3E-92AD-968099F93195}" dateTime="2019-01-15T11:23:14" maxSheetId="2" userName="Крыжановская Анна Александровна" r:id="rId214" minRId="530">
    <sheetIdMap count="1">
      <sheetId val="1"/>
    </sheetIdMap>
  </header>
  <header guid="{0676B6E5-FA40-41CF-9698-88A951609BBF}" dateTime="2019-01-15T11:48:03" maxSheetId="2" userName="Крыжановская Анна Александровна" r:id="rId215" minRId="531">
    <sheetIdMap count="1">
      <sheetId val="1"/>
    </sheetIdMap>
  </header>
  <header guid="{A7403A9C-0A50-465B-9824-505AD53E3341}" dateTime="2019-01-15T12:10:52" maxSheetId="2" userName="Крыжановская Анна Александровна" r:id="rId216" minRId="532">
    <sheetIdMap count="1">
      <sheetId val="1"/>
    </sheetIdMap>
  </header>
  <header guid="{E9746E49-CD4A-4EEC-BB59-6A4DC894C341}" dateTime="2019-01-15T13:11:14" maxSheetId="2" userName="Крыжановская Анна Александровна" r:id="rId217" minRId="533">
    <sheetIdMap count="1">
      <sheetId val="1"/>
    </sheetIdMap>
  </header>
  <header guid="{5878FD43-FD92-4865-AA35-5727AD3A7DD9}" dateTime="2019-01-15T13:12:20" maxSheetId="2" userName="Крыжановская Анна Александровна" r:id="rId218" minRId="534">
    <sheetIdMap count="1">
      <sheetId val="1"/>
    </sheetIdMap>
  </header>
  <header guid="{0EDFEDEC-18DB-492F-9117-E9DD6E6CA692}" dateTime="2019-01-15T13:23:14" maxSheetId="2" userName="Крыжановская Анна Александровна" r:id="rId219" minRId="535">
    <sheetIdMap count="1">
      <sheetId val="1"/>
    </sheetIdMap>
  </header>
  <header guid="{F7E1E78F-472B-4CD9-9EB1-C23868053AC6}" dateTime="2019-01-15T13:29:06" maxSheetId="2" userName="Крыжановская Анна Александровна" r:id="rId220" minRId="536">
    <sheetIdMap count="1">
      <sheetId val="1"/>
    </sheetIdMap>
  </header>
  <header guid="{D0DCD253-400D-495B-838E-305D17790B5D}" dateTime="2019-01-15T13:31:00" maxSheetId="2" userName="Крыжановская Анна Александровна" r:id="rId221" minRId="537">
    <sheetIdMap count="1">
      <sheetId val="1"/>
    </sheetIdMap>
  </header>
  <header guid="{8051175F-0CBB-4136-BC37-D42ACAD0ADE0}" dateTime="2019-01-15T13:32:30" maxSheetId="2" userName="Крыжановская Анна Александровна" r:id="rId222" minRId="538">
    <sheetIdMap count="1">
      <sheetId val="1"/>
    </sheetIdMap>
  </header>
  <header guid="{A8956277-DF93-4D66-A923-11C5659AA165}" dateTime="2019-01-15T13:34:12" maxSheetId="2" userName="Фесик Светлана Викторовна" r:id="rId223" minRId="539">
    <sheetIdMap count="1">
      <sheetId val="1"/>
    </sheetIdMap>
  </header>
  <header guid="{95FAEF68-C091-40E2-BCBE-87B2E6FF3B2E}" dateTime="2019-01-15T13:35:50" maxSheetId="2" userName="Залецкая Ольга Генадьевна" r:id="rId224" minRId="540">
    <sheetIdMap count="1">
      <sheetId val="1"/>
    </sheetIdMap>
  </header>
  <header guid="{6443364B-2FD2-4D32-A5F1-B90BA638C8F1}" dateTime="2019-01-15T13:38:36" maxSheetId="2" userName="Астахова Анна Владимировна" r:id="rId225" minRId="541">
    <sheetIdMap count="1">
      <sheetId val="1"/>
    </sheetIdMap>
  </header>
  <header guid="{7B5E23BE-A5FF-4736-AAB1-EEF4393BB1B9}" dateTime="2019-01-15T13:40:02" maxSheetId="2" userName="Крыжановская Анна Александровна" r:id="rId226" minRId="542">
    <sheetIdMap count="1">
      <sheetId val="1"/>
    </sheetIdMap>
  </header>
  <header guid="{7ACD8C8A-5E3D-491C-BC79-871451B323EB}" dateTime="2019-01-15T13:40:07" maxSheetId="2" userName="Залецкая Ольга Генадьевна" r:id="rId227" minRId="543">
    <sheetIdMap count="1">
      <sheetId val="1"/>
    </sheetIdMap>
  </header>
  <header guid="{3805F0B6-9157-4AFA-825B-6569F3679E3E}" dateTime="2019-01-15T13:42:48" maxSheetId="2" userName="Астахова Анна Владимировна" r:id="rId228" minRId="544">
    <sheetIdMap count="1">
      <sheetId val="1"/>
    </sheetIdMap>
  </header>
  <header guid="{008A9D06-7BCC-418F-8AC7-CF786C1E85C0}" dateTime="2019-01-15T13:47:20" maxSheetId="2" userName="Астахова Анна Владимировна" r:id="rId229" minRId="545">
    <sheetIdMap count="1">
      <sheetId val="1"/>
    </sheetIdMap>
  </header>
  <header guid="{EE82D734-1B27-4D33-9DE4-6CB2F711526F}" dateTime="2019-01-15T13:48:58" maxSheetId="2" userName="Астахова Анна Владимировна" r:id="rId230" minRId="546">
    <sheetIdMap count="1">
      <sheetId val="1"/>
    </sheetIdMap>
  </header>
  <header guid="{26476B46-6189-493F-A892-CF7D2A4A5694}" dateTime="2019-01-15T13:52:50" maxSheetId="2" userName="Астахова Анна Владимировна" r:id="rId231" minRId="547">
    <sheetIdMap count="1">
      <sheetId val="1"/>
    </sheetIdMap>
  </header>
  <header guid="{91E3EA11-614A-4987-ABBB-F599206BD2A9}" dateTime="2019-01-15T13:54:09" maxSheetId="2" userName="Астахова Анна Владимировна" r:id="rId232" minRId="548">
    <sheetIdMap count="1">
      <sheetId val="1"/>
    </sheetIdMap>
  </header>
  <header guid="{7EC2D56D-FC16-4179-92A1-66351B885DF0}" dateTime="2019-01-16T15:34:40" maxSheetId="2" userName="Рогожина Ольга Сергеевна" r:id="rId233" minRId="549">
    <sheetIdMap count="1">
      <sheetId val="1"/>
    </sheetIdMap>
  </header>
  <header guid="{6341CA62-AD44-4F24-8703-0E8577DD82CA}" dateTime="2019-01-16T15:35:47" maxSheetId="2" userName="Рогожина Ольга Сергеевна" r:id="rId234">
    <sheetIdMap count="1">
      <sheetId val="1"/>
    </sheetIdMap>
  </header>
  <header guid="{45FD272A-D327-4913-8378-2E0A7AC570FD}" dateTime="2019-01-17T10:00:35" maxSheetId="2" userName="Вершинина Мария Игоревна" r:id="rId235" minRId="550">
    <sheetIdMap count="1">
      <sheetId val="1"/>
    </sheetIdMap>
  </header>
  <header guid="{38A28940-0FF3-4B16-8CEE-E36BEA3E667F}" dateTime="2019-01-17T10:13:36" maxSheetId="2" userName="Вершинина Мария Игоревна" r:id="rId236" minRId="551">
    <sheetIdMap count="1">
      <sheetId val="1"/>
    </sheetIdMap>
  </header>
  <header guid="{4B4599FC-FE65-482B-B05A-71E858C45B86}" dateTime="2019-01-17T10:36:07" maxSheetId="2" userName="Астахова Анна Владимировна" r:id="rId237" minRId="554">
    <sheetIdMap count="1">
      <sheetId val="1"/>
    </sheetIdMap>
  </header>
  <header guid="{BEA0D541-0832-4D61-BE6D-1315C53D348D}" dateTime="2019-01-17T10:57:36" maxSheetId="2" userName="Астахова Анна Владимировна" r:id="rId238" minRId="555">
    <sheetIdMap count="1">
      <sheetId val="1"/>
    </sheetIdMap>
  </header>
  <header guid="{311389AB-5A2B-4027-9302-A7BA2630BA18}" dateTime="2019-01-17T11:41:33" maxSheetId="2" userName="Рогожина Ольга Сергеевна" r:id="rId239" minRId="556">
    <sheetIdMap count="1">
      <sheetId val="1"/>
    </sheetIdMap>
  </header>
  <header guid="{0CDAF2C1-8FB8-4533-B549-1B7BFC5B0FA4}" dateTime="2019-01-17T11:45:14" maxSheetId="2" userName="Фесик Светлана Викторовна" r:id="rId240" minRId="560">
    <sheetIdMap count="1">
      <sheetId val="1"/>
    </sheetIdMap>
  </header>
  <header guid="{10B69C1E-AB1A-49AD-8308-F01810C1F92F}" dateTime="2019-01-17T11:45:26" maxSheetId="2" userName="Фесик Светлана Викторовна" r:id="rId241">
    <sheetIdMap count="1">
      <sheetId val="1"/>
    </sheetIdMap>
  </header>
  <header guid="{2FD1E7BB-2482-47E7-AF16-F1A9424B89B4}" dateTime="2019-01-17T11:51:38" maxSheetId="2" userName="Фесик Светлана Викторовна" r:id="rId242" minRId="561">
    <sheetIdMap count="1">
      <sheetId val="1"/>
    </sheetIdMap>
  </header>
  <header guid="{1AD2CD25-CE0E-4A22-ABD7-F93FEEAB44EB}" dateTime="2019-01-17T11:51:45" maxSheetId="2" userName="Рогожина Ольга Сергеевна" r:id="rId243">
    <sheetIdMap count="1">
      <sheetId val="1"/>
    </sheetIdMap>
  </header>
  <header guid="{175C66DD-537E-43A7-8CA9-351220BBF0CC}" dateTime="2019-01-17T11:51:56" maxSheetId="2" userName="Рогожина Ольга Сергеевна" r:id="rId244">
    <sheetIdMap count="1">
      <sheetId val="1"/>
    </sheetIdMap>
  </header>
  <header guid="{D3A291C1-34E6-4349-BF0D-572F428C4782}" dateTime="2019-01-17T13:17:29" maxSheetId="2" userName="Фесик Светлана Викторовна" r:id="rId245" minRId="562">
    <sheetIdMap count="1">
      <sheetId val="1"/>
    </sheetIdMap>
  </header>
  <header guid="{F06516F3-C916-4FDC-AA95-38C1AD11C9CD}" dateTime="2019-01-17T13:25:00" maxSheetId="2" userName="Фесик Светлана Викторовна" r:id="rId246" minRId="563" maxRId="565">
    <sheetIdMap count="1">
      <sheetId val="1"/>
    </sheetIdMap>
  </header>
  <header guid="{DB10C92E-4BF1-4281-A6D5-749C3CBD592F}" dateTime="2019-01-17T15:10:20" maxSheetId="2" userName="Рогожина Ольга Сергеевна" r:id="rId247" minRId="566">
    <sheetIdMap count="1">
      <sheetId val="1"/>
    </sheetIdMap>
  </header>
  <header guid="{4A1556AE-8A56-45C2-9545-9BA5FD254842}" dateTime="2019-01-17T15:16:00" maxSheetId="2" userName="Залецкая Ольга Генадьевна" r:id="rId248">
    <sheetIdMap count="1">
      <sheetId val="1"/>
    </sheetIdMap>
  </header>
  <header guid="{4CB6E395-E006-47E5-91CD-40D316B92063}" dateTime="2019-01-17T15:16:47" maxSheetId="2" userName="Залецкая Ольга Генадьевна" r:id="rId249" minRId="570">
    <sheetIdMap count="1">
      <sheetId val="1"/>
    </sheetIdMap>
  </header>
  <header guid="{4DC3EAE6-E431-45CF-9242-1C4CDC6AF55E}" dateTime="2019-01-17T15:52:34" maxSheetId="2" userName="Залецкая Ольга Генадьевна" r:id="rId250" minRId="571">
    <sheetIdMap count="1">
      <sheetId val="1"/>
    </sheetIdMap>
  </header>
  <header guid="{E911C976-339D-4C7B-B2F6-776FC014BC72}" dateTime="2019-01-17T17:42:35" maxSheetId="2" userName="Рогожина Ольга Сергеевна" r:id="rId251" minRId="572">
    <sheetIdMap count="1">
      <sheetId val="1"/>
    </sheetIdMap>
  </header>
  <header guid="{9270108D-9751-447B-A1C7-6B75471ED59A}" dateTime="2019-01-17T17:49:25" maxSheetId="2" userName="Рогожина Ольга Сергеевна" r:id="rId252" minRId="576">
    <sheetIdMap count="1">
      <sheetId val="1"/>
    </sheetIdMap>
  </header>
  <header guid="{7ACEB970-15C4-49CB-91C1-3C65A086E1CE}" dateTime="2019-01-17T18:14:37" maxSheetId="2" userName="Рогожина Ольга Сергеевна" r:id="rId253">
    <sheetIdMap count="1">
      <sheetId val="1"/>
    </sheetIdMap>
  </header>
  <header guid="{8DACCCB4-8268-4897-A5C9-E354F3A9B826}" dateTime="2019-01-17T18:16:24" maxSheetId="2" userName="Рогожина Ольга Сергеевна" r:id="rId254" minRId="577">
    <sheetIdMap count="1">
      <sheetId val="1"/>
    </sheetIdMap>
  </header>
  <header guid="{74172646-61D5-4B78-B11D-8056740EA3BE}" dateTime="2019-01-17T18:17:51" maxSheetId="2" userName="Рогожина Ольга Сергеевна" r:id="rId255" minRId="578">
    <sheetIdMap count="1">
      <sheetId val="1"/>
    </sheetIdMap>
  </header>
  <header guid="{C6AA4D11-777E-4716-9B92-C5B072374E0B}" dateTime="2019-01-17T18:19:46" maxSheetId="2" userName="Рогожина Ольга Сергеевна" r:id="rId256" minRId="582">
    <sheetIdMap count="1">
      <sheetId val="1"/>
    </sheetIdMap>
  </header>
  <header guid="{BD03DFE8-C7E8-4909-97FD-B2F5277F0D18}" dateTime="2019-01-17T18:27:06" maxSheetId="2" userName="Рогожина Ольга Сергеевна" r:id="rId257" minRId="583">
    <sheetIdMap count="1">
      <sheetId val="1"/>
    </sheetIdMap>
  </header>
  <header guid="{DD539627-965F-4272-A484-07A37EE6F384}" dateTime="2019-01-17T18:47:55" maxSheetId="2" userName="Рогожина Ольга Сергеевна" r:id="rId258" minRId="584" maxRId="586">
    <sheetIdMap count="1">
      <sheetId val="1"/>
    </sheetIdMap>
  </header>
  <header guid="{2ECD6D40-0786-427D-8985-43789FB25D9A}" dateTime="2019-01-17T18:53:58" maxSheetId="2" userName="Рогожина Ольга Сергеевна" r:id="rId259" minRId="590">
    <sheetIdMap count="1">
      <sheetId val="1"/>
    </sheetIdMap>
  </header>
  <header guid="{1C892844-D9B3-41F6-A0D8-9E05196C54BB}" dateTime="2019-01-18T09:14:57" maxSheetId="2" userName="Залецкая Ольга Генадьевна" r:id="rId260" minRId="591">
    <sheetIdMap count="1">
      <sheetId val="1"/>
    </sheetIdMap>
  </header>
  <header guid="{092CD624-59E4-4966-8921-E1190B0EA48B}" dateTime="2019-01-18T10:14:29" maxSheetId="2" userName="Залецкая Ольга Генадьевна" r:id="rId261" minRId="595">
    <sheetIdMap count="1">
      <sheetId val="1"/>
    </sheetIdMap>
  </header>
  <header guid="{57B5FE5C-822C-41FD-85EC-ABA8BA5B2EB6}" dateTime="2019-01-21T10:39:53" maxSheetId="2" userName="Шулепова Ольга Анатольевна" r:id="rId262" minRId="596" maxRId="597">
    <sheetIdMap count="1">
      <sheetId val="1"/>
    </sheetIdMap>
  </header>
  <header guid="{12487E03-B668-4074-ADAE-7BF9D7582A8D}" dateTime="2019-01-21T10:41:07" maxSheetId="2" userName="Шулепова Ольга Анатольевна" r:id="rId263" minRId="602">
    <sheetIdMap count="1">
      <sheetId val="1"/>
    </sheetIdMap>
  </header>
  <header guid="{8F71F5CC-12E5-41ED-BB1F-B1700D84CA0C}" dateTime="2019-01-21T10:46:44" maxSheetId="2" userName="Шулепова Ольга Анатольевна" r:id="rId264" minRId="603" maxRId="604">
    <sheetIdMap count="1">
      <sheetId val="1"/>
    </sheetIdMap>
  </header>
  <header guid="{6F1FDA30-6E0D-48D1-9A1B-D99448C7A884}" dateTime="2019-01-21T11:16:39" maxSheetId="2" userName="Шулепова Ольга Анатольевна" r:id="rId265" minRId="609">
    <sheetIdMap count="1">
      <sheetId val="1"/>
    </sheetIdMap>
  </header>
  <header guid="{594EC69E-6AC6-42FE-AA4C-1A9776765A79}" dateTime="2019-01-21T12:04:43" maxSheetId="2" userName="Шулепова Ольга Анатольевна" r:id="rId266" minRId="610" maxRId="611">
    <sheetIdMap count="1">
      <sheetId val="1"/>
    </sheetIdMap>
  </header>
  <header guid="{EA961667-7578-48C1-8F48-56DC79885795}" dateTime="2019-01-21T13:13:23" maxSheetId="2" userName="Шулепова Ольга Анатольевна" r:id="rId267" minRId="612" maxRId="616">
    <sheetIdMap count="1">
      <sheetId val="1"/>
    </sheetIdMap>
  </header>
  <header guid="{92F1A2B8-1EBA-4B82-9E74-10149B6965D9}" dateTime="2019-01-22T11:02:42" maxSheetId="2" userName="Минакова Оксана Сергеевна" r:id="rId268" minRId="621">
    <sheetIdMap count="1">
      <sheetId val="1"/>
    </sheetIdMap>
  </header>
  <header guid="{E3DCFD61-C99B-4060-ADE8-9A1F4868817C}" dateTime="2019-01-22T11:06:54" maxSheetId="2" userName="Минакова Оксана Сергеевна" r:id="rId269" minRId="622">
    <sheetIdMap count="1">
      <sheetId val="1"/>
    </sheetIdMap>
  </header>
  <header guid="{EC8E7750-4938-4FF0-8C29-2065495F13AD}" dateTime="2019-01-23T10:49:59" maxSheetId="2" userName="Минакова Оксана Сергеевна" r:id="rId270" minRId="623">
    <sheetIdMap count="1">
      <sheetId val="1"/>
    </sheetIdMap>
  </header>
  <header guid="{9320A3ED-01A6-4893-BDED-72018B0C03A5}" dateTime="2019-01-23T12:15:56" maxSheetId="2" userName="Минакова Оксана Сергеевна" r:id="rId271" minRId="624">
    <sheetIdMap count="1">
      <sheetId val="1"/>
    </sheetIdMap>
  </header>
  <header guid="{34C83FDD-DA0D-4CA7-8A67-D149328DED18}" dateTime="2019-01-23T12:21:57" maxSheetId="2" userName="Минакова Оксана Сергеевна" r:id="rId272" minRId="625">
    <sheetIdMap count="1">
      <sheetId val="1"/>
    </sheetIdMap>
  </header>
  <header guid="{9F8BE639-9CB3-45F1-8ECB-C67A12BFA21E}" dateTime="2019-01-23T12:22:16" maxSheetId="2" userName="Минакова Оксана Сергеевна" r:id="rId273" minRId="626">
    <sheetIdMap count="1">
      <sheetId val="1"/>
    </sheetIdMap>
  </header>
  <header guid="{BD430179-0EF9-4649-A07D-1B3C44CB7823}" dateTime="2019-01-23T16:36:12" maxSheetId="2" userName="Минакова Оксана Сергеевна" r:id="rId274" minRId="627">
    <sheetIdMap count="1">
      <sheetId val="1"/>
    </sheetIdMap>
  </header>
  <header guid="{A86C03C8-7BF5-4BE3-BD53-BA149E9070D1}" dateTime="2019-01-23T16:39:18" maxSheetId="2" userName="Минакова Оксана Сергеевна" r:id="rId275" minRId="628">
    <sheetIdMap count="1">
      <sheetId val="1"/>
    </sheetIdMap>
  </header>
  <header guid="{B765BF58-4FA8-4103-B742-1CD981FD6DBD}" dateTime="2019-01-23T16:40:46" maxSheetId="2" userName="Минакова Оксана Сергеевна" r:id="rId276" minRId="629">
    <sheetIdMap count="1">
      <sheetId val="1"/>
    </sheetIdMap>
  </header>
  <header guid="{82663187-FE1D-4D84-8D20-00BB8BB1D290}" dateTime="2019-01-23T16:43:13" maxSheetId="2" userName="Минакова Оксана Сергеевна" r:id="rId277" minRId="630">
    <sheetIdMap count="1">
      <sheetId val="1"/>
    </sheetIdMap>
  </header>
  <header guid="{DEF67D7C-0B2C-41C5-87D7-2BBE7189A60C}" dateTime="2019-01-23T16:44:37" maxSheetId="2" userName="Минакова Оксана Сергеевна" r:id="rId278" minRId="631">
    <sheetIdMap count="1">
      <sheetId val="1"/>
    </sheetIdMap>
  </header>
  <header guid="{347C91D3-8F4A-4A3E-9077-2F6357D0B9D9}" dateTime="2019-01-23T16:45:52" maxSheetId="2" userName="Минакова Оксана Сергеевна" r:id="rId279" minRId="632">
    <sheetIdMap count="1">
      <sheetId val="1"/>
    </sheetIdMap>
  </header>
  <header guid="{BB19762E-3B49-4595-ABAB-8CDCED582F8D}" dateTime="2019-01-23T17:59:21" maxSheetId="2" userName="Минакова Оксана Сергеевна" r:id="rId280" minRId="633">
    <sheetIdMap count="1">
      <sheetId val="1"/>
    </sheetIdMap>
  </header>
  <header guid="{7E0159A0-6325-4C5B-ACBE-F79BCDBC4464}" dateTime="2019-01-23T18:02:39" maxSheetId="2" userName="Минакова Оксана Сергеевна" r:id="rId281" minRId="634">
    <sheetIdMap count="1">
      <sheetId val="1"/>
    </sheetIdMap>
  </header>
  <header guid="{0732ED55-34CD-450A-8F69-5896D278E090}" dateTime="2019-01-23T18:06:18" maxSheetId="2" userName="Минакова Оксана Сергеевна" r:id="rId282" minRId="635">
    <sheetIdMap count="1">
      <sheetId val="1"/>
    </sheetIdMap>
  </header>
  <header guid="{49BFFB35-AB99-4D1D-9919-A7139D861A57}" dateTime="2019-01-23T18:08:09" maxSheetId="2" userName="Минакова Оксана Сергеевна" r:id="rId283" minRId="636">
    <sheetIdMap count="1">
      <sheetId val="1"/>
    </sheetIdMap>
  </header>
  <header guid="{D9804CD0-34C0-431F-9AC4-CFA9CBA6B16F}" dateTime="2019-01-23T18:09:48" maxSheetId="2" userName="Минакова Оксана Сергеевна" r:id="rId284" minRId="637">
    <sheetIdMap count="1">
      <sheetId val="1"/>
    </sheetIdMap>
  </header>
  <header guid="{9A75657A-2500-40F1-B6F1-32DE52E371F6}" dateTime="2019-01-23T18:11:24" maxSheetId="2" userName="Минакова Оксана Сергеевна" r:id="rId285" minRId="638">
    <sheetIdMap count="1">
      <sheetId val="1"/>
    </sheetIdMap>
  </header>
  <header guid="{14A2248D-0837-4E36-80ED-6AF37EBA9A6D}" dateTime="2019-01-23T18:15:44" maxSheetId="2" userName="Минакова Оксана Сергеевна" r:id="rId286" minRId="639">
    <sheetIdMap count="1">
      <sheetId val="1"/>
    </sheetIdMap>
  </header>
  <header guid="{BB9C3DDE-39C0-4886-98DA-61F2CE10A34D}" dateTime="2019-01-23T18:16:22" maxSheetId="2" userName="Минакова Оксана Сергеевна" r:id="rId287" minRId="640">
    <sheetIdMap count="1">
      <sheetId val="1"/>
    </sheetIdMap>
  </header>
  <header guid="{300EDDF0-5A27-4C14-A4F2-235E6C0D631E}" dateTime="2019-01-23T18:18:25" maxSheetId="2" userName="Минакова Оксана Сергеевна" r:id="rId288" minRId="641">
    <sheetIdMap count="1">
      <sheetId val="1"/>
    </sheetIdMap>
  </header>
  <header guid="{7D73E8D1-2C41-4893-8553-A82D46DEB4D4}" dateTime="2019-01-23T18:18:45" maxSheetId="2" userName="Минакова Оксана Сергеевна" r:id="rId289" minRId="642">
    <sheetIdMap count="1">
      <sheetId val="1"/>
    </sheetIdMap>
  </header>
  <header guid="{94E1E21C-D63C-446B-959D-2B3A5777A378}" dateTime="2019-01-24T09:11:06" maxSheetId="2" userName="Шулепова Ольга Анатольевна" r:id="rId290" minRId="643">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 sId="1" numFmtId="4">
    <oc r="C118">
      <v>157126.9</v>
    </oc>
    <nc r="C118">
      <v>166026.29999999999</v>
    </nc>
  </rcc>
  <rcc rId="121" sId="1" numFmtId="4">
    <oc r="G118">
      <v>150666.32999999999</v>
    </oc>
    <nc r="G118">
      <v>166026.29999999999</v>
    </nc>
  </rcc>
  <rcc rId="122" sId="1" numFmtId="4">
    <oc r="E119">
      <v>50222.11</v>
    </oc>
    <nc r="E119">
      <v>55342.12</v>
    </nc>
  </rcc>
  <rcc rId="123" sId="1" numFmtId="4">
    <oc r="G119">
      <v>50222.11</v>
    </oc>
    <nc r="G119">
      <v>55342.12</v>
    </nc>
  </rcc>
  <rcc rId="124" sId="1" numFmtId="4">
    <oc r="E118">
      <v>150666.32999999999</v>
    </oc>
    <nc r="E118">
      <v>166026.29999999999</v>
    </nc>
  </rcc>
  <rfmt sheetId="1" sqref="C116:H119" start="0" length="2147483647">
    <dxf>
      <font>
        <color auto="1"/>
      </font>
    </dxf>
  </rfmt>
  <rfmt sheetId="1" sqref="C110:H114" start="0" length="2147483647">
    <dxf>
      <font>
        <color auto="1"/>
      </font>
    </dxf>
  </rfmt>
  <rcc rId="125" sId="1">
    <oc r="J116" t="inlineStr">
      <is>
        <t>Заключен  МК № 08/2017 от 25.10.2017 с ООО СК "ЮВиС"  на выполнение работ по строительству объекта "Улица Киртбая от  ул. 1 "З" до ул. 3 "З" . Цена контракта - 678 069,2 тыс.руб., в т.ч. стоимость строительства сетей - 324 341,5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В ноябре 2018 года выполнено и принято работ по строительству инженерных сетей на сумму 1 387,5 тыс.руб. Оплата выполненных работ будет произведена в следующем отчетном периоде. 
Общая готовность  по объекту - 77,8%, по сетям  - 88,4%.</t>
      </is>
    </oc>
    <nc r="J116" t="inlineStr">
      <is>
        <t>Заключен  МК № 08/2017 от 25.10.2017 с ООО СК "ЮВиС"  на выполнение работ по строительству объекта "Улица Киртбая от  ул. 1 "З" до ул. 3 "З" . Цена контракта - 678 069,2 тыс.руб., в т.ч. стоимость строительства сетей - 324 341,5 тыс.руб. Срок выполнения работ - 30 июня 2019 года. Ориентировочный срок ввода объекта в эксплуатацию - июль 2019 года. Бюджетные ассигнования 2018 г. освоены в полном объеме. Общая готовность  по объекту - 81,1%, по сетям  - 94,2%.</t>
      </is>
    </nc>
  </rcc>
  <rfmt sheetId="1" sqref="J116:J121" start="0" length="2147483647">
    <dxf>
      <font>
        <color auto="1"/>
      </font>
    </dxf>
  </rfmt>
  <rcv guid="{6068C3FF-17AA-48A5-A88B-2523CBAC39AE}" action="delete"/>
  <rdn rId="0" localSheetId="1" customView="1" name="Z_6068C3FF_17AA_48A5_A88B_2523CBAC39AE_.wvu.PrintArea" hidden="1" oldHidden="1">
    <formula>'на 01.12.2018'!$A$1:$J$214</formula>
    <oldFormula>'на 01.12.2018'!$A$1:$J$214</oldFormula>
  </rdn>
  <rdn rId="0" localSheetId="1" customView="1" name="Z_6068C3FF_17AA_48A5_A88B_2523CBAC39AE_.wvu.PrintTitles" hidden="1" oldHidden="1">
    <formula>'на 01.12.2018'!$5:$8</formula>
    <oldFormula>'на 01.12.2018'!$5:$8</oldFormula>
  </rdn>
  <rdn rId="0" localSheetId="1" customView="1" name="Z_6068C3FF_17AA_48A5_A88B_2523CBAC39AE_.wvu.FilterData" hidden="1" oldHidden="1">
    <formula>'на 01.12.2018'!$A$7:$J$416</formula>
    <oldFormula>'на 01.12.2018'!$A$7:$J$416</oldFormula>
  </rdn>
  <rcv guid="{6068C3FF-17AA-48A5-A88B-2523CBAC39AE}"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 sId="1" numFmtId="4">
    <oc r="C51">
      <v>9497.1</v>
    </oc>
    <nc r="C51">
      <v>9424.4</v>
    </nc>
  </rcc>
  <rcc rId="145" sId="1" numFmtId="4">
    <oc r="D51">
      <v>9424.4</v>
    </oc>
    <nc r="D51">
      <v>9433.49</v>
    </nc>
  </rcc>
  <rcc rId="146" sId="1" numFmtId="4">
    <oc r="E51">
      <v>7774.4</v>
    </oc>
    <nc r="E51">
      <v>9198.17</v>
    </nc>
  </rcc>
  <rcc rId="147" sId="1" numFmtId="4">
    <oc r="G51">
      <v>7547</v>
    </oc>
    <nc r="G51">
      <v>9193.6200000000008</v>
    </nc>
  </rcc>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0" sId="1">
    <oc r="J185" t="inlineStr">
      <is>
        <r>
          <rPr>
            <u/>
            <sz val="16"/>
            <color rgb="FFFF0000"/>
            <rFont val="Times New Roman"/>
            <family val="2"/>
            <charset val="204"/>
          </rPr>
          <t xml:space="preserve">АГ: </t>
        </r>
        <r>
          <rPr>
            <sz val="16"/>
            <color rgb="FFFF0000"/>
            <rFont val="Times New Roman"/>
            <family val="2"/>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Реализация программы  осуществляется в плановом режиме.  Бюджетные ассигнования будут использованы в полном объеме до конца 2018 года.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субъектов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С июня проводится работа по приему заявлений на возмещение затрат, произведенных субъектами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На 01.12.2018 года 40 предпринимателям выплачена субсидия на поддержку малого и среднего предпринимательства. 
      Проведен ежегодный городской конкурс "Предприниматель года", образовательный курс для субъектов малого и среднего предпринимательства "Основы ведения предпринимательской деятельности", изготовлен и поставлен имиджевый мобильный стенд.
</t>
        </r>
      </is>
    </oc>
    <nc r="J185" t="inlineStr">
      <is>
        <r>
          <rPr>
            <u/>
            <sz val="16"/>
            <color rgb="FFFF0000"/>
            <rFont val="Times New Roman"/>
            <family val="2"/>
            <charset val="204"/>
          </rPr>
          <t>АГ:</t>
        </r>
        <r>
          <rPr>
            <u/>
            <sz val="16"/>
            <rFont val="Times New Roman"/>
            <family val="1"/>
            <charset val="204"/>
          </rPr>
          <t xml:space="preserve">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t>
        </r>
        <r>
          <rPr>
            <sz val="16"/>
            <color rgb="FFFF0000"/>
            <rFont val="Times New Roman"/>
            <family val="1"/>
            <charset val="204"/>
          </rPr>
          <t>Остаток средств в сумме 12 467,86 тыс.руб. сложился в связи с неисполнением в полном объеме плановых значений целевых показателей оценки эффективности использования субсидии на 2018 год, предусмотренных соглашением;</t>
        </r>
        <r>
          <rPr>
            <sz val="16"/>
            <rFont val="Times New Roman"/>
            <family val="1"/>
            <charset val="204"/>
          </rPr>
          <t xml:space="preserve">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t>
        </r>
        <r>
          <rPr>
            <sz val="16"/>
            <color rgb="FFFF0000"/>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субъектов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С июня проводится работа по приему заявлений на возмещение затрат, произведенных субъектами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На 01.12.2018 года 40 предпринимателям выплачена субсидия на поддержку малого и среднего предпринимательства. 
      Проведен ежегодный городской конкурс "Предприниматель года", образовательный курс для субъектов малого и среднего предпринимательства "Основы ведения предпринимательской деятельности", изготовлен и поставлен имиджевый мобильный стенд.
</t>
        </r>
      </is>
    </nc>
  </rcc>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1" sId="1">
    <oc r="J158"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(СГМУП "Горводоканал" заключен контракт с ООО "Градос".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 рамках подпрограммы  "Обеспечение равных прав потребителей на получение энергетических ресурсов" предоставлена субсидия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соответствии с заключенным соглашением с АО "Сжиженный газ Север" от 26.04.2018 № 19 за период с 01.01.2018 по 31.11.2018 года, 90% декабрь 2018 года.</t>
        </r>
        <r>
          <rPr>
            <sz val="16"/>
            <color rgb="FFFF0000"/>
            <rFont val="Times New Roman"/>
            <family val="2"/>
            <charset val="204"/>
          </rPr>
          <t xml:space="preserve">
</t>
        </r>
        <r>
          <rPr>
            <sz val="16"/>
            <rFont val="Times New Roman"/>
            <family val="1"/>
            <charset val="204"/>
          </rPr>
          <t>-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t>
        </r>
        <r>
          <rPr>
            <sz val="16"/>
            <color rgb="FFFF0000"/>
            <rFont val="Times New Roman"/>
            <family val="2"/>
            <charset val="204"/>
          </rPr>
          <t xml:space="preserve">
</t>
        </r>
        <r>
          <rPr>
            <sz val="16"/>
            <rFont val="Times New Roman"/>
            <family val="1"/>
            <charset val="204"/>
          </rPr>
          <t>1) установлено 106 шт. приборов учета ГХВС в муниципальных квартирах, 2 шт. ИПУ ГХВС в муниципальной комнате по заявлению нанимателя. 
2) установлены индивидуальные приборы учета ХГВС, 16 шт. в нежилых помещениях муниципальной собственности;</t>
        </r>
        <r>
          <rPr>
            <sz val="16"/>
            <color rgb="FFFF0000"/>
            <rFont val="Times New Roman"/>
            <family val="2"/>
            <charset val="204"/>
          </rPr>
          <t xml:space="preserve">
</t>
        </r>
        <r>
          <rPr>
            <sz val="16"/>
            <rFont val="Times New Roman"/>
            <family val="1"/>
            <charset val="204"/>
          </rPr>
          <t>3) выполнены работы по ремонту автоматизированных узлов регулирования тепловой энергии в 16-ти учреждениях;</t>
        </r>
        <r>
          <rPr>
            <sz val="16"/>
            <color rgb="FFFF0000"/>
            <rFont val="Times New Roman"/>
            <family val="2"/>
            <charset val="204"/>
          </rPr>
          <t xml:space="preserve">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за выполненные работы будет произведена до конца текущего финансового года;
</t>
        </r>
        <r>
          <rPr>
            <sz val="16"/>
            <rFont val="Times New Roman"/>
            <family val="1"/>
            <charset val="204"/>
          </rPr>
          <t>5) выполнены работы по замене оконных блоков (ул. Энгельса, 8) (МК 206/18 от 26.09.2018 (МКУ "ХЭУ")
6) выполненны проектные работы по замене ПУ теплоэнергии (контракт с ООО "Югра-Сервис" от 27.08.2018 № 192/18) (МКУ "ХЭУ")</t>
        </r>
        <r>
          <rPr>
            <sz val="16"/>
            <color rgb="FFFF0000"/>
            <rFont val="Times New Roman"/>
            <family val="2"/>
            <charset val="204"/>
          </rPr>
          <t xml:space="preserve">
7)  конкурсная документация на выполнение работ по установке  ИПУ ХГВС (18 шт.) в нежилых помещениях муниципальной собственности  размещена  на портале АЦК "МЗ" в ЕИС 17.10.2018.
Электронный  аукцион признан несостоявшимся в связи с отсутствием заявок на участие в конкурсе. Повторно закупка не размещена, заявка возвращена УМЗ без рассмотрения в связи с длительностью проведения торгов и выполнения работ. Планируется процедура заключения прямого договора (КУИ).
</t>
        </r>
        <r>
          <rPr>
            <sz val="16"/>
            <rFont val="Times New Roman"/>
            <family val="1"/>
            <charset val="204"/>
          </rPr>
          <t>7) Предприятиями города за счет собственных средств выполнены ПИР пореконструкции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2 объектах, работы по реконструкции водовопроводных сетей по объектам "Водовод до ЦТП-61 мкр.25",  "Магистральные сети водоснабжения ул. Крылова, ул. Привокзальная", "Водовод по пр.Пролетарский (от ул. Геологической до ул.Югорской)".</t>
        </r>
        <r>
          <rPr>
            <sz val="16"/>
            <color rgb="FFFF0000"/>
            <rFont val="Times New Roman"/>
            <family val="2"/>
            <charset val="204"/>
          </rPr>
          <t xml:space="preserve">
</t>
        </r>
        <r>
          <rPr>
            <sz val="16"/>
            <rFont val="Times New Roman"/>
            <family val="1"/>
            <charset val="204"/>
          </rPr>
          <t>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t>
        </r>
        <r>
          <rPr>
            <sz val="16"/>
            <color rgb="FFFF0000"/>
            <rFont val="Times New Roman"/>
            <family val="2"/>
            <charset val="204"/>
          </rPr>
          <t xml:space="preserve">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t>
        </r>
        <r>
          <rPr>
            <sz val="16"/>
            <color rgb="FFFF0000"/>
            <rFont val="Times New Roman"/>
            <family val="2"/>
            <charset val="204"/>
          </rPr>
          <t xml:space="preserve">
Ожидаемое неисполнение в размере </t>
        </r>
        <r>
          <rPr>
            <b/>
            <sz val="16"/>
            <color rgb="FFFF0000"/>
            <rFont val="Times New Roman"/>
            <family val="2"/>
            <charset val="204"/>
          </rPr>
          <t>1 011,77</t>
        </r>
        <r>
          <rPr>
            <sz val="16"/>
            <color rgb="FFFF0000"/>
            <rFont val="Times New Roman"/>
            <family val="2"/>
            <charset val="204"/>
          </rPr>
          <t xml:space="preserve"> тыс.рублей обусловлено экономией, сложившейся:
- 59,56 тыс.руб. - по факту выполненных работ в части устройства твердого покрытия объекта "Сквер в мк-не 31"(УППЭК);
- 102,04 тыс.руб. - по факту выполненных работ в части устройства ливневой канализациио объекта "Сквер в мк-не 31"(УППЭК);   
- 671,36 тыс.руб. - по факту выполненных работ в части видеонаблюдения объекта "Сквер в мк-не 31" (УППЭК);    
- 122,30 тыс.руб. - при проверке сметной стоимости по замене оконных блоков (ул. Энгельса, 8) (МКУ "ХЭУ"); 
- 22,01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(МКУ "ХЭУ"); 
- 0,17 тыс.руб. - при проверке сметной стоимости на выполнение проектных работ по замене ПУ теплоэнергии (МКУ "ХЭУ"); 
-10,86  тыс.руб. - при проверке сметной стоимости работ по установке ИПУ ХГВС в нежилых помещениях муниципальной собственности (КУИ).
                                                                                                            </t>
        </r>
      </is>
    </oc>
    <nc r="J158"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(СГМУП "Горводоканал" заключен контракт с ООО "Градос".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 рамках подпрограммы  "Обеспечение равных прав потребителей на получение энергетических ресурсов" предоставлена субсидия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соответствии с заключенным соглашением с АО "Сжиженный газ Север" от 26.04.2018 № 19 за период с 01.01.2018 по 31.11.2018 года, 90% декабрь 2018 года.</t>
        </r>
        <r>
          <rPr>
            <sz val="16"/>
            <color rgb="FFFF0000"/>
            <rFont val="Times New Roman"/>
            <family val="2"/>
            <charset val="204"/>
          </rPr>
          <t xml:space="preserve">
</t>
        </r>
        <r>
          <rPr>
            <sz val="16"/>
            <rFont val="Times New Roman"/>
            <family val="1"/>
            <charset val="204"/>
          </rPr>
          <t>-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t>
        </r>
        <r>
          <rPr>
            <sz val="16"/>
            <color rgb="FFFF0000"/>
            <rFont val="Times New Roman"/>
            <family val="2"/>
            <charset val="204"/>
          </rPr>
          <t xml:space="preserve">
</t>
        </r>
        <r>
          <rPr>
            <sz val="16"/>
            <rFont val="Times New Roman"/>
            <family val="1"/>
            <charset val="204"/>
          </rPr>
          <t>1) установлено 106 шт. приборов учета ГХВС в муниципальных квартирах, 2 шт. ИПУ ГХВС в муниципальной комнате по заявлению нанимателя (ДГХ); 
2) выполнены работы по ремонту автоматизированных узлов регулирования тепловой энергии в 16-ти учреждениях (ДГХ);
3)  установлены индивидуальные приборы учета ХГВС, 16 шт. в нежилых помещениях муниципальной собственности (КУИ); 
4) выполнены работы по замене оконных блоков (ул. Энгельса, 8) (МК 206/18 от 26.09.2018 (МКУ "ХЭУ")
5) Предприятиями города за счет собственных средств выполнены ПИР пореконструкции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2 объектах, работы по реконструкции водовопроводных сетей по объектам "Водовод до ЦТП-61 мкр.25",  "Магистральные сети водоснабжения ул. Крылова, ул. Привокзальная", "Водовод по пр.Пролетарский (от ул. Геологической до ул.Югорской)".</t>
        </r>
        <r>
          <rPr>
            <sz val="16"/>
            <color rgb="FFFF0000"/>
            <rFont val="Times New Roman"/>
            <family val="2"/>
            <charset val="204"/>
          </rPr>
          <t xml:space="preserve">
</t>
        </r>
        <r>
          <rPr>
            <sz val="16"/>
            <rFont val="Times New Roman"/>
            <family val="1"/>
            <charset val="204"/>
          </rPr>
          <t>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t>
        </r>
        <r>
          <rPr>
            <sz val="16"/>
            <color rgb="FFFF0000"/>
            <rFont val="Times New Roman"/>
            <family val="2"/>
            <charset val="204"/>
          </rPr>
          <t xml:space="preserve">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t>
        </r>
        <r>
          <rPr>
            <sz val="16"/>
            <color rgb="FFFF0000"/>
            <rFont val="Times New Roman"/>
            <family val="2"/>
            <charset val="204"/>
          </rPr>
          <t xml:space="preserve">
Ожидаемое неисполнение в размере </t>
        </r>
        <r>
          <rPr>
            <b/>
            <sz val="16"/>
            <color rgb="FFFF0000"/>
            <rFont val="Times New Roman"/>
            <family val="2"/>
            <charset val="204"/>
          </rPr>
          <t>1 011,77</t>
        </r>
        <r>
          <rPr>
            <sz val="16"/>
            <color rgb="FFFF0000"/>
            <rFont val="Times New Roman"/>
            <family val="2"/>
            <charset val="204"/>
          </rPr>
          <t xml:space="preserve"> тыс.рублей обусловлено экономией, сложившейся:
- 59,56 тыс.руб. - по факту выполненных работ в части устройства твердого покрытия объекта "Сквер в мк-не 31"(УППЭК);
- 102,04 тыс.руб. - по факту выполненных работ в части устройства ливневой канализациио объекта "Сквер в мк-не 31"(УППЭК);   
- 671,36 тыс.руб. - по факту выполненных работ в части видеонаблюдения объекта "Сквер в мк-не 31" (УППЭК);    
- 122,30 тыс.руб. - при проверке сметной стоимости по замене оконных блоков (ул. Энгельса, 8) (МКУ "ХЭУ"); 
- 22,01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(МКУ "ХЭУ"); 
- 0,17 тыс.руб. - при проверке сметной стоимости на выполнение проектных работ по замене ПУ теплоэнергии (МКУ "ХЭУ"); 
-10,86  тыс.руб. - при проверке сметной стоимости работ по установке ИПУ ХГВС в нежилых помещениях муниципальной собственности (КУИ).
                                                                                                            </t>
        </r>
      </is>
    </nc>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2" sId="1" numFmtId="4">
    <oc r="D164">
      <v>172467.99</v>
    </oc>
    <nc r="D164">
      <v>154671.15</v>
    </nc>
  </rcc>
  <rcc rId="313" sId="1" numFmtId="4">
    <oc r="E164">
      <f>G164</f>
    </oc>
    <nc r="E164">
      <v>149930.72</v>
    </nc>
  </rcc>
  <rcc rId="314" sId="1" numFmtId="4">
    <oc r="G164">
      <v>131832.75</v>
    </oc>
    <nc r="G164">
      <v>149930.72</v>
    </nc>
  </rcc>
  <rcc rId="315" sId="1" numFmtId="4">
    <oc r="I164">
      <v>172467.99</v>
    </oc>
    <nc r="I164">
      <f>D164-G164</f>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01.12.2018'!$A$1:$J$214</formula>
    <oldFormula>'на 01.12.2018'!$A$1:$J$214</oldFormula>
  </rdn>
  <rdn rId="0" localSheetId="1" customView="1" name="Z_CA384592_0CFD_4322_A4EB_34EC04693944_.wvu.PrintTitles" hidden="1" oldHidden="1">
    <formula>'на 01.12.2018'!$5:$8</formula>
    <oldFormula>'на 01.12.2018'!$5:$8</oldFormula>
  </rdn>
  <rdn rId="0" localSheetId="1" customView="1" name="Z_CA384592_0CFD_4322_A4EB_34EC04693944_.wvu.FilterData" hidden="1" oldHidden="1">
    <formula>'на 01.12.2018'!$A$7:$J$416</formula>
    <oldFormula>'на 01.12.2018'!$A$7:$J$416</oldFormula>
  </rdn>
  <rcv guid="{CA384592-0CFD-4322-A4EB-34EC04693944}" action="add"/>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9" sId="1">
    <oc r="J158"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(СГМУП "Горводоканал" заключен контракт с ООО "Градос".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 рамках подпрограммы  "Обеспечение равных прав потребителей на получение энергетических ресурсов" предоставлена субсидия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соответствии с заключенным соглашением с АО "Сжиженный газ Север" от 26.04.2018 № 19 за период с 01.01.2018 по 31.11.2018 года, 90% декабрь 2018 года.</t>
        </r>
        <r>
          <rPr>
            <sz val="16"/>
            <color rgb="FFFF0000"/>
            <rFont val="Times New Roman"/>
            <family val="2"/>
            <charset val="204"/>
          </rPr>
          <t xml:space="preserve">
</t>
        </r>
        <r>
          <rPr>
            <sz val="16"/>
            <rFont val="Times New Roman"/>
            <family val="1"/>
            <charset val="204"/>
          </rPr>
          <t>-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t>
        </r>
        <r>
          <rPr>
            <sz val="16"/>
            <color rgb="FFFF0000"/>
            <rFont val="Times New Roman"/>
            <family val="2"/>
            <charset val="204"/>
          </rPr>
          <t xml:space="preserve">
</t>
        </r>
        <r>
          <rPr>
            <sz val="16"/>
            <rFont val="Times New Roman"/>
            <family val="1"/>
            <charset val="204"/>
          </rPr>
          <t>1) установлено 106 шт. приборов учета ГХВС в муниципальных квартирах, 2 шт. ИПУ ГХВС в муниципальной комнате по заявлению нанимателя (ДГХ); 
2) выполнены работы по ремонту автоматизированных узлов регулирования тепловой энергии в 16-ти учреждениях (ДГХ);
3)  установлены индивидуальные приборы учета ХГВС, 16 шт. в нежилых помещениях муниципальной собственности (КУИ); 
4) выполнены работы по замене оконных блоков (ул. Энгельса, 8) (МК 206/18 от 26.09.2018 (МКУ "ХЭУ")
5) Предприятиями города за счет собственных средств выполнены ПИР пореконструкции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2 объектах, работы по реконструкции водовопроводных сетей по объектам "Водовод до ЦТП-61 мкр.25",  "Магистральные сети водоснабжения ул. Крылова, ул. Привокзальная", "Водовод по пр.Пролетарский (от ул. Геологической до ул.Югорской)".</t>
        </r>
        <r>
          <rPr>
            <sz val="16"/>
            <color rgb="FFFF0000"/>
            <rFont val="Times New Roman"/>
            <family val="2"/>
            <charset val="204"/>
          </rPr>
          <t xml:space="preserve">
</t>
        </r>
        <r>
          <rPr>
            <sz val="16"/>
            <rFont val="Times New Roman"/>
            <family val="1"/>
            <charset val="204"/>
          </rPr>
          <t>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t>
        </r>
        <r>
          <rPr>
            <sz val="16"/>
            <color rgb="FFFF0000"/>
            <rFont val="Times New Roman"/>
            <family val="2"/>
            <charset val="204"/>
          </rPr>
          <t xml:space="preserve">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t>
        </r>
        <r>
          <rPr>
            <sz val="16"/>
            <color rgb="FFFF0000"/>
            <rFont val="Times New Roman"/>
            <family val="2"/>
            <charset val="204"/>
          </rPr>
          <t xml:space="preserve">
Ожидаемое неисполнение в размере </t>
        </r>
        <r>
          <rPr>
            <b/>
            <sz val="16"/>
            <color rgb="FFFF0000"/>
            <rFont val="Times New Roman"/>
            <family val="2"/>
            <charset val="204"/>
          </rPr>
          <t>1 011,77</t>
        </r>
        <r>
          <rPr>
            <sz val="16"/>
            <color rgb="FFFF0000"/>
            <rFont val="Times New Roman"/>
            <family val="2"/>
            <charset val="204"/>
          </rPr>
          <t xml:space="preserve"> тыс.рублей обусловлено экономией, сложившейся:
- 59,56 тыс.руб. - по факту выполненных работ в части устройства твердого покрытия объекта "Сквер в мк-не 31"(УППЭК);
- 102,04 тыс.руб. - по факту выполненных работ в части устройства ливневой канализациио объекта "Сквер в мк-не 31"(УППЭК);   
- 671,36 тыс.руб. - по факту выполненных работ в части видеонаблюдения объекта "Сквер в мк-не 31" (УППЭК);    
- 122,30 тыс.руб. - при проверке сметной стоимости по замене оконных блоков (ул. Энгельса, 8) (МКУ "ХЭУ"); 
- 22,01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(МКУ "ХЭУ"); 
- 0,17 тыс.руб. - при проверке сметной стоимости на выполнение проектных работ по замене ПУ теплоэнергии (МКУ "ХЭУ"); 
-10,86  тыс.руб. - при проверке сметной стоимости работ по установке ИПУ ХГВС в нежилых помещениях муниципальной собственности (КУИ).
                                                                                                            </t>
        </r>
      </is>
    </oc>
    <nc r="J158"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(СГМУП "Горводоканал" заключен контракт с ООО "Градос".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 рамках подпрограммы  "Обеспечение равных прав потребителей на получение энергетических ресурсов" предоставлена субсидия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соответствии с заключенным соглашением с АО "Сжиженный газ Север" от 26.04.2018 № 19 за период с 01.01.2018 по 31.11.2018 года, 90% декабрь 2018 года.</t>
        </r>
        <r>
          <rPr>
            <sz val="16"/>
            <color rgb="FFFF0000"/>
            <rFont val="Times New Roman"/>
            <family val="2"/>
            <charset val="204"/>
          </rPr>
          <t xml:space="preserve">
</t>
        </r>
        <r>
          <rPr>
            <sz val="16"/>
            <rFont val="Times New Roman"/>
            <family val="1"/>
            <charset val="204"/>
          </rPr>
          <t>-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t>
        </r>
        <r>
          <rPr>
            <sz val="16"/>
            <color rgb="FFFF0000"/>
            <rFont val="Times New Roman"/>
            <family val="2"/>
            <charset val="204"/>
          </rPr>
          <t xml:space="preserve">
</t>
        </r>
        <r>
          <rPr>
            <sz val="16"/>
            <rFont val="Times New Roman"/>
            <family val="1"/>
            <charset val="204"/>
          </rPr>
          <t>1) установлено 106 шт. приборов учета ГХВС в муниципальных квартирах, 2 шт. ИПУ ГХВС в муниципальной комнате по заявлению нанимателя (ДГХ); 
2) выполнены работы по ремонту автоматизированных узлов регулирования тепловой энергии в 16-ти учреждениях (ДГХ);
3)  установлены индивидуальные приборы учета ХГВС, 16 шт. в нежилых помещениях муниципальной собственности (КУИ); 
4) выполнены работы по замене оконных блоков (ул. Энгельса, 8) (МК 206/18 от 26.09.2018 (МКУ "ХЭУ")
5) Предприятиями города за счет собственных средств выполнены ПИР пореконструкции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2 объектах, работы по реконструкции водовопроводных сетей по объектам "Водовод до ЦТП-61 мкр.25",  "Магистральные сети водоснабжения ул. Крылова, ул. Привокзальная", "Водовод по пр.Пролетарский (от ул. Геологической до ул.Югорской)".</t>
        </r>
        <r>
          <rPr>
            <sz val="16"/>
            <color rgb="FFFF0000"/>
            <rFont val="Times New Roman"/>
            <family val="2"/>
            <charset val="204"/>
          </rPr>
          <t xml:space="preserve">
</t>
        </r>
        <r>
          <rPr>
            <sz val="16"/>
            <rFont val="Times New Roman"/>
            <family val="1"/>
            <charset val="204"/>
          </rPr>
          <t>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t>
        </r>
        <r>
          <rPr>
            <sz val="16"/>
            <color rgb="FFFF0000"/>
            <rFont val="Times New Roman"/>
            <family val="2"/>
            <charset val="204"/>
          </rPr>
          <t xml:space="preserve">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
Н</t>
        </r>
        <r>
          <rPr>
            <sz val="16"/>
            <color rgb="FFFF0000"/>
            <rFont val="Times New Roman"/>
            <family val="2"/>
            <charset val="204"/>
          </rPr>
          <t xml:space="preserve">еисполнение за счет средств бюджета в размере </t>
        </r>
        <r>
          <rPr>
            <b/>
            <sz val="16"/>
            <color rgb="FFFF0000"/>
            <rFont val="Times New Roman"/>
            <family val="2"/>
            <charset val="204"/>
          </rPr>
          <t>1 277,45</t>
        </r>
        <r>
          <rPr>
            <sz val="16"/>
            <color rgb="FFFF0000"/>
            <rFont val="Times New Roman"/>
            <family val="2"/>
            <charset val="204"/>
          </rPr>
          <t xml:space="preserve"> тыс.рублей обусловлено экономией, сложившейся:
</t>
        </r>
        <r>
          <rPr>
            <sz val="16"/>
            <rFont val="Times New Roman"/>
            <family val="1"/>
            <charset val="204"/>
          </rPr>
          <t>- 83,29 тыс.руб. - по факту выполненных работ в части устройства твердого покрытия, ливневой канализации, видеонаблюдения объекта "Сквер в мк-не 31"(УППЭК);
- 965,96 тыс.руб. - по факту выполненных работ по благоустройству дворовых территорий МКД (ДГХ);
- 25,2 тыс. руб. - по итогам проведения аукциона на выполнение работ по капитальному ремонту объектов коммунального комплекса (ДГХ);
- 139,72 тыс. руб. - по факту выполненных работ по капитальному ремонту объектов коммунального комплекса (ДГХ);</t>
        </r>
        <r>
          <rPr>
            <sz val="16"/>
            <color rgb="FFFF0000"/>
            <rFont val="Times New Roman"/>
            <family val="2"/>
            <charset val="204"/>
          </rPr>
          <t xml:space="preserve">
- 22,01 тыс.руб. - по факту выполненных работ по замене оконных блоков (ул. Энгельса, 8) (МКУ "ХЭУ");
- 41,27  тыс.руб. - по факту выполненных работ при установке ИПУ ХГВС в нежилых помещениях муниципальной собственности (КУИ).
                                                                                                            </t>
        </r>
      </is>
    </nc>
  </rcc>
  <rfmt sheetId="1" sqref="J158:J164" start="0" length="2147483647">
    <dxf>
      <font>
        <color auto="1"/>
      </font>
    </dxf>
  </rfmt>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0" sId="1">
    <oc r="K159">
      <f>D160-I160</f>
    </oc>
    <nc r="K159">
      <f>D160-I160</f>
    </nc>
  </rcc>
  <rcc rId="321" sId="1">
    <oc r="K160">
      <f>D161-I161</f>
    </oc>
    <nc r="K160">
      <f>D161-I161</f>
    </nc>
  </rcc>
  <rfmt sheetId="1" sqref="A158:I164" start="0" length="2147483647">
    <dxf>
      <font>
        <color auto="1"/>
      </font>
    </dxf>
  </rfmt>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2" sId="1" odxf="1" dxf="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Выполнен ремонт 4 жилых помещений детям-сиротам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Уведомлением ДФ ХМАО-Югры от 06.11.2018 г. №290/11/02/3/290050104/84310 в размере 14 001,759 тыс.руб., уведомлением ДФ ХМАО-Югры от 18.12.2018 №290/12/19/3/290050104/84310 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приобретение 203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22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t>
        </r>
        <r>
          <rPr>
            <sz val="16"/>
            <color rgb="FFFF0000"/>
            <rFont val="Times New Roman"/>
            <family val="1"/>
            <charset val="204"/>
          </rPr>
          <t>(фактические расходы сложились меньше запланированных в связи с наличием листков временной нетрудоспособности, отсутствием потребности в запланированном отпуске);</t>
        </r>
        <r>
          <rPr>
            <sz val="16"/>
            <rFont val="Times New Roman"/>
            <family val="1"/>
            <charset val="204"/>
          </rPr>
          <t xml:space="preserve">
- по расходам на</t>
        </r>
        <r>
          <rPr>
            <sz val="16"/>
            <color rgb="FFFF0000"/>
            <rFont val="Times New Roman"/>
            <family val="1"/>
            <charset val="204"/>
          </rPr>
          <t xml:space="preserve"> услуги связи, коммунальные расходы, содержащие помещений, мойку автотранспортных средств, поставку ГСМ.
- по расходам на выплату вознаграждения приемным родителям, по причине снятия детей с учета в г. Сургуте.</t>
        </r>
        <r>
          <rPr>
            <sz val="16"/>
            <rFont val="Times New Roman"/>
            <family val="1"/>
            <charset val="204"/>
          </rPr>
          <t xml:space="preserve">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Выполнен ремонт 4 жилых помещений детям-сиротам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Уведомлением ДФ ХМАО-Югры от 06.11.2018 г. №290/11/02/3/290050104/84310 в размере 14 001,759 тыс.руб., уведомлением ДФ ХМАО-Югры от 18.12.2018 №290/12/19/3/290050104/84310 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приобретение 203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22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odxf>
      <font>
        <sz val="16"/>
        <color rgb="FFFF0000"/>
      </font>
    </odxf>
    <ndxf>
      <font>
        <sz val="16"/>
        <color rgb="FFFF0000"/>
      </font>
    </ndxf>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3" sId="1">
    <o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t>
        </r>
        <r>
          <rPr>
            <sz val="16"/>
            <color rgb="FFFF0000"/>
            <rFont val="Times New Roman"/>
            <family val="1"/>
            <charset val="204"/>
          </rPr>
          <t>(фактические расходы сложились меньше запланированных в связи с наличием листков временной нетрудоспособности, отсутствием потребности в запланированном отпуске);</t>
        </r>
        <r>
          <rPr>
            <sz val="16"/>
            <rFont val="Times New Roman"/>
            <family val="1"/>
            <charset val="204"/>
          </rPr>
          <t xml:space="preserve">
- по расходам на</t>
        </r>
        <r>
          <rPr>
            <sz val="16"/>
            <color rgb="FFFF0000"/>
            <rFont val="Times New Roman"/>
            <family val="1"/>
            <charset val="204"/>
          </rPr>
          <t xml:space="preserve"> услуги связи, коммунальные расходы, содержащие помещений, мойку автотранспортных средств, поставку ГСМ.
- по расходам на выплату вознаграждения приемным родителям, по причине снятия детей с учета в г. Сургуте.</t>
        </r>
        <r>
          <rPr>
            <sz val="16"/>
            <rFont val="Times New Roman"/>
            <family val="1"/>
            <charset val="204"/>
          </rPr>
          <t xml:space="preserve">
</t>
        </r>
        <r>
          <rPr>
            <sz val="16"/>
            <color rgb="FFFF0000"/>
            <rFont val="Times New Roman"/>
            <family val="2"/>
            <charset val="204"/>
          </rPr>
          <t xml:space="preserve"> 
</t>
        </r>
        <r>
          <rPr>
            <u/>
            <sz val="16"/>
            <color rgb="FFFF0000"/>
            <rFont val="Times New Roman"/>
            <family val="2"/>
            <charset val="204"/>
          </rPr>
          <t>ДГХ:</t>
        </r>
        <r>
          <rPr>
            <sz val="16"/>
            <color rgb="FFFF0000"/>
            <rFont val="Times New Roman"/>
            <family val="2"/>
            <charset val="204"/>
          </rPr>
          <t xml:space="preserve"> 
Выполнен ремонт 4 жилых помещений детям-сиротам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Уведомлением ДФ ХМАО-Югры от 06.11.2018 г. №290/11/02/3/290050104/84310 в размере 14 001,759 тыс.руб., уведомлением ДФ ХМАО-Югры от 18.12.2018 №290/12/19/3/290050104/84310 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приобретение 203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22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t>
        </r>
        <r>
          <rPr>
            <sz val="16"/>
            <color rgb="FFFF0000"/>
            <rFont val="Times New Roman"/>
            <family val="1"/>
            <charset val="204"/>
          </rPr>
          <t>(фактические расходы сложились меньше запланированных в связи с наличием листков временной нетрудоспособности, отсутствием потребности в запланированном отпуске);</t>
        </r>
        <r>
          <rPr>
            <sz val="16"/>
            <rFont val="Times New Roman"/>
            <family val="1"/>
            <charset val="204"/>
          </rPr>
          <t xml:space="preserve">
- по расходам на</t>
        </r>
        <r>
          <rPr>
            <sz val="16"/>
            <color rgb="FFFF0000"/>
            <rFont val="Times New Roman"/>
            <family val="1"/>
            <charset val="204"/>
          </rPr>
          <t xml:space="preserve"> услуги связи, коммунальные расходы, содержащие помещений, мойку автотранспортных средств, поставку ГСМ.
- по расходам на выплату вознаграждения приемным родителям, по причине снятия детей с учета в г. Сургуте.</t>
        </r>
        <r>
          <rPr>
            <sz val="16"/>
            <rFont val="Times New Roman"/>
            <family val="1"/>
            <charset val="204"/>
          </rPr>
          <t xml:space="preserve">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Уведомлением ДФ ХМАО-Югры от 06.11.2018 г. №290/11/02/3/290050104/84310 в размере 14 001,759 тыс.руб., уведомлением ДФ ХМАО-Югры от 18.12.2018 №290/12/19/3/290050104/84310 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приобретение 203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22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34" start="0" length="2147483647">
    <dxf>
      <font>
        <color auto="1"/>
      </font>
    </dxf>
  </rfmt>
  <rcc rId="324" sId="1">
    <oc r="J134" t="inlineStr">
      <is>
        <t>В 2018 году из средств окружного бюджета предусмотрены расходы на приобретение конвертов и бумаги. Закупка осуществляется в плановом режиме.</t>
      </is>
    </oc>
    <nc r="J134" t="inlineStr">
      <is>
        <t>В 2018 году за счет средств окружного бюджета произведены  расходы на приобретение конвертов и бумаги. Остаток средств сложился в связи с оплатой по факту поставки товаров.</t>
      </is>
    </nc>
  </rcc>
  <rcc rId="325" sId="1" numFmtId="4">
    <oc r="C181">
      <v>252.2</v>
    </oc>
    <nc r="C181">
      <v>261.8</v>
    </nc>
  </rcc>
  <rcc rId="326" sId="1" numFmtId="4">
    <oc r="I181">
      <v>261.8</v>
    </oc>
    <nc r="I181">
      <f>D181-G181</f>
    </nc>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79:I184" start="0" length="2147483647">
    <dxf>
      <font>
        <color auto="1"/>
      </font>
    </dxf>
  </rfmt>
  <rcc rId="327" sId="1">
    <oc r="J179" t="inlineStr">
      <is>
        <r>
          <rPr>
            <u/>
            <sz val="16"/>
            <color rgb="FFFF0000"/>
            <rFont val="Times New Roman"/>
            <family val="2"/>
            <charset val="204"/>
          </rPr>
          <t>АГ:</t>
        </r>
        <r>
          <rPr>
            <sz val="16"/>
            <color rgb="FFFF0000"/>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Произведены расходы по выплате заработной платы, а также по поставке бумаги и конвертов.
</t>
        </r>
      </is>
    </oc>
    <nc r="J179" t="inlineStr">
      <is>
        <r>
          <rPr>
            <u/>
            <sz val="16"/>
            <color rgb="FFFF0000"/>
            <rFont val="Times New Roman"/>
            <family val="2"/>
            <charset val="204"/>
          </rPr>
          <t>АГ:</t>
        </r>
        <r>
          <rPr>
            <sz val="16"/>
            <color rgb="FFFF0000"/>
            <rFont val="Times New Roman"/>
            <family val="2"/>
            <charset val="204"/>
          </rPr>
          <t xml:space="preserve"> В рамках реализации  переданного государственного полномочия осуществлялась деятельность  в сфере обращения с твердыми коммунальными отходами. Произведены расходы по выплате заработной платы, а также по поставке бумаги и конвертов. Бюджетные ассигнования реализованы в полном объеме. 
</t>
        </r>
      </is>
    </nc>
  </rcc>
  <rfmt sheetId="1" sqref="J179:J184" start="0" length="2147483647">
    <dxf>
      <font>
        <color auto="1"/>
      </font>
    </dxf>
  </rfmt>
  <rcv guid="{6E4A7295-8CE0-4D28-ABEF-D38EBAE7C204}" action="delete"/>
  <rdn rId="0" localSheetId="1" customView="1" name="Z_6E4A7295_8CE0_4D28_ABEF_D38EBAE7C204_.wvu.PrintArea" hidden="1" oldHidden="1">
    <formula>'на 01.12.2018'!$A$1:$J$212</formula>
    <oldFormula>'на 01.12.2018'!$A$1:$J$212</oldFormula>
  </rdn>
  <rdn rId="0" localSheetId="1" customView="1" name="Z_6E4A7295_8CE0_4D28_ABEF_D38EBAE7C204_.wvu.PrintTitles" hidden="1" oldHidden="1">
    <formula>'на 01.12.2018'!$5:$8</formula>
    <oldFormula>'на 01.12.2018'!$5:$8</oldFormula>
  </rdn>
  <rdn rId="0" localSheetId="1" customView="1" name="Z_6E4A7295_8CE0_4D28_ABEF_D38EBAE7C204_.wvu.FilterData" hidden="1" oldHidden="1">
    <formula>'на 01.12.2018'!$A$7:$J$416</formula>
    <oldFormula>'на 01.12.2018'!$A$7:$J$416</oldFormula>
  </rdn>
  <rcv guid="{6E4A7295-8CE0-4D28-ABEF-D38EBAE7C204}"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9:D51" start="0" length="2147483647">
    <dxf>
      <font>
        <color auto="1"/>
      </font>
    </dxf>
  </rfmt>
</revisions>
</file>

<file path=xl/revisions/revisionLog1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1" sId="1">
    <oc r="J208" t="inlineStr">
      <is>
        <r>
          <rPr>
            <u/>
            <sz val="16"/>
            <color rgb="FFFF0000"/>
            <rFont val="Times New Roman"/>
            <family val="2"/>
            <charset val="204"/>
          </rPr>
          <t>АГ:</t>
        </r>
        <r>
          <rPr>
            <sz val="16"/>
            <color rgb="FFFF0000"/>
            <rFont val="Times New Roman"/>
            <family val="2"/>
            <charset val="204"/>
          </rPr>
          <t xml:space="preserve"> 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01.12.2018 произведена выплата заработной платы за январь - октябрь и первую половину ноября месяца 2018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is>
    </oc>
    <nc r="J208" t="inlineStr">
      <is>
        <r>
          <rPr>
            <u/>
            <sz val="16"/>
            <color rgb="FFFF0000"/>
            <rFont val="Times New Roman"/>
            <family val="2"/>
            <charset val="204"/>
          </rPr>
          <t>АГ:</t>
        </r>
        <r>
          <rPr>
            <sz val="16"/>
            <color rgb="FFFF0000"/>
            <rFont val="Times New Roman"/>
            <family val="2"/>
            <charset val="204"/>
          </rPr>
          <t xml:space="preserve"> В рамках переданных государственных полномочий осуществлялась деятельность  по государственной регистрации актов гражданского состояния. Произведена выплата заработной платы за январь - ноябрь и первую половину декабря месяца 2018 года, оплата услуг по содержанию имущества и поставке материальных запасов. Остаток средств сложился в связи с оплатой по факту поставки товаров и оказанных услуг.              
</t>
        </r>
      </is>
    </nc>
  </rcc>
  <rfmt sheetId="1" sqref="J208:J212" start="0" length="2147483647">
    <dxf>
      <font>
        <color auto="1"/>
      </font>
    </dxf>
  </rfmt>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2" sId="1" numFmtId="4">
    <oc r="C57">
      <v>1797</v>
    </oc>
    <nc r="C57">
      <v>4107.8</v>
    </nc>
  </rcc>
  <rcc rId="333" sId="1" numFmtId="4">
    <oc r="D57">
      <v>4107.8</v>
    </oc>
    <nc r="D57">
      <v>8469.7000000000007</v>
    </nc>
  </rcc>
  <rfmt sheetId="1" sqref="C57:D57" start="0" length="2147483647">
    <dxf>
      <font>
        <color auto="1"/>
      </font>
    </dxf>
  </rfmt>
  <rcc rId="334" sId="1" numFmtId="4">
    <oc r="G57">
      <v>3587.57</v>
    </oc>
    <nc r="G57">
      <v>8455.7199999999993</v>
    </nc>
  </rcc>
  <rfmt sheetId="1" sqref="G57:H57" start="0" length="2147483647">
    <dxf>
      <font>
        <color auto="1"/>
      </font>
    </dxf>
  </rfmt>
  <rcc rId="335" sId="1">
    <oc r="I57">
      <f>1080.8+3027</f>
    </oc>
    <nc r="I57">
      <f>E57-G57</f>
    </nc>
  </rcc>
  <rcc rId="336" sId="1">
    <oc r="E57">
      <f>1072.52+3000+27</f>
    </oc>
    <nc r="E57">
      <f>1072.52+27+499.25+6862.55</f>
    </nc>
  </rcc>
  <rfmt sheetId="1" sqref="E57:I57" start="0" length="2147483647">
    <dxf>
      <font>
        <color auto="1"/>
      </font>
    </dxf>
  </rfmt>
  <rcc rId="337" sId="1">
    <oc r="E55">
      <f>E56+E57+E58+E59+E60</f>
    </oc>
    <nc r="E55">
      <f>E56+E57+E58+E59+E60</f>
    </nc>
  </rcc>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8" sId="1">
    <oc r="J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3000,0 тыс. руб.
Выплачена субсидия на поддержку животноводства, переработку и реализацию продукции животноводства на содержание маточного поголовья за 2018 год в размере 21,4тыс. рублей ЛПХ Коневу В.М. 
Оплачены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в размере 5,6 тыс.рублей. Средства использованы в полном объеме.
</t>
        </r>
        <r>
          <rPr>
            <u/>
            <sz val="16"/>
            <color rgb="FFFF0000"/>
            <rFont val="Times New Roman"/>
            <family val="2"/>
            <charset val="204"/>
          </rPr>
          <t>ДГХ:</t>
        </r>
        <r>
          <rPr>
            <sz val="16"/>
            <color rgb="FFFF0000"/>
            <rFont val="Times New Roman"/>
            <family val="2"/>
            <charset val="204"/>
          </rPr>
          <t xml:space="preserve"> За счет средств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заключенного муниципального контракта выполняются рабоыт по отлову и содержанию безнадзорных животных  
</t>
        </r>
        <r>
          <rPr>
            <u/>
            <sz val="16"/>
            <color rgb="FFFF0000"/>
            <rFont val="Times New Roman"/>
            <family val="2"/>
            <charset val="204"/>
          </rPr>
          <t>АГ</t>
        </r>
        <r>
          <rPr>
            <sz val="16"/>
            <color rgb="FFFF0000"/>
            <rFont val="Times New Roman"/>
            <family val="2"/>
            <charset val="204"/>
          </rPr>
          <t xml:space="preserve">: Запланированы расходы на оплату труда и начисления на выплаты по оплате труда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Средства субвенции будут использованы до конца текущего года. </t>
        </r>
      </is>
    </oc>
    <nc r="J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3000,0 тыс. руб.
Выплачена субсидия на поддержку животноводства, переработку и реализацию продукции животноводства на содержание маточного поголовья за 2018 год в размере 21,4тыс. рублей ЛПХ Коневу В.М. 
Оплачены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в размере 5,6 тыс.рублей. Средства использованы в полном объеме.
</t>
        </r>
        <r>
          <rPr>
            <u/>
            <sz val="16"/>
            <rFont val="Times New Roman"/>
            <family val="1"/>
            <charset val="204"/>
          </rPr>
          <t>ДГХ:</t>
        </r>
        <r>
          <rPr>
            <sz val="16"/>
            <rFont val="Times New Roman"/>
            <family val="1"/>
            <charset val="204"/>
          </rPr>
          <t xml:space="preserve"> Отловлено и утилизировано 275 голов безнадзорных животных на сумму 998,33 тыс.руб. Экономия в сумме 5,6 тыс. руб. обусловлена уменьшением расходов на содержание, эвтаназию и утилизацию мертвых животных в связи с передачей животных в частные руки и питомники.</t>
        </r>
        <r>
          <rPr>
            <sz val="16"/>
            <color rgb="FFFF0000"/>
            <rFont val="Times New Roman"/>
            <family val="2"/>
            <charset val="204"/>
          </rPr>
          <t xml:space="preserve">
</t>
        </r>
        <r>
          <rPr>
            <u/>
            <sz val="16"/>
            <rFont val="Times New Roman"/>
            <family val="1"/>
            <charset val="204"/>
          </rPr>
          <t>АГ</t>
        </r>
        <r>
          <rPr>
            <sz val="16"/>
            <rFont val="Times New Roman"/>
            <family val="1"/>
            <charset val="204"/>
          </rPr>
          <t>: Прозведены расходы на оплату труда и начисления на выплаты по оплате труда в размере 68,6 тыс.руб.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Экономия в сумме 8,3 тыс.руб. обусловлена доведением средств окружного бюджета больше, чем необходимо для индексации ФОТ на 4 %.</t>
        </r>
      </is>
    </nc>
  </rcc>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55:I55" start="0" length="2147483647">
    <dxf>
      <font>
        <color auto="1"/>
      </font>
    </dxf>
  </rfmt>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9" sId="1">
    <oc r="J15" t="inlineStr">
      <is>
        <r>
          <rPr>
            <u/>
            <sz val="16"/>
            <rFont val="Times New Roman"/>
            <family val="2"/>
            <charset val="204"/>
          </rPr>
          <t>УППЭК:</t>
        </r>
        <r>
          <rPr>
            <sz val="16"/>
            <rFont val="Times New Roman"/>
            <family val="2"/>
            <charset val="204"/>
          </rPr>
          <t xml:space="preserve"> в рамках реализации государственной программы реализованы санитарно-противоэпидемически мероприятия (акарицидная, ларвицидная обработки, барьерная дератизация).
Неисполнение в сумме 78,77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
</t>
        </r>
        <r>
          <rPr>
            <u/>
            <sz val="16"/>
            <rFont val="Times New Roman"/>
            <family val="2"/>
            <charset val="204"/>
          </rPr>
          <t>АГ:</t>
        </r>
        <r>
          <rPr>
            <sz val="16"/>
            <rFont val="Times New Roman"/>
            <family val="2"/>
            <charset val="204"/>
          </rPr>
          <t xml:space="preserve"> Выплата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осуществляется в плановом режиме.
                                                                                                                            </t>
        </r>
      </is>
    </oc>
    <nc r="J15" t="inlineStr">
      <is>
        <r>
          <rPr>
            <u/>
            <sz val="16"/>
            <rFont val="Times New Roman"/>
            <family val="2"/>
            <charset val="204"/>
          </rPr>
          <t>УППЭК:</t>
        </r>
        <r>
          <rPr>
            <sz val="16"/>
            <rFont val="Times New Roman"/>
            <family val="2"/>
            <charset val="204"/>
          </rPr>
          <t xml:space="preserve"> в рамках реализации государственной программы реализованы санитарно-противоэпидемически мероприятия (акарицидная, ларвицидная обработки, барьерная дератизация).
Неисполнение в сумме 78,77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
</t>
        </r>
        <r>
          <rPr>
            <u/>
            <sz val="16"/>
            <rFont val="Times New Roman"/>
            <family val="2"/>
            <charset val="204"/>
          </rPr>
          <t>АГ:</t>
        </r>
        <r>
          <rPr>
            <sz val="16"/>
            <rFont val="Times New Roman"/>
            <family val="2"/>
            <charset val="204"/>
          </rPr>
          <t xml:space="preserve"> Выплачена заработная плата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Бюджетные ассигнования реализованы в полном объеме. 
                                                                                                                            </t>
        </r>
      </is>
    </nc>
  </rcc>
  <rcv guid="{6E4A7295-8CE0-4D28-ABEF-D38EBAE7C204}" action="delete"/>
  <rdn rId="0" localSheetId="1" customView="1" name="Z_6E4A7295_8CE0_4D28_ABEF_D38EBAE7C204_.wvu.PrintArea" hidden="1" oldHidden="1">
    <formula>'на 01.12.2018'!$A$1:$J$212</formula>
    <oldFormula>'на 01.12.2018'!$A$1:$J$212</oldFormula>
  </rdn>
  <rdn rId="0" localSheetId="1" customView="1" name="Z_6E4A7295_8CE0_4D28_ABEF_D38EBAE7C204_.wvu.PrintTitles" hidden="1" oldHidden="1">
    <formula>'на 01.12.2018'!$5:$8</formula>
    <oldFormula>'на 01.12.2018'!$5:$8</oldFormula>
  </rdn>
  <rdn rId="0" localSheetId="1" customView="1" name="Z_6E4A7295_8CE0_4D28_ABEF_D38EBAE7C204_.wvu.FilterData" hidden="1" oldHidden="1">
    <formula>'на 01.12.2018'!$A$7:$J$416</formula>
    <oldFormula>'на 01.12.2018'!$A$7:$J$416</oldFormula>
  </rdn>
  <rcv guid="{6E4A7295-8CE0-4D28-ABEF-D38EBAE7C204}" action="add"/>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3" sId="1" numFmtId="4">
    <oc r="C195">
      <v>34507.550000000003</v>
    </oc>
    <nc r="C195">
      <f>19389.5+15118.05</f>
    </nc>
  </rcc>
  <rcc rId="344" sId="1" numFmtId="4">
    <oc r="D195">
      <v>38163.339999999997</v>
    </oc>
    <nc r="D195">
      <f>15118.05+23045.29</f>
    </nc>
  </rcc>
  <rcc rId="345" sId="1" numFmtId="4">
    <oc r="G195">
      <v>29183.79</v>
    </oc>
    <nc r="G195">
      <v>34623.42</v>
    </nc>
  </rcc>
  <rfmt sheetId="1" sqref="C194:D195" start="0" length="2147483647">
    <dxf>
      <font>
        <color auto="1"/>
      </font>
    </dxf>
  </rfmt>
  <rfmt sheetId="1" sqref="G195" start="0" length="2147483647">
    <dxf>
      <font>
        <color auto="1"/>
      </font>
    </dxf>
  </rfmt>
  <rfmt sheetId="1" sqref="H195" start="0" length="2147483647">
    <dxf>
      <font>
        <color auto="1"/>
      </font>
    </dxf>
  </rfmt>
  <rcc rId="346" sId="1" numFmtId="4">
    <oc r="C194">
      <v>655610.4</v>
    </oc>
    <nc r="C194">
      <v>725103.4</v>
    </nc>
  </rcc>
  <rcc rId="347" sId="1" numFmtId="4">
    <oc r="G194">
      <v>395081.66</v>
    </oc>
    <nc r="G194">
      <v>657845</v>
    </nc>
  </rcc>
  <rcc rId="348" sId="1" numFmtId="4">
    <oc r="E194">
      <v>395081.66</v>
    </oc>
    <nc r="E194">
      <v>657845</v>
    </nc>
  </rcc>
  <rcc rId="349" sId="1">
    <oc r="I194">
      <f>437860.5+270459.11</f>
    </oc>
    <nc r="I194">
      <f>E194-G194</f>
    </nc>
  </rcc>
  <rcc rId="350" sId="1">
    <oc r="I195">
      <f>23045.29+14234.69</f>
    </oc>
    <nc r="I195">
      <f>E195-G195</f>
    </nc>
  </rcc>
  <rcc rId="351" sId="1">
    <oc r="C192">
      <f>SUM(C193:C197)</f>
    </oc>
    <nc r="C192">
      <f>SUM(C193:C197)</f>
    </nc>
  </rcc>
  <rcc rId="352" sId="1">
    <oc r="D192">
      <f>SUM(D193:D197)</f>
    </oc>
    <nc r="D192">
      <f>SUM(D193:D197)</f>
    </nc>
  </rcc>
  <rcc rId="353" sId="1">
    <oc r="E192">
      <f>SUM(E193:E197)</f>
    </oc>
    <nc r="E192">
      <f>SUM(E193:E197)</f>
    </nc>
  </rcc>
  <rcc rId="354" sId="1">
    <oc r="G192">
      <f>SUM(G193:G197)</f>
    </oc>
    <nc r="G192">
      <f>SUM(G193:G197)</f>
    </nc>
  </rcc>
  <rfmt sheetId="1" sqref="C192:H195" start="0" length="2147483647">
    <dxf>
      <font>
        <color auto="1"/>
      </font>
    </dxf>
  </rfmt>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5" sId="1" odxf="1" dxf="1">
    <oc r="J192" t="inlineStr">
      <is>
        <r>
          <rPr>
            <u/>
            <sz val="16"/>
            <color rgb="FFFF0000"/>
            <rFont val="Times New Roman"/>
            <family val="2"/>
            <charset val="204"/>
          </rPr>
          <t>ДГХ</t>
        </r>
        <r>
          <rPr>
            <sz val="16"/>
            <color rgb="FFFF0000"/>
            <rFont val="Times New Roman"/>
            <family val="2"/>
            <charset val="204"/>
          </rPr>
          <t xml:space="preserve">: 
Заключен муниципальный контракт от 08.09.2017 № 48-ГХ  с АО "АВТОДОРСТРОЙ" на ремонт автомобильных дорог на сумму 385 814,21 тыс.руб. общей площадью 157,93  тыс.кв.м., из них средства окружного бюджета 366 523,50 тыс.руб., средства городского бюджета 19 290,71 тыс.руб. Отремонтировано 157 929,9 м2 автомобильных дорог;
Заключен муниципальный контракт от 23.07.2018 №44-ГХ с ООО "Дорстройиндустрия" на выполнение работ по ремонту автомобильной дороги по ул. Грибоедова  (участок от Грибоедовской развязки в сторону ул. Крылова) на сумму 1 923,21 тыс.руб., общей площадью834,9 кв.м., из них средства окружного бюджета 1 825,48 тыс.руб., средства городского бюджета 97,73 тыс.руб. Отремонтировано 834,9 м2. 
Производится оплата выполненных работ.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2018 год приняты и оплачены работы на сумму 242 396,8 тыс.руб. Общая готовность  по объекту  - 81,1%, по дороге - 69,0 %. Неисполнение средств 2018 года обусловлено возникшими неблагоприятными погодными условиями, а также в целях соблюдения нормативных документов (СП 78.13330.2012 Автомобильные дороги) часть запланированных видов работ осталось невыполненной, их производство перенесено на 2019 год без срыва срока окончания работ, предусмотренного контрактом.  </t>
        </r>
        <r>
          <rPr>
            <sz val="16"/>
            <color rgb="FFFF0000"/>
            <rFont val="Times New Roman"/>
            <family val="2"/>
            <charset val="204"/>
          </rPr>
          <t xml:space="preserve">  
</t>
        </r>
      </is>
    </oc>
    <nc r="J192" t="inlineStr">
      <is>
        <r>
          <rPr>
            <u/>
            <sz val="16"/>
            <rFont val="Times New Roman"/>
            <family val="1"/>
            <charset val="204"/>
          </rPr>
          <t>ДГХ</t>
        </r>
        <r>
          <rPr>
            <sz val="16"/>
            <rFont val="Times New Roman"/>
            <family val="1"/>
            <charset val="204"/>
          </rPr>
          <t>: Заключено соглашение от 15.03.2018 №03 о предоставлении субсидии местному бюджету из бюджета ХМАО-Югры.  Отремонтировано 197 376,4 м2 автомобильных дорог. Экономия в сумме 3 821,72 тыс.руб. (3 630,63 тыс.руб. - окружной бюджет, 191,09 тыс.руб. - местный бюджет) сложилась в результате уточнения объемов работ, цены контрактов.</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2018 год приняты и оплачены работы на сумму 242 396,8 тыс.руб. Общая готовность  по объекту  - 81,1%, по дороге - 69,0 %. Неисполнение средств 2018 года обусловлено возникшими неблагоприятными погодными условиями, а также в целях соблюдения нормативных документов (СП 78.13330.2012 Автомобильные дороги) часть запланированных видов работ осталось невыполненной, их производство перенесено на 2019 год без срыва срока окончания работ, предусмотренного контрактом.  </t>
        </r>
        <r>
          <rPr>
            <sz val="16"/>
            <color rgb="FFFF0000"/>
            <rFont val="Times New Roman"/>
            <family val="2"/>
            <charset val="204"/>
          </rPr>
          <t xml:space="preserve">  
</t>
        </r>
      </is>
    </nc>
    <ndxf>
      <font>
        <sz val="16"/>
        <color rgb="FFFF0000"/>
      </font>
    </ndxf>
  </rcc>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58" start="0" length="0">
    <dxf>
      <font>
        <sz val="16"/>
        <color auto="1"/>
      </font>
    </dxf>
  </rfmt>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6" sId="1">
    <oc r="I160">
      <f>D160-G160</f>
    </oc>
    <nc r="I160">
      <f>E160-G160</f>
    </nc>
  </rcc>
  <rcc rId="357" sId="1">
    <oc r="I161">
      <f>D161-G161</f>
    </oc>
    <nc r="I161">
      <f>E161-G161</f>
    </nc>
  </rcc>
  <rcc rId="358" sId="1">
    <oc r="I162">
      <f>D162-G162</f>
    </oc>
    <nc r="I162">
      <f>E162-G162</f>
    </nc>
  </rcc>
  <rcc rId="359" sId="1">
    <oc r="I164">
      <f>D164-G164</f>
    </oc>
    <nc r="I164">
      <f>E164-G164</f>
    </nc>
  </rcc>
  <rcc rId="360" sId="1">
    <oc r="C158">
      <f>SUM(C160:C164)</f>
    </oc>
    <nc r="C158">
      <f>SUM(C160:C164)</f>
    </nc>
  </rcc>
  <rcc rId="361" sId="1">
    <oc r="D158">
      <f>SUM(D160:D164)</f>
    </oc>
    <nc r="D158">
      <f>SUM(D160:D164)</f>
    </nc>
  </rcc>
  <rcc rId="362" sId="1">
    <oc r="E158">
      <f>SUM(E160:E164)</f>
    </oc>
    <nc r="E158">
      <f>SUM(E160:E164)</f>
    </nc>
  </rcc>
  <rcc rId="363" sId="1">
    <oc r="F158">
      <f>E158/D158</f>
    </oc>
    <nc r="F158">
      <f>E158/D158</f>
    </nc>
  </rcc>
  <rcc rId="364" sId="1">
    <oc r="G158">
      <f>SUM(G160:G164)</f>
    </oc>
    <nc r="G158">
      <f>SUM(G160:G164)</f>
    </nc>
  </rcc>
  <rcc rId="365" sId="1">
    <oc r="H158">
      <f>G158/D158</f>
    </oc>
    <nc r="H158">
      <f>G158/D158</f>
    </nc>
  </rcc>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4" start="0" length="2147483647">
    <dxf>
      <font>
        <color auto="1"/>
      </font>
    </dxf>
  </rfmt>
  <rfmt sheetId="1" sqref="D24" start="0" length="2147483647">
    <dxf>
      <font>
        <color auto="1"/>
      </font>
    </dxf>
  </rfmt>
  <rcv guid="{3EEA7E1A-5F2B-4408-A34C-1F0223B5B245}" action="delete"/>
  <rdn rId="0" localSheetId="1" customView="1" name="Z_3EEA7E1A_5F2B_4408_A34C_1F0223B5B245_.wvu.FilterData" hidden="1" oldHidden="1">
    <formula>'на 01.12.2018'!$A$7:$J$416</formula>
    <oldFormula>'на 01.12.2018'!$A$7:$J$416</oldFormula>
  </rdn>
  <rcv guid="{3EEA7E1A-5F2B-4408-A34C-1F0223B5B245}"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49:F51" start="0" length="2147483647">
    <dxf>
      <font>
        <color auto="1"/>
      </font>
    </dxf>
  </rfmt>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24" start="0" length="2147483647">
    <dxf>
      <font>
        <color auto="1"/>
      </font>
    </dxf>
  </rfmt>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7" sId="1" numFmtId="4">
    <oc r="D25">
      <v>10852173.6</v>
    </oc>
    <nc r="D25">
      <v>10856033.6</v>
    </nc>
  </rcc>
  <rcc rId="368" sId="1" numFmtId="4">
    <oc r="C25">
      <v>10570927.1</v>
    </oc>
    <nc r="C25">
      <v>10852173.6</v>
    </nc>
  </rcc>
  <rcc rId="369" sId="1" numFmtId="4">
    <oc r="G25">
      <v>7891693.5499999998</v>
    </oc>
    <nc r="G25">
      <v>10825649.41</v>
    </nc>
  </rcc>
  <rcc rId="370" sId="1" numFmtId="4">
    <oc r="E25">
      <v>8070978.1699999999</v>
    </oc>
    <nc r="E25">
      <v>10840683.539999999</v>
    </nc>
  </rcc>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1" sId="1" numFmtId="4">
    <oc r="C26">
      <v>113350.88</v>
    </oc>
    <nc r="C26">
      <v>114798.56</v>
    </nc>
  </rcc>
  <rcc rId="372" sId="1" numFmtId="4">
    <oc r="D26">
      <v>115393.48</v>
    </oc>
    <nc r="D26">
      <v>114798.56</v>
    </nc>
  </rcc>
  <rcc rId="373" sId="1" numFmtId="4">
    <oc r="G26">
      <v>74020.08</v>
    </oc>
    <nc r="G26">
      <v>111297.31</v>
    </nc>
  </rcc>
  <rfmt sheetId="1" sqref="C25:I26" start="0" length="2147483647">
    <dxf>
      <font>
        <color auto="1"/>
      </font>
    </dxf>
  </rfmt>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1:D23" start="0" length="2147483647">
    <dxf>
      <font>
        <color auto="1"/>
      </font>
    </dxf>
  </rfmt>
  <rcc rId="374" sId="1">
    <oc r="K22">
      <f>D23-I23</f>
    </oc>
    <nc r="K22"/>
  </rcc>
  <rfmt sheetId="1" sqref="E21:E23" start="0" length="2147483647">
    <dxf>
      <font>
        <color auto="1"/>
      </font>
    </dxf>
  </rfmt>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21:I23" start="0" length="2147483647">
    <dxf>
      <font>
        <color auto="1"/>
      </font>
    </dxf>
  </rfmt>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5" sId="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01.12.2018 приобретено - 2 915 путевок.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68 463,1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color rgb="FFFF0000"/>
            <rFont val="Times New Roman"/>
            <family val="2"/>
            <charset val="204"/>
          </rPr>
          <t>ДО</t>
        </r>
        <r>
          <rPr>
            <sz val="16"/>
            <color rgb="FFFF0000"/>
            <rFont val="Times New Roman"/>
            <family val="2"/>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68 463,1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cv guid="{3EEA7E1A-5F2B-4408-A34C-1F0223B5B245}" action="delete"/>
  <rdn rId="0" localSheetId="1" customView="1" name="Z_3EEA7E1A_5F2B_4408_A34C_1F0223B5B245_.wvu.FilterData" hidden="1" oldHidden="1">
    <formula>'на 01.12.2018'!$A$7:$J$416</formula>
    <oldFormula>'на 01.12.2018'!$A$7:$J$416</oldFormula>
  </rdn>
  <rcv guid="{3EEA7E1A-5F2B-4408-A34C-1F0223B5B245}" action="add"/>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7" sId="1">
    <oc r="J21" t="inlineStr">
      <is>
        <r>
          <rPr>
            <u/>
            <sz val="16"/>
            <color rgb="FFFF0000"/>
            <rFont val="Times New Roman"/>
            <family val="2"/>
            <charset val="204"/>
          </rPr>
          <t>ДО</t>
        </r>
        <r>
          <rPr>
            <sz val="16"/>
            <color rgb="FFFF0000"/>
            <rFont val="Times New Roman"/>
            <family val="2"/>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68 463,1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color rgb="FFFF0000"/>
            <rFont val="Times New Roman"/>
            <family val="2"/>
            <charset val="204"/>
          </rPr>
          <t>ДО</t>
        </r>
        <r>
          <rPr>
            <sz val="16"/>
            <color rgb="FFFF0000"/>
            <rFont val="Times New Roman"/>
            <family val="2"/>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68 468,0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8" sId="1">
    <oc r="J21" t="inlineStr">
      <is>
        <r>
          <rPr>
            <u/>
            <sz val="16"/>
            <color rgb="FFFF0000"/>
            <rFont val="Times New Roman"/>
            <family val="2"/>
            <charset val="204"/>
          </rPr>
          <t>ДО</t>
        </r>
        <r>
          <rPr>
            <sz val="16"/>
            <color rgb="FFFF0000"/>
            <rFont val="Times New Roman"/>
            <family val="2"/>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68 468,0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color rgb="FFFF0000"/>
            <rFont val="Times New Roman"/>
            <family val="2"/>
            <charset val="204"/>
          </rPr>
          <t>ДО</t>
        </r>
        <r>
          <rPr>
            <sz val="16"/>
            <color rgb="FFFF0000"/>
            <rFont val="Times New Roman"/>
            <family val="2"/>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 рублей (при плановом годовом значении 68 468,0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9" sId="1">
    <oc r="J21" t="inlineStr">
      <is>
        <r>
          <rPr>
            <u/>
            <sz val="16"/>
            <color rgb="FFFF0000"/>
            <rFont val="Times New Roman"/>
            <family val="2"/>
            <charset val="204"/>
          </rPr>
          <t>ДО</t>
        </r>
        <r>
          <rPr>
            <sz val="16"/>
            <color rgb="FFFF0000"/>
            <rFont val="Times New Roman"/>
            <family val="2"/>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 рублей (при плановом годовом значении 68 468,0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color rgb="FFFF0000"/>
            <rFont val="Times New Roman"/>
            <family val="2"/>
            <charset val="204"/>
          </rPr>
          <t>ДО</t>
        </r>
        <r>
          <rPr>
            <sz val="16"/>
            <color rgb="FFFF0000"/>
            <rFont val="Times New Roman"/>
            <family val="2"/>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68 468,0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0" sId="1">
    <oc r="J192" t="inlineStr">
      <is>
        <r>
          <rPr>
            <u/>
            <sz val="16"/>
            <rFont val="Times New Roman"/>
            <family val="1"/>
            <charset val="204"/>
          </rPr>
          <t>ДГХ</t>
        </r>
        <r>
          <rPr>
            <sz val="16"/>
            <rFont val="Times New Roman"/>
            <family val="1"/>
            <charset val="204"/>
          </rPr>
          <t>: Заключено соглашение от 15.03.2018 №03 о предоставлении субсидии местному бюджету из бюджета ХМАО-Югры.  Отремонтировано 197 376,4 м2 автомобильных дорог. Экономия в сумме 3 821,72 тыс.руб. (3 630,63 тыс.руб. - окружной бюджет, 191,09 тыс.руб. - местный бюджет) сложилась в результате уточнения объемов работ, цены контрактов.</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2018 год приняты и оплачены работы на сумму 242 396,8 тыс.руб. Общая готовность  по объекту  - 81,1%, по дороге - 69,0 %. Неисполнение средств 2018 года обусловлено возникшими неблагоприятными погодными условиями, а также в целях соблюдения нормативных документов (СП 78.13330.2012 Автомобильные дороги) часть запланированных видов работ осталось невыполненной, их производство перенесено на 2019 год без срыва срока окончания работ, предусмотренного контрактом.  </t>
        </r>
        <r>
          <rPr>
            <sz val="16"/>
            <color rgb="FFFF0000"/>
            <rFont val="Times New Roman"/>
            <family val="2"/>
            <charset val="204"/>
          </rPr>
          <t xml:space="preserve">  
</t>
        </r>
      </is>
    </oc>
    <nc r="J192" t="inlineStr">
      <is>
        <r>
          <rPr>
            <u/>
            <sz val="16"/>
            <rFont val="Times New Roman"/>
            <family val="1"/>
            <charset val="204"/>
          </rPr>
          <t>ДГХ</t>
        </r>
        <r>
          <rPr>
            <sz val="16"/>
            <rFont val="Times New Roman"/>
            <family val="1"/>
            <charset val="204"/>
          </rPr>
          <t>: В рамках реализации программы был проведен текущий ремонт автомобильных дорог. Отремонтировано 197 376,4 м2.</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2018 год приняты и оплачены работы на сумму 242 396,8 тыс.руб. Общая готовность  по объекту  - 81,1%, по дороге - 69,0 %. Неисполнение средств 2018 года обусловлено возникшими неблагоприятными погодными условиями, а также в целях соблюдения нормативных документов (СП 78.13330.2012 Автомобильные дороги) часть запланированных видов работ осталось невыполненной, их производство перенесено на 2019 год без срыва срока окончания работ, предусмотренного контрактом.  </t>
        </r>
        <r>
          <rPr>
            <sz val="16"/>
            <color rgb="FFFF0000"/>
            <rFont val="Times New Roman"/>
            <family val="2"/>
            <charset val="204"/>
          </rPr>
          <t xml:space="preserve">  
</t>
        </r>
      </is>
    </nc>
  </rcc>
  <rcv guid="{CA384592-0CFD-4322-A4EB-34EC04693944}" action="delete"/>
  <rdn rId="0" localSheetId="1" customView="1" name="Z_CA384592_0CFD_4322_A4EB_34EC04693944_.wvu.PrintArea" hidden="1" oldHidden="1">
    <formula>'на 01.12.2018'!$A$1:$J$214</formula>
    <oldFormula>'на 01.12.2018'!$A$1:$J$214</oldFormula>
  </rdn>
  <rdn rId="0" localSheetId="1" customView="1" name="Z_CA384592_0CFD_4322_A4EB_34EC04693944_.wvu.PrintTitles" hidden="1" oldHidden="1">
    <formula>'на 01.12.2018'!$5:$8</formula>
    <oldFormula>'на 01.12.2018'!$5:$8</oldFormula>
  </rdn>
  <rdn rId="0" localSheetId="1" customView="1" name="Z_CA384592_0CFD_4322_A4EB_34EC04693944_.wvu.FilterData" hidden="1" oldHidden="1">
    <formula>'на 01.12.2018'!$A$7:$J$416</formula>
    <oldFormula>'на 01.12.2018'!$A$7:$J$416</oldFormula>
  </rdn>
  <rcv guid="{CA384592-0CFD-4322-A4EB-34EC04693944}"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49:H51" start="0" length="2147483647">
    <dxf>
      <font>
        <color auto="1"/>
      </font>
    </dxf>
  </rfmt>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4" sId="1">
    <oc r="J21" t="inlineStr">
      <is>
        <r>
          <rPr>
            <u/>
            <sz val="16"/>
            <color rgb="FFFF0000"/>
            <rFont val="Times New Roman"/>
            <family val="2"/>
            <charset val="204"/>
          </rPr>
          <t>ДО</t>
        </r>
        <r>
          <rPr>
            <sz val="16"/>
            <color rgb="FFFF0000"/>
            <rFont val="Times New Roman"/>
            <family val="2"/>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68 468,0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color rgb="FFFF0000"/>
            <rFont val="Times New Roman"/>
            <family val="2"/>
            <charset val="204"/>
          </rPr>
          <t>ДО</t>
        </r>
        <r>
          <rPr>
            <sz val="16"/>
            <color rgb="FFFF0000"/>
            <rFont val="Times New Roman"/>
            <family val="2"/>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5" sId="1" odxf="1" dxf="1">
    <oc r="J21" t="inlineStr">
      <is>
        <r>
          <rPr>
            <u/>
            <sz val="16"/>
            <color rgb="FFFF0000"/>
            <rFont val="Times New Roman"/>
            <family val="2"/>
            <charset val="204"/>
          </rPr>
          <t>ДО</t>
        </r>
        <r>
          <rPr>
            <sz val="16"/>
            <color rgb="FFFF0000"/>
            <rFont val="Times New Roman"/>
            <family val="2"/>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odxf>
      <font>
        <sz val="16"/>
        <color rgb="FFFF0000"/>
      </font>
    </odxf>
    <ndxf>
      <font>
        <sz val="16"/>
        <color rgb="FFFF0000"/>
      </font>
    </ndxf>
  </rcc>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01.12.2018'!$A$1:$J$214</formula>
    <oldFormula>'на 01.12.2018'!$A$1:$J$214</oldFormula>
  </rdn>
  <rdn rId="0" localSheetId="1" customView="1" name="Z_CA384592_0CFD_4322_A4EB_34EC04693944_.wvu.PrintTitles" hidden="1" oldHidden="1">
    <formula>'на 01.12.2018'!$5:$8</formula>
    <oldFormula>'на 01.12.2018'!$5:$8</oldFormula>
  </rdn>
  <rdn rId="0" localSheetId="1" customView="1" name="Z_CA384592_0CFD_4322_A4EB_34EC04693944_.wvu.FilterData" hidden="1" oldHidden="1">
    <formula>'на 01.12.2018'!$A$7:$J$416</formula>
    <oldFormula>'на 01.12.2018'!$A$7:$J$416</oldFormula>
  </rdn>
  <rcv guid="{CA384592-0CFD-4322-A4EB-34EC04693944}" action="add"/>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9" sId="1">
    <oc r="J165" t="inlineStr">
      <is>
        <r>
          <rPr>
            <u/>
            <sz val="16"/>
            <color rgb="FFFF0000"/>
            <rFont val="Times New Roman"/>
            <family val="2"/>
            <charset val="204"/>
          </rPr>
          <t>АГ:</t>
        </r>
        <r>
          <rPr>
            <sz val="16"/>
            <color rgb="FFFF0000"/>
            <rFont val="Times New Roman"/>
            <family val="2"/>
            <charset val="204"/>
          </rPr>
          <t xml:space="preserve"> 1. </t>
        </r>
        <r>
          <rPr>
            <sz val="16"/>
            <rFont val="Times New Roman"/>
            <family val="1"/>
            <charset val="204"/>
          </rPr>
          <t>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сумме 14,38 тыс.руб.:</t>
        </r>
        <r>
          <rPr>
            <sz val="16"/>
            <color rgb="FFFF0000"/>
            <rFont val="Times New Roman"/>
            <family val="2"/>
            <charset val="204"/>
          </rPr>
          <t xml:space="preserve">
- фактические расходы на услуги связи, почтовые расходы, коммунальные расходы сложились ниже запланированных;
- в соответствии с условиями муниципальных контрактов оплата за услуги по содержанию помещений и техническому обслуживанию оборудования производится по факту оказанных услуг, оплата за декабрь 2017 года будет произведена в январе 2018 года.
    </t>
        </r>
        <r>
          <rPr>
            <sz val="16"/>
            <rFont val="Times New Roman"/>
            <family val="1"/>
            <charset val="204"/>
          </rPr>
          <t xml:space="preserve">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на услуги почтовой связи, поставку конвертов, бумаги и услуги СМИ по печати. В процессе исполнения расходов сложилась экономия в сумме 398,98 тыс. руб. по факту на основании актов выполненных работ по печати списков присяжных заседателей.
</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color theme="1"/>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oc>
    <nc r="J165" t="inlineStr">
      <is>
        <r>
          <rPr>
            <u/>
            <sz val="16"/>
            <color rgb="FFFF0000"/>
            <rFont val="Times New Roman"/>
            <family val="2"/>
            <charset val="204"/>
          </rPr>
          <t>АГ:</t>
        </r>
        <r>
          <rPr>
            <sz val="16"/>
            <color rgb="FFFF0000"/>
            <rFont val="Times New Roman"/>
            <family val="2"/>
            <charset val="204"/>
          </rPr>
          <t xml:space="preserve"> 1. </t>
        </r>
        <r>
          <rPr>
            <sz val="16"/>
            <rFont val="Times New Roman"/>
            <family val="1"/>
            <charset val="204"/>
          </rPr>
          <t>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сумме 14,37 тыс.руб.:</t>
        </r>
        <r>
          <rPr>
            <sz val="16"/>
            <color rgb="FFFF0000"/>
            <rFont val="Times New Roman"/>
            <family val="2"/>
            <charset val="204"/>
          </rPr>
          <t xml:space="preserve">
- фактические расходы на услуги связи, почтовые расходы, коммунальные расходы сложились ниже запланированных;
- в соответствии с условиями муниципальных контрактов оплата за услуги по содержанию помещений и техническому обслуживанию оборудования производится по факту оказанных услуг, оплата за декабрь 2017 года будет произведена в январе 2018 года.
    </t>
        </r>
        <r>
          <rPr>
            <sz val="16"/>
            <rFont val="Times New Roman"/>
            <family val="1"/>
            <charset val="204"/>
          </rPr>
          <t xml:space="preserve">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на услуги почтовой связи, поставку конвертов, бумаги и услуги СМИ по печати. В процессе исполнения расходов сложилась экономия в сумме 398,98 тыс. руб. по факту на основании актов выполненных работ по печати списков присяжных заседателей.
</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t>
        </r>
        <r>
          <rPr>
            <sz val="16"/>
            <color theme="1"/>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nc>
  </rcc>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01.12.2018'!$A$1:$J$214</formula>
    <oldFormula>'на 01.12.2018'!$A$1:$J$214</oldFormula>
  </rdn>
  <rdn rId="0" localSheetId="1" customView="1" name="Z_CA384592_0CFD_4322_A4EB_34EC04693944_.wvu.PrintTitles" hidden="1" oldHidden="1">
    <formula>'на 01.12.2018'!$5:$8</formula>
    <oldFormula>'на 01.12.2018'!$5:$8</oldFormula>
  </rdn>
  <rdn rId="0" localSheetId="1" customView="1" name="Z_CA384592_0CFD_4322_A4EB_34EC04693944_.wvu.FilterData" hidden="1" oldHidden="1">
    <formula>'на 01.12.2018'!$A$7:$J$416</formula>
    <oldFormula>'на 01.12.2018'!$A$7:$J$416</oldFormula>
  </rdn>
  <rcv guid="{CA384592-0CFD-4322-A4EB-34EC04693944}" action="add"/>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3" sId="1">
    <o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t>
        </r>
        <r>
          <rPr>
            <sz val="16"/>
            <color rgb="FFFF0000"/>
            <rFont val="Times New Roman"/>
            <family val="1"/>
            <charset val="204"/>
          </rPr>
          <t>(фактические расходы сложились меньше запланированных в связи с наличием листков временной нетрудоспособности, отсутствием потребности в запланированном отпуске);</t>
        </r>
        <r>
          <rPr>
            <sz val="16"/>
            <rFont val="Times New Roman"/>
            <family val="1"/>
            <charset val="204"/>
          </rPr>
          <t xml:space="preserve">
- по расходам на</t>
        </r>
        <r>
          <rPr>
            <sz val="16"/>
            <color rgb="FFFF0000"/>
            <rFont val="Times New Roman"/>
            <family val="1"/>
            <charset val="204"/>
          </rPr>
          <t xml:space="preserve"> услуги связи, коммунальные расходы, содержащие помещений, мойку автотранспортных средств, поставку ГСМ.
- по расходам на выплату вознаграждения приемным родителям, по причине снятия детей с учета в г. Сургуте.</t>
        </r>
        <r>
          <rPr>
            <sz val="16"/>
            <rFont val="Times New Roman"/>
            <family val="1"/>
            <charset val="204"/>
          </rPr>
          <t xml:space="preserve">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Уведомлением ДФ ХМАО-Югры от 06.11.2018 г. №290/11/02/3/290050104/84310 в размере 14 001,759 тыс.руб., уведомлением ДФ ХМАО-Югры от 18.12.2018 №290/12/19/3/290050104/84310 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приобретение 203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22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t>
        </r>
        <r>
          <rPr>
            <sz val="16"/>
            <color rgb="FFFF0000"/>
            <rFont val="Times New Roman"/>
            <family val="1"/>
            <charset val="204"/>
          </rPr>
          <t>(фактические расходы сложились меньше запланированных в связи с наличием листков временной нетрудоспособности, отсутствием потребности в запланированном отпуске);</t>
        </r>
        <r>
          <rPr>
            <sz val="16"/>
            <rFont val="Times New Roman"/>
            <family val="1"/>
            <charset val="204"/>
          </rPr>
          <t xml:space="preserve">
- по расходам на</t>
        </r>
        <r>
          <rPr>
            <sz val="16"/>
            <color rgb="FFFF0000"/>
            <rFont val="Times New Roman"/>
            <family val="1"/>
            <charset val="204"/>
          </rPr>
          <t xml:space="preserve"> услуги связи, коммунальные расходы, содержащие помещений, мойку автотранспортных средств, поставку ГСМ.
- по расходам на выплату вознаграждения приемным родителям, по причине снятия детей с учета в г. Сургуте.</t>
        </r>
        <r>
          <rPr>
            <sz val="16"/>
            <rFont val="Times New Roman"/>
            <family val="1"/>
            <charset val="204"/>
          </rPr>
          <t xml:space="preserve">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Уведомлением ДФ ХМАО-Югры от 06.11.2018 г. №290/11/02/3/290050104/84310 в размере 14 001,759 тыс.руб., уведомлением ДФ ХМАО-Югры от 18.12.2018 №290/12/19/3/290050104/84310 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Достигнутые резельтаты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
В рамках реализации мероприятий программы запланировано приобретение 203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22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4" sId="1">
    <o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t>
        </r>
        <r>
          <rPr>
            <sz val="16"/>
            <color rgb="FFFF0000"/>
            <rFont val="Times New Roman"/>
            <family val="1"/>
            <charset val="204"/>
          </rPr>
          <t>(фактические расходы сложились меньше запланированных в связи с наличием листков временной нетрудоспособности, отсутствием потребности в запланированном отпуске);</t>
        </r>
        <r>
          <rPr>
            <sz val="16"/>
            <rFont val="Times New Roman"/>
            <family val="1"/>
            <charset val="204"/>
          </rPr>
          <t xml:space="preserve">
- по расходам на</t>
        </r>
        <r>
          <rPr>
            <sz val="16"/>
            <color rgb="FFFF0000"/>
            <rFont val="Times New Roman"/>
            <family val="1"/>
            <charset val="204"/>
          </rPr>
          <t xml:space="preserve"> услуги связи, коммунальные расходы, содержащие помещений, мойку автотранспортных средств, поставку ГСМ.
- по расходам на выплату вознаграждения приемным родителям, по причине снятия детей с учета в г. Сургуте.</t>
        </r>
        <r>
          <rPr>
            <sz val="16"/>
            <rFont val="Times New Roman"/>
            <family val="1"/>
            <charset val="204"/>
          </rPr>
          <t xml:space="preserve">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Уведомлением ДФ ХМАО-Югры от 06.11.2018 г. №290/11/02/3/290050104/84310 в размере 14 001,759 тыс.руб., уведомлением ДФ ХМАО-Югры от 18.12.2018 №290/12/19/3/290050104/84310 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Достигнутые резельтаты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
В рамках реализации мероприятий программы запланировано приобретение 203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22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t>
        </r>
        <r>
          <rPr>
            <sz val="16"/>
            <color rgb="FFFF0000"/>
            <rFont val="Times New Roman"/>
            <family val="1"/>
            <charset val="204"/>
          </rPr>
          <t>(фактические расходы сложились меньше запланированных в связи с наличием листков временной нетрудоспособности, отсутствием потребности в запланированном отпуске);</t>
        </r>
        <r>
          <rPr>
            <sz val="16"/>
            <rFont val="Times New Roman"/>
            <family val="1"/>
            <charset val="204"/>
          </rPr>
          <t xml:space="preserve">
- по расходам на</t>
        </r>
        <r>
          <rPr>
            <sz val="16"/>
            <color rgb="FFFF0000"/>
            <rFont val="Times New Roman"/>
            <family val="1"/>
            <charset val="204"/>
          </rPr>
          <t xml:space="preserve"> услуги связи, коммунальные расходы, содержащие помещений, мойку автотранспортных средств, поставку ГСМ.
- по расходам на выплату вознаграждения приемным родителям, по причине снятия детей с учета в г. Сургуте.</t>
        </r>
        <r>
          <rPr>
            <sz val="16"/>
            <rFont val="Times New Roman"/>
            <family val="1"/>
            <charset val="204"/>
          </rPr>
          <t xml:space="preserve">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Уведомлением ДФ ХМАО-Югры от 06.11.2018 г. №290/11/02/3/290050104/84310 в размере 14 001,759 тыс.руб., уведомлением ДФ ХМАО-Югры от 18.12.2018 №290/12/19/3/290050104/84310 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Достигнутые резельтаты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t>
        </r>
        <r>
          <rPr>
            <sz val="16"/>
            <color rgb="FFFF0000"/>
            <rFont val="Times New Roman"/>
            <family val="2"/>
            <charset val="204"/>
          </rPr>
          <t xml:space="preserve">
В рамках реализации мероприятий программы запланировано приобретение 203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22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5" sId="1">
    <oc r="J165" t="inlineStr">
      <is>
        <r>
          <rPr>
            <u/>
            <sz val="16"/>
            <color rgb="FFFF0000"/>
            <rFont val="Times New Roman"/>
            <family val="2"/>
            <charset val="204"/>
          </rPr>
          <t>АГ:</t>
        </r>
        <r>
          <rPr>
            <sz val="16"/>
            <color rgb="FFFF0000"/>
            <rFont val="Times New Roman"/>
            <family val="2"/>
            <charset val="204"/>
          </rPr>
          <t xml:space="preserve"> 1. </t>
        </r>
        <r>
          <rPr>
            <sz val="16"/>
            <rFont val="Times New Roman"/>
            <family val="1"/>
            <charset val="204"/>
          </rPr>
          <t>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сумме 14,37 тыс.руб.:</t>
        </r>
        <r>
          <rPr>
            <sz val="16"/>
            <color rgb="FFFF0000"/>
            <rFont val="Times New Roman"/>
            <family val="2"/>
            <charset val="204"/>
          </rPr>
          <t xml:space="preserve">
- фактические расходы на услуги связи, почтовые расходы, коммунальные расходы сложились ниже запланированных;
- в соответствии с условиями муниципальных контрактов оплата за услуги по содержанию помещений и техническому обслуживанию оборудования производится по факту оказанных услуг, оплата за декабрь 2017 года будет произведена в январе 2018 года.
    </t>
        </r>
        <r>
          <rPr>
            <sz val="16"/>
            <rFont val="Times New Roman"/>
            <family val="1"/>
            <charset val="204"/>
          </rPr>
          <t xml:space="preserve">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на услуги почтовой связи, поставку конвертов, бумаги и услуги СМИ по печати. В процессе исполнения расходов сложилась экономия в сумме 398,98 тыс. руб. по факту на основании актов выполненных работ по печати списков присяжных заседателей.
</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t>
        </r>
        <r>
          <rPr>
            <sz val="16"/>
            <color theme="1"/>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oc>
    <nc r="J165" t="inlineStr">
      <is>
        <r>
          <rPr>
            <u/>
            <sz val="16"/>
            <color rgb="FFFF0000"/>
            <rFont val="Times New Roman"/>
            <family val="2"/>
            <charset val="204"/>
          </rPr>
          <t>АГ:</t>
        </r>
        <r>
          <rPr>
            <sz val="16"/>
            <color rgb="FFFF0000"/>
            <rFont val="Times New Roman"/>
            <family val="2"/>
            <charset val="204"/>
          </rPr>
          <t xml:space="preserve"> 1. </t>
        </r>
        <r>
          <rPr>
            <sz val="16"/>
            <rFont val="Times New Roman"/>
            <family val="1"/>
            <charset val="204"/>
          </rPr>
          <t>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сумме 14,37 тыс.руб.:</t>
        </r>
        <r>
          <rPr>
            <sz val="16"/>
            <color rgb="FFFF0000"/>
            <rFont val="Times New Roman"/>
            <family val="2"/>
            <charset val="204"/>
          </rPr>
          <t xml:space="preserve">
- фактические расходы на услуги связи, почтовые расходы, коммунальные расходы сложились ниже запланированных;
- в соответствии с условиями муниципальных контрактов оплата за услуги по содержанию помещений и техническому обслуживанию оборудования производится по факту оказанных услуг, оплата за декабрь 2017 года будет произведена в январе 2018 года.
    </t>
        </r>
        <r>
          <rPr>
            <sz val="16"/>
            <rFont val="Times New Roman"/>
            <family val="1"/>
            <charset val="204"/>
          </rPr>
          <t xml:space="preserve">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на услуги почтовой связи, поставку конвертов, бумаги и услуги СМИ по печати. В процессе исполнения расходов сложилась экономия в сумме 398,98 тыс. руб. по факту на основании актов выполненных работ по печати списков присяжных заседателей.
</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В процессе исполнения расходов сложилась экономия в сумме 527,45 тыс. руб. по факту предоставленных услуг, в том числе : .
</t>
        </r>
        <r>
          <rPr>
            <sz val="16"/>
            <color theme="1"/>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nc>
  </rcc>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6" sId="1">
    <oc r="K32">
      <f>D33-I33</f>
    </oc>
    <nc r="K32"/>
  </rcc>
  <rcc rId="397" sId="1">
    <o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t>
        </r>
        <r>
          <rPr>
            <sz val="16"/>
            <color rgb="FFFF0000"/>
            <rFont val="Times New Roman"/>
            <family val="1"/>
            <charset val="204"/>
          </rPr>
          <t>(фактические расходы сложились меньше запланированных в связи с наличием листков временной нетрудоспособности, отсутствием потребности в запланированном отпуске);</t>
        </r>
        <r>
          <rPr>
            <sz val="16"/>
            <rFont val="Times New Roman"/>
            <family val="1"/>
            <charset val="204"/>
          </rPr>
          <t xml:space="preserve">
- по расходам на</t>
        </r>
        <r>
          <rPr>
            <sz val="16"/>
            <color rgb="FFFF0000"/>
            <rFont val="Times New Roman"/>
            <family val="1"/>
            <charset val="204"/>
          </rPr>
          <t xml:space="preserve"> услуги связи, коммунальные расходы, содержащие помещений, мойку автотранспортных средств, поставку ГСМ.
- по расходам на выплату вознаграждения приемным родителям, по причине снятия детей с учета в г. Сургуте.</t>
        </r>
        <r>
          <rPr>
            <sz val="16"/>
            <rFont val="Times New Roman"/>
            <family val="1"/>
            <charset val="204"/>
          </rPr>
          <t xml:space="preserve">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Уведомлением ДФ ХМАО-Югры от 06.11.2018 г. №290/11/02/3/290050104/84310 в размере 14 001,759 тыс.руб., уведомлением ДФ ХМАО-Югры от 18.12.2018 №290/12/19/3/290050104/84310 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Достигнутые резельтаты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t>
        </r>
        <r>
          <rPr>
            <sz val="16"/>
            <color rgb="FFFF0000"/>
            <rFont val="Times New Roman"/>
            <family val="2"/>
            <charset val="204"/>
          </rPr>
          <t xml:space="preserve">
В рамках реализации мероприятий программы запланировано приобретение 203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22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t>
        </r>
        <r>
          <rPr>
            <sz val="16"/>
            <color rgb="FFFF0000"/>
            <rFont val="Times New Roman"/>
            <family val="1"/>
            <charset val="204"/>
          </rPr>
          <t>(фактические расходы сложились меньше запланированных в связи с наличием листков временной нетрудоспособности, отсутствием потребности в запланированном отпуске);</t>
        </r>
        <r>
          <rPr>
            <sz val="16"/>
            <rFont val="Times New Roman"/>
            <family val="1"/>
            <charset val="204"/>
          </rPr>
          <t xml:space="preserve">
- по расходам на</t>
        </r>
        <r>
          <rPr>
            <sz val="16"/>
            <color rgb="FFFF0000"/>
            <rFont val="Times New Roman"/>
            <family val="1"/>
            <charset val="204"/>
          </rPr>
          <t xml:space="preserve"> услуги связи, коммунальные расходы, содержащие помещений, мойку автотранспортных средств, поставку ГСМ.
- по расходам на выплату вознаграждения приемным родителям, по причине снятия детей с учета в г. Сургуте.</t>
        </r>
        <r>
          <rPr>
            <sz val="16"/>
            <rFont val="Times New Roman"/>
            <family val="1"/>
            <charset val="204"/>
          </rPr>
          <t xml:space="preserve">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Уведомлением ДФ ХМАО-Югры от 06.11.2018 г. №290/11/02/3/290050104/84310 в размере 14 001,759 тыс.руб., уведомлением ДФ ХМАО-Югры от 18.12.2018 №290/12/19/3/290050104/84310 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Достигнутые резельтаты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t>
        </r>
        <r>
          <rPr>
            <sz val="16"/>
            <color rgb="FFFF0000"/>
            <rFont val="Times New Roman"/>
            <family val="2"/>
            <charset val="204"/>
          </rPr>
          <t xml:space="preserve">
В рамках реализации мероприятий программы приобретены 202 путевоки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22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cv guid="{3EEA7E1A-5F2B-4408-A34C-1F0223B5B245}" action="delete"/>
  <rdn rId="0" localSheetId="1" customView="1" name="Z_3EEA7E1A_5F2B_4408_A34C_1F0223B5B245_.wvu.FilterData" hidden="1" oldHidden="1">
    <formula>'на 01.12.2018'!$A$7:$J$416</formula>
    <oldFormula>'на 01.12.2018'!$A$7:$J$416</oldFormula>
  </rdn>
  <rcv guid="{3EEA7E1A-5F2B-4408-A34C-1F0223B5B245}" action="add"/>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9" sId="1">
    <oc r="J80" t="inlineStr">
      <is>
        <t>По результатам проведенных аукционов приобретено 463 жилых помещения для участников программы. 2 жилых помещения не приобретено (3-х комнатные квартиры на сумму 9 029,8 тыс.руб., в т.ч. средства округа 8 036,5 тыс.руб.) в связи с несостоявшимися аукционами по причине отсутствия подачи заявок на участие.  
Экономия в размере 140 244,03 тыс. руб.(в том числе средства округа - 119 269,1 тыс. руб., 20 974,93 тыс. руб - средства местного бюджета)  сложилась по результатам формирования НМЦК и проведения конкурсных процедур.</t>
      </is>
    </oc>
    <nc r="J80" t="inlineStr">
      <is>
        <r>
          <t xml:space="preserve">По результатам проведенных аукционов приобретено 463 жилых помещения для участников программы. 2 жилых помещения не приобретено (3-х комнатные квартиры на сумму 9 029,8 тыс.руб., в т.ч. средства округа 8 036,5 тыс.руб.) в связи с несостоявшимися аукционами по причине отсутствия подачи заявок на участие.  
</t>
        </r>
        <r>
          <rPr>
            <sz val="16"/>
            <color rgb="FFFF0000"/>
            <rFont val="Times New Roman"/>
            <family val="1"/>
            <charset val="204"/>
          </rPr>
          <t>Экономия в размере 140 244,03 тыс. руб.(в том числе средства округа - 119 269,1 тыс. руб., 20 974,93 тыс. руб - средства местного бюджета)  сложилась по результатам формирования НМЦК и проведения конкурсных процедур.</t>
        </r>
      </is>
    </nc>
  </rcc>
  <rcc rId="400" sId="1" odxf="1" dxf="1">
    <oc r="I83">
      <f>E83-G83</f>
    </oc>
    <nc r="I83">
      <f>E83-G83</f>
    </nc>
    <odxf>
      <font>
        <sz val="20"/>
        <color rgb="FFFF0000"/>
      </font>
    </odxf>
    <ndxf>
      <font>
        <sz val="20"/>
        <color auto="1"/>
      </font>
    </ndxf>
  </rcc>
  <rcc rId="401" sId="1" odxf="1" dxf="1">
    <oc r="I88">
      <f>E88-G88</f>
    </oc>
    <nc r="I88">
      <f>E88-G88</f>
    </nc>
    <odxf>
      <font>
        <sz val="20"/>
        <color rgb="FFFF0000"/>
      </font>
    </odxf>
    <ndxf>
      <font>
        <sz val="20"/>
        <color auto="1"/>
      </font>
    </ndxf>
  </rcc>
  <rcc rId="402" sId="1" odxf="1" dxf="1">
    <oc r="I89">
      <f>E89-G89</f>
    </oc>
    <nc r="I89">
      <f>E89-G89</f>
    </nc>
    <odxf>
      <font>
        <sz val="20"/>
        <color rgb="FFFF0000"/>
      </font>
    </odxf>
    <ndxf>
      <font>
        <sz val="20"/>
        <color auto="1"/>
      </font>
    </ndxf>
  </rcc>
  <rcc rId="403" sId="1" odxf="1" dxf="1">
    <oc r="I106">
      <f>E106-G106</f>
    </oc>
    <nc r="I106">
      <f>E106-G106</f>
    </nc>
    <odxf>
      <font>
        <sz val="20"/>
        <color rgb="FFFF0000"/>
      </font>
    </odxf>
    <ndxf>
      <font>
        <sz val="20"/>
        <color auto="1"/>
      </font>
    </ndxf>
  </rcc>
  <rcc rId="404" sId="1" odxf="1" dxf="1">
    <oc r="I107">
      <f>E107-G107</f>
    </oc>
    <nc r="I107">
      <f>E107-G107</f>
    </nc>
    <odxf>
      <font>
        <sz val="20"/>
        <color rgb="FFFF0000"/>
      </font>
    </odxf>
    <ndxf>
      <font>
        <sz val="20"/>
        <color auto="1"/>
      </font>
    </ndxf>
  </rcc>
  <rcc rId="405" sId="1">
    <oc r="J104" t="inlineStr">
      <is>
        <t>Заключен муниципальный контракт на разработку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от 02.11.2018 с ООО "ПроектГрад". Сумма контракта - 1813,18 тыс.руб. Срок выполнения контракта - 31.12.2018. Работы выполнены и оплачены в полном объеме.
619,74 тыс.руб. - экономия в результате проведения закупки.</t>
      </is>
    </oc>
    <nc r="J104" t="inlineStr">
      <is>
        <r>
          <t xml:space="preserve">Заключен муниципальный контракт на разработку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от 02.11.2018 с ООО "ПроектГрад". Сумма контракта - 1813,18 тыс.руб. Срок выполнения контракта - 31.12.2018. Работы выполнены и оплачены в полном объеме.
</t>
        </r>
        <r>
          <rPr>
            <sz val="16"/>
            <color rgb="FFFF0000"/>
            <rFont val="Times New Roman"/>
            <family val="1"/>
            <charset val="204"/>
          </rPr>
          <t>619,74 тыс.руб. - экономия в результате проведения закупки.</t>
        </r>
      </is>
    </nc>
  </rcc>
  <rcc rId="406" sId="1">
    <oc r="I161">
      <f>E161-G161</f>
    </oc>
    <nc r="I161">
      <f>D161-G161</f>
    </nc>
  </rcc>
  <rcc rId="407" sId="1">
    <oc r="I162">
      <f>E162-G162</f>
    </oc>
    <nc r="I162">
      <f>D162-G162</f>
    </nc>
  </rcc>
  <rcc rId="408" sId="1">
    <oc r="I160">
      <f>E160-G160</f>
    </oc>
    <nc r="I160">
      <f>D160-G160</f>
    </nc>
  </rcc>
  <rcc rId="409" sId="1" odxf="1" dxf="1">
    <oc r="I164">
      <f>E164-G164</f>
    </oc>
    <nc r="I164">
      <f>D164-G164</f>
    </nc>
    <odxf>
      <fill>
        <patternFill patternType="solid">
          <bgColor theme="0"/>
        </patternFill>
      </fill>
    </odxf>
    <ndxf>
      <fill>
        <patternFill patternType="none">
          <bgColor indexed="65"/>
        </patternFill>
      </fill>
    </ndxf>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8" sId="1">
    <oc r="J49" t="inlineStr">
      <is>
        <r>
          <rPr>
            <u/>
            <sz val="16"/>
            <color rgb="FFFF0000"/>
            <rFont val="Times New Roman"/>
            <family val="2"/>
            <charset val="204"/>
          </rPr>
          <t xml:space="preserve">АГ: </t>
        </r>
        <r>
          <rPr>
            <sz val="16"/>
            <color rgb="FFFF0000"/>
            <rFont val="Times New Roman"/>
            <family val="2"/>
            <charset val="204"/>
          </rPr>
          <t xml:space="preserve">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рамках основного мероприятия"Содействие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u/>
            <sz val="16"/>
            <color rgb="FFFF0000"/>
            <rFont val="Times New Roman"/>
            <family val="2"/>
            <charset val="204"/>
          </rPr>
          <t/>
        </r>
      </is>
    </oc>
    <nc r="J49" t="inlineStr">
      <is>
        <r>
          <rPr>
            <u/>
            <sz val="16"/>
            <color rgb="FFFF0000"/>
            <rFont val="Times New Roman"/>
            <family val="2"/>
            <charset val="204"/>
          </rPr>
          <t xml:space="preserve">АГ: </t>
        </r>
        <r>
          <rPr>
            <sz val="16"/>
            <color rgb="FFFF0000"/>
            <rFont val="Times New Roman"/>
            <family val="2"/>
            <charset val="204"/>
          </rPr>
          <t xml:space="preserve">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рамках основного мероприятия"Содействие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nc>
  </rcc>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0" sId="1">
    <oc r="I194">
      <f>E194-G194</f>
    </oc>
    <nc r="I194">
      <f>D194-G194</f>
    </nc>
  </rcc>
  <rcc rId="411" sId="1">
    <oc r="I195">
      <f>E195-G195</f>
    </oc>
    <nc r="I195">
      <f>D195-G195</f>
    </nc>
  </rcc>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83" start="0" length="0">
    <dxf>
      <font>
        <sz val="20"/>
        <color rgb="FFFF0000"/>
      </font>
    </dxf>
  </rfmt>
  <rfmt sheetId="1" sqref="I88" start="0" length="0">
    <dxf>
      <font>
        <sz val="20"/>
        <color rgb="FFFF0000"/>
      </font>
    </dxf>
  </rfmt>
  <rfmt sheetId="1" sqref="I89" start="0" length="0">
    <dxf>
      <font>
        <sz val="20"/>
        <color rgb="FFFF0000"/>
      </font>
    </dxf>
  </rfmt>
  <rfmt sheetId="1" sqref="I106" start="0" length="0">
    <dxf>
      <font>
        <sz val="20"/>
        <color rgb="FFFF0000"/>
      </font>
    </dxf>
  </rfmt>
  <rfmt sheetId="1" sqref="I107" start="0" length="0">
    <dxf>
      <font>
        <sz val="20"/>
        <color rgb="FFFF0000"/>
      </font>
    </dxf>
  </rfmt>
  <rcc rId="412" sId="1">
    <oc r="I57">
      <f>E57-G57</f>
    </oc>
    <nc r="I57">
      <f>D57-G57</f>
    </nc>
  </rcc>
  <rcc rId="413" sId="1">
    <oc r="I82">
      <f>E82-G82</f>
    </oc>
    <nc r="I82">
      <f>D82-G82</f>
    </nc>
  </rcc>
  <rcc rId="414" sId="1" odxf="1" dxf="1">
    <oc r="I83">
      <f>E83-G83</f>
    </oc>
    <nc r="I83">
      <f>D83-G83</f>
    </nc>
    <odxf>
      <font>
        <sz val="20"/>
        <color rgb="FFFF0000"/>
      </font>
    </odxf>
    <ndxf>
      <font>
        <sz val="20"/>
        <color auto="1"/>
      </font>
    </ndxf>
  </rcc>
  <rcft rId="400" sheetId="1"/>
  <rcc rId="415" sId="1">
    <oc r="I88">
      <f>E88-G88</f>
    </oc>
    <nc r="I88">
      <f>D88-G88</f>
    </nc>
  </rcc>
  <rcft rId="401" sheetId="1"/>
  <rcc rId="416" sId="1">
    <oc r="I89">
      <f>E89-G89</f>
    </oc>
    <nc r="I89">
      <f>D89-G89</f>
    </nc>
  </rcc>
  <rcft rId="402" sheetId="1"/>
  <rfmt sheetId="1" sqref="I86:I89" start="0" length="2147483647">
    <dxf>
      <font>
        <color auto="1"/>
      </font>
    </dxf>
  </rfmt>
  <rfmt sheetId="1" sqref="I68:I77" start="0" length="2147483647">
    <dxf>
      <font>
        <color auto="1"/>
      </font>
    </dxf>
  </rfmt>
  <rfmt sheetId="1" sqref="I62:I65" start="0" length="2147483647">
    <dxf>
      <font>
        <color auto="1"/>
      </font>
    </dxf>
  </rfmt>
  <rcc rId="417" sId="1">
    <oc r="I94">
      <f>E94-G94</f>
    </oc>
    <nc r="I94">
      <f>D94-G94</f>
    </nc>
  </rcc>
  <rcc rId="418" sId="1">
    <oc r="I95">
      <f>E95-G95</f>
    </oc>
    <nc r="I95">
      <f>D95-G95</f>
    </nc>
  </rcc>
  <rcc rId="419" sId="1">
    <oc r="I106">
      <f>E106-G106</f>
    </oc>
    <nc r="I106">
      <f>D106-G106</f>
    </nc>
  </rcc>
  <rcft rId="403" sheetId="1"/>
  <rcc rId="420" sId="1">
    <oc r="I107">
      <f>E107-G107</f>
    </oc>
    <nc r="I107">
      <f>D107-G107</f>
    </nc>
  </rcc>
  <rcft rId="404" sheetId="1"/>
  <rfmt sheetId="1" sqref="I104:I107" start="0" length="2147483647">
    <dxf>
      <font>
        <color auto="1"/>
      </font>
    </dxf>
  </rfmt>
  <rcv guid="{6068C3FF-17AA-48A5-A88B-2523CBAC39AE}" action="delete"/>
  <rdn rId="0" localSheetId="1" customView="1" name="Z_6068C3FF_17AA_48A5_A88B_2523CBAC39AE_.wvu.PrintArea" hidden="1" oldHidden="1">
    <formula>'на 01.12.2018'!$A$1:$J$214</formula>
    <oldFormula>'на 01.12.2018'!$A$1:$J$214</oldFormula>
  </rdn>
  <rdn rId="0" localSheetId="1" customView="1" name="Z_6068C3FF_17AA_48A5_A88B_2523CBAC39AE_.wvu.PrintTitles" hidden="1" oldHidden="1">
    <formula>'на 01.12.2018'!$5:$8</formula>
    <oldFormula>'на 01.12.2018'!$5:$8</oldFormula>
  </rdn>
  <rdn rId="0" localSheetId="1" customView="1" name="Z_6068C3FF_17AA_48A5_A88B_2523CBAC39AE_.wvu.FilterData" hidden="1" oldHidden="1">
    <formula>'на 01.12.2018'!$A$7:$J$416</formula>
    <oldFormula>'на 01.12.2018'!$A$7:$J$416</oldFormula>
  </rdn>
  <rcv guid="{6068C3FF-17AA-48A5-A88B-2523CBAC39AE}" action="add"/>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4" sId="1">
    <oc r="J165" t="inlineStr">
      <is>
        <r>
          <rPr>
            <u/>
            <sz val="16"/>
            <color rgb="FFFF0000"/>
            <rFont val="Times New Roman"/>
            <family val="2"/>
            <charset val="204"/>
          </rPr>
          <t>АГ:</t>
        </r>
        <r>
          <rPr>
            <sz val="16"/>
            <color rgb="FFFF0000"/>
            <rFont val="Times New Roman"/>
            <family val="2"/>
            <charset val="204"/>
          </rPr>
          <t xml:space="preserve"> 1. </t>
        </r>
        <r>
          <rPr>
            <sz val="16"/>
            <rFont val="Times New Roman"/>
            <family val="1"/>
            <charset val="204"/>
          </rPr>
          <t>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сумме 14,37 тыс.руб.:</t>
        </r>
        <r>
          <rPr>
            <sz val="16"/>
            <color rgb="FFFF0000"/>
            <rFont val="Times New Roman"/>
            <family val="2"/>
            <charset val="204"/>
          </rPr>
          <t xml:space="preserve">
- фактические расходы на услуги связи, почтовые расходы, коммунальные расходы сложились ниже запланированных;
- в соответствии с условиями муниципальных контрактов оплата за услуги по содержанию помещений и техническому обслуживанию оборудования производится по факту оказанных услуг, оплата за декабрь 2017 года будет произведена в январе 2018 года.
    </t>
        </r>
        <r>
          <rPr>
            <sz val="16"/>
            <rFont val="Times New Roman"/>
            <family val="1"/>
            <charset val="204"/>
          </rPr>
          <t xml:space="preserve">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на услуги почтовой связи, поставку конвертов, бумаги и услуги СМИ по печати. В процессе исполнения расходов сложилась экономия в сумме 398,98 тыс. руб. по факту на основании актов выполненных работ по печати списков присяжных заседателей.
</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В процессе исполнения расходов сложилась экономия в сумме 527,45 тыс. руб. по факту предоставленных услуг, в том числе : .
</t>
        </r>
        <r>
          <rPr>
            <sz val="16"/>
            <color theme="1"/>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oc>
    <nc r="J165" t="inlineStr">
      <is>
        <r>
          <rPr>
            <u/>
            <sz val="16"/>
            <color rgb="FFFF0000"/>
            <rFont val="Times New Roman"/>
            <family val="2"/>
            <charset val="204"/>
          </rPr>
          <t>АГ:</t>
        </r>
        <r>
          <rPr>
            <sz val="16"/>
            <color rgb="FFFF0000"/>
            <rFont val="Times New Roman"/>
            <family val="2"/>
            <charset val="204"/>
          </rPr>
          <t xml:space="preserve"> 1. </t>
        </r>
        <r>
          <rPr>
            <sz val="16"/>
            <rFont val="Times New Roman"/>
            <family val="1"/>
            <charset val="204"/>
          </rPr>
          <t>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сумме 14,37 тыс.руб.:</t>
        </r>
        <r>
          <rPr>
            <sz val="16"/>
            <color rgb="FFFF0000"/>
            <rFont val="Times New Roman"/>
            <family val="2"/>
            <charset val="204"/>
          </rPr>
          <t xml:space="preserve">
- фактические расходы на услуги связи, почтовые расходы, коммунальные расходы сложились ниже запланированных;
- в соответствии с условиями муниципальных контрактов оплата за услуги по содержанию помещений и техническому обслуживанию оборудования производится по факту оказанных услуг, оплата за декабрь 2017 года будет произведена в январе 2018 года.
    </t>
        </r>
        <r>
          <rPr>
            <sz val="16"/>
            <rFont val="Times New Roman"/>
            <family val="1"/>
            <charset val="204"/>
          </rPr>
          <t xml:space="preserve">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на услуги почтовой связи, поставку конвертов, бумаги и услуги СМИ по печати. В процессе исполнения расходов сложилась экономия в сумме 398,98 тыс. руб. по факту на основании актов выполненных работ по печати списков присяжных заседателей.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В процессе исполнения расходов сложилась экономия в сумме 527,45 тыс. руб. по факту предоставленных товаров и услуг, в том числе : 335,60 тыс. руб. за счет бюджета ХМАО-Югры, 191,85 тыс. руб. за счет средств местного бюджета.
</t>
        </r>
        <r>
          <rPr>
            <sz val="16"/>
            <color rgb="FFFF0000"/>
            <rFont val="Times New Roman"/>
            <family val="2"/>
            <charset val="204"/>
          </rPr>
          <t xml:space="preserve">
</t>
        </r>
        <r>
          <rPr>
            <u/>
            <sz val="16"/>
            <color theme="1"/>
            <rFont val="Times New Roman"/>
            <family val="1"/>
            <charset val="204"/>
          </rPr>
          <t>АГ(ДК):</t>
        </r>
        <r>
          <rPr>
            <sz val="16"/>
            <color theme="1"/>
            <rFont val="Times New Roman"/>
            <family val="1"/>
            <charset val="204"/>
          </rPr>
          <t xml:space="preserve">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nc>
  </rcc>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5" sId="1">
    <o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t>
        </r>
        <r>
          <rPr>
            <sz val="16"/>
            <color rgb="FFFF0000"/>
            <rFont val="Times New Roman"/>
            <family val="1"/>
            <charset val="204"/>
          </rPr>
          <t>(фактические расходы сложились меньше запланированных в связи с наличием листков временной нетрудоспособности, отсутствием потребности в запланированном отпуске);</t>
        </r>
        <r>
          <rPr>
            <sz val="16"/>
            <rFont val="Times New Roman"/>
            <family val="1"/>
            <charset val="204"/>
          </rPr>
          <t xml:space="preserve">
- по расходам на</t>
        </r>
        <r>
          <rPr>
            <sz val="16"/>
            <color rgb="FFFF0000"/>
            <rFont val="Times New Roman"/>
            <family val="1"/>
            <charset val="204"/>
          </rPr>
          <t xml:space="preserve"> услуги связи, коммунальные расходы, содержащие помещений, мойку автотранспортных средств, поставку ГСМ.
- по расходам на выплату вознаграждения приемным родителям, по причине снятия детей с учета в г. Сургуте.</t>
        </r>
        <r>
          <rPr>
            <sz val="16"/>
            <rFont val="Times New Roman"/>
            <family val="1"/>
            <charset val="204"/>
          </rPr>
          <t xml:space="preserve">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Уведомлением ДФ ХМАО-Югры от 06.11.2018 г. №290/11/02/3/290050104/84310 в размере 14 001,759 тыс.руб., уведомлением ДФ ХМАО-Югры от 18.12.2018 №290/12/19/3/290050104/84310 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Достигнутые резельтаты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t>
        </r>
        <r>
          <rPr>
            <sz val="16"/>
            <color rgb="FFFF0000"/>
            <rFont val="Times New Roman"/>
            <family val="2"/>
            <charset val="204"/>
          </rPr>
          <t xml:space="preserve">
В рамках реализации мероприятий программы приобретены 202 путевоки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22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t>
        </r>
        <r>
          <rPr>
            <sz val="16"/>
            <color rgb="FFFF0000"/>
            <rFont val="Times New Roman"/>
            <family val="1"/>
            <charset val="204"/>
          </rPr>
          <t>(фактические расходы сложились меньше запланированных в связи с наличием листков временной нетрудоспособности, отсутствием потребности в запланированном отпуске);</t>
        </r>
        <r>
          <rPr>
            <sz val="16"/>
            <rFont val="Times New Roman"/>
            <family val="1"/>
            <charset val="204"/>
          </rPr>
          <t xml:space="preserve">
- по расходам на</t>
        </r>
        <r>
          <rPr>
            <sz val="16"/>
            <color rgb="FFFF0000"/>
            <rFont val="Times New Roman"/>
            <family val="1"/>
            <charset val="204"/>
          </rPr>
          <t xml:space="preserve"> услуги связи, коммунальные расходы, содержащие помещений, мойку автотранспортных средств, поставку ГСМ.
- по расходам на выплату вознаграждения приемным родителям, по причине снятия детей с учета в г. Сургуте.</t>
        </r>
        <r>
          <rPr>
            <sz val="16"/>
            <rFont val="Times New Roman"/>
            <family val="1"/>
            <charset val="204"/>
          </rPr>
          <t xml:space="preserve">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Уведомлением ДФ ХМАО-Югры от 06.11.2018 г. №290/11/02/3/290050104/84310 в размере 14 001,759 тыс.руб., уведомлением ДФ ХМАО-Югры от 18.12.2018 №290/12/19/3/290050104/84310 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Достигнутые резельтаты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t>
        </r>
        <r>
          <rPr>
            <sz val="16"/>
            <color rgb="FFFF0000"/>
            <rFont val="Times New Roman"/>
            <family val="2"/>
            <charset val="204"/>
          </rPr>
          <t xml:space="preserve">
359,84 тыс. руб. экономия сложившаяся .В рамках реализации мероприятий программы приобретены 202 путевоки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22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6" sId="1">
    <o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t>
        </r>
        <r>
          <rPr>
            <sz val="16"/>
            <color rgb="FFFF0000"/>
            <rFont val="Times New Roman"/>
            <family val="1"/>
            <charset val="204"/>
          </rPr>
          <t>(фактические расходы сложились меньше запланированных в связи с наличием листков временной нетрудоспособности, отсутствием потребности в запланированном отпуске);</t>
        </r>
        <r>
          <rPr>
            <sz val="16"/>
            <rFont val="Times New Roman"/>
            <family val="1"/>
            <charset val="204"/>
          </rPr>
          <t xml:space="preserve">
- по расходам на</t>
        </r>
        <r>
          <rPr>
            <sz val="16"/>
            <color rgb="FFFF0000"/>
            <rFont val="Times New Roman"/>
            <family val="1"/>
            <charset val="204"/>
          </rPr>
          <t xml:space="preserve"> услуги связи, коммунальные расходы, содержащие помещений, мойку автотранспортных средств, поставку ГСМ.
- по расходам на выплату вознаграждения приемным родителям, по причине снятия детей с учета в г. Сургуте.</t>
        </r>
        <r>
          <rPr>
            <sz val="16"/>
            <rFont val="Times New Roman"/>
            <family val="1"/>
            <charset val="204"/>
          </rPr>
          <t xml:space="preserve">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Уведомлением ДФ ХМАО-Югры от 06.11.2018 г. №290/11/02/3/290050104/84310 в размере 14 001,759 тыс.руб., уведомлением ДФ ХМАО-Югры от 18.12.2018 №290/12/19/3/290050104/84310 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Достигнутые резельтаты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t>
        </r>
        <r>
          <rPr>
            <sz val="16"/>
            <color rgb="FFFF0000"/>
            <rFont val="Times New Roman"/>
            <family val="2"/>
            <charset val="204"/>
          </rPr>
          <t xml:space="preserve">
359,84 тыс. руб. экономия сложившаяся .В рамках реализации мероприятий программы приобретены 202 путевоки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22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t>
        </r>
        <r>
          <rPr>
            <sz val="16"/>
            <color rgb="FFFF0000"/>
            <rFont val="Times New Roman"/>
            <family val="1"/>
            <charset val="204"/>
          </rPr>
          <t>(фактические расходы сложились меньше запланированных в связи с наличием листков временной нетрудоспособности, отсутствием потребности в запланированном отпуске);</t>
        </r>
        <r>
          <rPr>
            <sz val="16"/>
            <rFont val="Times New Roman"/>
            <family val="1"/>
            <charset val="204"/>
          </rPr>
          <t xml:space="preserve">
- по расходам на</t>
        </r>
        <r>
          <rPr>
            <sz val="16"/>
            <color rgb="FFFF0000"/>
            <rFont val="Times New Roman"/>
            <family val="1"/>
            <charset val="204"/>
          </rPr>
          <t xml:space="preserve"> услуги связи, коммунальные расходы, содержащие помещений, мойку автотранспортных средств, поставку ГСМ.
- по расходам на выплату вознаграждения приемным родителям, по причине снятия детей с учета в г. Сургуте.</t>
        </r>
        <r>
          <rPr>
            <sz val="16"/>
            <rFont val="Times New Roman"/>
            <family val="1"/>
            <charset val="204"/>
          </rPr>
          <t xml:space="preserve">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Уведомлением ДФ ХМАО-Югры от 06.11.2018 г. №290/11/02/3/290050104/84310 в размере 14 001,759 тыс.руб., уведомлением ДФ ХМАО-Югры от 18.12.2018 №290/12/19/3/290050104/84310 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Достигнутые резельтаты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t>
        </r>
        <r>
          <rPr>
            <sz val="16"/>
            <color rgb="FFFF0000"/>
            <rFont val="Times New Roman"/>
            <family val="2"/>
            <charset val="204"/>
          </rPr>
          <t xml:space="preserve">
</t>
        </r>
        <r>
          <rPr>
            <sz val="16"/>
            <rFont val="Times New Roman"/>
            <family val="1"/>
            <charset val="204"/>
          </rPr>
          <t>359,84 тыс. руб. экономия сложившаяся по результатам заключенного контракта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t>
        </r>
      </is>
    </nc>
  </rcc>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7" sId="1">
    <oc r="J104" t="inlineStr">
      <is>
        <r>
          <t xml:space="preserve">Заключен муниципальный контракт на разработку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от 02.11.2018 с ООО "ПроектГрад". Сумма контракта - 1813,18 тыс.руб. Срок выполнения контракта - 31.12.2018. Работы выполнены и оплачены в полном объеме.
</t>
        </r>
        <r>
          <rPr>
            <sz val="16"/>
            <color rgb="FFFF0000"/>
            <rFont val="Times New Roman"/>
            <family val="1"/>
            <charset val="204"/>
          </rPr>
          <t>619,74 тыс.руб. - экономия в результате проведения закупки.</t>
        </r>
      </is>
    </oc>
    <nc r="J104" t="inlineStr">
      <is>
        <r>
          <t xml:space="preserve">Заключен муниципальный контракт на разработку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от 02.11.2018 с ООО "ПроектГрад". Сумма контракта - 1813,18 тыс.руб. Срок выполнения контракта - 31.12.2018. Работы выполнены и оплачены в полном объеме.
</t>
        </r>
        <r>
          <rPr>
            <sz val="16"/>
            <rFont val="Times New Roman"/>
            <family val="1"/>
            <charset val="204"/>
          </rPr>
          <t>619,74 тыс.руб. - экономия в результате проведения закупки.</t>
        </r>
      </is>
    </nc>
  </rcc>
  <rcc rId="428" sId="1">
    <oc r="I112">
      <f>I118</f>
    </oc>
    <nc r="I112"/>
  </rcc>
  <rcc rId="429" sId="1">
    <oc r="I118">
      <f>E118-G118</f>
    </oc>
    <nc r="I118">
      <f>D118-G118</f>
    </nc>
  </rcc>
  <rcc rId="430" sId="1">
    <oc r="I119">
      <f>E119-G119</f>
    </oc>
    <nc r="I119">
      <f>D119-G119</f>
    </nc>
  </rcc>
  <rfmt sheetId="1" sqref="I110:I119" start="0" length="2147483647">
    <dxf>
      <font>
        <color auto="1"/>
      </font>
    </dxf>
  </rfmt>
  <rcc rId="431" sId="1">
    <oc r="I130">
      <f>D130-G130</f>
    </oc>
    <nc r="I130">
      <f>D130-G130</f>
    </nc>
  </rcc>
  <rcc rId="432" sId="1">
    <oc r="I131">
      <f>D131-G131</f>
    </oc>
    <nc r="I131">
      <f>D131-G131</f>
    </nc>
  </rcc>
  <rcc rId="433" sId="1">
    <oc r="I147">
      <f>E147-G147</f>
    </oc>
    <nc r="I147">
      <f>D147-G147</f>
    </nc>
  </rcc>
  <rcc rId="434" sId="1" numFmtId="4">
    <oc r="E148">
      <v>269.54000000000002</v>
    </oc>
    <nc r="E148">
      <v>269.55</v>
    </nc>
  </rcc>
  <rcc rId="435" sId="1">
    <oc r="I148">
      <f>E148-G148</f>
    </oc>
    <nc r="I148">
      <f>D148-G148</f>
    </nc>
  </rcc>
  <rcc rId="436" sId="1" numFmtId="4">
    <oc r="G148">
      <v>269.54000000000002</v>
    </oc>
    <nc r="G148">
      <v>269.55</v>
    </nc>
  </rcc>
  <rcc rId="437" sId="1">
    <oc r="J80" t="inlineStr">
      <is>
        <r>
          <t xml:space="preserve">По результатам проведенных аукционов приобретено 463 жилых помещения для участников программы. 2 жилых помещения не приобретено (3-х комнатные квартиры на сумму 9 029,8 тыс.руб., в т.ч. средства округа 8 036,5 тыс.руб.) в связи с несостоявшимися аукционами по причине отсутствия подачи заявок на участие.  
</t>
        </r>
        <r>
          <rPr>
            <sz val="16"/>
            <color rgb="FFFF0000"/>
            <rFont val="Times New Roman"/>
            <family val="1"/>
            <charset val="204"/>
          </rPr>
          <t>Экономия в размере 140 244,03 тыс. руб.(в том числе средства округа - 119 269,1 тыс. руб., 20 974,93 тыс. руб - средства местного бюджета)  сложилась по результатам формирования НМЦК и проведения конкурсных процедур.</t>
        </r>
      </is>
    </oc>
    <nc r="J80" t="inlineStr">
      <is>
        <r>
          <t xml:space="preserve">По результатам проведенных аукционов приобретено 463 жилых помещения для участников программы. 2 жилых помещения не приобретено (3-х комнатные квартиры на сумму 9 029,8 тыс.руб., в т.ч. средства округа 8 036,5 тыс.руб.) в связи с несостоявшимися аукционами по причине отсутствия подачи заявок на участие.  
</t>
        </r>
        <r>
          <rPr>
            <sz val="16"/>
            <rFont val="Times New Roman"/>
            <family val="1"/>
            <charset val="204"/>
          </rPr>
          <t>Экономия в размере 140 244,03 тыс. руб.(в том числе средства округа - 119 269,1 тыс. руб., 20 974,93 тыс. руб - средства местного бюджета)  сложилась по результатам формирования НМЦК и проведения конкурсных процедур.</t>
        </r>
      </is>
    </nc>
  </rcc>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8" sId="1">
    <oc r="K31">
      <f>D32-I32</f>
    </oc>
    <nc r="K31">
      <f>D32-I32</f>
    </nc>
  </rcc>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9" sId="1">
    <oc r="K30">
      <f>D31-I31</f>
    </oc>
    <nc r="K30"/>
  </rcc>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0" sId="1">
    <o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рамках основного мероприятия"Содействие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7 образовательных учреждений в рамках основного мероприятия"Содействие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nc>
  </rcc>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1" sId="1">
    <oc r="J192" t="inlineStr">
      <is>
        <r>
          <rPr>
            <u/>
            <sz val="16"/>
            <rFont val="Times New Roman"/>
            <family val="1"/>
            <charset val="204"/>
          </rPr>
          <t>ДГХ</t>
        </r>
        <r>
          <rPr>
            <sz val="16"/>
            <rFont val="Times New Roman"/>
            <family val="1"/>
            <charset val="204"/>
          </rPr>
          <t>: В рамках реализации программы был проведен текущий ремонт автомобильных дорог. Отремонтировано 197 376,4 м2.</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2018 год приняты и оплачены работы на сумму 242 396,8 тыс.руб. Общая готовность  по объекту  - 81,1%, по дороге - 69,0 %. Неисполнение средств 2018 года обусловлено возникшими неблагоприятными погодными условиями, а также в целях соблюдения нормативных документов (СП 78.13330.2012 Автомобильные дороги) часть запланированных видов работ осталось невыполненной, их производство перенесено на 2019 год без срыва срока окончания работ, предусмотренного контрактом.  </t>
        </r>
        <r>
          <rPr>
            <sz val="16"/>
            <color rgb="FFFF0000"/>
            <rFont val="Times New Roman"/>
            <family val="2"/>
            <charset val="204"/>
          </rPr>
          <t xml:space="preserve">  
</t>
        </r>
      </is>
    </oc>
    <nc r="J192" t="inlineStr">
      <is>
        <r>
          <rPr>
            <u/>
            <sz val="16"/>
            <rFont val="Times New Roman"/>
            <family val="1"/>
            <charset val="204"/>
          </rPr>
          <t>ДГХ</t>
        </r>
        <r>
          <rPr>
            <sz val="16"/>
            <rFont val="Times New Roman"/>
            <family val="1"/>
            <charset val="204"/>
          </rPr>
          <t>: В рамках реализации программы был проведен текущий ремонт автомобильных дорог. Отремонтировано 197 376,4 м2. Экономия в размере 3 821,72 тыс.рублей (3 630,63 тыс.рублей - окружной бюджет, 191,09 тыс.рублей - местный бюджет) обусловлена:
- 3 724,30 тыс. рублей 
- 19,43 тыс.рублей
- 77,99 тыс.рублей
 в результате уточнения объемов работ</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2018 год приняты и оплачены работы на сумму 242 396,8 тыс.руб. Общая готовность  по объекту  - 81,1%, по дороге - 69,0 %. Неисполнение средств 2018 года обусловлено возникшими неблагоприятными погодными условиями, а также в целях соблюдения нормативных документов (СП 78.13330.2012 Автомобильные дороги) часть запланированных видов работ осталось невыполненной, их производство перенесено на 2019 год без срыва срока окончания работ, предусмотренного контрактом.  </t>
        </r>
        <r>
          <rPr>
            <sz val="16"/>
            <color rgb="FFFF0000"/>
            <rFont val="Times New Roman"/>
            <family val="2"/>
            <charset val="204"/>
          </rPr>
          <t xml:space="preserve">  
</t>
        </r>
      </is>
    </nc>
  </rcc>
  <rcv guid="{CA384592-0CFD-4322-A4EB-34EC04693944}" action="delete"/>
  <rdn rId="0" localSheetId="1" customView="1" name="Z_CA384592_0CFD_4322_A4EB_34EC04693944_.wvu.PrintArea" hidden="1" oldHidden="1">
    <formula>'на 01.12.2018'!$A$1:$J$214</formula>
    <oldFormula>'на 01.12.2018'!$A$1:$J$214</oldFormula>
  </rdn>
  <rdn rId="0" localSheetId="1" customView="1" name="Z_CA384592_0CFD_4322_A4EB_34EC04693944_.wvu.PrintTitles" hidden="1" oldHidden="1">
    <formula>'на 01.12.2018'!$5:$8</formula>
    <oldFormula>'на 01.12.2018'!$5:$8</oldFormula>
  </rdn>
  <rdn rId="0" localSheetId="1" customView="1" name="Z_CA384592_0CFD_4322_A4EB_34EC04693944_.wvu.FilterData" hidden="1" oldHidden="1">
    <formula>'на 01.12.2018'!$A$7:$J$416</formula>
    <oldFormula>'на 01.12.2018'!$A$7:$J$416</oldFormula>
  </rdn>
  <rcv guid="{CA384592-0CFD-4322-A4EB-34EC04693944}"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 sId="1">
    <oc r="I38">
      <f>D38</f>
    </oc>
    <nc r="I38">
      <f>D38-G38</f>
    </nc>
  </rcc>
  <rcc rId="150" sId="1">
    <oc r="I39">
      <f>166219.72+178.5</f>
    </oc>
    <nc r="I39">
      <f>D39-G39</f>
    </nc>
  </rcc>
  <rcc rId="151" sId="1" numFmtId="4">
    <oc r="I40">
      <v>163984.17000000001</v>
    </oc>
    <nc r="I40">
      <f>D40-G40</f>
    </nc>
  </rcc>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5" sId="1">
    <oc r="J192" t="inlineStr">
      <is>
        <r>
          <rPr>
            <u/>
            <sz val="16"/>
            <rFont val="Times New Roman"/>
            <family val="1"/>
            <charset val="204"/>
          </rPr>
          <t>ДГХ</t>
        </r>
        <r>
          <rPr>
            <sz val="16"/>
            <rFont val="Times New Roman"/>
            <family val="1"/>
            <charset val="204"/>
          </rPr>
          <t>: В рамках реализации программы был проведен текущий ремонт автомобильных дорог. Отремонтировано 197 376,4 м2. Экономия в размере 3 821,72 тыс.рублей (3 630,63 тыс.рублей - окружной бюджет, 191,09 тыс.рублей - местный бюджет) обусловлена:
- 3 724,30 тыс. рублей 
- 19,43 тыс.рублей
- 77,99 тыс.рублей
 в результате уточнения объемов работ</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2018 год приняты и оплачены работы на сумму 242 396,8 тыс.руб. Общая готовность  по объекту  - 81,1%, по дороге - 69,0 %. Неисполнение средств 2018 года обусловлено возникшими неблагоприятными погодными условиями, а также в целях соблюдения нормативных документов (СП 78.13330.2012 Автомобильные дороги) часть запланированных видов работ осталось невыполненной, их производство перенесено на 2019 год без срыва срока окончания работ, предусмотренного контрактом.  </t>
        </r>
        <r>
          <rPr>
            <sz val="16"/>
            <color rgb="FFFF0000"/>
            <rFont val="Times New Roman"/>
            <family val="2"/>
            <charset val="204"/>
          </rPr>
          <t xml:space="preserve">  
</t>
        </r>
      </is>
    </oc>
    <nc r="J192" t="inlineStr">
      <is>
        <r>
          <rPr>
            <u/>
            <sz val="16"/>
            <rFont val="Times New Roman"/>
            <family val="1"/>
            <charset val="204"/>
          </rPr>
          <t>ДГХ</t>
        </r>
        <r>
          <rPr>
            <sz val="16"/>
            <rFont val="Times New Roman"/>
            <family val="1"/>
            <charset val="204"/>
          </rPr>
          <t>: В рамках реализации программы был проведен текущий ремонт автомобильных дорог. Отремонтировано 197 376,4 м2. Экономия в размере 3 821,72 тыс.рублей (3 630,63 тыс.рублей - окружной бюджет, 191,09 тыс.рублей - местный бюджет) обусловлена:
- 3 724,30 тыс. рублей - в результате уточнения объемов работ;
- 19,43 тыс.рублей - по итогам проведения конкурсных процедур;
- 77,99 тыс.рублей - в результате уточнения цены контракта
 в результате уточнения объемов работ</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2018 год приняты и оплачены работы на сумму 242 396,8 тыс.руб. Общая готовность  по объекту  - 81,1%, по дороге - 69,0 %. Неисполнение средств 2018 года обусловлено возникшими неблагоприятными погодными условиями, а также в целях соблюдения нормативных документов (СП 78.13330.2012 Автомобильные дороги) часть запланированных видов работ осталось невыполненной, их производство перенесено на 2019 год без срыва срока окончания работ, предусмотренного контрактом.  </t>
        </r>
        <r>
          <rPr>
            <sz val="16"/>
            <color rgb="FFFF0000"/>
            <rFont val="Times New Roman"/>
            <family val="2"/>
            <charset val="204"/>
          </rPr>
          <t xml:space="preserve">  
</t>
        </r>
      </is>
    </nc>
  </rcc>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6" sId="1">
    <oc r="J192" t="inlineStr">
      <is>
        <r>
          <rPr>
            <u/>
            <sz val="16"/>
            <rFont val="Times New Roman"/>
            <family val="1"/>
            <charset val="204"/>
          </rPr>
          <t>ДГХ</t>
        </r>
        <r>
          <rPr>
            <sz val="16"/>
            <rFont val="Times New Roman"/>
            <family val="1"/>
            <charset val="204"/>
          </rPr>
          <t>: В рамках реализации программы был проведен текущий ремонт автомобильных дорог. Отремонтировано 197 376,4 м2. Экономия в размере 3 821,72 тыс.рублей (3 630,63 тыс.рублей - окружной бюджет, 191,09 тыс.рублей - местный бюджет) обусловлена:
- 3 724,30 тыс. рублей - в результате уточнения объемов работ;
- 19,43 тыс.рублей - по итогам проведения конкурсных процедур;
- 77,99 тыс.рублей - в результате уточнения цены контракта
 в результате уточнения объемов работ</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2018 год приняты и оплачены работы на сумму 242 396,8 тыс.руб. Общая готовность  по объекту  - 81,1%, по дороге - 69,0 %. Неисполнение средств 2018 года обусловлено возникшими неблагоприятными погодными условиями, а также в целях соблюдения нормативных документов (СП 78.13330.2012 Автомобильные дороги) часть запланированных видов работ осталось невыполненной, их производство перенесено на 2019 год без срыва срока окончания работ, предусмотренного контрактом.  </t>
        </r>
        <r>
          <rPr>
            <sz val="16"/>
            <color rgb="FFFF0000"/>
            <rFont val="Times New Roman"/>
            <family val="2"/>
            <charset val="204"/>
          </rPr>
          <t xml:space="preserve">  
</t>
        </r>
      </is>
    </oc>
    <nc r="J192" t="inlineStr">
      <is>
        <r>
          <rPr>
            <u/>
            <sz val="16"/>
            <rFont val="Times New Roman"/>
            <family val="1"/>
            <charset val="204"/>
          </rPr>
          <t>ДГХ</t>
        </r>
        <r>
          <rPr>
            <sz val="16"/>
            <rFont val="Times New Roman"/>
            <family val="1"/>
            <charset val="204"/>
          </rPr>
          <t xml:space="preserve">: В рамках реализации программы был проведен текущий ремонт автомобильных дорог. Отремонтировано 197 376,4 м2. 
Неисполнение в размере 3 821,72 тыс.рублей (3 630,63 тыс.рублей - окружной бюджет, 191,09 тыс.рублей - местный бюджет) обусловлено сложившейся экономией:
- 19,43 тыс.рублей - по итогам проведения конкурсных процедур;
- 3 802,29 тыс. рублей -  по факту выполненных работ в результате уточнения объемов и стоимости работ.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2018 год приняты и оплачены работы на сумму 242 396,8 тыс.руб. Общая готовность  по объекту  - 81,1%, по дороге - 69,0 %. Неисполнение средств 2018 года обусловлено возникшими неблагоприятными погодными условиями, а также в целях соблюдения нормативных документов (СП 78.13330.2012 Автомобильные дороги) часть запланированных видов работ осталось невыполненной, их производство перенесено на 2019 год без срыва срока окончания работ, предусмотренного контрактом.  </t>
        </r>
        <r>
          <rPr>
            <sz val="16"/>
            <color rgb="FFFF0000"/>
            <rFont val="Times New Roman"/>
            <family val="2"/>
            <charset val="204"/>
          </rPr>
          <t xml:space="preserve">  СУММА НЕИСПОЛНЕНИЯ?
</t>
        </r>
      </is>
    </nc>
  </rcc>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01.12.2018'!$A$1:$J$214</formula>
    <oldFormula>'на 01.12.2018'!$A$1:$J$214</oldFormula>
  </rdn>
  <rdn rId="0" localSheetId="1" customView="1" name="Z_CA384592_0CFD_4322_A4EB_34EC04693944_.wvu.PrintTitles" hidden="1" oldHidden="1">
    <formula>'на 01.12.2018'!$5:$8</formula>
    <oldFormula>'на 01.12.2018'!$5:$8</oldFormula>
  </rdn>
  <rdn rId="0" localSheetId="1" customView="1" name="Z_CA384592_0CFD_4322_A4EB_34EC04693944_.wvu.FilterData" hidden="1" oldHidden="1">
    <formula>'на 01.12.2018'!$A$7:$J$416</formula>
    <oldFormula>'на 01.12.2018'!$A$7:$J$416</oldFormula>
  </rdn>
  <rcv guid="{CA384592-0CFD-4322-A4EB-34EC04693944}" action="add"/>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01.12.2018'!$A$1:$J$214</formula>
    <oldFormula>'на 01.12.2018'!$A$1:$J$214</oldFormula>
  </rdn>
  <rdn rId="0" localSheetId="1" customView="1" name="Z_CA384592_0CFD_4322_A4EB_34EC04693944_.wvu.PrintTitles" hidden="1" oldHidden="1">
    <formula>'на 01.12.2018'!$5:$8</formula>
    <oldFormula>'на 01.12.2018'!$5:$8</oldFormula>
  </rdn>
  <rdn rId="0" localSheetId="1" customView="1" name="Z_CA384592_0CFD_4322_A4EB_34EC04693944_.wvu.FilterData" hidden="1" oldHidden="1">
    <formula>'на 01.12.2018'!$A$7:$J$416</formula>
    <oldFormula>'на 01.12.2018'!$A$7:$J$416</oldFormula>
  </rdn>
  <rcv guid="{CA384592-0CFD-4322-A4EB-34EC04693944}" action="add"/>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A384592-0CFD-4322-A4EB-34EC04693944}" action="delete"/>
  <rdn rId="0" localSheetId="1" customView="1" name="Z_CA384592_0CFD_4322_A4EB_34EC04693944_.wvu.PrintArea" hidden="1" oldHidden="1">
    <formula>'на 01.12.2018'!$A$1:$J$214</formula>
    <oldFormula>'на 01.12.2018'!$A$1:$J$214</oldFormula>
  </rdn>
  <rdn rId="0" localSheetId="1" customView="1" name="Z_CA384592_0CFD_4322_A4EB_34EC04693944_.wvu.PrintTitles" hidden="1" oldHidden="1">
    <formula>'на 01.12.2018'!$5:$8</formula>
    <oldFormula>'на 01.12.2018'!$5:$8</oldFormula>
  </rdn>
  <rdn rId="0" localSheetId="1" customView="1" name="Z_CA384592_0CFD_4322_A4EB_34EC04693944_.wvu.FilterData" hidden="1" oldHidden="1">
    <formula>'на 01.12.2018'!$A$7:$J$416</formula>
    <oldFormula>'на 01.12.2018'!$A$7:$J$416</oldFormula>
  </rdn>
  <rcv guid="{CA384592-0CFD-4322-A4EB-34EC04693944}" action="add"/>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6" sId="1">
    <o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7 образовательных учреждений в рамках основного мероприятия"Содействие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7 образовательных учреждений в рамках основного мероприятия"Содействие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рамках государственной программы 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за счет средств 2018 года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состоящих на регистрационном учете в КУ ХМАО-Югры «СЦЗН», для их трудоустройства в образовательные учреждения, подведомственные департаменту образования;
- 9,09 тыс. руб. - в связи с отсутствием наличных средств для оплаты договора, заключенного между КУ ХМАО-Югры "СЦЗН" и МБДОУ № 89 "Крепыш", от 28.11.2018 № 302/01 о совместной деятельности по организации стажировки инвалидов молодого возраста и инвалидов, получивших инвалидность впервые, в рамках которого был трудоустроен 1 человек.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nc>
  </rcc>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7" sId="1">
    <o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7 образовательных учреждений в рамках основного мероприятия"Содействие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рамках государственной программы 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за счет средств 2018 года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состоящих на регистрационном учете в КУ ХМАО-Югры «СЦЗН», для их трудоустройства в образовательные учреждения, подведомственные департаменту образования;
- 9,09 тыс. руб. - в связи с отсутствием наличных средств для оплаты договора, заключенного между КУ ХМАО-Югры "СЦЗН" и МБДОУ № 89 "Крепыш", от 28.11.2018 № 302/01 о совместной деятельности по организации стажировки инвалидов молодого возраста и инвалидов, получивших инвалидность впервые, в рамках которого был трудоустроен 1 человек.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рамках основного мероприятия"Содействие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рамках государственной программы 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за счет средств 2018 года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состоящих на регистрационном учете в КУ ХМАО-Югры «СЦЗН», для их трудоустройства в образовательные учреждения, подведомственные департаменту образования;
- 9,09 тыс. руб. - в связи с отсутствием наличных средств для оплаты договора, заключенного между КУ ХМАО-Югры "СЦЗН" и МБДОУ № 89 "Крепыш", от 28.11.2018 № 302/01 о совместной деятельности по организации стажировки инвалидов молодого возраста и инвалидов, получивших инвалидность впервые, в рамках которого был трудоустроен 1 человек.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nc>
  </rcc>
  <rcv guid="{3EEA7E1A-5F2B-4408-A34C-1F0223B5B245}" action="delete"/>
  <rdn rId="0" localSheetId="1" customView="1" name="Z_3EEA7E1A_5F2B_4408_A34C_1F0223B5B245_.wvu.FilterData" hidden="1" oldHidden="1">
    <formula>'на 01.12.2018'!$A$7:$J$416</formula>
    <oldFormula>'на 01.12.2018'!$A$7:$J$416</oldFormula>
  </rdn>
  <rcv guid="{3EEA7E1A-5F2B-4408-A34C-1F0223B5B245}" action="add"/>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9" sId="1">
    <o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рамках основного мероприятия"Содействие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рамках государственной программы 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за счет средств 2018 года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состоящих на регистрационном учете в КУ ХМАО-Югры «СЦЗН», для их трудоустройства в образовательные учреждения, подведомственные департаменту образования;
- 9,09 тыс. руб. - в связи с отсутствием наличных средств для оплаты договора, заключенного между КУ ХМАО-Югры "СЦЗН" и МБДОУ № 89 "Крепыш", от 28.11.2018 № 302/01 о совместной деятельности по организации стажировки инвалидов молодого возраста и инвалидов, получивших инвалидность впервые, в рамках которого был трудоустроен 1 человек.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рамках основного мероприятия"Содействие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рамках государственной программы 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за счет средств 2018 года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состоящих на регистрационном учете в КУ ХМАО-Югры «СЦЗН», для их трудоустройства в образовательные учреждения, подведомственные департаменту образования;
- 9,09 тыс. руб. - в связи с отсутствием наличных средств для оплаты договора, заключенного между КУ ХМАО-Югры "СЦЗН" и МБДОУ № 89 "Крепыш", от 28.11.2018 № 302/01 о совместной деятельности по организации стажировки инвалидов молодого возраста и инвалидов, получивших инвалидность впервые, в рамках которого был трудоустроен 1 человек.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nc>
  </rcc>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0" sId="1">
    <o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рамках основного мероприятия"Содействие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рамках государственной программы 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за счет средств 2018 года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состоящих на регистрационном учете в КУ ХМАО-Югры «СЦЗН», для их трудоустройства в образовательные учреждения, подведомственные департаменту образования;
- 9,09 тыс. руб. - в связи с отсутствием наличных средств для оплаты договора, заключенного между КУ ХМАО-Югры "СЦЗН" и МБДОУ № 89 "Крепыш", от 28.11.2018 № 302/01 о совместной деятельности по организации стажировки инвалидов молодого возраста и инвалидов, получивших инвалидность впервые, в рамках которого был трудоустроен 1 человек.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принимали участие 6 образовательных учреждений в рамках основного мероприятия"Содействие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рамках государственной программы 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за счет средств 2018 года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состоящих на регистрационном учете в КУ ХМАО-Югры «СЦЗН», для их трудоустройства в образовательные учреждения, подведомственные департаменту образования;
- 9,09 тыс. руб. - в связи с отсутствием наличных средств для оплаты договора, заключенного между КУ ХМАО-Югры "СЦЗН" и МБДОУ № 89 "Крепыш", от 28.11.2018 № 302/01 о совместной деятельности по организации стажировки инвалидов молодого возраста и инвалидов, получивших инвалидность впервые, в рамках которого был трудоустроен 1 человек.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nc>
  </rcc>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1" sId="1">
    <o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принимали участие 6 образовательных учреждений в рамках основного мероприятия"Содействие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рамках государственной программы 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за счет средств 2018 года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состоящих на регистрационном учете в КУ ХМАО-Югры «СЦЗН», для их трудоустройства в образовательные учреждения, подведомственные департаменту образования;
- 9,09 тыс. руб. - в связи с отсутствием наличных средств для оплаты договора, заключенного между КУ ХМАО-Югры "СЦЗН" и МБДОУ № 89 "Крепыш", от 28.11.2018 № 302/01 о совместной деятельности по организации стажировки инвалидов молодого возраста и инвалидов, получивших инвалидность впервые, в рамках которого был трудоустроен 1 человек.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принимали участие 6 образовательных учреждений в рамках основного мероприятия "Содействие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рамках государственной программы 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за счет средств 2018 года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состоящих на регистрационном учете в КУ ХМАО-Югры «СЦЗН», для их трудоустройства в образовательные учреждения, подведомственные департаменту образования;
- 9,09 тыс. руб. - в связи с отсутствием наличных средств для оплаты договора, заключенного между КУ ХМАО-Югры "СЦЗН" и МБДОУ № 89 "Крепыш", от 28.11.2018 № 302/01 о совместной деятельности по организации стажировки инвалидов молодого возраста и инвалидов, получивших инвалидность впервые, в рамках которого был трудоустроен 1 человек.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 sId="1" numFmtId="4">
    <oc r="I47">
      <v>0</v>
    </oc>
    <nc r="I47">
      <f>D47-G47</f>
    </nc>
  </rcc>
  <rcc rId="153" sId="1" numFmtId="4">
    <oc r="I45">
      <v>7496</v>
    </oc>
    <nc r="I45">
      <v>0</v>
    </nc>
  </rcc>
  <rcc rId="154" sId="1" numFmtId="4">
    <oc r="I46">
      <v>873.19</v>
    </oc>
    <nc r="I46">
      <v>0</v>
    </nc>
  </rcc>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2" sId="1">
    <o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принимали участие 6 образовательных учреждений в рамках основного мероприятия "Содействие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рамках государственной программы 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за счет средств 2018 года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состоящих на регистрационном учете в КУ ХМАО-Югры «СЦЗН», для их трудоустройства в образовательные учреждения, подведомственные департаменту образования;
- 9,09 тыс. руб. - в связи с отсутствием наличных средств для оплаты договора, заключенного между КУ ХМАО-Югры "СЦЗН" и МБДОУ № 89 "Крепыш", от 28.11.2018 № 302/01 о совместной деятельности по организации стажировки инвалидов молодого возраста и инвалидов, получивших инвалидность впервые, в рамках которого был трудоустроен 1 человек.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принимали участие 6 образовательных учреждений в рамках основного мероприятия "Содействие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t>
        </r>
        <r>
          <rPr>
            <sz val="16"/>
            <color rgb="FFFF0000"/>
            <rFont val="Times New Roman"/>
            <family val="2"/>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рамках государственной программы 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за счет средств 2018 года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состоящих на регистрационном учете в КУ ХМАО-Югры «СЦЗН», для их трудоустройства в образовательные учреждения, подведомственные департаменту образования;
- 9,09 тыс. руб. - в связи с отсутствием наличных средств для оплаты договора, заключенного между КУ ХМАО-Югры "СЦЗН" и МБДОУ № 89 "Крепыш", от 28.11.2018 № 302/01 о совместной деятельности по организации стажировки инвалидов молодого возраста и инвалидов, получивших инвалидность впервые, в рамках которого был трудоустроен 1 человек.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nc>
  </rcc>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3" sId="1">
    <o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принимали участие 6 образовательных учреждений в рамках основного мероприятия "Содействие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t>
        </r>
        <r>
          <rPr>
            <sz val="16"/>
            <color rgb="FFFF0000"/>
            <rFont val="Times New Roman"/>
            <family val="2"/>
            <charset val="204"/>
          </rPr>
          <t xml:space="preserve">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рамках государственной программы 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за счет средств 2018 года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состоящих на регистрационном учете в КУ ХМАО-Югры «СЦЗН», для их трудоустройства в образовательные учреждения, подведомственные департаменту образования;
- 9,09 тыс. руб. - в связи с отсутствием наличных средств для оплаты договора, заключенного между КУ ХМАО-Югры "СЦЗН" и МБДОУ № 89 "Крепыш", от 28.11.2018 № 302/01 о совместной деятельности по организации стажировки инвалидов молодого возраста и инвалидов, получивших инвалидность впервые, в рамках которого был трудоустроен 1 человек.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принимали участие 6 образовательных учреждений в рамках основного мероприятия "Содействие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t>
        </r>
        <r>
          <rPr>
            <sz val="16"/>
            <color rgb="FFFF0000"/>
            <rFont val="Times New Roman"/>
            <family val="2"/>
            <charset val="204"/>
          </rPr>
          <t xml:space="preserve">
 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состоящих на регистрационном учете в КУ ХМАО-Югры «СЦЗН», для их трудоустройства в образовательные учреждения, подведомственные департаменту образования;
- 9,09 тыс. руб. - в связи с отсутствием наличных средств для оплаты договора, заключенного между КУ ХМАО-Югры "СЦЗН" и МБДОУ № 89 "Крепыш", от 28.11.2018 № 302/01 о совместной деятельности по организации стажировки инвалидов молодого возраста и инвалидов, получивших инвалидность впервые, в рамках которого был трудоустроен 1 человек.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nc>
  </rcc>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4" sId="1">
    <o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принимали участие 6 образовательных учреждений в рамках основного мероприятия "Содействие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t>
        </r>
        <r>
          <rPr>
            <sz val="16"/>
            <color rgb="FFFF0000"/>
            <rFont val="Times New Roman"/>
            <family val="2"/>
            <charset val="204"/>
          </rPr>
          <t xml:space="preserve">
 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состоящих на регистрационном учете в КУ ХМАО-Югры «СЦЗН», для их трудоустройства в образовательные учреждения, подведомственные департаменту образования;
- 9,09 тыс. руб. - в связи с отсутствием наличных средств для оплаты договора, заключенного между КУ ХМАО-Югры "СЦЗН" и МБДОУ № 89 "Крепыш", от 28.11.2018 № 302/01 о совместной деятельности по организации стажировки инвалидов молодого возраста и инвалидов, получивших инвалидность впервые, в рамках которого был трудоустроен 1 человек.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принимали участие 6 образовательных учреждений в рамках основного мероприятия "Содействие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t>
        </r>
        <r>
          <rPr>
            <sz val="16"/>
            <color rgb="FFFF0000"/>
            <rFont val="Times New Roman"/>
            <family val="2"/>
            <charset val="204"/>
          </rPr>
          <t xml:space="preserve">
 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для трудоустройства в образовательные учреждения;
- 9,09 тыс. руб. - в связи с непоступлением средств для оплаты договора, заключенного между КУ ХМАО-Югры "Сургутский центр занятости населения" и МБДОУ № 89 "Крепыш".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nc>
  </rcc>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01.12.2018'!$A$7:$J$416</formula>
    <oldFormula>'на 01.12.2018'!$A$7:$J$416</oldFormula>
  </rdn>
  <rcv guid="{3EEA7E1A-5F2B-4408-A34C-1F0223B5B245}" action="add"/>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6" sId="1">
    <oc r="K55">
      <f>D56-I56</f>
    </oc>
    <nc r="K55">
      <f>226.23+9.091</f>
    </nc>
  </rcc>
  <rcc rId="467" sId="1">
    <o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принимали участие 6 образовательных учреждений в рамках основного мероприятия "Содействие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t>
        </r>
        <r>
          <rPr>
            <sz val="16"/>
            <color rgb="FFFF0000"/>
            <rFont val="Times New Roman"/>
            <family val="2"/>
            <charset val="204"/>
          </rPr>
          <t xml:space="preserve">
 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для трудоустройства в образовательные учреждения;
- 9,09 тыс. руб. - в связи с непоступлением средств для оплаты договора, заключенного между КУ ХМАО-Югры "Сургутский центр занятости населения" и МБДОУ № 89 "Крепыш".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принимали участие 6 образовательных учреждений в рамках основного мероприятия "Содействие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t>
        </r>
        <r>
          <rPr>
            <sz val="16"/>
            <color rgb="FFFF0000"/>
            <rFont val="Times New Roman"/>
            <family val="2"/>
            <charset val="204"/>
          </rPr>
          <t xml:space="preserve">
 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для трудоустройства в образовательные учреждения;
- 9,09 тыс. руб. - в связи с непоступлением средств из бюджета автономного округа для оплаты договора, заключенного между КУ ХМАО-Югры "Сургутский центр занятости населения" и МБДОУ № 89 "Крепыш".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nc>
  </rcc>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8" sId="1">
    <oc r="K55">
      <f>226.23+9.091</f>
    </oc>
    <nc r="K55"/>
  </rcc>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9" sId="1">
    <o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принимали участие 6 образовательных учреждений в рамках основного мероприятия "Содействие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t>
        </r>
        <r>
          <rPr>
            <sz val="16"/>
            <color rgb="FFFF0000"/>
            <rFont val="Times New Roman"/>
            <family val="2"/>
            <charset val="204"/>
          </rPr>
          <t xml:space="preserve">
 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для трудоустройства в образовательные учреждения;
- 9,09 тыс. руб. - в связи с непоступлением средств из бюджета автономного округа для оплаты договора, заключенного между КУ ХМАО-Югры "Сургутский центр занятости населения" и МБДОУ № 89 "Крепыш".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принимали участие 6 образовательных учреждений в рамках основного мероприятия "Содействие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t>
        </r>
        <r>
          <rPr>
            <sz val="16"/>
            <color rgb="FFFF0000"/>
            <rFont val="Times New Roman"/>
            <family val="2"/>
            <charset val="204"/>
          </rPr>
          <t xml:space="preserve">
 </t>
        </r>
        <r>
          <rPr>
            <sz val="16"/>
            <rFont val="Times New Roman"/>
            <family val="1"/>
            <charset val="204"/>
          </rPr>
          <t>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для трудоустройства в образовательные учреждения;
- 9,09 тыс. руб. - в связи с непоступлением средств из бюджета автономного округа для оплаты договора, заключенного между КУ ХМАО-Югры "Сургутский центр занятости населения" и МБДОУ № 89 "Крепыш".</t>
        </r>
        <r>
          <rPr>
            <sz val="16"/>
            <color rgb="FFFF0000"/>
            <rFont val="Times New Roman"/>
            <family val="2"/>
            <charset val="204"/>
          </rPr>
          <t xml:space="preserve">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nc>
  </rcc>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01.12.2018'!$A$7:$J$416</formula>
    <oldFormula>'на 01.12.2018'!$A$7:$J$416</oldFormula>
  </rdn>
  <rcv guid="{3EEA7E1A-5F2B-4408-A34C-1F0223B5B245}" action="add"/>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49:I51" start="0" length="2147483647">
    <dxf>
      <font>
        <color auto="1"/>
      </font>
    </dxf>
  </rfmt>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1" sId="1">
    <oc r="K55">
      <f>D56-I56</f>
    </oc>
    <nc r="K55">
      <f>D57-G57</f>
    </nc>
  </rcc>
  <rcft rId="468" sheetId="1"/>
  <rcft rId="466" sheetId="1"/>
  <rcv guid="{CA384592-0CFD-4322-A4EB-34EC04693944}" action="delete"/>
  <rcv guid="{CA384592-0CFD-4322-A4EB-34EC04693944}" action="add"/>
  <rcc rId="472" sId="1">
    <oc r="J55" t="inlineStr">
      <is>
        <r>
          <rPr>
            <u/>
            <sz val="16"/>
            <color rgb="FFFF0000"/>
            <rFont val="Times New Roman"/>
            <family val="2"/>
            <charset val="204"/>
          </rPr>
          <t xml:space="preserve">КУИ: </t>
        </r>
        <r>
          <rPr>
            <sz val="16"/>
            <color rgb="FFFF0000"/>
            <rFont val="Times New Roman"/>
            <family val="2"/>
            <charset val="204"/>
          </rPr>
          <t xml:space="preserve">В рамках реализации программы предоставлена субсидия на повышение эффективности использования и развитие ресурсного потенциала рыбохозяйственного комплекса в размере 3000,0 тыс. руб.
Выплачена субсидия на поддержку животноводства, переработку и реализацию продукции животноводства на содержание маточного поголовья за 2018 год в размере 21,4тыс. рублей ЛПХ Коневу В.М. 
Оплачены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в размере 5,6 тыс.рублей. Средства использованы в полном объеме.
</t>
        </r>
        <r>
          <rPr>
            <u/>
            <sz val="16"/>
            <rFont val="Times New Roman"/>
            <family val="1"/>
            <charset val="204"/>
          </rPr>
          <t>ДГХ:</t>
        </r>
        <r>
          <rPr>
            <sz val="16"/>
            <rFont val="Times New Roman"/>
            <family val="1"/>
            <charset val="204"/>
          </rPr>
          <t xml:space="preserve"> Отловлено и утилизировано 275 голов безнадзорных животных на сумму 998,33 тыс.руб. Экономия в сумме 5,6 тыс. руб. обусловлена уменьшением расходов на содержание, эвтаназию и утилизацию мертвых животных в связи с передачей животных в частные руки и питомники.</t>
        </r>
        <r>
          <rPr>
            <sz val="16"/>
            <color rgb="FFFF0000"/>
            <rFont val="Times New Roman"/>
            <family val="2"/>
            <charset val="204"/>
          </rPr>
          <t xml:space="preserve">
</t>
        </r>
        <r>
          <rPr>
            <u/>
            <sz val="16"/>
            <rFont val="Times New Roman"/>
            <family val="1"/>
            <charset val="204"/>
          </rPr>
          <t>АГ</t>
        </r>
        <r>
          <rPr>
            <sz val="16"/>
            <rFont val="Times New Roman"/>
            <family val="1"/>
            <charset val="204"/>
          </rPr>
          <t>: Прозведены расходы на оплату труда и начисления на выплаты по оплате труда в размере 68,6 тыс.руб.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Экономия в сумме 8,3 тыс.руб. обусловлена доведением средств окружного бюджета больше, чем необходимо для индексации ФОТ на 4 %.</t>
        </r>
      </is>
    </oc>
    <nc r="J55" t="inlineStr">
      <is>
        <r>
          <t xml:space="preserve">
</t>
        </r>
        <r>
          <rPr>
            <u/>
            <sz val="16"/>
            <rFont val="Times New Roman"/>
            <family val="1"/>
            <charset val="204"/>
          </rPr>
          <t>ДГХ:</t>
        </r>
        <r>
          <rPr>
            <sz val="16"/>
            <rFont val="Times New Roman"/>
            <family val="1"/>
            <charset val="204"/>
          </rPr>
          <t xml:space="preserve"> Отловлено и утилизировано 275 голов безнадзорных животных на сумму 998,33 тыс.руб. Экономия в сумме 5,6 тыс. руб. обусловлена уменьшением расходов на содержание, эвтаназию и утилизацию мертвых животных в связи с передачей животных в частные руки и питомники.</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Прозведены расходы на оплату труда и начисления на выплаты по оплате труда в размере 68,6 тыс.руб.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1"/>
            <charset val="204"/>
          </rPr>
          <t xml:space="preserve"> Экономия в сумме 8,3 тыс.руб. обусловлена доведением средств окружного бюджета больше, чем необходимо для индексации ФОТ на 4 %.</t>
        </r>
      </is>
    </nc>
  </rcc>
  <rcc rId="473" sId="1" numFmtId="4">
    <nc r="L55" t="inlineStr">
      <is>
        <t>КУИ: В рамках реализации программы предоставлены:
- субсидия на повышение эффективности использования и развитие ресурсного потенциала рыбохозяйственного комплекса в размере 6 862,5 тыс. руб.
- субсидия на поддержку животноводства, переработку и реализацию продукции животноводства на содержание маточного поголовья в размере 27 тыс.руб.
- субсидии на поддержку малых форм хозяйствования в размере 499,3 тыс.руб.
Оплачены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в размере 5,6 тыс.рублей. Средства использованы в полном объеме.</t>
      </is>
    </nc>
  </rcc>
  <rcv guid="{CA384592-0CFD-4322-A4EB-34EC04693944}" action="add"/>
  <rdn rId="0" localSheetId="1" customView="1" name="Z_CA384592_0CFD_4322_A4EB_34EC04693944_.wvu.PrintArea" hidden="1" oldHidden="1">
    <formula>'на 01.12.2018'!$A$1:$J$214</formula>
    <oldFormula>'на 01.12.2018'!$A$1:$J$214</oldFormula>
  </rdn>
  <rdn rId="0" localSheetId="1" customView="1" name="Z_CA384592_0CFD_4322_A4EB_34EC04693944_.wvu.PrintTitles" hidden="1" oldHidden="1">
    <formula>'на 01.12.2018'!$5:$8</formula>
    <oldFormula>'на 01.12.2018'!$5:$8</oldFormula>
  </rdn>
  <rdn rId="0" localSheetId="1" customView="1" name="Z_CA384592_0CFD_4322_A4EB_34EC04693944_.wvu.FilterData" hidden="1" oldHidden="1">
    <formula>'на 01.12.2018'!$A$7:$J$416</formula>
    <oldFormula>'на 01.12.2018'!$A$7:$J$416</oldFormula>
  </rdn>
  <rcv guid="{CA384592-0CFD-4322-A4EB-34EC04693944}"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5" sId="1">
    <oc r="I51">
      <f>8749.2+599.5+75.7</f>
    </oc>
    <nc r="I51">
      <f>D51-G51</f>
    </nc>
  </rcc>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7" sId="1">
    <oc r="L55" t="inlineStr">
      <is>
        <t>КУИ: В рамках реализации программы предоставлены:
- субсидия на повышение эффективности использования и развитие ресурсного потенциала рыбохозяйственного комплекса в размере 6 862,5 тыс. руб.
- субсидия на поддержку животноводства, переработку и реализацию продукции животноводства на содержание маточного поголовья в размере 27 тыс.руб.
- субсидии на поддержку малых форм хозяйствования в размере 499,3 тыс.руб.
Оплачены расходы для осуществления переданного государственного полномочия по проведению мероприятий по поддержке животноводства, переработке и реализации продукции животноводства в размере 5,6 тыс.рублей. Средства использованы в полном объеме.</t>
      </is>
    </oc>
    <nc r="L55"/>
  </rcc>
  <rcc rId="478" sId="1">
    <oc r="J55" t="inlineStr">
      <is>
        <r>
          <t xml:space="preserve">
</t>
        </r>
        <r>
          <rPr>
            <u/>
            <sz val="16"/>
            <rFont val="Times New Roman"/>
            <family val="1"/>
            <charset val="204"/>
          </rPr>
          <t>ДГХ:</t>
        </r>
        <r>
          <rPr>
            <sz val="16"/>
            <rFont val="Times New Roman"/>
            <family val="1"/>
            <charset val="204"/>
          </rPr>
          <t xml:space="preserve"> Отловлено и утилизировано 275 голов безнадзорных животных на сумму 998,33 тыс.руб. Экономия в сумме 5,6 тыс. руб. обусловлена уменьшением расходов на содержание, эвтаназию и утилизацию мертвых животных в связи с передачей животных в частные руки и питомники.</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Прозведены расходы на оплату труда и начисления на выплаты по оплате труда в размере 68,6 тыс.руб.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1"/>
            <charset val="204"/>
          </rPr>
          <t xml:space="preserve"> Экономия в сумме 8,3 тыс.руб. обусловлена доведением средств окружного бюджета больше, чем необходимо для индексации ФОТ на 4 %.</t>
        </r>
      </is>
    </oc>
    <nc r="J55" t="inlineStr">
      <is>
        <r>
          <t xml:space="preserve">КУИ: В рамках реализации программы предоставлены:
- субсидия на повышение эффективности использования и развитие ресурсного потенциала рыбохозяйственного комплекса в размере 6 862,5 тыс. руб.
- субсидия на поддержку животноводства, переработку и реализацию продукции животноводства на содержание маточного поголовья в размере 27 тыс.руб.
- субсидии на поддержку малых форм хозяйствования в размере 499,3 тыс.руб.
Экономия в сумме 0,1 тыс.руб. сложилась в связи с зачвительным характером субсидирования.
</t>
        </r>
        <r>
          <rPr>
            <u/>
            <sz val="16"/>
            <rFont val="Times New Roman"/>
            <family val="1"/>
            <charset val="204"/>
          </rPr>
          <t>ДГХ:</t>
        </r>
        <r>
          <rPr>
            <sz val="16"/>
            <rFont val="Times New Roman"/>
            <family val="1"/>
            <charset val="204"/>
          </rPr>
          <t xml:space="preserve"> Отловлено и утилизировано 275 голов безнадзорных животных на сумму 998,33 тыс.руб. Экономия в сумме 5,6 тыс. руб. обусловлена уменьшением расходов на содержание, эвтаназию и утилизацию мертвых животных в связи с передачей животных в частные руки и питомники.</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Прозведены расходы на оплату труда и начисления на выплаты по оплате труда в размере 68,6 тыс.руб.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1"/>
            <charset val="204"/>
          </rPr>
          <t xml:space="preserve"> Экономия в сумме 8,3 тыс.руб. обусловлена доведением средств окружного бюджета больше, чем необходимо для индексации ФОТ на 4 %.</t>
        </r>
      </is>
    </nc>
  </rcc>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9" sId="1" odxf="1" dxf="1">
    <oc r="J55" t="inlineStr">
      <is>
        <r>
          <t xml:space="preserve">КУИ: В рамках реализации программы предоставлены:
- субсидия на повышение эффективности использования и развитие ресурсного потенциала рыбохозяйственного комплекса в размере 6 862,5 тыс. руб.
- субсидия на поддержку животноводства, переработку и реализацию продукции животноводства на содержание маточного поголовья в размере 27 тыс.руб.
- субсидии на поддержку малых форм хозяйствования в размере 499,3 тыс.руб.
Экономия в сумме 0,1 тыс.руб. сложилась в связи с зачвительным характером субсидирования.
</t>
        </r>
        <r>
          <rPr>
            <u/>
            <sz val="16"/>
            <rFont val="Times New Roman"/>
            <family val="1"/>
            <charset val="204"/>
          </rPr>
          <t>ДГХ:</t>
        </r>
        <r>
          <rPr>
            <sz val="16"/>
            <rFont val="Times New Roman"/>
            <family val="1"/>
            <charset val="204"/>
          </rPr>
          <t xml:space="preserve"> Отловлено и утилизировано 275 голов безнадзорных животных на сумму 998,33 тыс.руб. Экономия в сумме 5,6 тыс. руб. обусловлена уменьшением расходов на содержание, эвтаназию и утилизацию мертвых животных в связи с передачей животных в частные руки и питомники.</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Прозведены расходы на оплату труда и начисления на выплаты по оплате труда в размере 68,6 тыс.руб.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1"/>
            <charset val="204"/>
          </rPr>
          <t xml:space="preserve"> Экономия в сумме 8,3 тыс.руб. обусловлена доведением средств окружного бюджета больше, чем необходимо для индексации ФОТ на 4 %.</t>
        </r>
      </is>
    </oc>
    <nc r="J55" t="inlineStr">
      <is>
        <r>
          <rPr>
            <sz val="16"/>
            <rFont val="Times New Roman"/>
            <family val="1"/>
            <charset val="204"/>
          </rPr>
          <t>КУИ: В рамках реализации программы предоставлены:
- субсидия на повышение эффективности использования и развитие ресурсного потенциала рыбохозяйственного комплекса в размере 6 862,5 тыс. руб.
- субсидия на поддержку животноводства, переработку и реализацию продукции животноводства на содержание маточного поголовья в размере 27 тыс.руб.
- субсидии на поддержку малых форм хозяйствования в размере 499,3 тыс.руб.
Экономия в сумме 0,1 тыс.руб. сложилась в связи с зачвительным характером субсидирования.</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Отловлено и утилизировано 275 голов безнадзорных животных на сумму 998,33 тыс.руб. Экономия в сумме 5,6 тыс. руб. обусловлена уменьшением расходов на содержание, эвтаназию и утилизацию мертвых животных в связи с передачей животных в частные руки и питомники.</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Прозведены расходы на оплату труда и начисления на выплаты по оплате труда в размере 68,6 тыс.руб.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1"/>
            <charset val="204"/>
          </rPr>
          <t xml:space="preserve"> Экономия в сумме 8,28 тыс.руб. обусловлена доведением средств окружного бюджета больше, чем необходимо для индексации ФОТ на 4 %.</t>
        </r>
      </is>
    </nc>
    <ndxf>
      <font>
        <sz val="16"/>
        <color rgb="FFFF0000"/>
      </font>
    </ndxf>
  </rcc>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0" sId="1">
    <oc r="K55">
      <f>D57-G57</f>
    </oc>
    <nc r="K55"/>
  </rcc>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1" sId="1">
    <oc r="J140" t="inlineStr">
      <is>
        <t xml:space="preserve">На 01.01.2018 участниками мероприятия числится 437  человек. С учетом доведенных лимитов бюджетных обязательств на 2018 год субсидию на приобретение (строительство) жилья планируется  предоставить 14 ветеранам боевых действий и 3 инвалидам. По состоянию на 01.12.2018: 5 ветеранам боевых действий перечислены субсидии на сумму 4 201,4 тыс. руб., 2 проекта постановлений о перечислении субсидий на сумму 1776,3 тыс. руб. находятся в стадии согласования структурными подразделениями Администрации города, 1 постановление о перечислении субсидии на сумму 888,2 тыс. руб. в стадии перечисления, 1 участник Мероприятия находятся в стадии заключения договора купли-продажи жилого помещения, 8 участникам Мероприятия субсидии будут перечислены по окончании процедуры государственной регистрации договоров на приобретенные жилые помещения и согласования соответствующих проектов постановлений. Бюджетные ассигнования будут использованы в полном объеме до конца 2018 года. </t>
      </is>
    </oc>
    <nc r="J140" t="inlineStr">
      <is>
        <t xml:space="preserve">На 01.01.2018 участниками мероприятия числилось 437  человек. По состоянию на 01.01.2019 с учетом доведенных лимитов бюджетных обязательств на 2018 год субсидии перечислены 17 льготополучателям, из них 14 субсидий перечислено ветеранам боевых действий и 3 инвалидам. Денежные средства, выделенные на реализацию мероприятия, освоены в полном объеме.
</t>
      </is>
    </nc>
  </rcc>
  <rfmt sheetId="1" sqref="J140:J145" start="0" length="2147483647">
    <dxf>
      <font>
        <color auto="1"/>
      </font>
    </dxf>
  </rfmt>
  <rcv guid="{6E4A7295-8CE0-4D28-ABEF-D38EBAE7C204}" action="delete"/>
  <rdn rId="0" localSheetId="1" customView="1" name="Z_6E4A7295_8CE0_4D28_ABEF_D38EBAE7C204_.wvu.PrintArea" hidden="1" oldHidden="1">
    <formula>'на 01.12.2018'!$A$1:$J$212</formula>
    <oldFormula>'на 01.12.2018'!$A$1:$J$212</oldFormula>
  </rdn>
  <rdn rId="0" localSheetId="1" customView="1" name="Z_6E4A7295_8CE0_4D28_ABEF_D38EBAE7C204_.wvu.PrintTitles" hidden="1" oldHidden="1">
    <formula>'на 01.12.2018'!$5:$8</formula>
    <oldFormula>'на 01.12.2018'!$5:$8</oldFormula>
  </rdn>
  <rdn rId="0" localSheetId="1" customView="1" name="Z_6E4A7295_8CE0_4D28_ABEF_D38EBAE7C204_.wvu.FilterData" hidden="1" oldHidden="1">
    <formula>'на 01.12.2018'!$A$7:$J$416</formula>
    <oldFormula>'на 01.12.2018'!$A$7:$J$416</oldFormula>
  </rdn>
  <rcv guid="{6E4A7295-8CE0-4D28-ABEF-D38EBAE7C204}" action="add"/>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5" sId="1">
    <oc r="J128"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На 01.12.2018 участниками мероприятия числится 56 молодых семей. В 2018 году социальную выплату на приобретение (строительство) жилья планируется предоставить 5 молодым семьям. Социальная выплата перечислена 3 молодым семьям,  1 заявка на получение социальной выплаты в стадии перечисления, 1 социальная выплата будет перечислена после поступления заявки из банка.                                                                                
   </t>
      </is>
    </oc>
    <nc r="J128" t="inlineStr">
      <is>
        <t xml:space="preserve">      Заключено соглашение от 13.04.2018 № 71876000-1-2018-002 между Департаментом строительства ХМАО - Югры и Администрацией города  о предоставлении в 2018 году субсидии из бюджета ХМАО - Югры  на софинансирование расходных обязательств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По состоянию на 01.01.2019, с учетом доведенных лимитов федерального бюджета и бюджета Ханты-Мансийского автономного округа – Югры, а также средств местного бюджета, предусмотренных в бюджете города,  социальные выплаты на приобретение жилья в 2018 году предоставлены 5 молодым семьям - участникам мероприятия. Денежные средства, выделенные на реализацию подпрограммы, освоены в полном объеме. </t>
      </is>
    </nc>
  </rcc>
  <rfmt sheetId="1" sqref="J128:J133" start="0" length="2147483647">
    <dxf>
      <font>
        <color auto="1"/>
      </font>
    </dxf>
  </rfmt>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6" sId="1">
    <o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t>
        </r>
        <r>
          <rPr>
            <sz val="16"/>
            <color rgb="FFFF0000"/>
            <rFont val="Times New Roman"/>
            <family val="1"/>
            <charset val="204"/>
          </rPr>
          <t>(фактические расходы сложились меньше запланированных в связи с наличием листков временной нетрудоспособности, отсутствием потребности в запланированном отпуске);</t>
        </r>
        <r>
          <rPr>
            <sz val="16"/>
            <rFont val="Times New Roman"/>
            <family val="1"/>
            <charset val="204"/>
          </rPr>
          <t xml:space="preserve">
- по расходам на</t>
        </r>
        <r>
          <rPr>
            <sz val="16"/>
            <color rgb="FFFF0000"/>
            <rFont val="Times New Roman"/>
            <family val="1"/>
            <charset val="204"/>
          </rPr>
          <t xml:space="preserve"> услуги связи, коммунальные расходы, содержащие помещений, мойку автотранспортных средств, поставку ГСМ.
- по расходам на выплату вознаграждения приемным родителям, по причине снятия детей с учета в г. Сургуте.</t>
        </r>
        <r>
          <rPr>
            <sz val="16"/>
            <rFont val="Times New Roman"/>
            <family val="1"/>
            <charset val="204"/>
          </rPr>
          <t xml:space="preserve">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Уведомлением ДФ ХМАО-Югры от 06.11.2018 г. №290/11/02/3/290050104/84310 в размере 14 001,759 тыс.руб., уведомлением ДФ ХМАО-Югры от 18.12.2018 №290/12/19/3/290050104/84310 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Достигнутые резельтаты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t>
        </r>
        <r>
          <rPr>
            <sz val="16"/>
            <color rgb="FFFF0000"/>
            <rFont val="Times New Roman"/>
            <family val="2"/>
            <charset val="204"/>
          </rPr>
          <t xml:space="preserve">
</t>
        </r>
        <r>
          <rPr>
            <sz val="16"/>
            <rFont val="Times New Roman"/>
            <family val="1"/>
            <charset val="204"/>
          </rPr>
          <t>359,84 тыс. руб. экономия сложившаяся по результатам заключенного контракта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t>
        </r>
      </is>
    </oc>
    <n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(фактические расходы сложились меньше запланированных в связи с переносом командировочных расходов и курсов повышения квалификации на следующий отчетный период, отсутствием потребности в запланированном отпуске, наличием листков нетрудоспособности);
- по факту предоставленных услуг связи, транспортных услуг, коммунальных, услуг по содержанию имущества.
- по расходам на выплату вознаграждения приемным родителям, по причине снятия детей с учета в г. Сургуте.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Уведомлением ДФ ХМАО-Югры от 06.11.2018 г. №290/11/02/3/290050104/84310 в размере 14 001,759 тыс.руб., уведомлением ДФ ХМАО-Югры от 18.12.2018 №290/12/19/3/290050104/84310 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Достигнутые резельтаты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t>
        </r>
        <r>
          <rPr>
            <sz val="16"/>
            <color rgb="FFFF0000"/>
            <rFont val="Times New Roman"/>
            <family val="2"/>
            <charset val="204"/>
          </rPr>
          <t xml:space="preserve">
</t>
        </r>
        <r>
          <rPr>
            <sz val="16"/>
            <rFont val="Times New Roman"/>
            <family val="1"/>
            <charset val="204"/>
          </rPr>
          <t>359,84 тыс. руб. экономия сложившаяся по результатам заключенного контракта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t>
        </r>
      </is>
    </nc>
  </rcc>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7" sId="1">
    <oc r="J37" t="inlineStr">
      <is>
        <r>
          <rPr>
            <u/>
            <sz val="16"/>
            <rFont val="Times New Roman"/>
            <family val="1"/>
            <charset val="204"/>
          </rPr>
          <t>АГ:</t>
        </r>
        <r>
          <rPr>
            <sz val="16"/>
            <rFont val="Times New Roman"/>
            <family val="1"/>
            <charset val="204"/>
          </rPr>
          <t xml:space="preserve"> Остаток средств в рамках реализации мероприятия «Материально-техническое обеспечение деятельности по осуществлению отдельных государственных полномочий в области архивного дела»  сложился в связи с оплатой по факту поставки товаров и услуг.</t>
        </r>
        <r>
          <rPr>
            <sz val="16"/>
            <color rgb="FFFF0000"/>
            <rFont val="Times New Roman"/>
            <family val="2"/>
            <charset val="204"/>
          </rPr>
          <t xml:space="preserve"> Остаток средств возвращен в окружной бюджет в январе 2019 году.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 </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Средства освоены в полном объеме.</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01.01.2019 года по работникам муниципальных учреждений культуры составило 70 310,50 рублей (при плановом годовом значении 69 720,00 рублей).                                            
</t>
        </r>
        <r>
          <rPr>
            <u/>
            <sz val="20"/>
            <rFont val="Times New Roman"/>
            <family val="1"/>
            <charset val="204"/>
          </rPr>
          <t/>
        </r>
      </is>
    </oc>
    <nc r="J37" t="inlineStr">
      <is>
        <r>
          <rPr>
            <u/>
            <sz val="16"/>
            <rFont val="Times New Roman"/>
            <family val="1"/>
            <charset val="204"/>
          </rPr>
          <t>АГ:</t>
        </r>
        <r>
          <rPr>
            <sz val="16"/>
            <rFont val="Times New Roman"/>
            <family val="1"/>
            <charset val="204"/>
          </rPr>
          <t xml:space="preserve"> Остаток средств в рамках реализации мероприятия «Материально-техническое обеспечение деятельности по осуществлению отдельных государственных полномочий в области архивного дела»  сложился в связи с оплатой по факту поставки товаров и услуг.</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 </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Средства освоены в полном объеме.</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01.01.2019 года по работникам муниципальных учреждений культуры составило 70 310,50 рублей (при плановом годовом значении 69 720,00 рублей).                                            
</t>
        </r>
        <r>
          <rPr>
            <u/>
            <sz val="20"/>
            <rFont val="Times New Roman"/>
            <family val="1"/>
            <charset val="204"/>
          </rPr>
          <t/>
        </r>
      </is>
    </nc>
  </rcc>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37:I39" start="0" length="2147483647">
    <dxf>
      <font>
        <color auto="1"/>
      </font>
    </dxf>
  </rfmt>
  <rcc rId="488" sId="1">
    <o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принимали участие 6 образовательных учреждений в рамках основного мероприятия "Содействие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t>
        </r>
        <r>
          <rPr>
            <sz val="16"/>
            <color rgb="FFFF0000"/>
            <rFont val="Times New Roman"/>
            <family val="2"/>
            <charset val="204"/>
          </rPr>
          <t xml:space="preserve">
 </t>
        </r>
        <r>
          <rPr>
            <sz val="16"/>
            <rFont val="Times New Roman"/>
            <family val="1"/>
            <charset val="204"/>
          </rPr>
          <t>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для трудоустройства в образовательные учреждения;
- 9,09 тыс. руб. - в связи с непоступлением средств из бюджета автономного округа для оплаты договора, заключенного между КУ ХМАО-Югры "Сургутский центр занятости населения" и МБДОУ № 89 "Крепыш".</t>
        </r>
        <r>
          <rPr>
            <sz val="16"/>
            <color rgb="FFFF0000"/>
            <rFont val="Times New Roman"/>
            <family val="2"/>
            <charset val="204"/>
          </rPr>
          <t xml:space="preserve">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принимали участие 6 образовательных учреждений в рамках основного мероприятия "Содействие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t>
        </r>
        <r>
          <rPr>
            <sz val="16"/>
            <color rgb="FFFF0000"/>
            <rFont val="Times New Roman"/>
            <family val="2"/>
            <charset val="204"/>
          </rPr>
          <t xml:space="preserve">
 </t>
        </r>
        <r>
          <rPr>
            <sz val="16"/>
            <rFont val="Times New Roman"/>
            <family val="1"/>
            <charset val="204"/>
          </rPr>
          <t>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для трудоустройства в образовательные учреждения;
- 9,09 тыс. руб. - в связи с непоступлением средств из бюджета автономного округа для оплаты договора, заключенного между КУ ХМАО-Югры "Сургутский центр занятости населения" и МБДОУ № 89 "Крепыш".</t>
        </r>
        <r>
          <rPr>
            <sz val="16"/>
            <color rgb="FFFF0000"/>
            <rFont val="Times New Roman"/>
            <family val="2"/>
            <charset val="204"/>
          </rPr>
          <t xml:space="preserve">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nc>
  </rcc>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9" sId="1">
    <oc r="J55" t="inlineStr">
      <is>
        <r>
          <rPr>
            <sz val="16"/>
            <rFont val="Times New Roman"/>
            <family val="1"/>
            <charset val="204"/>
          </rPr>
          <t>КУИ: В рамках реализации программы предоставлены:
- субсидия на повышение эффективности использования и развитие ресурсного потенциала рыбохозяйственного комплекса в размере 6 862,5 тыс. руб.
- субсидия на поддержку животноводства, переработку и реализацию продукции животноводства на содержание маточного поголовья в размере 27 тыс.руб.
- субсидии на поддержку малых форм хозяйствования в размере 499,3 тыс.руб.
Экономия в сумме 0,1 тыс.руб. сложилась в связи с зачвительным характером субсидирования.</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Отловлено и утилизировано 275 голов безнадзорных животных на сумму 998,33 тыс.руб. Экономия в сумме 5,6 тыс. руб. обусловлена уменьшением расходов на содержание, эвтаназию и утилизацию мертвых животных в связи с передачей животных в частные руки и питомники.</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Прозведены расходы на оплату труда и начисления на выплаты по оплате труда в размере 68,6 тыс.руб.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1"/>
            <charset val="204"/>
          </rPr>
          <t xml:space="preserve"> Экономия в сумме 8,28 тыс.руб. обусловлена доведением средств окружного бюджета больше, чем необходимо для индексации ФОТ на 4 %.</t>
        </r>
      </is>
    </oc>
    <nc r="J55" t="inlineStr">
      <is>
        <r>
          <rPr>
            <sz val="16"/>
            <rFont val="Times New Roman"/>
            <family val="1"/>
            <charset val="204"/>
          </rPr>
          <t>КУИ: В рамках реализации программы предоставлены:
- субсидия на повышение эффективности использования и развитие ресурсного потенциала рыбохозяйственного комплекса в размере 6 862,5 тыс. руб.
- субсидия на поддержку животноводства, переработку и реализацию продукции животноводства на содержание маточного поголовья в размере 27 тыс.руб.
- субсидии на поддержку малых форм хозяйствования в размере 499,3 тыс.руб.
Экономия в сумме 0,1 тыс.руб. сложилась в связи с зачвительным характером субсидирования.</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Отловлено и утилизировано 275 голов безнадзорных животных на сумму 998,33 тыс.руб. Экономия в сумме 5,6 тыс. руб. обусловлена уменьшением расходов на содержание, эвтаназию и утилизацию мертвых животных в связи с передачей животных в частные руки и питомники.</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Прозведены расходы на оплату труда и начисления на выплаты по оплате труда в размере 68,6 тыс.руб.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1"/>
            <charset val="204"/>
          </rPr>
          <t>Экономия в сумме 8,28 тыс.руб. обусловлена отсутствием необходимости в запланированных расходах в связи доведением средств окружного бюджета для индексации ФОТ на 4 % сверх потребности.</t>
        </r>
      </is>
    </nc>
  </rcc>
  <rfmt sheetId="1" sqref="J55:J60" start="0" length="2147483647">
    <dxf>
      <font>
        <color auto="1"/>
      </font>
    </dxf>
  </rfmt>
  <rcv guid="{CA384592-0CFD-4322-A4EB-34EC04693944}" action="delete"/>
  <rdn rId="0" localSheetId="1" customView="1" name="Z_CA384592_0CFD_4322_A4EB_34EC04693944_.wvu.PrintArea" hidden="1" oldHidden="1">
    <formula>'на 01.12.2018'!$A$1:$J$214</formula>
    <oldFormula>'на 01.12.2018'!$A$1:$J$214</oldFormula>
  </rdn>
  <rdn rId="0" localSheetId="1" customView="1" name="Z_CA384592_0CFD_4322_A4EB_34EC04693944_.wvu.PrintTitles" hidden="1" oldHidden="1">
    <formula>'на 01.12.2018'!$5:$8</formula>
    <oldFormula>'на 01.12.2018'!$5:$8</oldFormula>
  </rdn>
  <rdn rId="0" localSheetId="1" customView="1" name="Z_CA384592_0CFD_4322_A4EB_34EC04693944_.wvu.FilterData" hidden="1" oldHidden="1">
    <formula>'на 01.12.2018'!$A$7:$J$416</formula>
    <oldFormula>'на 01.12.2018'!$A$7:$J$416</oldFormula>
  </rdn>
  <rcv guid="{CA384592-0CFD-4322-A4EB-34EC04693944}" action="add"/>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3" sId="1" odxf="1" dxf="1">
    <oc r="J165" t="inlineStr">
      <is>
        <r>
          <rPr>
            <u/>
            <sz val="16"/>
            <color rgb="FFFF0000"/>
            <rFont val="Times New Roman"/>
            <family val="2"/>
            <charset val="204"/>
          </rPr>
          <t>АГ:</t>
        </r>
        <r>
          <rPr>
            <sz val="16"/>
            <color rgb="FFFF0000"/>
            <rFont val="Times New Roman"/>
            <family val="2"/>
            <charset val="204"/>
          </rPr>
          <t xml:space="preserve"> 1. </t>
        </r>
        <r>
          <rPr>
            <sz val="16"/>
            <rFont val="Times New Roman"/>
            <family val="1"/>
            <charset val="204"/>
          </rPr>
          <t>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сумме 14,37 тыс.руб.:</t>
        </r>
        <r>
          <rPr>
            <sz val="16"/>
            <color rgb="FFFF0000"/>
            <rFont val="Times New Roman"/>
            <family val="2"/>
            <charset val="204"/>
          </rPr>
          <t xml:space="preserve">
- фактические расходы на услуги связи, почтовые расходы, коммунальные расходы сложились ниже запланированных;
- в соответствии с условиями муниципальных контрактов оплата за услуги по содержанию помещений и техническому обслуживанию оборудования производится по факту оказанных услуг, оплата за декабрь 2017 года будет произведена в январе 2018 года.
    </t>
        </r>
        <r>
          <rPr>
            <sz val="16"/>
            <rFont val="Times New Roman"/>
            <family val="1"/>
            <charset val="204"/>
          </rPr>
          <t xml:space="preserve">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на услуги почтовой связи, поставку конвертов, бумаги и услуги СМИ по печати. В процессе исполнения расходов сложилась экономия в сумме 398,98 тыс. руб. по факту на основании актов выполненных работ по печати списков присяжных заседателей.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В процессе исполнения расходов сложилась экономия в сумме 527,45 тыс. руб. по факту предоставленных товаров и услуг, в том числе : 335,60 тыс. руб. за счет бюджета ХМАО-Югры, 191,85 тыс. руб. за счет средств местного бюджета.
</t>
        </r>
        <r>
          <rPr>
            <sz val="16"/>
            <color rgb="FFFF0000"/>
            <rFont val="Times New Roman"/>
            <family val="2"/>
            <charset val="204"/>
          </rPr>
          <t xml:space="preserve">
</t>
        </r>
        <r>
          <rPr>
            <u/>
            <sz val="16"/>
            <color theme="1"/>
            <rFont val="Times New Roman"/>
            <family val="1"/>
            <charset val="204"/>
          </rPr>
          <t>АГ(ДК):</t>
        </r>
        <r>
          <rPr>
            <sz val="16"/>
            <color theme="1"/>
            <rFont val="Times New Roman"/>
            <family val="1"/>
            <charset val="204"/>
          </rPr>
          <t xml:space="preserve">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oc>
    <n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сумме 14,37 тыс.руб. Фактические расходы на услуги связи, транспортные услуги, услуги охраны объектов сложились ниже запланированных;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на услуги почтовой связи, поставку конвертов, бумаги и услуги СМИ по печати. В процессе исполнения расходов сложилась экономия в сумме 398,98 тыс. руб. по факту, на основании актов выполненных работ по печати списков присяжных заседателей.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В процессе исполнения расходов сложилась экономия в сумме 527,45 тыс. руб. по факту предоставленных товаров и услуг, в том числе : 335,60 тыс. руб. за счет бюджета ХМАО-Югры, 191,85 тыс. руб. за счет средств местного бюджета.
</t>
        </r>
        <r>
          <rPr>
            <sz val="16"/>
            <color rgb="FFFF0000"/>
            <rFont val="Times New Roman"/>
            <family val="2"/>
            <charset val="204"/>
          </rPr>
          <t xml:space="preserve">
</t>
        </r>
        <r>
          <rPr>
            <u/>
            <sz val="16"/>
            <color theme="1"/>
            <rFont val="Times New Roman"/>
            <family val="1"/>
            <charset val="204"/>
          </rPr>
          <t>АГ(ДК):</t>
        </r>
        <r>
          <rPr>
            <sz val="16"/>
            <color theme="1"/>
            <rFont val="Times New Roman"/>
            <family val="1"/>
            <charset val="204"/>
          </rPr>
          <t xml:space="preserve">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nc>
    <odxf>
      <font>
        <sz val="16"/>
        <color rgb="FFFF0000"/>
      </font>
    </odxf>
    <ndxf>
      <font>
        <sz val="16"/>
        <color rgb="FFFF0000"/>
      </font>
    </ndxf>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 sId="1" numFmtId="4">
    <oc r="D129">
      <v>572.83000000000004</v>
    </oc>
    <nc r="D129">
      <v>680.24</v>
    </nc>
  </rcc>
  <rcc rId="157" sId="1" numFmtId="4">
    <oc r="E129">
      <v>465.43</v>
    </oc>
    <nc r="E129">
      <v>680.24</v>
    </nc>
  </rcc>
  <rcc rId="158" sId="1" numFmtId="4">
    <oc r="G129">
      <v>465.43</v>
    </oc>
    <nc r="G129">
      <v>680.24</v>
    </nc>
  </rcc>
  <rfmt sheetId="1" sqref="C129:H129" start="0" length="2147483647">
    <dxf>
      <font>
        <color auto="1"/>
      </font>
    </dxf>
  </rfmt>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4" sId="1">
    <oc r="J21" t="inlineStr">
      <is>
        <r>
          <rPr>
            <u/>
            <sz val="16"/>
            <rFont val="Times New Roman"/>
            <family val="1"/>
            <charset val="204"/>
          </rPr>
          <t>ДО</t>
        </r>
        <r>
          <rPr>
            <sz val="16"/>
            <rFont val="Times New Roman"/>
            <family val="1"/>
            <charset val="204"/>
          </rPr>
          <t>: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произведены расходы: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5" sId="1" odxf="1" dxf="1">
    <oc r="J185" t="inlineStr">
      <is>
        <r>
          <rPr>
            <u/>
            <sz val="16"/>
            <color rgb="FFFF0000"/>
            <rFont val="Times New Roman"/>
            <family val="2"/>
            <charset val="204"/>
          </rPr>
          <t>АГ:</t>
        </r>
        <r>
          <rPr>
            <u/>
            <sz val="16"/>
            <rFont val="Times New Roman"/>
            <family val="1"/>
            <charset val="204"/>
          </rPr>
          <t xml:space="preserve">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t>
        </r>
        <r>
          <rPr>
            <sz val="16"/>
            <color rgb="FFFF0000"/>
            <rFont val="Times New Roman"/>
            <family val="1"/>
            <charset val="204"/>
          </rPr>
          <t>Остаток средств в сумме 12 467,86 тыс.руб. сложился в связи с неисполнением в полном объеме плановых значений целевых показателей оценки эффективности использования субсидии на 2018 год, предусмотренных соглашением;</t>
        </r>
        <r>
          <rPr>
            <sz val="16"/>
            <rFont val="Times New Roman"/>
            <family val="1"/>
            <charset val="204"/>
          </rPr>
          <t xml:space="preserve">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t>
        </r>
        <r>
          <rPr>
            <sz val="16"/>
            <color rgb="FFFF0000"/>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субъектов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С июня проводится работа по приему заявлений на возмещение затрат, произведенных субъектами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На 01.12.2018 года 40 предпринимателям выплачена субсидия на поддержку малого и среднего предпринимательства. 
      Проведен ежегодный городской конкурс "Предприниматель года", образовательный курс для субъектов малого и среднего предпринимательства "Основы ведения предпринимательской деятельности", изготовлен и поставлен имиджевый мобильный стенд.
</t>
        </r>
      </is>
    </oc>
    <nc r="J185"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Остаток средств в сумме 12 467,86 тыс.руб. сложился в связи с неисполнением предусмотренного соглашением на 2018 год планового количества предоставляемых государственных услуг исполнительных федеральных и окружных органов власти, органов государственных внебюджетных фондов, а также по количества услуг информацирования и консультирования заявителей о порядке предоставлении упомянутых услуг.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t>
        </r>
        <r>
          <rPr>
            <sz val="16"/>
            <color rgb="FFFF0000"/>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субъектов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С июня проводится работа по приему заявлений на возмещение затрат, произведенных субъектами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На 01.12.2018 года 40 предпринимателям выплачена субсидия на поддержку малого и среднего предпринимательства. 
      Проведен ежегодный городской конкурс "Предприниматель года", образовательный курс для субъектов малого и среднего предпринимательства "Основы ведения предпринимательской деятельности", изготовлен и поставлен имиджевый мобильный стенд.
</t>
        </r>
      </is>
    </nc>
    <odxf>
      <font>
        <sz val="16"/>
        <color rgb="FFFF0000"/>
      </font>
    </odxf>
    <ndxf>
      <font>
        <sz val="16"/>
        <color rgb="FFFF0000"/>
      </font>
    </ndxf>
  </rcc>
  <rcv guid="{6E4A7295-8CE0-4D28-ABEF-D38EBAE7C204}" action="delete"/>
  <rdn rId="0" localSheetId="1" customView="1" name="Z_6E4A7295_8CE0_4D28_ABEF_D38EBAE7C204_.wvu.PrintArea" hidden="1" oldHidden="1">
    <formula>'на 01.12.2018'!$A$1:$J$212</formula>
    <oldFormula>'на 01.12.2018'!$A$1:$J$212</oldFormula>
  </rdn>
  <rdn rId="0" localSheetId="1" customView="1" name="Z_6E4A7295_8CE0_4D28_ABEF_D38EBAE7C204_.wvu.PrintTitles" hidden="1" oldHidden="1">
    <formula>'на 01.12.2018'!$5:$8</formula>
    <oldFormula>'на 01.12.2018'!$5:$8</oldFormula>
  </rdn>
  <rdn rId="0" localSheetId="1" customView="1" name="Z_6E4A7295_8CE0_4D28_ABEF_D38EBAE7C204_.wvu.FilterData" hidden="1" oldHidden="1">
    <formula>'на 01.12.2018'!$A$7:$J$416</formula>
    <oldFormula>'на 01.12.2018'!$A$7:$J$416</oldFormula>
  </rdn>
  <rcv guid="{6E4A7295-8CE0-4D28-ABEF-D38EBAE7C204}" action="add"/>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9" sId="1">
    <oc r="J21" t="inlineStr">
      <is>
        <r>
          <rPr>
            <u/>
            <sz val="16"/>
            <rFont val="Times New Roman"/>
            <family val="1"/>
            <charset val="204"/>
          </rPr>
          <t>ДО</t>
        </r>
        <r>
          <rPr>
            <sz val="16"/>
            <rFont val="Times New Roman"/>
            <family val="1"/>
            <charset val="204"/>
          </rPr>
          <t>: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произведены расходы: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cc rId="500" sId="1">
    <oc r="I21">
      <f>SUM(I24:I28)</f>
    </oc>
    <nc r="I21">
      <f>SUM(I24:I28)</f>
    </nc>
  </rcc>
  <rfmt sheetId="1" sqref="J21:J28" start="0" length="2147483647">
    <dxf>
      <font>
        <color auto="1"/>
      </font>
    </dxf>
  </rfmt>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04:J109" start="0" length="2147483647">
    <dxf>
      <font>
        <color rgb="FFFF0000"/>
      </font>
    </dxf>
  </rfmt>
  <rcc rId="501" sId="1">
    <oc r="J104" t="inlineStr">
      <is>
        <t>Заключен муниципальный контракт на разработку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от 02.11.2018 с ООО "ПроектГрад". Сумма контракта - 1813,18 тыс.руб. Срок выполнения контракта - 31.12.2018. Работы выполнены и оплачены в полном объеме.
619,74 тыс.руб. - экономия в результате проведения закупки.</t>
      </is>
    </oc>
    <nc r="J104" t="inlineStr">
      <is>
        <t>Выполнены работы по разработке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в соответствии с заключенным муниципальным контрактом от 02.11.2018 с ООО "ПроектГрад". 
619,74 тыс.руб. - экономия в результате проведения закупки.</t>
      </is>
    </nc>
  </rcc>
  <rfmt sheetId="1" sqref="J104:J109" start="0" length="2147483647">
    <dxf>
      <font>
        <color auto="1"/>
      </font>
    </dxf>
  </rfmt>
  <rcv guid="{CA384592-0CFD-4322-A4EB-34EC04693944}" action="delete"/>
  <rdn rId="0" localSheetId="1" customView="1" name="Z_CA384592_0CFD_4322_A4EB_34EC04693944_.wvu.PrintArea" hidden="1" oldHidden="1">
    <formula>'на 01.12.2018'!$A$1:$J$214</formula>
    <oldFormula>'на 01.12.2018'!$A$1:$J$214</oldFormula>
  </rdn>
  <rdn rId="0" localSheetId="1" customView="1" name="Z_CA384592_0CFD_4322_A4EB_34EC04693944_.wvu.PrintTitles" hidden="1" oldHidden="1">
    <formula>'на 01.12.2018'!$5:$8</formula>
    <oldFormula>'на 01.12.2018'!$5:$8</oldFormula>
  </rdn>
  <rdn rId="0" localSheetId="1" customView="1" name="Z_CA384592_0CFD_4322_A4EB_34EC04693944_.wvu.FilterData" hidden="1" oldHidden="1">
    <formula>'на 01.12.2018'!$A$7:$J$416</formula>
    <oldFormula>'на 01.12.2018'!$A$7:$J$416</oldFormula>
  </rdn>
  <rcv guid="{CA384592-0CFD-4322-A4EB-34EC04693944}" action="add"/>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0:I10" start="0" length="2147483647">
    <dxf>
      <font>
        <color auto="1"/>
      </font>
    </dxf>
  </rfmt>
  <rfmt sheetId="1" sqref="C11:I11" start="0" length="2147483647">
    <dxf>
      <font>
        <color auto="1"/>
      </font>
    </dxf>
  </rfmt>
  <rfmt sheetId="1" sqref="C12:C13" start="0" length="2147483647">
    <dxf>
      <font>
        <color auto="1"/>
      </font>
    </dxf>
  </rfmt>
  <rfmt sheetId="1" sqref="D12:D13" start="0" length="2147483647">
    <dxf>
      <font>
        <color auto="1"/>
      </font>
    </dxf>
  </rfmt>
  <rfmt sheetId="1" sqref="E12:E13" start="0" length="2147483647">
    <dxf>
      <font>
        <color auto="1"/>
      </font>
    </dxf>
  </rfmt>
  <rfmt sheetId="1" sqref="G12:G13" start="0" length="2147483647">
    <dxf>
      <font>
        <color auto="1"/>
      </font>
    </dxf>
  </rfmt>
  <rfmt sheetId="1" sqref="C9:H14" start="0" length="2147483647">
    <dxf>
      <font>
        <color auto="1"/>
      </font>
    </dxf>
  </rfmt>
  <rfmt sheetId="1" sqref="I10:I11" start="0" length="2147483647">
    <dxf>
      <font>
        <color rgb="FFFF0000"/>
      </font>
    </dxf>
  </rfmt>
  <rcc rId="505" sId="1">
    <oc r="K9">
      <f>D10-I10</f>
    </oc>
    <nc r="K9">
      <f>D10-I10</f>
    </nc>
  </rcc>
  <rfmt sheetId="1" sqref="L8" start="0" length="0">
    <dxf>
      <numFmt numFmtId="4" formatCode="#,##0.00"/>
    </dxf>
  </rfmt>
  <rcc rId="506" sId="1">
    <nc r="L9">
      <f>D9-G9</f>
    </nc>
  </rcc>
  <rcc rId="507" sId="1">
    <nc r="L10">
      <f>D10-G10</f>
    </nc>
  </rcc>
  <rcc rId="508" sId="1">
    <nc r="L11">
      <f>D11-G11</f>
    </nc>
  </rcc>
  <rcc rId="509" sId="1">
    <nc r="L12">
      <f>D12-G12</f>
    </nc>
  </rcc>
  <rcc rId="510" sId="1">
    <nc r="L13">
      <f>D13-G13</f>
    </nc>
  </rcc>
  <rcc rId="511" sId="1">
    <nc r="L14">
      <f>D14-G14</f>
    </nc>
  </rcc>
  <rfmt sheetId="1" sqref="I13:I14" start="0" length="2147483647">
    <dxf>
      <font>
        <color auto="1"/>
      </font>
    </dxf>
  </rfmt>
  <rfmt sheetId="1" sqref="I10" start="0" length="2147483647">
    <dxf>
      <font>
        <color auto="1"/>
      </font>
    </dxf>
  </rfmt>
  <rfmt sheetId="1" sqref="I24:I26" start="0" length="2147483647">
    <dxf>
      <font>
        <color rgb="FFFF0000"/>
      </font>
    </dxf>
  </rfmt>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2" sId="1">
    <oc r="I113">
      <f>I119</f>
    </oc>
    <nc r="I113">
      <f>I119</f>
    </nc>
  </rcc>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EEA7E1A-5F2B-4408-A34C-1F0223B5B245}" action="delete"/>
  <rdn rId="0" localSheetId="1" customView="1" name="Z_3EEA7E1A_5F2B_4408_A34C_1F0223B5B245_.wvu.FilterData" hidden="1" oldHidden="1">
    <formula>'на 01.12.2018'!$A$7:$J$416</formula>
    <oldFormula>'на 01.12.2018'!$A$7:$J$416</oldFormula>
  </rdn>
  <rcv guid="{3EEA7E1A-5F2B-4408-A34C-1F0223B5B245}" action="add"/>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4" sId="1" numFmtId="4">
    <oc r="I24">
      <v>68683.8</v>
    </oc>
    <nc r="I24">
      <f>D24-G24</f>
    </nc>
  </rcc>
  <rcc rId="515" sId="1">
    <oc r="I25">
      <f>10281131.11+36733.99+473423.78</f>
    </oc>
    <nc r="I25">
      <f>D25-G25</f>
    </nc>
  </rcc>
  <rcc rId="516" sId="1">
    <oc r="I26">
      <f>45819.72+36733.99+965.99+28074.41</f>
    </oc>
    <nc r="I26">
      <f>D26-G26</f>
    </nc>
  </rcc>
  <rfmt sheetId="1" sqref="I24:I26" start="0" length="2147483647">
    <dxf>
      <font>
        <color auto="1"/>
      </font>
    </dxf>
  </rfmt>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7" sId="1">
    <oc r="L9">
      <f>D9-G9</f>
    </oc>
    <nc r="L9"/>
  </rcc>
  <rcc rId="518" sId="1">
    <oc r="L10">
      <f>D10-G10</f>
    </oc>
    <nc r="L10"/>
  </rcc>
  <rcc rId="519" sId="1">
    <oc r="L11">
      <f>D11-G11</f>
    </oc>
    <nc r="L11"/>
  </rcc>
  <rcc rId="520" sId="1">
    <oc r="L12">
      <f>D12-G12</f>
    </oc>
    <nc r="L12"/>
  </rcc>
  <rcc rId="521" sId="1">
    <oc r="L13">
      <f>D13-G13</f>
    </oc>
    <nc r="L13"/>
  </rcc>
  <rcc rId="522" sId="1">
    <oc r="L14">
      <f>D14-G14</f>
    </oc>
    <nc r="L14"/>
  </rcc>
  <rfmt sheetId="1" sqref="I9:I15" start="0" length="2147483647">
    <dxf>
      <font>
        <color auto="1"/>
      </font>
    </dxf>
  </rfmt>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3"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26 163,68 тыс.руб. сложился в связи: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 sId="1" numFmtId="4">
    <oc r="D130">
      <v>3644.43</v>
    </oc>
    <nc r="D130">
      <v>4327.7700000000004</v>
    </nc>
  </rcc>
  <rcc rId="160" sId="1" numFmtId="4">
    <oc r="E130">
      <v>2961.1</v>
    </oc>
    <nc r="E130">
      <v>4327.7700000000004</v>
    </nc>
  </rcc>
  <rcc rId="161" sId="1" numFmtId="4">
    <oc r="G130">
      <v>2961.1</v>
    </oc>
    <nc r="G130">
      <v>4327.7700000000004</v>
    </nc>
  </rcc>
  <rcc rId="162" sId="1" numFmtId="4">
    <oc r="D131">
      <v>221.96</v>
    </oc>
    <nc r="D131">
      <v>263.58</v>
    </nc>
  </rcc>
  <rcc rId="163" sId="1" numFmtId="4">
    <oc r="E131">
      <v>180.34</v>
    </oc>
    <nc r="E131">
      <v>263.58</v>
    </nc>
  </rcc>
  <rcc rId="164" sId="1" numFmtId="4">
    <oc r="G131">
      <v>180.34</v>
    </oc>
    <nc r="G131">
      <v>263.58</v>
    </nc>
  </rcc>
  <rfmt sheetId="1" sqref="C130:H130" start="0" length="2147483647">
    <dxf>
      <font>
        <color auto="1"/>
      </font>
    </dxf>
  </rfmt>
  <rfmt sheetId="1" sqref="C131:G131" start="0" length="2147483647">
    <dxf>
      <font>
        <color auto="1"/>
      </font>
    </dxf>
  </rfmt>
  <rfmt sheetId="1" sqref="H131" start="0" length="2147483647">
    <dxf>
      <font>
        <color auto="1"/>
      </font>
    </dxf>
  </rfmt>
  <rfmt sheetId="1" sqref="C128:H128" start="0" length="2147483647">
    <dxf>
      <font>
        <color auto="1"/>
      </font>
    </dxf>
  </rfmt>
  <rcc rId="165" sId="1">
    <oc r="C141">
      <f>7134.5+792.7</f>
    </oc>
    <nc r="C141">
      <f>13083.12+2664.52</f>
    </nc>
  </rcc>
  <rcc rId="166" sId="1">
    <oc r="D141">
      <f>2664.52+13083.12</f>
    </oc>
    <nc r="D141">
      <f>2664.52+12194.95</f>
    </nc>
  </rcc>
  <rcc rId="167" sId="1" numFmtId="4">
    <oc r="E141">
      <v>4201.38</v>
    </oc>
    <nc r="E141">
      <f>12194.95+2664.52</f>
    </nc>
  </rcc>
  <rcc rId="168" sId="1" numFmtId="4">
    <oc r="G141">
      <v>4201.38</v>
    </oc>
    <nc r="G141">
      <f>12194.95+2664.52</f>
    </nc>
  </rcc>
  <rfmt sheetId="1" sqref="C140:H141" start="0" length="2147483647">
    <dxf>
      <font>
        <color auto="1"/>
      </font>
    </dxf>
  </rfmt>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4"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26 163,68 тыс.руб. сложился в связи: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29 163,68 тыс.руб. сложился в связи: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5"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29 163,68 тыс.руб. сложился в связи: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29 163,68 тыс.руб. сложился в связи: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1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6"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29 163,68 тыс.руб. сложился в связи: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1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7"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3) со снижением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- 128,98 тыс. руб. Средства будут возвращены в бюджет автономного округа в январе 2019 года;
4) со снижением фактических затрат на дополнительное финансовое обеспечение мероприятий по организации питания обучающихся в сумме 9 999,97 тыс. руб. в связи с уменьшением фактического количества дней посещения детьми общеобразовательных учреждений в связи с болезнями детей, актированными днями, приостановлением учебного процесса в общеобразовательных организациях с целью предупреждения эпидемического распространения гриппа и ОРВИ;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cv guid="{3EEA7E1A-5F2B-4408-A34C-1F0223B5B245}" action="delete"/>
  <rdn rId="0" localSheetId="1" customView="1" name="Z_3EEA7E1A_5F2B_4408_A34C_1F0223B5B245_.wvu.FilterData" hidden="1" oldHidden="1">
    <formula>'на 01.12.2018'!$A$7:$J$416</formula>
    <oldFormula>'на 01.12.2018'!$A$7:$J$416</oldFormula>
  </rdn>
  <rcv guid="{3EEA7E1A-5F2B-4408-A34C-1F0223B5B245}" action="add"/>
</revisions>
</file>

<file path=xl/revisions/revisionLog1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9"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3) со снижением фактических затрат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и отпусков без сохранения заработной платы работников - 128,98 тыс. руб. Средства будут возвращены в бюджет автономного округа в январе 2019 года;
4) со снижением фактических затрат на дополнительное финансовое обеспечение мероприятий по организации питания обучающихся в сумме 9 999,97 тыс. руб. в связи с уменьшением фактического количества дней посещения детьми общеобразовательных учреждений в связи с болезнями детей, актированными днями, приостановлением учебного процесса в общеобразовательных организациях с целью предупреждения эпидемического распространения гриппа и ОРВИ;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4) со снижением фактических затрат на дополнительное финансовое обеспечение мероприятий по организации питания обучающихся в сумме 9 999,97 тыс. руб. в связи с уменьшением фактического количества дней посещения детьми общеобразовательных учреждений в связи с болезнями детей, актированными днями, приостановлением учебного процесса в общеобразовательных организациях с целью предупреждения эпидемического распространения гриппа и ОРВИ;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1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0"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4) со снижением фактических затрат на дополнительное финансовое обеспечение мероприятий по организации питания обучающихся в сумме 9 999,97 тыс. руб. в связи с уменьшением фактического количества дней посещения детьми общеобразовательных учреждений в связи с болезнями детей, актированными днями, приостановлением учебного процесса в общеобразовательных организациях с целью предупреждения эпидемического распространения гриппа и ОРВИ;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1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1"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сумме 3 501,82 тыс. руб. сложившемся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6) с наличием остатка средств субвенции на организацию и обеспечение отдыха и оздоровления детей, в том числе в этнической среде, в сумме 2 244,37 тыс. руб.,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(регистрационный номер № 0187300006518003112) от 19.12.2018).
7) с наличием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415,65 тыс. руб., сложившемся в связи с уменьшением количества дней питания детей в лагерях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1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2"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сумме 3 501,82 тыс. руб. сложившемся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6) с наличием остатка средств субвенции на организацию и обеспечение отдыха и оздоровления детей, в том числе в этнической среде, в сумме 2 244,37 тыс. руб.,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(регистрационный номер № 0187300006518003112) от 19.12.2018).
7) с наличием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415,65 тыс. руб., сложившемся в связи с уменьшением количества дней питания детей в лагерях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6) с наличием остатка средств субвенции на организацию и обеспечение отдыха и оздоровления детей, в том числе в этнической среде, в сумме 2 244,37 тыс. руб.,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(регистрационный номер № 0187300006518003112) от 19.12.2018).
7) с наличием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415,65 тыс. руб., сложившемся в связи с уменьшением количества дней питания детей в лагерях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1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3"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6) с наличием остатка средств субвенции на организацию и обеспечение отдыха и оздоровления детей, в том числе в этнической среде, в сумме 2 244,37 тыс. руб.,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(регистрационный номер № 0187300006518003112) от 19.12.2018).
7) с наличием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415,65 тыс. руб., сложившемся в связи с уменьшением количества дней питания детей в лагерях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7) с наличием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415,65 тыс. руб., сложившемся в связи с уменьшением количества дней питания детей в лагерях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1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4"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7) с наличием остатка средств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415,65 тыс. руб., сложившемся в связи с уменьшением количества дней питания детей в лагерях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за счет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415,65 тыс. руб., сложившемся в связи с уменьшением количества дней питания детей в лагерях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 sId="1" numFmtId="4">
    <oc r="E134">
      <f>SUM(E135:E139)</f>
    </oc>
    <nc r="E134">
      <v>12.95</v>
    </nc>
  </rcc>
  <rcc rId="130" sId="1" numFmtId="4">
    <oc r="E136">
      <v>13.1</v>
    </oc>
    <nc r="E136">
      <v>12.95</v>
    </nc>
  </rcc>
  <rfmt sheetId="1" sqref="C134:H136" start="0" length="2147483647">
    <dxf>
      <font>
        <color auto="1"/>
      </font>
    </dxf>
  </rfmt>
  <rcc rId="131" sId="1" numFmtId="4">
    <oc r="C147">
      <v>3170.9</v>
    </oc>
    <nc r="C147">
      <v>3150.54</v>
    </nc>
  </rcc>
  <rfmt sheetId="1" sqref="C146:H148" start="0" length="2147483647">
    <dxf>
      <font>
        <color auto="1"/>
      </font>
    </dxf>
  </rfmt>
  <rcc rId="132" sId="1" numFmtId="4">
    <oc r="C148">
      <v>968.9</v>
    </oc>
    <nc r="C148">
      <v>269.55</v>
    </nc>
  </rcc>
  <rcc rId="133" sId="1">
    <oc r="J146" t="inlineStr">
      <is>
        <t>ДАиГ: 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По итогам аукциона, состоявшегося 27.03.2018 года, заключен муниципальный контракт на сумму 1 834,65 тыс.руб. (1 565,1 тыс.руб. - фед.ср-ва; 269,55 тыс.руб. - ср-ва окруж.бюджета), оплата  произведена.
По итогам аукциона, состоявшегося 24.04.2018, заключен муниципальный контракт на сумму 1 585,4 тыс.руб. (фед.ср-ва), жилые помещения оформлены в муниципальную собственность, оплата произведена.</t>
      </is>
    </oc>
    <nc r="J146" t="inlineStr">
      <is>
        <t>Произведена оплата по заключенным муниципальным контрактам на сумму 1 834,65 тыс.руб. (1 565,1 тыс.руб. - фед.ср-ва; 269,55 тыс.руб. - ср-ва окруж.бюджета) и  на сумму 1 585,4 тыс.руб. (фед.ср-ва) на приобретение 2 жилых помещений для участников программы. Жилые помещения оформлены в муниципальную собственность.</t>
      </is>
    </nc>
  </rcc>
  <rfmt sheetId="1" sqref="J146:J151" start="0" length="2147483647">
    <dxf>
      <font>
        <color auto="1"/>
      </font>
    </dxf>
  </rfmt>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DE1976-7F07-4EB4-8A9C-FB72D060BEFA}" action="delete"/>
  <rdn rId="0" localSheetId="1" customView="1" name="Z_45DE1976_7F07_4EB4_8A9C_FB72D060BEFA_.wvu.PrintArea" hidden="1" oldHidden="1">
    <formula>'на 01.12.2018'!$A$1:$J$214</formula>
    <oldFormula>'на 01.12.2018'!$A$1:$J$212</oldFormula>
  </rdn>
  <rdn rId="0" localSheetId="1" customView="1" name="Z_45DE1976_7F07_4EB4_8A9C_FB72D060BEFA_.wvu.PrintTitles" hidden="1" oldHidden="1">
    <formula>'на 01.12.2018'!$5:$8</formula>
    <oldFormula>'на 01.12.2018'!$5:$8</oldFormula>
  </rdn>
  <rdn rId="0" localSheetId="1" customView="1" name="Z_45DE1976_7F07_4EB4_8A9C_FB72D060BEFA_.wvu.FilterData" hidden="1" oldHidden="1">
    <formula>'на 01.12.2018'!$A$7:$J$416</formula>
    <oldFormula>'на 01.12.2018'!$A$7:$J$416</oldFormula>
  </rdn>
  <rcv guid="{45DE1976-7F07-4EB4-8A9C-FB72D060BEFA}" action="add"/>
</revisions>
</file>

<file path=xl/revisions/revisionLog2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5"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за счет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сумме 415,65 тыс. руб., сложившемся в связи с уменьшением количества дней питания детей в лагерях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за счет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связи с уменьшением количества дней питания детей в лагерях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6"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за счет субсидии на софинансирование организации питания детей школьного возраста в оздоровительных лагерях с дневным пребыванием детей, в том числе в палаточных лагерях, местного бюджета в связи с уменьшением количества дней питания детей в лагерях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за счет субсидии на организациию питания детей школьного возраста в оздоровительных лагерях с дневным пребыванием детей, в том числе в палаточных лагерях, местного бюджета в связи с уменьшением количества дней питания детей в лагерях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7"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за счет субсидии на организациию питания детей школьного возраста в оздоровительных лагерях с дневным пребыванием детей, в том числе в палаточных лагерях, местного бюджета в связи с уменьшением количества дней питания детей в лагерях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за счет субсидии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местного бюджета в связи с уменьшением количества дней питания детей в лагерях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8"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за счет субсидии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местного бюджета в связи с уменьшением количества дней питания детей в лагерях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дней питания детей в лагерях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9" sId="1">
    <oc r="J192" t="inlineStr">
      <is>
        <r>
          <rPr>
            <u/>
            <sz val="16"/>
            <rFont val="Times New Roman"/>
            <family val="1"/>
            <charset val="204"/>
          </rPr>
          <t>ДГХ</t>
        </r>
        <r>
          <rPr>
            <sz val="16"/>
            <rFont val="Times New Roman"/>
            <family val="1"/>
            <charset val="204"/>
          </rPr>
          <t xml:space="preserve">: В рамках реализации программы был проведен текущий ремонт автомобильных дорог. Отремонтировано 197 376,4 м2. 
Неисполнение в размере 3 821,72 тыс.рублей (3 630,63 тыс.рублей - окружной бюджет, 191,09 тыс.рублей - местный бюджет) обусловлено сложившейся экономией:
- 19,43 тыс.рублей - по итогам проведения конкурсных процедур;
- 3 802,29 тыс. рублей -  по факту выполненных работ в результате уточнения объемов и стоимости работ.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2018 год приняты и оплачены работы на сумму 242 396,8 тыс.руб. Общая готовность  по объекту  - 81,1%, по дороге - 69,0 %. Неисполнение средств 2018 года обусловлено возникшими неблагоприятными погодными условиями, а также в целях соблюдения нормативных документов (СП 78.13330.2012 Автомобильные дороги) часть запланированных видов работ осталось невыполненной, их производство перенесено на 2019 год без срыва срока окончания работ, предусмотренного контрактом.  </t>
        </r>
        <r>
          <rPr>
            <sz val="16"/>
            <color rgb="FFFF0000"/>
            <rFont val="Times New Roman"/>
            <family val="2"/>
            <charset val="204"/>
          </rPr>
          <t xml:space="preserve">  СУММА НЕИСПОЛНЕНИЯ?
</t>
        </r>
      </is>
    </oc>
    <nc r="J192" t="inlineStr">
      <is>
        <r>
          <rPr>
            <u/>
            <sz val="16"/>
            <rFont val="Times New Roman"/>
            <family val="1"/>
            <charset val="204"/>
          </rPr>
          <t>ДГХ</t>
        </r>
        <r>
          <rPr>
            <sz val="16"/>
            <rFont val="Times New Roman"/>
            <family val="1"/>
            <charset val="204"/>
          </rPr>
          <t xml:space="preserve">: В рамках реализации программы был проведен текущий ремонт автомобильных дорог. Отремонтировано 197 376,4 м2. 
Неисполнение в размере 3 821,72 тыс.рублей (3 630,63 тыс.рублей - окружной бюджет, 191,09 тыс.рублей - местный бюджет) обусловлено сложившейся экономией:
- 19,43 тыс.рублей - по итогам проведения конкурсных процедур;
- 3 802,29 тыс. рублей -  по факту выполненных работ в результате уточнения объемов и стоимости работ.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2018 год приняты и оплачены работы на сумму 242 396,8 тыс.руб. Общая готовность  по объекту  - 81,1%, по дороге - 69,0 %. Неисполнение средств в размере 66 976,6 тыс.руб. 2018 года обусловлено возникшими неблагоприятными погодными условиями, а также в целях соблюдения нормативных документов (СП 78.13330.2012 Автомобильные дороги) часть запланированных видов работ осталось невыполненной, их производство перенесено на 2019 год без срыва срока окончания работ, предусмотренного контрактом.  </t>
        </r>
        <r>
          <rPr>
            <sz val="16"/>
            <color rgb="FFFF0000"/>
            <rFont val="Times New Roman"/>
            <family val="2"/>
            <charset val="204"/>
          </rPr>
          <t xml:space="preserve"> 
</t>
        </r>
      </is>
    </nc>
  </rcc>
</revisions>
</file>

<file path=xl/revisions/revisionLog2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85" start="0" length="0">
    <dxf>
      <font>
        <sz val="16"/>
        <color rgb="FFFF0000"/>
      </font>
    </dxf>
  </rfmt>
  <rcc rId="540" sId="1">
    <oc r="J185"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Остаток средств в сумме 12 467,86 тыс.руб. сложился в связи с неисполнением предусмотренного соглашением на 2018 год планового количества предоставляемых государственных услуг исполнительных федеральных и окружных органов власти, органов государственных внебюджетных фондов, а также по количества услуг информацирования и консультирования заявителей о порядке предоставлении упомянутых услуг.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t>
        </r>
        <r>
          <rPr>
            <sz val="16"/>
            <color rgb="FFFF0000"/>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 финансовая поддержка субъектов малого и среднего предпринимательства осуществляющих деятельность в социальной сфере;
- развитие инновационного и молодежного предпринимательства.
        С июня проводится работа по приему заявлений на возмещение затрат, произведенных субъектами малого и среднего предпринимательства, в частности социальному предпринимательству и субъектам, осуществляющим социально значимые виды деятельности.  На 01.12.2018 года 40 предпринимателям выплачена субсидия на поддержку малого и среднего предпринимательства. 
      Проведен ежегодный городской конкурс "Предприниматель года", образовательный курс для субъектов малого и среднего предпринимательства "Основы ведения предпринимательской деятельности", изготовлен и поставлен имиджевый мобильный стенд.
</t>
        </r>
      </is>
    </oc>
    <nc r="J185"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Остаток средств в сумме 12 467,86 тыс.руб. сложился в связи с неисполнением предусмотренного соглашением на 2018 год планового количества предоставляемых государственных услуг исполнительных федеральных и окружных органов власти, органов государственных внебюджетных фондов, а также по количества услуг информацирования и консультирования заявителей о порядке предоставлении упомянутых услуг.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t>
        </r>
        <r>
          <rPr>
            <sz val="16"/>
            <color rgb="FFFF0000"/>
            <rFont val="Times New Roman"/>
            <family val="2"/>
            <charset val="204"/>
          </rPr>
          <t xml:space="preserve">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Проведены мероприятия: 4 заседания координационного совета по развитию малого и среднего предпринимательства при Администрации города,  городской конкурс «Предприниматель года», курс "Основы ведения предпринимательской деятельности", организованы встречи  с успешными предпринимателями, экспертами города, проведены экскурсии на предприятия успешных предпринимателей для молодежного предпринимательства; оказана финансовая поддержка 68 субъектам предпринимательства.
       В процессе исполнения расходов сложилась экономия по финансовой поддержке малому и среднему  предпринимательству в сумме 4 649, 19 тыс. руб. в связи с отказом в предоставлении субсидии на создание коворкинг-центров по причине несоответствия установленным критериям и отказами в предоставлении финансовой поддержки по причине несоответствия представленных документов установленным требованиям.</t>
        </r>
      </is>
    </nc>
  </rcc>
  <rfmt sheetId="1" sqref="J185:J190" start="0" length="2147483647">
    <dxf>
      <font>
        <color auto="1"/>
      </font>
    </dxf>
  </rfmt>
</revisions>
</file>

<file path=xl/revisions/revisionLog2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1"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дней питания детей в лагерях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дней питания детей в лагерях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Остаток средств в сумме 14,54 тыс.руб. обусловлен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2"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дней питания детей в лагерях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cft rId="541" sheetId="1"/>
</revisions>
</file>

<file path=xl/revisions/revisionLog2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3" sId="1">
    <oc r="J185"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Остаток средств в сумме 12 467,86 тыс.руб. сложился в связи с неисполнением предусмотренного соглашением на 2018 год планового количества предоставляемых государственных услуг исполнительных федеральных и окружных органов власти, органов государственных внебюджетных фондов, а также по количества услуг информацирования и консультирования заявителей о порядке предоставлении упомянутых услуг.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Проведены мероприятия: 4 заседания координационного совета по развитию малого и среднего предпринимательства при Администрации города,  городской конкурс «Предприниматель года», курс "Основы ведения предпринимательской деятельности", организованы встречи  с успешными предпринимателями, экспертами города, проведены экскурсии на предприятия успешных предпринимателей для молодежного предпринимательства; оказана финансовая поддержка 68 субъектам предпринимательства.
       В процессе исполнения расходов сложилась экономия по финансовой поддержке малому и среднему  предпринимательству в сумме 4 649, 19 тыс. руб. в связи с отказом в предоставлении субсидии на создание коворкинг-центров по причине несоответствия установленным критериям и отказами в предоставлении финансовой поддержки по причине несоответствия представленных документов установленным требованиям.</t>
        </r>
      </is>
    </oc>
    <nc r="J185"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Остаток средств в сумме 12 467,86 тыс.руб. сложился в связи с неисполнением предусмотренного соглашением на 2018 год планового количества предоставляемых государственных услуг исполнительных федеральных и окружных органов власти, органов государственных внебюджетных фондов, а также по количества услуг информацирования и консультирования заявителей о порядке предоставлении упомянутых услуг.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Проведены мероприятия: 4 заседания координационного совета по развитию малого и среднего предпринимательства при Администрации города,  городской конкурс «Предприниматель года», курс "Основы ведения предпринимательской деятельности", организованы встречи  с успешными предпринимателями, экспертами города, проведены экскурсии на предприятия успешных предпринимателей для молодежного предпринимательства; оказана финансовая поддержка 68 субъектам предпринимательства.
       В процессе исполнения расходов сложилась экономия по финансовой поддержке малому и среднему  предпринимательству в сумме 4 649, 2 тыс. руб.  (2 365,7 тыс. руб. средства бюджета ХМАО-Югры, 124,5 тыс. руб. бюджет МО, 2 159,0 тыс. руб. бюджет МО сверх соглашения)  в связи с отказом в предоставлении субсидии на создание коворкинг-центров по причине несоответствия установленным критериям и отказами в предоставлении финансовой поддержки по причине несоответствия представленных документов установленным требованиям.</t>
        </r>
      </is>
    </nc>
  </rcc>
</revisions>
</file>

<file path=xl/revisions/revisionLog2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4"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Остаток средств в сумме 14,54 тыс.руб. обусловлен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 sId="1">
    <oc r="K79">
      <f>D80-I80</f>
    </oc>
    <nc r="K79">
      <f>D80-I80</f>
    </nc>
  </rcc>
  <rcc rId="50" sId="1" numFmtId="4">
    <oc r="I82">
      <v>1037564.43</v>
    </oc>
    <nc r="I82">
      <v>851954.4</v>
    </nc>
  </rcc>
  <rcc rId="51" sId="1" numFmtId="4">
    <oc r="I83">
      <v>128238.3</v>
    </oc>
    <nc r="I83">
      <v>105297.7</v>
    </nc>
  </rcc>
  <rcc rId="52" sId="1">
    <oc r="J80" t="inlineStr">
      <is>
        <t xml:space="preserve">В апреле, мае, июне, июле, августе, сентябре 2018 года аукционы на приобретение жилых помещений признаны не состоявшимися по причине отсутствия заявок на участие. В октябре-ноябре 2018 года опубликованы все извещения о проведении 79 аукционов на приобретение 510 жилых помещений. Аукционы на приобретение 429 жилых помещений состоялись- стадия заключения муниципальных контрактов. 2 аукциона на приобретение 2-х трехкомнатных квартир не состоялись - не подано ни одной заявки. Подача заявок участниками еще по 2 аукционам (79 квартир) - до 7 декабря 2018 г. Условиями закупок предусмотрено авансирование 100% в 2018 году, срок передачи жилых помещений - 01 апреля 2019 года.  </t>
      </is>
    </oc>
    <nc r="J80" t="inlineStr">
      <is>
        <t>В апреле, мае, июне, июле, августе, сентябре 2018 года аукционы на приобретение жилых помещений признаны не состоявшимися по причине отсутствия заявок на участие. В октябре-ноябре 2018 года опубликованы все извещения о проведении 79 аукционов на приобретение 510 жилых помещений. Аукционы на приобретение 429 жилых помещений состоялись- стадия заключения муниципальных контрактов. 2 аукциона на приобретение 2-х трехкомнатных квартир не состоялись - не подано ни одной заявки. Подача заявок участниками еще по 2 аукционам (79 квартир) - до 7 декабря 2018 г. Условиями закупок предусмотрено авансирование 100% в 2018 году, срок передачи жилых помещений - 01 апреля 2019 года.  
Экономия в размере 196 386,33 тыс. руб.(в том числе средства округа - 174 783,8 тыс. руб., 21 602,5 тыс. руб - средства местного бюджета)  сложилась по результатам формирования НМЦК и проведения конкурсных процедур.</t>
      </is>
    </nc>
  </rcc>
  <rfmt sheetId="1" sqref="J80:J85">
    <dxf>
      <fill>
        <patternFill>
          <bgColor theme="0"/>
        </patternFill>
      </fill>
    </dxf>
  </rfmt>
  <rcc rId="53" sId="1">
    <oc r="K97">
      <f>D98-I98</f>
    </oc>
    <nc r="K97">
      <f>D98-I98</f>
    </nc>
  </rcc>
  <rcv guid="{67ADFAE6-A9AF-44D7-8539-93CD0F6B7849}" action="delete"/>
  <rdn rId="0" localSheetId="1" customView="1" name="Z_67ADFAE6_A9AF_44D7_8539_93CD0F6B7849_.wvu.PrintArea" hidden="1" oldHidden="1">
    <formula>'на 01.12.2018'!$A$1:$J$214</formula>
    <oldFormula>'на 01.12.2018'!$A$1:$J$214</oldFormula>
  </rdn>
  <rdn rId="0" localSheetId="1" customView="1" name="Z_67ADFAE6_A9AF_44D7_8539_93CD0F6B7849_.wvu.PrintTitles" hidden="1" oldHidden="1">
    <formula>'на 01.12.2018'!$5:$8</formula>
    <oldFormula>'на 01.12.2018'!$5:$8</oldFormula>
  </rdn>
  <rdn rId="0" localSheetId="1" customView="1" name="Z_67ADFAE6_A9AF_44D7_8539_93CD0F6B7849_.wvu.Rows" hidden="1" oldHidden="1">
    <formula>'на 01.12.2018'!$152:$157</formula>
    <oldFormula>'на 01.12.2018'!$152:$157</oldFormula>
  </rdn>
  <rdn rId="0" localSheetId="1" customView="1" name="Z_67ADFAE6_A9AF_44D7_8539_93CD0F6B7849_.wvu.FilterData" hidden="1" oldHidden="1">
    <formula>'на 01.12.2018'!$A$7:$J$416</formula>
    <oldFormula>'на 01.12.2018'!$A$7:$J$416</oldFormula>
  </rdn>
  <rcv guid="{67ADFAE6-A9AF-44D7-8539-93CD0F6B7849}" action="add"/>
</revisions>
</file>

<file path=xl/revisions/revisionLog2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5"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Планируемый показатель "Численность детей, посетивших лагерь дневного пребывания" - 700 чел. исполнен. Остаток средств в сумме 14,54 тыс.руб. обусловлен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14,54 тыс.руб. обусловлен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6"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14,54 тыс.руб. обусловлен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14,54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7"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14,54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29,07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8"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29,07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9" sId="1" quotePrefix="1">
    <o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01.12.2018 года</t>
      </is>
    </oc>
    <nc r="A3" t="inlineStr">
      <is>
        <t>Информация о реализации государственных программ Ханты-Мансийского автономного округа - Югры
на территории городского округа город Сургут на 01.01.2019 (за 2018 год)</t>
      </is>
    </nc>
  </rcc>
</revisions>
</file>

<file path=xl/revisions/revisionLog2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13:J214" start="0" length="2147483647">
    <dxf>
      <font>
        <color theme="1"/>
      </font>
    </dxf>
  </rfmt>
</revisions>
</file>

<file path=xl/revisions/revisionLog2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550" sheetId="1" oldName="[отчет по госпрограммам на 01.01.2019.xlsx]на 01.12.2018" newName="[отчет по госпрограммам на 01.01.2019.xlsx]на 31.12.2018"/>
</revisions>
</file>

<file path=xl/revisions/revisionLog2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1"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 xml:space="preserve">В рамках государственной программы реализованы мероприятия </t>
        </r>
        <r>
          <rPr>
            <sz val="16"/>
            <color rgb="FFFF0000"/>
            <rFont val="Times New Roman"/>
            <family val="1"/>
            <charset val="204"/>
          </rPr>
          <t>Остаток по местным средствам.......</t>
        </r>
        <r>
          <rPr>
            <sz val="16"/>
            <rFont val="Times New Roman"/>
            <family val="1"/>
            <charset val="204"/>
          </rPr>
          <t>: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cv guid="{A0A3CD9B-2436-40D7-91DB-589A95FBBF00}" action="delete"/>
  <rdn rId="0" localSheetId="1" customView="1" name="Z_A0A3CD9B_2436_40D7_91DB_589A95FBBF00_.wvu.PrintArea" hidden="1" oldHidden="1">
    <formula>'на 31.12.2018'!$A$1:$J$214</formula>
    <oldFormula>'на 31.12.2018'!$A$1:$J$214</oldFormula>
  </rdn>
  <rdn rId="0" localSheetId="1" customView="1" name="Z_A0A3CD9B_2436_40D7_91DB_589A95FBBF00_.wvu.FilterData" hidden="1" oldHidden="1">
    <formula>'на 31.12.2018'!$A$7:$J$416</formula>
    <oldFormula>'на 31.12.2018'!$A$7:$J$416</oldFormula>
  </rdn>
  <rcv guid="{A0A3CD9B-2436-40D7-91DB-589A95FBBF00}" action="add"/>
</revisions>
</file>

<file path=xl/revisions/revisionLog2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4"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 xml:space="preserve">В рамках государственной программы реализованы мероприятия </t>
        </r>
        <r>
          <rPr>
            <sz val="16"/>
            <color rgb="FFFF0000"/>
            <rFont val="Times New Roman"/>
            <family val="1"/>
            <charset val="204"/>
          </rPr>
          <t>Остаток по местным средствам.......</t>
        </r>
        <r>
          <rPr>
            <sz val="16"/>
            <rFont val="Times New Roman"/>
            <family val="1"/>
            <charset val="204"/>
          </rPr>
          <t>: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 xml:space="preserve">В рамках государственной программы реализованы мероприятия </t>
        </r>
        <r>
          <rPr>
            <sz val="16"/>
            <color rgb="FFFF0000"/>
            <rFont val="Times New Roman"/>
            <family val="1"/>
            <charset val="204"/>
          </rPr>
          <t>Остаток по местным средствам.......</t>
        </r>
        <r>
          <rPr>
            <sz val="16"/>
            <rFont val="Times New Roman"/>
            <family val="1"/>
            <charset val="204"/>
          </rPr>
          <t>: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(при плане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5"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 xml:space="preserve">В рамках государственной программы реализованы мероприятия </t>
        </r>
        <r>
          <rPr>
            <sz val="16"/>
            <color rgb="FFFF0000"/>
            <rFont val="Times New Roman"/>
            <family val="1"/>
            <charset val="204"/>
          </rPr>
          <t>Остаток по местным средствам.......</t>
        </r>
        <r>
          <rPr>
            <sz val="16"/>
            <rFont val="Times New Roman"/>
            <family val="1"/>
            <charset val="204"/>
          </rPr>
          <t>: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(при плане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 xml:space="preserve">В рамках государственной программы реализованы мероприятия </t>
        </r>
        <r>
          <rPr>
            <sz val="16"/>
            <color rgb="FFFF0000"/>
            <rFont val="Times New Roman"/>
            <family val="1"/>
            <charset val="204"/>
          </rPr>
          <t>Остаток по местным средствам.......</t>
        </r>
        <r>
          <rPr>
            <sz val="16"/>
            <rFont val="Times New Roman"/>
            <family val="1"/>
            <charset val="204"/>
          </rPr>
          <t>: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1">
    <oc r="J80" t="inlineStr">
      <is>
        <t>В апреле, мае, июне, июле, августе, сентябре 2018 года аукционы на приобретение жилых помещений признаны не состоявшимися по причине отсутствия заявок на участие. В октябре-ноябре 2018 года опубликованы все извещения о проведении 79 аукционов на приобретение 510 жилых помещений. Аукционы на приобретение 429 жилых помещений состоялись- стадия заключения муниципальных контрактов. 2 аукциона на приобретение 2-х трехкомнатных квартир не состоялись - не подано ни одной заявки. Подача заявок участниками еще по 2 аукционам (79 квартир) - до 7 декабря 2018 г. Условиями закупок предусмотрено авансирование 100% в 2018 году, срок передачи жилых помещений - 01 апреля 2019 года.  
Экономия в размере 196 386,33 тыс. руб.(в том числе средства округа - 174 783,8 тыс. руб., 21 602,5 тыс. руб - средства местного бюджета)  сложилась по результатам формирования НМЦК и проведения конкурсных процедур.</t>
      </is>
    </oc>
    <nc r="J80" t="inlineStr">
      <is>
        <t>В апреле, мае, июне, июле, августе, сентябре 2018 года аукционы на приобретение жилых помещений признаны не состоявшимися по причине отсутствия заявок на участие. В октябре-ноябре 2018 года опубликованы все извещения о проведении 79 аукционов на приобретение 510 жилых помещений. Аукционы на приобретение 429 жилых помещений состоялись- стадия заключения муниципальных контрактов. 2 аукциона на приобретение 2-х трехкомнатных квартир не состоялись - не подано ни одной заявки. Подача заявок участниками еще по 2 аукционам (79 квартир) - до 7 декабря 2018 г. Условиями закупок предусмотрено авансирование 100% в 2018 году, срок передачи жилых помещений - 01 апреля 2019 года.  
Экономия в размере 208 550,63 тыс. руб.(в том числе средства округа - 185 610,03 тыс. руб., 22 940,6 тыс. руб - средства местного бюджета)  сложилась по результатам формирования НМЦК и проведения конкурсных процедур.</t>
      </is>
    </nc>
  </rcc>
</revisions>
</file>

<file path=xl/revisions/revisionLog2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6" sId="1">
    <oc r="J37" t="inlineStr">
      <is>
        <r>
          <rPr>
            <u/>
            <sz val="16"/>
            <rFont val="Times New Roman"/>
            <family val="1"/>
            <charset val="204"/>
          </rPr>
          <t>АГ:</t>
        </r>
        <r>
          <rPr>
            <sz val="16"/>
            <rFont val="Times New Roman"/>
            <family val="1"/>
            <charset val="204"/>
          </rPr>
          <t xml:space="preserve"> Остаток средств в рамках реализации мероприятия «Материально-техническое обеспечение деятельности по осуществлению отдельных государственных полномочий в области архивного дела»  сложился в связи с оплатой по факту поставки товаров и услуг.</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 </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Средства освоены в полном объеме.</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01.01.2019 года по работникам муниципальных учреждений культуры составило 70 310,50 рублей (при плановом годовом значении 69 720,00 рублей).                                            
</t>
        </r>
        <r>
          <rPr>
            <u/>
            <sz val="20"/>
            <rFont val="Times New Roman"/>
            <family val="1"/>
            <charset val="204"/>
          </rPr>
          <t/>
        </r>
      </is>
    </oc>
    <nc r="J37" t="inlineStr">
      <is>
        <r>
          <rPr>
            <u/>
            <sz val="16"/>
            <rFont val="Times New Roman"/>
            <family val="1"/>
            <charset val="204"/>
          </rPr>
          <t>АГ:</t>
        </r>
        <r>
          <rPr>
            <sz val="16"/>
            <rFont val="Times New Roman"/>
            <family val="1"/>
            <charset val="204"/>
          </rPr>
          <t xml:space="preserve"> Остаток средств в размере 0,01 тыс.руб. в рамках реализации мероприятия «Материально-техническое обеспечение деятельности по осуществлению отдельных государственных полномочий в области архивного дела»  сложился в связи с оплатой по факту поставки товаров и услуг.</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 </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Средства освоены в полном объеме.</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01.01.2019 года по работникам муниципальных учреждений культуры составило 70 310,50 рублей (при плановом годовом значении 69 720,00 рублей).                                            
</t>
        </r>
        <r>
          <rPr>
            <u/>
            <sz val="20"/>
            <rFont val="Times New Roman"/>
            <family val="1"/>
            <charset val="204"/>
          </rPr>
          <t/>
        </r>
      </is>
    </nc>
  </rcc>
  <rcv guid="{BEA0FDBA-BB07-4C19-8BBD-5E57EE395C09}" action="delete"/>
  <rdn rId="0" localSheetId="1" customView="1" name="Z_BEA0FDBA_BB07_4C19_8BBD_5E57EE395C09_.wvu.PrintArea" hidden="1" oldHidden="1">
    <formula>'на 31.12.2018'!$A$1:$J$214</formula>
    <oldFormula>'на 31.12.2018'!$A$1:$J$214</oldFormula>
  </rdn>
  <rdn rId="0" localSheetId="1" customView="1" name="Z_BEA0FDBA_BB07_4C19_8BBD_5E57EE395C09_.wvu.PrintTitles" hidden="1" oldHidden="1">
    <formula>'на 31.12.2018'!$5:$8</formula>
    <oldFormula>'на 31.12.2018'!$5:$8</oldFormula>
  </rdn>
  <rdn rId="0" localSheetId="1" customView="1" name="Z_BEA0FDBA_BB07_4C19_8BBD_5E57EE395C09_.wvu.FilterData" hidden="1" oldHidden="1">
    <formula>'на 31.12.2018'!$A$7:$J$416</formula>
    <oldFormula>'на 31.12.2018'!$A$7:$J$416</oldFormula>
  </rdn>
  <rcv guid="{BEA0FDBA-BB07-4C19-8BBD-5E57EE395C09}" action="add"/>
</revisions>
</file>

<file path=xl/revisions/revisionLog2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1:J28" start="0" length="2147483647">
    <dxf>
      <font>
        <sz val="10"/>
      </font>
    </dxf>
  </rfmt>
  <rcc rId="560" sId="1">
    <oc r="J21" t="inlineStr">
      <is>
        <r>
          <rPr>
            <u/>
            <sz val="10"/>
            <rFont val="Times New Roman"/>
            <family val="1"/>
            <charset val="204"/>
          </rPr>
          <t>ДО</t>
        </r>
        <r>
          <rPr>
            <sz val="10"/>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0"/>
            <rFont val="Times New Roman"/>
            <family val="1"/>
            <charset val="204"/>
          </rPr>
          <t xml:space="preserve">ДАиГ: </t>
        </r>
        <r>
          <rPr>
            <sz val="10"/>
            <rFont val="Times New Roman"/>
            <family val="1"/>
            <charset val="204"/>
          </rPr>
          <t xml:space="preserve">В рамках государственной программы реализованы мероприятия </t>
        </r>
        <r>
          <rPr>
            <sz val="10"/>
            <color rgb="FFFF0000"/>
            <rFont val="Times New Roman"/>
            <family val="1"/>
            <charset val="204"/>
          </rPr>
          <t>Остаток по местным средствам.......</t>
        </r>
        <r>
          <rPr>
            <sz val="10"/>
            <rFont val="Times New Roman"/>
            <family val="1"/>
            <charset val="204"/>
          </rPr>
          <t>: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0"/>
            <rFont val="Times New Roman"/>
            <family val="1"/>
            <charset val="204"/>
          </rPr>
          <t>ДО</t>
        </r>
        <r>
          <rPr>
            <sz val="10"/>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0"/>
            <rFont val="Times New Roman"/>
            <family val="1"/>
            <charset val="204"/>
          </rPr>
          <t xml:space="preserve">ДАиГ: </t>
        </r>
        <r>
          <rPr>
            <sz val="10"/>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В 2018 году произведена оплата в размере 6 666,9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1:J28" start="0" length="2147483647">
    <dxf>
      <font>
        <sz val="16"/>
      </font>
    </dxf>
  </rfmt>
</revisions>
</file>

<file path=xl/revisions/revisionLog2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21:J28" start="0" length="2147483647">
    <dxf>
      <font>
        <sz val="10"/>
      </font>
    </dxf>
  </rfmt>
  <rcc rId="561" sId="1">
    <oc r="J21" t="inlineStr">
      <is>
        <r>
          <rPr>
            <u/>
            <sz val="10"/>
            <rFont val="Times New Roman"/>
            <family val="1"/>
            <charset val="204"/>
          </rPr>
          <t>ДО</t>
        </r>
        <r>
          <rPr>
            <sz val="10"/>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0"/>
            <rFont val="Times New Roman"/>
            <family val="1"/>
            <charset val="204"/>
          </rPr>
          <t xml:space="preserve">ДАиГ: </t>
        </r>
        <r>
          <rPr>
            <sz val="10"/>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В 2018 году произведена оплата в размере 6 666,9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0"/>
            <rFont val="Times New Roman"/>
            <family val="1"/>
            <charset val="204"/>
          </rPr>
          <t>ДО</t>
        </r>
        <r>
          <rPr>
            <sz val="10"/>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0"/>
            <rFont val="Times New Roman"/>
            <family val="1"/>
            <charset val="204"/>
          </rPr>
          <t xml:space="preserve">ДАиГ: </t>
        </r>
        <r>
          <rPr>
            <sz val="10"/>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В 2018 году произведена оплата в размере 6 666,9 тыс.руб. 0,1 тыс.руб. - экономия на ПИР по итогам торгов.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fmt sheetId="1" sqref="J21:J28" start="0" length="2147483647">
    <dxf>
      <font>
        <sz val="16"/>
      </font>
    </dxf>
  </rfmt>
</revisions>
</file>

<file path=xl/revisions/revisionLog2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0">
    <dxf>
      <fill>
        <patternFill patternType="solid">
          <bgColor rgb="FFFF0000"/>
        </patternFill>
      </fill>
    </dxf>
  </rfmt>
  <rfmt sheetId="1" sqref="D10">
    <dxf>
      <fill>
        <patternFill>
          <bgColor theme="0"/>
        </patternFill>
      </fill>
    </dxf>
  </rfmt>
  <rcmt sheetId="1" cell="D10" guid="{8FBEC878-26D9-4E9D-850D-970BA868A197}" author="Рогожина Ольга Сергеевна" newLength="26"/>
</revisions>
</file>

<file path=xl/revisions/revisionLog2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D10" guid="{00000000-0000-0000-0000-000000000000}" action="delete" author="Рогожина Ольга Сергеевна"/>
</revisions>
</file>

<file path=xl/revisions/revisionLog2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2" sId="1">
    <o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(фактические расходы сложились меньше запланированных в связи с переносом командировочных расходов и курсов повышения квалификации на следующий отчетный период, отсутствием потребности в запланированном отпуске, наличием листков нетрудоспособности);
- по факту предоставленных услуг связи, транспортных услуг, коммунальных, услуг по содержанию имущества.
- по расходам на выплату вознаграждения приемным родителям, по причине снятия детей с учета в г. Сургуте.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Уведомлением ДФ ХМАО-Югры от 06.11.2018 г. №290/11/02/3/290050104/84310 в размере 14 001,759 тыс.руб., уведомлением ДФ ХМАО-Югры от 18.12.2018 №290/12/19/3/290050104/84310 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Достигнутые резельтаты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t>
        </r>
        <r>
          <rPr>
            <sz val="16"/>
            <color rgb="FFFF0000"/>
            <rFont val="Times New Roman"/>
            <family val="2"/>
            <charset val="204"/>
          </rPr>
          <t xml:space="preserve">
</t>
        </r>
        <r>
          <rPr>
            <sz val="16"/>
            <rFont val="Times New Roman"/>
            <family val="1"/>
            <charset val="204"/>
          </rPr>
          <t>359,84 тыс. руб. экономия сложившаяся по результатам заключенного контракта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t>
        </r>
      </is>
    </oc>
    <n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(фактические расходы сложились меньше запланированных в связи с переносом командировочных расходов и курсов повышения квалификации на следующий отчетный период, отсутствием потребности в запланированном отпуске, наличием листков нетрудоспособности);
- по факту предоставленных услуг связи, транспортных услуг, коммунальных, услуг по содержанию имущества.
- по расходам на выплату вознаграждения приемным родителям, по причине снятия детей с учета в г. Сургуте.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(3 500,61 тыс.руб.). Уведомлением ДФ ХМАО-Югры от 06.11.2018 г. №290/11/02/3/290050104/84310 в размере 14 001,6 тыс.руб., уведомлением ДФ ХМАО-Югры от 18.12.2018 №290/12/19/3/290050104/84310 в размере 10 171,6 тыс.руб.доведены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Достигнутые резельтаты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t>
        </r>
        <r>
          <rPr>
            <sz val="16"/>
            <color rgb="FFFF0000"/>
            <rFont val="Times New Roman"/>
            <family val="2"/>
            <charset val="204"/>
          </rPr>
          <t xml:space="preserve">
</t>
        </r>
        <r>
          <rPr>
            <sz val="16"/>
            <rFont val="Times New Roman"/>
            <family val="1"/>
            <charset val="204"/>
          </rPr>
          <t>359,84 тыс. руб. экономия сложившаяся по результатам заключенного контракта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t>
        </r>
      </is>
    </nc>
  </rcc>
</revisions>
</file>

<file path=xl/revisions/revisionLog2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3" sId="1">
    <oc r="J86" t="inlineStr">
      <is>
        <t xml:space="preserve">В 2018 году произведена выплата субсидий на приобретение жилых помещений в полном объеме для 16 участников программы. Выплата субсидий произведена по факту предоставленных документов для получения субсидии на приобретение жилого помещения. </t>
      </is>
    </oc>
    <nc r="J86" t="inlineStr">
      <is>
        <t>В 2018 году произведена выплата субсидий на приобретение жилых помещений в полном объеме для 16 участников программы. Выплата субсидий произведена по факту предоставленных документов для получения субсидии на приобретение жилого помещения.  Экономия в сумме 625,27 тыс.руб. обусловлена фактическим объемом предоставленных документов для получения субсидии.</t>
      </is>
    </nc>
  </rcc>
  <rcc rId="564" sId="1">
    <oc r="J116" t="inlineStr">
      <is>
        <t>Заключен  МК № 08/2017 от 25.10.2017 с ООО СК "ЮВиС"  на выполнение работ по строительству объекта "Улица Киртбая от  ул. 1 "З" до ул. 3 "З" . Цена контракта - 678 069,2 тыс.руб., в т.ч. стоимость строительства сетей - 324 341,5 тыс.руб. Срок выполнения работ - 30 июня 2019 года. Ориентировочный срок ввода объекта в эксплуатацию - июль 2019 года. Бюджетные ассигнования 2018 г. освоены в полном объеме. Общая готовность  по объекту - 81,1%, по сетям  - 94,2%.</t>
      </is>
    </oc>
    <nc r="J116" t="inlineStr">
      <is>
        <t>Заключен  МК № 08/2017 от 25.10.2017 с ООО СК "ЮВиС"  на выполнение работ по строительству объекта "Улица Киртбая от  ул. 1 "З" до ул. 3 "З" . Цена контракта - 678 069,2 тыс.руб., в т.ч. стоимость строительства сетей - 324 341,5 тыс.руб. Срок выполнения работ - 30 июня 2019 года. Ориентировочный срок ввода объекта в эксплуатацию - июль 2019 года. Бюджетные ассигнования 2018 г. освоены в полном объеме. Общая готовность  по объекту - 81,1%, по сетям  - 94,2%. 0,01 ты.руб.- экономия по факту выполненных работ</t>
      </is>
    </nc>
  </rcc>
  <rcc rId="565" sId="1">
    <oc r="J134" t="inlineStr">
      <is>
        <t>В 2018 году за счет средств окружного бюджета произведены  расходы на приобретение конвертов и бумаги. Остаток средств сложился в связи с оплатой по факту поставки товаров.</t>
      </is>
    </oc>
    <nc r="J134" t="inlineStr">
      <is>
        <t>В 2018 году за счет средств окружного бюджета произведены  расходы на приобретение конвертов и бумаги. Остаток средств  в размере 13,1 тыс.руб. сложился в связи с оплатой по факту поставки товаров.</t>
      </is>
    </nc>
  </rcc>
</revisions>
</file>

<file path=xl/revisions/revisionLog2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6" sId="1">
    <oc r="J185"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Остаток средств в сумме 12 467,86 тыс.руб. сложился в связи с неисполнением предусмотренного соглашением на 2018 год планового количества предоставляемых государственных услуг исполнительных федеральных и окружных органов власти, органов государственных внебюджетных фондов, а также по количества услуг информацирования и консультирования заявителей о порядке предоставлении упомянутых услуг.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Проведены мероприятия: 4 заседания координационного совета по развитию малого и среднего предпринимательства при Администрации города,  городской конкурс «Предприниматель года», курс "Основы ведения предпринимательской деятельности", организованы встречи  с успешными предпринимателями, экспертами города, проведены экскурсии на предприятия успешных предпринимателей для молодежного предпринимательства; оказана финансовая поддержка 68 субъектам предпринимательства.
       В процессе исполнения расходов сложилась экономия по финансовой поддержке малому и среднему  предпринимательству в сумме 4 649, 2 тыс. руб.  (2 365,7 тыс. руб. средства бюджета ХМАО-Югры, 124,5 тыс. руб. бюджет МО, 2 159,0 тыс. руб. бюджет МО сверх соглашения)  в связи с отказом в предоставлении субсидии на создание коворкинг-центров по причине несоответствия установленным критериям и отказами в предоставлении финансовой поддержки по причине несоответствия представленных документов установленным требованиям.</t>
        </r>
      </is>
    </oc>
    <nc r="J185"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Остаток средств в сумме 12 467,86 тыс.руб. сложился в связи с неисполнением предусмотренного соглашением на 2018 год планового количества предоставляемых государственных услуг исполнительных федеральных и окружных органов власти, органов государственных внебюджетных фондов, а также по количества услуг информацирования и консультирования заявителей о порядке предоставлении упомянутых услуг.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Проведены мероприятия: 4 заседания координационного совета по развитию малого и среднего предпринимательства при Администрации города,  городской конкурс «Предприниматель года», курс "Основы ведения предпринимательской деятельности", организованы встречи  с успешными предпринимателями, экспертами города, проведены экскурсии на предприятия успешных предпринимателей для молодежного предпринимательства; оказана финансовая поддержка 68 субъектам предпринимательства.
       В процессе исполнения расходов сложилась экономия по финансовой поддержке малому и среднему  предпринимательству в сумме 4 649, 2 тыс. руб.  (2 365,7 тыс. руб. средства бюджета ХМАО-Югры, 124,5 тыс. руб. бюджет МО, 2 159,0 тыс. руб. бюджет МО сверх соглашения)  в связи с отказом в предоставлении субсидии на создание коворкинг-центров по причине несоответствия установленным критериям и отказами в предоставлении финансовой поддержки по причине несоответствия представленных документов установленным требованиям.
</t>
        </r>
        <r>
          <rPr>
            <sz val="16"/>
            <color rgb="FFFF0000"/>
            <rFont val="Times New Roman"/>
            <family val="1"/>
            <charset val="204"/>
          </rPr>
          <t xml:space="preserve"> - в связи с несоответствием субъектов малого и среднего предпринимательства установленным критериям для предоставления субсидии на создание коворкинг-центров и несоответствия представленных документов установленным требованиям для возмещения части затрат по приобретению оборудования и лицензионных программных продуктов, сырья, расходных материалов и инструментов, инновационным компаниям;</t>
        </r>
        <r>
          <rPr>
            <sz val="16"/>
            <rFont val="Times New Roman"/>
            <family val="1"/>
            <charset val="204"/>
          </rPr>
          <t xml:space="preserve">
</t>
        </r>
      </is>
    </nc>
  </rcc>
</revisions>
</file>

<file path=xl/revisions/revisionLog2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65" start="0" length="0">
    <dxf>
      <font>
        <sz val="16"/>
        <color rgb="FFFF0000"/>
      </font>
    </dxf>
  </rfmt>
  <rcv guid="{6E4A7295-8CE0-4D28-ABEF-D38EBAE7C204}" action="delete"/>
  <rdn rId="0" localSheetId="1" customView="1" name="Z_6E4A7295_8CE0_4D28_ABEF_D38EBAE7C204_.wvu.PrintArea" hidden="1" oldHidden="1">
    <formula>'на 31.12.2018'!$A$1:$J$212</formula>
    <oldFormula>'на 31.12.2018'!$A$1:$J$212</oldFormula>
  </rdn>
  <rdn rId="0" localSheetId="1" customView="1" name="Z_6E4A7295_8CE0_4D28_ABEF_D38EBAE7C204_.wvu.PrintTitles" hidden="1" oldHidden="1">
    <formula>'на 31.12.2018'!$5:$8</formula>
    <oldFormula>'на 31.12.2018'!$5:$8</oldFormula>
  </rdn>
  <rdn rId="0" localSheetId="1" customView="1" name="Z_6E4A7295_8CE0_4D28_ABEF_D38EBAE7C204_.wvu.FilterData" hidden="1" oldHidden="1">
    <formula>'на 31.12.2018'!$A$7:$J$416</formula>
    <oldFormula>'на 31.12.2018'!$A$7:$J$416</oldFormula>
  </rdn>
  <rcv guid="{6E4A7295-8CE0-4D28-ABEF-D38EBAE7C204}"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01.12.2018'!$A$1:$J$214</formula>
    <oldFormula>'на 01.12.2018'!$A$1:$J$214</oldFormula>
  </rdn>
  <rdn rId="0" localSheetId="1" customView="1" name="Z_67ADFAE6_A9AF_44D7_8539_93CD0F6B7849_.wvu.PrintTitles" hidden="1" oldHidden="1">
    <formula>'на 01.12.2018'!$5:$8</formula>
    <oldFormula>'на 01.12.2018'!$5:$8</oldFormula>
  </rdn>
  <rdn rId="0" localSheetId="1" customView="1" name="Z_67ADFAE6_A9AF_44D7_8539_93CD0F6B7849_.wvu.Rows" hidden="1" oldHidden="1">
    <formula>'на 01.12.2018'!$152:$157</formula>
    <oldFormula>'на 01.12.2018'!$152:$157</oldFormula>
  </rdn>
  <rdn rId="0" localSheetId="1" customView="1" name="Z_67ADFAE6_A9AF_44D7_8539_93CD0F6B7849_.wvu.FilterData" hidden="1" oldHidden="1">
    <formula>'на 01.12.2018'!$A$7:$J$416</formula>
    <oldFormula>'на 01.12.2018'!$A$7:$J$416</oldFormula>
  </rdn>
  <rcv guid="{67ADFAE6-A9AF-44D7-8539-93CD0F6B7849}" action="add"/>
</revisions>
</file>

<file path=xl/revisions/revisionLog2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0" sId="1">
    <oc r="J185"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Остаток средств в сумме 12 467,86 тыс.руб. сложился в связи с неисполнением предусмотренного соглашением на 2018 год планового количества предоставляемых государственных услуг исполнительных федеральных и окружных органов власти, органов государственных внебюджетных фондов, а также по количества услуг информацирования и консультирования заявителей о порядке предоставлении упомянутых услуг.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Проведены мероприятия: 4 заседания координационного совета по развитию малого и среднего предпринимательства при Администрации города,  городской конкурс «Предприниматель года», курс "Основы ведения предпринимательской деятельности", организованы встречи  с успешными предпринимателями, экспертами города, проведены экскурсии на предприятия успешных предпринимателей для молодежного предпринимательства; оказана финансовая поддержка 68 субъектам предпринимательства.
       В процессе исполнения расходов сложилась экономия по финансовой поддержке малому и среднему  предпринимательству в сумме 4 649, 2 тыс. руб.  (2 365,7 тыс. руб. средства бюджета ХМАО-Югры, 124,5 тыс. руб. бюджет МО, 2 159,0 тыс. руб. бюджет МО сверх соглашения)  в связи с отказом в предоставлении субсидии на создание коворкинг-центров по причине несоответствия установленным критериям и отказами в предоставлении финансовой поддержки по причине несоответствия представленных документов установленным требованиям.
</t>
        </r>
        <r>
          <rPr>
            <sz val="16"/>
            <color rgb="FFFF0000"/>
            <rFont val="Times New Roman"/>
            <family val="1"/>
            <charset val="204"/>
          </rPr>
          <t xml:space="preserve"> - в связи с несоответствием субъектов малого и среднего предпринимательства установленным критериям для предоставления субсидии на создание коворкинг-центров и несоответствия представленных документов установленным требованиям для возмещения части затрат по приобретению оборудования и лицензионных программных продуктов, сырья, расходных материалов и инструментов, инновационным компаниям;</t>
        </r>
        <r>
          <rPr>
            <sz val="16"/>
            <rFont val="Times New Roman"/>
            <family val="1"/>
            <charset val="204"/>
          </rPr>
          <t xml:space="preserve">
</t>
        </r>
      </is>
    </oc>
    <nc r="J185"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Остаток средств в сумме 12 467,86 тыс.руб. сложился в связи с неисполнением предусмотренного соглашением на 2018 год планового количества предоставляемых государственных услуг исполнительных федеральных и окружных органов власти, органов государственных внебюджетных фондов, а также по количеству услуг информацирования и консультирования заявителей в порядке предоставления упомянутых услуг.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Проведены мероприятия: 4 заседания координационного совета по развитию малого и среднего предпринимательства при Администрации города,  городской конкурс «Предприниматель года», курс "Основы ведения предпринимательской деятельности", организованы встречи  с успешными предпринимателями, экспертами города, проведены экскурсии на предприятия успешных предпринимателей для молодежного предпринимательства; оказана финансовая поддержка 68 субъектам предпринимательства.
       В процессе исполнения расходов сложилась экономия по финансовой поддержке малому и среднему  предпринимательству в сумме 4 649, 2 тыс. руб.  (2 365,7 тыс. руб. средства бюджета ХМАО-Югры, 124,5 тыс. руб. бюджет МО, 2 159,0 тыс. руб. бюджет МО сверх соглашения)  в связи с отказом в предоставлении субсидии на создание коворкинг-центров по причине несоответствия установленным критериям и отказами в предоставлении финансовой поддержки по причине несоответствия представленных документов установленным требованиям.
</t>
        </r>
        <r>
          <rPr>
            <sz val="16"/>
            <color rgb="FFFF0000"/>
            <rFont val="Times New Roman"/>
            <family val="1"/>
            <charset val="204"/>
          </rPr>
          <t xml:space="preserve"> - в связи с несоответствием субъектов малого и среднего предпринимательства установленным критериям для предоставления субсидии на создание коворкинг-центров и несоответствия представленных документов установленным требованиям для возмещения части затрат по приобретению оборудования и лицензионных программных продуктов, сырья, расходных материалов и инструментов, инновационным компаниям;</t>
        </r>
        <r>
          <rPr>
            <sz val="16"/>
            <rFont val="Times New Roman"/>
            <family val="1"/>
            <charset val="204"/>
          </rPr>
          <t xml:space="preserve">
</t>
        </r>
      </is>
    </nc>
  </rcc>
</revisions>
</file>

<file path=xl/revisions/revisionLog2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1" sId="1">
    <oc r="J185"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Остаток средств в сумме 12 467,86 тыс.руб. сложился в связи с неисполнением предусмотренного соглашением на 2018 год планового количества предоставляемых государственных услуг исполнительных федеральных и окружных органов власти, органов государственных внебюджетных фондов, а также по количеству услуг информацирования и консультирования заявителей в порядке предоставления упомянутых услуг.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Проведены мероприятия: 4 заседания координационного совета по развитию малого и среднего предпринимательства при Администрации города,  городской конкурс «Предприниматель года», курс "Основы ведения предпринимательской деятельности", организованы встречи  с успешными предпринимателями, экспертами города, проведены экскурсии на предприятия успешных предпринимателей для молодежного предпринимательства; оказана финансовая поддержка 68 субъектам предпринимательства.
       В процессе исполнения расходов сложилась экономия по финансовой поддержке малому и среднему  предпринимательству в сумме 4 649, 2 тыс. руб.  (2 365,7 тыс. руб. средства бюджета ХМАО-Югры, 124,5 тыс. руб. бюджет МО, 2 159,0 тыс. руб. бюджет МО сверх соглашения)  в связи с отказом в предоставлении субсидии на создание коворкинг-центров по причине несоответствия установленным критериям и отказами в предоставлении финансовой поддержки по причине несоответствия представленных документов установленным требованиям.
</t>
        </r>
        <r>
          <rPr>
            <sz val="16"/>
            <color rgb="FFFF0000"/>
            <rFont val="Times New Roman"/>
            <family val="1"/>
            <charset val="204"/>
          </rPr>
          <t xml:space="preserve"> - в связи с несоответствием субъектов малого и среднего предпринимательства установленным критериям для предоставления субсидии на создание коворкинг-центров и несоответствия представленных документов установленным требованиям для возмещения части затрат по приобретению оборудования и лицензионных программных продуктов, сырья, расходных материалов и инструментов, инновационным компаниям;</t>
        </r>
        <r>
          <rPr>
            <sz val="16"/>
            <rFont val="Times New Roman"/>
            <family val="1"/>
            <charset val="204"/>
          </rPr>
          <t xml:space="preserve">
</t>
        </r>
      </is>
    </oc>
    <nc r="J185"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Остаток средств в сумме 12 467,86 тыс.руб. сложился в связи с неисполнением предусмотренного соглашением на 2018 год планового количества предоставляемых государственных услуг исполнительных федеральных и окружных органов власти, органов государственных внебюджетных фондов, а также по количеству услуг информацирования и консультирования заявителей в порядке предоставления упомянутых услуг.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Проведены мероприятия: 4 заседания координационного совета по развитию малого и среднего предпринимательства при Администрации города,  городской конкурс «Предприниматель года», курс "Основы ведения предпринимательской деятельности", организованы встречи  с успешными предпринимателями, экспертами города, проведены экскурсии на предприятия успешных предпринимателей для молодежного предпринимательства; оказана финансовая поддержка 68 субъектам предпринимательства.
       В процессе исполнения расходов сложилась экономия  в сумме 4 649, 2 тыс. руб.  (2 365,7 тыс. руб. средства бюджета ХМАО-Югры, 124,5 тыс. руб. бюджет МО, 2 159,0 тыс. руб. бюджет МО сверх соглашения), в том числе:
- по финансовой поддержке субъектов малого и среднего предпринимательства на создание коворкинг-центров в сумме 1 033,9 тыс. руб.  (933,9 тыс. руб. средства бюджета ХМАО-Югры, 49,2 тыс. руб. бюджет МО, 50,8 тыс. руб. бюджет МО сверх соглашения)  в связи с несоответствием субъектов малого и среднего предпринимательства установленным критериям для предоставления субсидии; 
- по возмещению части затрат субъектам малого и среднего предпринимательства по приобретению оборудования и лицензионных программных продуктов, сырья, расходных материалов и инструментов, инновационным компаниям в сумме 3 615,3 тыс. руб.  (1 431,8 тыс. руб. средства бюджета ХМАО-Югры, 75,4 тыс. руб. бюджет МО, 2 108,1 тыс. руб. бюджет МО сверх соглашения)  в связи с несоответствием представленных документов установленным порядком. 
</t>
        </r>
      </is>
    </nc>
  </rcc>
</revisions>
</file>

<file path=xl/revisions/revisionLog2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2" sId="1">
    <o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принимали участие 6 образовательных учреждений в рамках основного мероприятия "Содействие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t>
        </r>
        <r>
          <rPr>
            <sz val="16"/>
            <color rgb="FFFF0000"/>
            <rFont val="Times New Roman"/>
            <family val="2"/>
            <charset val="204"/>
          </rPr>
          <t xml:space="preserve">
 </t>
        </r>
        <r>
          <rPr>
            <sz val="16"/>
            <rFont val="Times New Roman"/>
            <family val="1"/>
            <charset val="204"/>
          </rPr>
          <t>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для трудоустройства в образовательные учреждения;
- 9,09 тыс. руб. - в связи с непоступлением средств из бюджета автономного округа для оплаты договора, заключенного между КУ ХМАО-Югры "Сургутский центр занятости населения" и МБДОУ № 89 "Крепыш".</t>
        </r>
        <r>
          <rPr>
            <sz val="16"/>
            <color rgb="FFFF0000"/>
            <rFont val="Times New Roman"/>
            <family val="2"/>
            <charset val="204"/>
          </rPr>
          <t xml:space="preserve">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Остаток средств в размере 4,55 тыс. руб.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письмом КУ ХМАО-Югры "Сургутский центр занятости населения" в реализации государственной программы принимали участие 6 образовательных учреждений в рамках основного мероприятия "Содействие улучшению положения на рынке труда не занятых трудовой деятельностью и безработных граждан", 1 образовательное учреждение в рамках основного мероприятия "Организация сопровождения инвалидов, включая инвалидов молодого возраста, при трудоустройстве и самозанятости".</t>
        </r>
        <r>
          <rPr>
            <sz val="16"/>
            <color rgb="FFFF0000"/>
            <rFont val="Times New Roman"/>
            <family val="2"/>
            <charset val="204"/>
          </rPr>
          <t xml:space="preserve">
 </t>
        </r>
        <r>
          <rPr>
            <sz val="16"/>
            <rFont val="Times New Roman"/>
            <family val="1"/>
            <charset val="204"/>
          </rPr>
          <t>В соответствии с заключенными договорами между КУ ХМАО-Югры "Сургутский центр занятости населения" и образовательными учреждениями, было трудоустроено 10 человек, в том числе в разрезе мероприятий:
1) содействие в трудоустройстве незанятых инвалидов на оборудованные (оснащенные) для них рабочие места (заключен договор  на сумму 9,09 тыс. руб.) - временно трудоустроен 1 человек;
2) организация проведения стажировки выпускников профессиональных образовательных организаций и образовательных организаций высшего образования в возрасте до 25 лет (заключены договоры на общую сумму 364,46 тыс. руб.) - временно трудоустроены 8 человек;
3) организация проведения оплачиваемых общественных работ для незанятых трудовой деятельностью и безработных граждан (заключен договор на сумму 8,81 тыс. руб.) - временно трудоустроен 1 человек.
Остаток неосвоенных средств составил 235,32 тыс. руб. по следующим причинам:
- 226,23 тыс. руб.- в связи с отсутствием кандидатов для трудоустройства в образовательные учреждения;
- 9,09 тыс. руб. - в связи с непоступлением средств из бюджета автономного округа для оплаты договора, заключенного между КУ ХМАО-Югры "Сургутский центр занятости населения" и МБДОУ № 89 "Крепыш".</t>
        </r>
        <r>
          <rPr>
            <sz val="16"/>
            <color rgb="FFFF0000"/>
            <rFont val="Times New Roman"/>
            <family val="2"/>
            <charset val="204"/>
          </rPr>
          <t xml:space="preserve">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nc>
  </rcc>
  <rcv guid="{BEA0FDBA-BB07-4C19-8BBD-5E57EE395C09}" action="delete"/>
  <rdn rId="0" localSheetId="1" customView="1" name="Z_BEA0FDBA_BB07_4C19_8BBD_5E57EE395C09_.wvu.PrintArea" hidden="1" oldHidden="1">
    <formula>'на 31.12.2018'!$A$1:$J$214</formula>
    <oldFormula>'на 31.12.2018'!$A$1:$J$214</oldFormula>
  </rdn>
  <rdn rId="0" localSheetId="1" customView="1" name="Z_BEA0FDBA_BB07_4C19_8BBD_5E57EE395C09_.wvu.PrintTitles" hidden="1" oldHidden="1">
    <formula>'на 31.12.2018'!$5:$8</formula>
    <oldFormula>'на 31.12.2018'!$5:$8</oldFormula>
  </rdn>
  <rdn rId="0" localSheetId="1" customView="1" name="Z_BEA0FDBA_BB07_4C19_8BBD_5E57EE395C09_.wvu.FilterData" hidden="1" oldHidden="1">
    <formula>'на 31.12.2018'!$A$7:$J$416</formula>
    <oldFormula>'на 31.12.2018'!$A$7:$J$416</oldFormula>
  </rdn>
  <rcv guid="{BEA0FDBA-BB07-4C19-8BBD-5E57EE395C09}" action="add"/>
</revisions>
</file>

<file path=xl/revisions/revisionLog2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6" sId="1">
    <oc r="J134" t="inlineStr">
      <is>
        <t>В 2018 году за счет средств окружного бюджета произведены  расходы на приобретение конвертов и бумаги. Остаток средств  в размере 13,1 тыс.руб. сложился в связи с оплатой по факту поставки товаров.</t>
      </is>
    </oc>
    <nc r="J134" t="inlineStr">
      <is>
        <t>В 2018 году за счет средств окружного бюджета произведены  расходы на приобретение конвертов и бумаги. Остаток средств  в размере 0,15 тыс.руб. сложился в связи с оплатой по факту поставки товаров.</t>
      </is>
    </nc>
  </rcc>
</revisions>
</file>

<file path=xl/revisions/revisionLog2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34:J139" start="0" length="0">
    <dxf>
      <border>
        <left/>
      </border>
    </dxf>
  </rfmt>
  <rfmt sheetId="1" sqref="J134" start="0" length="0">
    <dxf>
      <border>
        <top/>
      </border>
    </dxf>
  </rfmt>
  <rfmt sheetId="1" sqref="J134:J139" start="0" length="0">
    <dxf>
      <border>
        <right/>
      </border>
    </dxf>
  </rfmt>
  <rfmt sheetId="1" sqref="J139" start="0" length="0">
    <dxf>
      <border>
        <bottom/>
      </border>
    </dxf>
  </rfmt>
  <rfmt sheetId="1" sqref="J134:J139">
    <dxf>
      <border>
        <top/>
        <bottom/>
        <horizontal/>
      </border>
    </dxf>
  </rfmt>
  <rfmt sheetId="1" sqref="J134:J139" start="0" length="0">
    <dxf>
      <border>
        <left style="thin">
          <color indexed="64"/>
        </left>
      </border>
    </dxf>
  </rfmt>
  <rfmt sheetId="1" sqref="J134" start="0" length="0">
    <dxf>
      <border>
        <top style="thin">
          <color indexed="64"/>
        </top>
      </border>
    </dxf>
  </rfmt>
  <rfmt sheetId="1" sqref="J134:J139" start="0" length="0">
    <dxf>
      <border>
        <right style="thin">
          <color indexed="64"/>
        </right>
      </border>
    </dxf>
  </rfmt>
  <rfmt sheetId="1" sqref="J139" start="0" length="0">
    <dxf>
      <border>
        <bottom style="thin">
          <color indexed="64"/>
        </bottom>
      </border>
    </dxf>
  </rfmt>
</revisions>
</file>

<file path=xl/revisions/revisionLog2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7" sId="1">
    <oc r="J140" t="inlineStr">
      <is>
        <t xml:space="preserve">На 01.01.2018 участниками мероприятия числилось 437  человек. По состоянию на 01.01.2019 с учетом доведенных лимитов бюджетных обязательств на 2018 год субсидии перечислены 17 льготополучателям, из них 14 субсидий перечислено ветеранам боевых действий и 3 инвалидам. Денежные средства, выделенные на реализацию мероприятия, освоены в полном объеме.
</t>
      </is>
    </oc>
    <nc r="J140" t="inlineStr">
      <is>
        <t xml:space="preserve">На 01.01.2018 участниками мероприятия числилось 437  человек. По состоянию на 01.01.2019 с учетом доведенных лимитов бюджетных обязательств на 2018 год субсидии перечислены 17 льготополучателям, из них 14 льготополучателей - ветераны боевых действий и 3 - инвалиды. Денежные средства, выделенные на реализацию мероприятия, освоены в полном объеме.
</t>
      </is>
    </nc>
  </rcc>
</revisions>
</file>

<file path=xl/revisions/revisionLog2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8" sId="1">
    <o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сумме 14,37 тыс.руб. Фактические расходы на услуги связи, транспортные услуги, услуги охраны объектов сложились ниже запланированных;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на услуги почтовой связи, поставку конвертов, бумаги и услуги СМИ по печати. В процессе исполнения расходов сложилась экономия в сумме 398,98 тыс. руб. по факту, на основании актов выполненных работ по печати списков присяжных заседателей.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В процессе исполнения расходов сложилась экономия в сумме 527,45 тыс. руб. по факту предоставленных товаров и услуг, в том числе : 335,60 тыс. руб. за счет бюджета ХМАО-Югры, 191,85 тыс. руб. за счет средств местного бюджета.
</t>
        </r>
        <r>
          <rPr>
            <sz val="16"/>
            <color rgb="FFFF0000"/>
            <rFont val="Times New Roman"/>
            <family val="2"/>
            <charset val="204"/>
          </rPr>
          <t xml:space="preserve">
</t>
        </r>
        <r>
          <rPr>
            <u/>
            <sz val="16"/>
            <color theme="1"/>
            <rFont val="Times New Roman"/>
            <family val="1"/>
            <charset val="204"/>
          </rPr>
          <t>АГ(ДК):</t>
        </r>
        <r>
          <rPr>
            <sz val="16"/>
            <color theme="1"/>
            <rFont val="Times New Roman"/>
            <family val="1"/>
            <charset val="204"/>
          </rPr>
          <t xml:space="preserve">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oc>
    <n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сумме 14,37 тыс.руб., так как фактические расходы на услуги связи, транспортные услуги, услуги охраны объектов сложились ниже запланированных;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на услуги почтовой связи, поставку конвертов, бумаги и услуги СМИ по печати. В процессе исполнения расходов сложилась экономия в сумме 398,98 тыс. руб. по факту, на основании актов выполненных работ по печати списков присяжных заседателей.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В процессе исполнения расходов сложилась экономия в сумме 527,45 тыс. руб. по факту предоставленных товаров и услуг, в том числе : 335,60 тыс. руб. за счет бюджета ХМАО-Югры, 191,85 тыс. руб. за счет средств местного бюджета.
</t>
        </r>
        <r>
          <rPr>
            <sz val="16"/>
            <color rgb="FFFF0000"/>
            <rFont val="Times New Roman"/>
            <family val="2"/>
            <charset val="204"/>
          </rPr>
          <t xml:space="preserve">
</t>
        </r>
        <r>
          <rPr>
            <u/>
            <sz val="16"/>
            <color theme="1"/>
            <rFont val="Times New Roman"/>
            <family val="1"/>
            <charset val="204"/>
          </rPr>
          <t>АГ(ДК):</t>
        </r>
        <r>
          <rPr>
            <sz val="16"/>
            <color theme="1"/>
            <rFont val="Times New Roman"/>
            <family val="1"/>
            <charset val="204"/>
          </rPr>
          <t xml:space="preserve">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nc>
  </rcc>
  <rcv guid="{BEA0FDBA-BB07-4C19-8BBD-5E57EE395C09}" action="delete"/>
  <rdn rId="0" localSheetId="1" customView="1" name="Z_BEA0FDBA_BB07_4C19_8BBD_5E57EE395C09_.wvu.PrintArea" hidden="1" oldHidden="1">
    <formula>'на 31.12.2018'!$A$1:$J$214</formula>
    <oldFormula>'на 31.12.2018'!$A$1:$J$214</oldFormula>
  </rdn>
  <rdn rId="0" localSheetId="1" customView="1" name="Z_BEA0FDBA_BB07_4C19_8BBD_5E57EE395C09_.wvu.PrintTitles" hidden="1" oldHidden="1">
    <formula>'на 31.12.2018'!$5:$8</formula>
    <oldFormula>'на 31.12.2018'!$5:$8</oldFormula>
  </rdn>
  <rdn rId="0" localSheetId="1" customView="1" name="Z_BEA0FDBA_BB07_4C19_8BBD_5E57EE395C09_.wvu.FilterData" hidden="1" oldHidden="1">
    <formula>'на 31.12.2018'!$A$7:$J$416</formula>
    <oldFormula>'на 31.12.2018'!$A$7:$J$416</oldFormula>
  </rdn>
  <rcv guid="{BEA0FDBA-BB07-4C19-8BBD-5E57EE395C09}" action="add"/>
</revisions>
</file>

<file path=xl/revisions/revisionLog2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2" sId="1">
    <o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сумме 14,37 тыс.руб., так как фактические расходы на услуги связи, транспортные услуги, услуги охраны объектов сложились ниже запланированных;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на услуги почтовой связи, поставку конвертов, бумаги и услуги СМИ по печати. В процессе исполнения расходов сложилась экономия в сумме 398,98 тыс. руб. по факту, на основании актов выполненных работ по печати списков присяжных заседателей.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В процессе исполнения расходов сложилась экономия в сумме 527,45 тыс. руб. по факту предоставленных товаров и услуг, в том числе : 335,60 тыс. руб. за счет бюджета ХМАО-Югры, 191,85 тыс. руб. за счет средств местного бюджета.
</t>
        </r>
        <r>
          <rPr>
            <sz val="16"/>
            <color rgb="FFFF0000"/>
            <rFont val="Times New Roman"/>
            <family val="2"/>
            <charset val="204"/>
          </rPr>
          <t xml:space="preserve">
</t>
        </r>
        <r>
          <rPr>
            <u/>
            <sz val="16"/>
            <color theme="1"/>
            <rFont val="Times New Roman"/>
            <family val="1"/>
            <charset val="204"/>
          </rPr>
          <t>АГ(ДК):</t>
        </r>
        <r>
          <rPr>
            <sz val="16"/>
            <color theme="1"/>
            <rFont val="Times New Roman"/>
            <family val="1"/>
            <charset val="204"/>
          </rPr>
          <t xml:space="preserve">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oc>
    <n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размере 14,37 тыс.руб., так как фактические расходы на услуги связи, транспортные услуги, услуги охраны объектов сложились ниже запланированных;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по услугам почтовой связи, поставке конвертов, бумаги и услугам СМИ по печати. В процессе исполнения расходов сложилась экономия в размере 398,98 тыс. руб. по факту, на основании актов выполненных работ по печати списков присяжных заседателей.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В процессе исполнения расходов сложилась экономия в сумме 527,45 тыс. руб. по факту предоставленных товаров и услуг, в том числе : 335,60 тыс. руб. за счет бюджета ХМАО-Югры, 191,85 тыс. руб. за счет средств местного бюджета.
</t>
        </r>
        <r>
          <rPr>
            <sz val="16"/>
            <color rgb="FFFF0000"/>
            <rFont val="Times New Roman"/>
            <family val="2"/>
            <charset val="204"/>
          </rPr>
          <t xml:space="preserve">
</t>
        </r>
        <r>
          <rPr>
            <u/>
            <sz val="16"/>
            <color theme="1"/>
            <rFont val="Times New Roman"/>
            <family val="1"/>
            <charset val="204"/>
          </rPr>
          <t>АГ(ДК):</t>
        </r>
        <r>
          <rPr>
            <sz val="16"/>
            <color theme="1"/>
            <rFont val="Times New Roman"/>
            <family val="1"/>
            <charset val="204"/>
          </rPr>
          <t xml:space="preserve">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nc>
  </rcc>
</revisions>
</file>

<file path=xl/revisions/revisionLog2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3" sId="1">
    <o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размере 14,37 тыс.руб., так как фактические расходы на услуги связи, транспортные услуги, услуги охраны объектов сложились ниже запланированных;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по услугам почтовой связи, поставке конвертов, бумаги и услугам СМИ по печати. В процессе исполнения расходов сложилась экономия в размере 398,98 тыс. руб. по факту, на основании актов выполненных работ по печати списков присяжных заседателей.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В процессе исполнения расходов сложилась экономия в сумме 527,45 тыс. руб. по факту предоставленных товаров и услуг, в том числе : 335,60 тыс. руб. за счет бюджета ХМАО-Югры, 191,85 тыс. руб. за счет средств местного бюджета.
</t>
        </r>
        <r>
          <rPr>
            <sz val="16"/>
            <color rgb="FFFF0000"/>
            <rFont val="Times New Roman"/>
            <family val="2"/>
            <charset val="204"/>
          </rPr>
          <t xml:space="preserve">
</t>
        </r>
        <r>
          <rPr>
            <u/>
            <sz val="16"/>
            <color theme="1"/>
            <rFont val="Times New Roman"/>
            <family val="1"/>
            <charset val="204"/>
          </rPr>
          <t>АГ(ДК):</t>
        </r>
        <r>
          <rPr>
            <sz val="16"/>
            <color theme="1"/>
            <rFont val="Times New Roman"/>
            <family val="1"/>
            <charset val="204"/>
          </rPr>
          <t xml:space="preserve">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oc>
    <n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размере 14,37 тыс.руб., так как фактические расходы на услуги связи, транспортные услуги, услуги охраны объектов сложились ниже запланированных;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по услугам почтовой связи, поставке бумаги и услугам СМИ по печати. В процессе исполнения расходов сложилась экономия в размере 398,98 тыс. руб., так как фактические расходы по печати списков присяжных заседателей осуществлены  на основании актов выполненных работ и сложились ниже запланированных.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В процессе исполнения расходов сложилась экономия в  размере 527,45 тыс. руб. по факту предоставленных товаров и услуг, в том числе : 335,60 тыс. руб. за счет бюджета ХМАО-Югры, 191,85 тыс. руб. за счет средств местного бюджета.
</t>
        </r>
        <r>
          <rPr>
            <sz val="16"/>
            <color rgb="FFFF0000"/>
            <rFont val="Times New Roman"/>
            <family val="2"/>
            <charset val="204"/>
          </rPr>
          <t xml:space="preserve">
</t>
        </r>
        <r>
          <rPr>
            <u/>
            <sz val="16"/>
            <color theme="1"/>
            <rFont val="Times New Roman"/>
            <family val="1"/>
            <charset val="204"/>
          </rPr>
          <t>АГ(ДК):</t>
        </r>
        <r>
          <rPr>
            <sz val="16"/>
            <color theme="1"/>
            <rFont val="Times New Roman"/>
            <family val="1"/>
            <charset val="204"/>
          </rPr>
          <t xml:space="preserve">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nc>
  </rcc>
</revisions>
</file>

<file path=xl/revisions/revisionLog2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4" sId="1">
    <o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размере 14,37 тыс.руб., так как фактические расходы на услуги связи, транспортные услуги, услуги охраны объектов сложились ниже запланированных;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по услугам почтовой связи, поставке бумаги и услугам СМИ по печати. В процессе исполнения расходов сложилась экономия в размере 398,98 тыс. руб., так как фактические расходы по печати списков присяжных заседателей осуществлены  на основании актов выполненных работ и сложились ниже запланированных.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В процессе исполнения расходов сложилась экономия в  размере 527,45 тыс. руб. по факту предоставленных товаров и услуг, в том числе : 335,60 тыс. руб. за счет бюджета ХМАО-Югры, 191,85 тыс. руб. за счет средств местного бюджета.
</t>
        </r>
        <r>
          <rPr>
            <sz val="16"/>
            <color rgb="FFFF0000"/>
            <rFont val="Times New Roman"/>
            <family val="2"/>
            <charset val="204"/>
          </rPr>
          <t xml:space="preserve">
</t>
        </r>
        <r>
          <rPr>
            <u/>
            <sz val="16"/>
            <color theme="1"/>
            <rFont val="Times New Roman"/>
            <family val="1"/>
            <charset val="204"/>
          </rPr>
          <t>АГ(ДК):</t>
        </r>
        <r>
          <rPr>
            <sz val="16"/>
            <color theme="1"/>
            <rFont val="Times New Roman"/>
            <family val="1"/>
            <charset val="204"/>
          </rPr>
          <t xml:space="preserve">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oc>
    <n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размере 14,37 тыс.руб., так как фактические расходы на услуги связи, транспортные услуги, услуги охраны объектов сложились ниже запланированных;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по услугам почтовой связи, поставке бумаги и услугам СМИ по печати. В процессе исполнения расходов сложилась экономия в размере 398,98 тыс. руб., так как фактические расходы по печати списков присяжных заседателей осуществлены  на основании актов выполненных работ и сложились ниже запланированных.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t>
        </r>
        <r>
          <rPr>
            <sz val="16"/>
            <color rgb="FFFF0000"/>
            <rFont val="Times New Roman"/>
            <family val="1"/>
            <charset val="204"/>
          </rPr>
          <t xml:space="preserve">  В процессе исполнения расходов сложилась экономия в  размере 527,45 тыс. руб. по факту предоставленных товаров и услуг, в том числе : 335,60 тыс. руб. за счет бюджета ХМАО-Югры, 191,85 тыс. руб. за счет средств местного бюджета. Что значит по факту? По каким услугам? может по итогам конкурсов МЗ?</t>
        </r>
        <r>
          <rPr>
            <sz val="16"/>
            <rFont val="Times New Roman"/>
            <family val="1"/>
            <charset val="204"/>
          </rPr>
          <t xml:space="preserve">
</t>
        </r>
        <r>
          <rPr>
            <sz val="16"/>
            <color rgb="FFFF0000"/>
            <rFont val="Times New Roman"/>
            <family val="2"/>
            <charset val="204"/>
          </rPr>
          <t xml:space="preserve">
</t>
        </r>
        <r>
          <rPr>
            <u/>
            <sz val="16"/>
            <color theme="1"/>
            <rFont val="Times New Roman"/>
            <family val="1"/>
            <charset val="204"/>
          </rPr>
          <t>АГ(ДК):</t>
        </r>
        <r>
          <rPr>
            <sz val="16"/>
            <color theme="1"/>
            <rFont val="Times New Roman"/>
            <family val="1"/>
            <charset val="204"/>
          </rPr>
          <t xml:space="preserve">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nc>
  </rcc>
  <rcc rId="585" sId="1">
    <oc r="J208" t="inlineStr">
      <is>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осуществлялась деятельность  по государственной регистрации актов гражданского состояния. Произведена выплата заработной платы за январь - ноябрь и первую половину декабря месяца 2018 года, оплата услуг по содержанию имущества и поставке материальных запасов. Остаток средств сложился в связи с оплатой по факту поставки товаров и оказанных услуг.              
</t>
        </r>
      </is>
    </oc>
    <nc r="J208" t="inlineStr">
      <is>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осуществлялась деятельность  по государственной регистрации актов гражданского состояния. Произведена выплата заработной платы за январь - ноябрь и </t>
        </r>
        <r>
          <rPr>
            <sz val="16"/>
            <color rgb="FFFF0000"/>
            <rFont val="Times New Roman"/>
            <family val="1"/>
            <charset val="204"/>
          </rPr>
          <t>первую половину декабря месяца 2018 года</t>
        </r>
        <r>
          <rPr>
            <sz val="16"/>
            <rFont val="Times New Roman"/>
            <family val="2"/>
            <charset val="204"/>
          </rPr>
          <t xml:space="preserve">, оплата услуг по содержанию имущества и поставке материальных запасов. Остаток средств сложился в связи с оплатой по факту поставки товаров и оказанных услуг.              
</t>
        </r>
      </is>
    </nc>
  </rcc>
  <rcc rId="586" sId="1">
    <oc r="J185"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Остаток средств в сумме 12 467,86 тыс.руб. сложился в связи с неисполнением предусмотренного соглашением на 2018 год планового количества предоставляемых государственных услуг исполнительных федеральных и окружных органов власти, органов государственных внебюджетных фондов, а также по количеству услуг информацирования и консультирования заявителей в порядке предоставления упомянутых услуг.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Проведены мероприятия: 4 заседания координационного совета по развитию малого и среднего предпринимательства при Администрации города,  городской конкурс «Предприниматель года», курс "Основы ведения предпринимательской деятельности", организованы встречи  с успешными предпринимателями, экспертами города, проведены экскурсии на предприятия успешных предпринимателей для молодежного предпринимательства; оказана финансовая поддержка 68 субъектам предпринимательства.
       В процессе исполнения расходов сложилась экономия  в сумме 4 649, 2 тыс. руб.  (2 365,7 тыс. руб. средства бюджета ХМАО-Югры, 124,5 тыс. руб. бюджет МО, 2 159,0 тыс. руб. бюджет МО сверх соглашения), в том числе:
- по финансовой поддержке субъектов малого и среднего предпринимательства на создание коворкинг-центров в сумме 1 033,9 тыс. руб.  (933,9 тыс. руб. средства бюджета ХМАО-Югры, 49,2 тыс. руб. бюджет МО, 50,8 тыс. руб. бюджет МО сверх соглашения)  в связи с несоответствием субъектов малого и среднего предпринимательства установленным критериям для предоставления субсидии; 
- по возмещению части затрат субъектам малого и среднего предпринимательства по приобретению оборудования и лицензионных программных продуктов, сырья, расходных материалов и инструментов, инновационным компаниям в сумме 3 615,3 тыс. руб.  (1 431,8 тыс. руб. средства бюджета ХМАО-Югры, 75,4 тыс. руб. бюджет МО, 2 108,1 тыс. руб. бюджет МО сверх соглашения)  в связи с несоответствием представленных документов установленным порядком. 
</t>
        </r>
      </is>
    </oc>
    <nc r="J185"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Остаток средств в сумме 12 467,86 тыс.руб. сложился в связи с неисполнением предусмотренного соглашением на 2018 год планового количества предоставляемых государственных услуг исполнительных федеральных и окружных органов власти, органов государственных внебюджетных фондов, а также услуг информацирования и консультирования заявителей в порядке предоставления указанных услуг.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Проведены мероприятия: 4 заседания координационного совета по развитию малого и среднего предпринимательства при Администрации города,  городской конкурс «Предприниматель года», курс "Основы ведения предпринимательской деятельности", организованы встречи  с успешными предпринимателями, экспертами города, проведены экскурсии на предприятия успешных предпринимателей для молодежного предпринимательства; оказана финансовая поддержка 68 субъектам предпринимательства.
       В процессе исполнения расходов сложилась экономия  в сумме 4 649, 2 тыс. руб.  (2 365,7 тыс. руб. средства бюджета ХМАО-Югры, 124,5 тыс. руб. бюджет МО, 2 159,0 тыс. руб. бюджет МО сверх соглашения), в том числе:
- по финансовой поддержке субъектов малого и среднего предпринимательства на создание коворкинг-центров в сумме 1 033,9 тыс. руб.  (933,9 тыс. руб. средства бюджета ХМАО-Югры, 49,2 тыс. руб. бюджет МО, 50,8 тыс. руб. бюджет МО сверх соглашения)  в связи с несоответствием субъектов малого и среднего предпринимательства установленным критериям для предоставления субсидии; 
- по возмещению части затрат субъектам малого и среднего предпринимательства по приобретению оборудования и лицензионных программных продуктов, сырья, расходных материалов и инструментов, инновационным компаниям в сумме 3 615,3 тыс. руб.  (1 431,8 тыс. руб. средства бюджета ХМАО-Югры, 75,4 тыс. руб. бюджет МО, 2 108,1 тыс. руб. бюджет МО сверх соглашения)  в связи с несоответствием представленных документов установленным порядком. 
</t>
        </r>
      </is>
    </nc>
  </rcc>
  <rcv guid="{BEA0FDBA-BB07-4C19-8BBD-5E57EE395C09}" action="delete"/>
  <rdn rId="0" localSheetId="1" customView="1" name="Z_BEA0FDBA_BB07_4C19_8BBD_5E57EE395C09_.wvu.PrintArea" hidden="1" oldHidden="1">
    <formula>'на 31.12.2018'!$A$1:$J$214</formula>
    <oldFormula>'на 31.12.2018'!$A$1:$J$214</oldFormula>
  </rdn>
  <rdn rId="0" localSheetId="1" customView="1" name="Z_BEA0FDBA_BB07_4C19_8BBD_5E57EE395C09_.wvu.PrintTitles" hidden="1" oldHidden="1">
    <formula>'на 31.12.2018'!$5:$8</formula>
    <oldFormula>'на 31.12.2018'!$5:$8</oldFormula>
  </rdn>
  <rdn rId="0" localSheetId="1" customView="1" name="Z_BEA0FDBA_BB07_4C19_8BBD_5E57EE395C09_.wvu.FilterData" hidden="1" oldHidden="1">
    <formula>'на 31.12.2018'!$A$7:$J$416</formula>
    <oldFormula>'на 31.12.2018'!$A$7:$J$416</oldFormula>
  </rdn>
  <rcv guid="{BEA0FDBA-BB07-4C19-8BBD-5E57EE395C09}"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01.12.2018'!$A$1:$J$214</formula>
    <oldFormula>'на 01.12.2018'!$A$1:$J$214</oldFormula>
  </rdn>
  <rdn rId="0" localSheetId="1" customView="1" name="Z_67ADFAE6_A9AF_44D7_8539_93CD0F6B7849_.wvu.PrintTitles" hidden="1" oldHidden="1">
    <formula>'на 01.12.2018'!$5:$8</formula>
    <oldFormula>'на 01.12.2018'!$5:$8</oldFormula>
  </rdn>
  <rdn rId="0" localSheetId="1" customView="1" name="Z_67ADFAE6_A9AF_44D7_8539_93CD0F6B7849_.wvu.Rows" hidden="1" oldHidden="1">
    <formula>'на 01.12.2018'!$152:$157</formula>
    <oldFormula>'на 01.12.2018'!$152:$157</oldFormula>
  </rdn>
  <rdn rId="0" localSheetId="1" customView="1" name="Z_67ADFAE6_A9AF_44D7_8539_93CD0F6B7849_.wvu.FilterData" hidden="1" oldHidden="1">
    <formula>'на 01.12.2018'!$A$7:$J$416</formula>
    <oldFormula>'на 01.12.2018'!$A$7:$J$416</oldFormula>
  </rdn>
  <rcv guid="{67ADFAE6-A9AF-44D7-8539-93CD0F6B7849}" action="add"/>
</revisions>
</file>

<file path=xl/revisions/revisionLog2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0" sId="1">
    <oc r="J185"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Остаток средств в сумме 12 467,86 тыс.руб. сложился в связи с неисполнением предусмотренного соглашением на 2018 год планового количества предоставляемых государственных услуг исполнительных федеральных и окружных органов власти, органов государственных внебюджетных фондов, а также услуг информацирования и консультирования заявителей в порядке предоставления указанных услуг.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Проведены мероприятия: 4 заседания координационного совета по развитию малого и среднего предпринимательства при Администрации города,  городской конкурс «Предприниматель года», курс "Основы ведения предпринимательской деятельности", организованы встречи  с успешными предпринимателями, экспертами города, проведены экскурсии на предприятия успешных предпринимателей для молодежного предпринимательства; оказана финансовая поддержка 68 субъектам предпринимательства.
       В процессе исполнения расходов сложилась экономия  в сумме 4 649, 2 тыс. руб.  (2 365,7 тыс. руб. средства бюджета ХМАО-Югры, 124,5 тыс. руб. бюджет МО, 2 159,0 тыс. руб. бюджет МО сверх соглашения), в том числе:
- по финансовой поддержке субъектов малого и среднего предпринимательства на создание коворкинг-центров в сумме 1 033,9 тыс. руб.  (933,9 тыс. руб. средства бюджета ХМАО-Югры, 49,2 тыс. руб. бюджет МО, 50,8 тыс. руб. бюджет МО сверх соглашения)  в связи с несоответствием субъектов малого и среднего предпринимательства установленным критериям для предоставления субсидии; 
- по возмещению части затрат субъектам малого и среднего предпринимательства по приобретению оборудования и лицензионных программных продуктов, сырья, расходных материалов и инструментов, инновационным компаниям в сумме 3 615,3 тыс. руб.  (1 431,8 тыс. руб. средства бюджета ХМАО-Югры, 75,4 тыс. руб. бюджет МО, 2 108,1 тыс. руб. бюджет МО сверх соглашения)  в связи с несоответствием представленных документов установленным порядком. 
</t>
        </r>
      </is>
    </oc>
    <nc r="J185"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Остаток средств в сумме 12 467,86 тыс.руб. сложился в связи с неисполнением предусмотренного соглашением на 2018 год планового количества предоставляемых государственных услуг исполнительных федеральных и окружных органов власти, органов государственных внебюджетных фондов, а также услуг информацирования и консультирования заявителей в порядке предоставления указанных услуг.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Проведены мероприятия: 4 заседания координационного совета по развитию малого и среднего предпринимательства при Администрации города,  городской конкурс «Предприниматель года», курс "Основы ведения предпринимательской деятельности", организованы встречи  с успешными предпринимателями, экспертами города, проведены экскурсии на предприятия успешных предпринимателей для молодежного предпринимательства; оказана финансовая поддержка 68 субъектам предпринимательства.
       В процессе исполнения расходов сложилась экономия  в сумме 4 649, 2 тыс. руб.  (2 365,7 тыс. руб. средства бюджета ХМАО-Югры, 124,5 тыс. руб. бюджет МО, 2 159,0 тыс. руб. бюджет МО сверх соглашения), в том числе:</t>
        </r>
        <r>
          <rPr>
            <sz val="16"/>
            <color rgb="FFFF0000"/>
            <rFont val="Times New Roman"/>
            <family val="1"/>
            <charset val="204"/>
          </rPr>
          <t xml:space="preserve"> бюджет МО не идет!!!!</t>
        </r>
        <r>
          <rPr>
            <sz val="16"/>
            <rFont val="Times New Roman"/>
            <family val="1"/>
            <charset val="204"/>
          </rPr>
          <t xml:space="preserve">
- по финансовой поддержке субъектов малого и среднего предпринимательства на создание коворкинг-центров в сумме 1 033,9 тыс. руб.  (933,9 тыс. руб. средства бюджета ХМАО-Югры, 49,2 тыс. руб. бюджет МО, 50,8 тыс. руб. бюджет МО сверх соглашения)  в связи с несоответствием субъектов малого и среднего предпринимательства установленным критериям для предоставления субсидии; 
- по возмещению части затрат субъектам малого и среднего предпринимательства по приобретению оборудования и лицензионных программных продуктов, сырья, расходных материалов и инструментов, инновационным компаниям в сумме 3 615,3 тыс. руб.  (1 431,8 тыс. руб. средства бюджета ХМАО-Югры, 75,4 тыс. руб. бюджет МО, 2 108,1 тыс. руб. бюджет МО сверх соглашения)  в связи с несоответствием представленных документов установленным порядком. 
</t>
        </r>
      </is>
    </nc>
  </rcc>
</revisions>
</file>

<file path=xl/revisions/revisionLog2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1" sId="1">
    <oc r="J185"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Остаток средств в сумме 12 467,86 тыс.руб. сложился в связи с неисполнением предусмотренного соглашением на 2018 год планового количества предоставляемых государственных услуг исполнительных федеральных и окружных органов власти, органов государственных внебюджетных фондов, а также услуг информацирования и консультирования заявителей в порядке предоставления указанных услуг.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Проведены мероприятия: 4 заседания координационного совета по развитию малого и среднего предпринимательства при Администрации города,  городской конкурс «Предприниматель года», курс "Основы ведения предпринимательской деятельности", организованы встречи  с успешными предпринимателями, экспертами города, проведены экскурсии на предприятия успешных предпринимателей для молодежного предпринимательства; оказана финансовая поддержка 68 субъектам предпринимательства.
       В процессе исполнения расходов сложилась экономия  в сумме 4 649, 2 тыс. руб.  (2 365,7 тыс. руб. средства бюджета ХМАО-Югры, 124,5 тыс. руб. бюджет МО, 2 159,0 тыс. руб. бюджет МО сверх соглашения), в том числе:</t>
        </r>
        <r>
          <rPr>
            <sz val="16"/>
            <color rgb="FFFF0000"/>
            <rFont val="Times New Roman"/>
            <family val="1"/>
            <charset val="204"/>
          </rPr>
          <t xml:space="preserve"> бюджет МО не идет!!!!</t>
        </r>
        <r>
          <rPr>
            <sz val="16"/>
            <rFont val="Times New Roman"/>
            <family val="1"/>
            <charset val="204"/>
          </rPr>
          <t xml:space="preserve">
- по финансовой поддержке субъектов малого и среднего предпринимательства на создание коворкинг-центров в сумме 1 033,9 тыс. руб.  (933,9 тыс. руб. средства бюджета ХМАО-Югры, 49,2 тыс. руб. бюджет МО, 50,8 тыс. руб. бюджет МО сверх соглашения)  в связи с несоответствием субъектов малого и среднего предпринимательства установленным критериям для предоставления субсидии; 
- по возмещению части затрат субъектам малого и среднего предпринимательства по приобретению оборудования и лицензионных программных продуктов, сырья, расходных материалов и инструментов, инновационным компаниям в сумме 3 615,3 тыс. руб.  (1 431,8 тыс. руб. средства бюджета ХМАО-Югры, 75,4 тыс. руб. бюджет МО, 2 108,1 тыс. руб. бюджет МО сверх соглашения)  в связи с несоответствием представленных документов установленным порядком. 
</t>
        </r>
      </is>
    </oc>
    <nc r="J185" t="inlineStr">
      <is>
        <r>
          <rPr>
            <u/>
            <sz val="16"/>
            <rFont val="Times New Roman"/>
            <family val="1"/>
            <charset val="204"/>
          </rPr>
          <t xml:space="preserve">АГ: </t>
        </r>
        <r>
          <rPr>
            <sz val="16"/>
            <rFont val="Times New Roman"/>
            <family val="1"/>
            <charset val="204"/>
          </rPr>
          <t xml:space="preserve"> 1. В рамках реализации мероприятий программы осуществлялась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произведены расходы на выплату заработной платы и начислений на оплату труда работникам МКУ "МФЦ г. Сургута". Остаток средств в сумме 12 467,86 тыс.руб. сложился в связи с неисполнением предусмотренного соглашением на 2018 год планового количества предоставляемых государственных услуг исполнительных федеральных и окружных органов власти, органов государственных внебюджетных фондов, а также услуг информацирования и консультирования заявителей в порядке предоставления указанных услуг.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Остаток средств в сумме 169,76 тыс.руб. сложился в связи с оплатой работ "по факту" на основании актов выполненных работ на автотранспортные услуги и услуги по уборке помещений.
         2.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№11 от 06.04.2018 и №11/1 от 05.04.2018.  
       Проведены мероприятия: 4 заседания координационного совета по развитию малого и среднего предпринимательства при Администрации города,  городской конкурс «Предприниматель года», курс "Основы ведения предпринимательской деятельности", организованы встречи  с успешными предпринимателями, экспертами города, проведены экскурсии на предприятия успешных предпринимателей для молодежного предпринимательства; оказана финансовая поддержка 68 субъектам предпринимательства.
       В процессе исполнения расходов сложилась экономия  в сумме 4 649, 2 тыс. руб.  (2 365,7 тыс. руб. средства бюджета ХМАО-Югры, 124,5 тыс. руб. бюджет МО, 2 159,0 тыс. руб. бюджет МО сверх соглашения), в том числе:</t>
        </r>
        <r>
          <rPr>
            <sz val="16"/>
            <rFont val="Times New Roman"/>
            <family val="1"/>
            <charset val="204"/>
          </rPr>
          <t xml:space="preserve">
- по финансовой поддержке субъектов малого и среднего предпринимательства на создание коворкинг-центров в сумме 1 033,9 тыс. руб.  (933,9 тыс. руб. средства бюджета ХМАО-Югры, 49,1 тыс. руб. бюджет МО, 50,8 тыс. руб. бюджет МО сверх соглашения)  в связи с несоответствием субъектов малого и среднего предпринимательства установленным критериям для предоставления субсидии; 
- по возмещению части затрат субъектам малого и среднего предпринимательства по приобретению оборудования и лицензионных программных продуктов, сырья, расходных материалов и инструментов, инновационным компаниям в сумме 3 615,3 тыс. руб.  (1 431,8 тыс. руб. средства бюджета ХМАО-Югры, 75,4 тыс. руб. бюджет МО, 2 108,1 тыс. руб. бюджет МО сверх соглашения)  в связи с несоответствием представленных документов установленным порядком. 
</t>
        </r>
      </is>
    </nc>
  </rcc>
  <rcv guid="{6E4A7295-8CE0-4D28-ABEF-D38EBAE7C204}" action="delete"/>
  <rdn rId="0" localSheetId="1" customView="1" name="Z_6E4A7295_8CE0_4D28_ABEF_D38EBAE7C204_.wvu.PrintArea" hidden="1" oldHidden="1">
    <formula>'на 31.12.2018'!$A$1:$J$212</formula>
    <oldFormula>'на 31.12.2018'!$A$1:$J$212</oldFormula>
  </rdn>
  <rdn rId="0" localSheetId="1" customView="1" name="Z_6E4A7295_8CE0_4D28_ABEF_D38EBAE7C204_.wvu.PrintTitles" hidden="1" oldHidden="1">
    <formula>'на 31.12.2018'!$5:$8</formula>
    <oldFormula>'на 31.12.2018'!$5:$8</oldFormula>
  </rdn>
  <rdn rId="0" localSheetId="1" customView="1" name="Z_6E4A7295_8CE0_4D28_ABEF_D38EBAE7C204_.wvu.FilterData" hidden="1" oldHidden="1">
    <formula>'на 31.12.2018'!$A$7:$J$416</formula>
    <oldFormula>'на 31.12.2018'!$A$7:$J$416</oldFormula>
  </rdn>
  <rcv guid="{6E4A7295-8CE0-4D28-ABEF-D38EBAE7C204}" action="add"/>
</revisions>
</file>

<file path=xl/revisions/revisionLog2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5" sId="1">
    <o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размере 14,37 тыс.руб., так как фактические расходы на услуги связи, транспортные услуги, услуги охраны объектов сложились ниже запланированных;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по услугам почтовой связи, поставке бумаги и услугам СМИ по печати. В процессе исполнения расходов сложилась экономия в размере 398,98 тыс. руб., так как фактические расходы по печати списков присяжных заседателей осуществлены  на основании актов выполненных работ и сложились ниже запланированных.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t>
        </r>
        <r>
          <rPr>
            <sz val="16"/>
            <color rgb="FFFF0000"/>
            <rFont val="Times New Roman"/>
            <family val="1"/>
            <charset val="204"/>
          </rPr>
          <t xml:space="preserve">  В процессе исполнения расходов сложилась экономия в  размере 527,45 тыс. руб. по факту предоставленных товаров и услуг, в том числе : 335,60 тыс. руб. за счет бюджета ХМАО-Югры, 191,85 тыс. руб. за счет средств местного бюджета. Что значит по факту? По каким услугам? может по итогам конкурсов МЗ?</t>
        </r>
        <r>
          <rPr>
            <sz val="16"/>
            <rFont val="Times New Roman"/>
            <family val="1"/>
            <charset val="204"/>
          </rPr>
          <t xml:space="preserve">
</t>
        </r>
        <r>
          <rPr>
            <sz val="16"/>
            <color rgb="FFFF0000"/>
            <rFont val="Times New Roman"/>
            <family val="2"/>
            <charset val="204"/>
          </rPr>
          <t xml:space="preserve">
</t>
        </r>
        <r>
          <rPr>
            <u/>
            <sz val="16"/>
            <color theme="1"/>
            <rFont val="Times New Roman"/>
            <family val="1"/>
            <charset val="204"/>
          </rPr>
          <t>АГ(ДК):</t>
        </r>
        <r>
          <rPr>
            <sz val="16"/>
            <color theme="1"/>
            <rFont val="Times New Roman"/>
            <family val="1"/>
            <charset val="204"/>
          </rPr>
          <t xml:space="preserve">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oc>
    <n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размере 14,37 тыс.руб., так как фактические расходы на услуги связи, транспортные услуги, услуги охраны объектов сложились ниже запланированных;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по услугам почтовой связи, поставке бумаги и услугам СМИ по печати. В процессе исполнения расходов сложилась экономия в размере 398,98 тыс. руб., так как фактические расходы по печати списков присяжных заседателей осуществлены  на основании актов выполненных работ и сложились ниже запланированных.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t>
        </r>
        <r>
          <rPr>
            <sz val="16"/>
            <color rgb="FFFF0000"/>
            <rFont val="Times New Roman"/>
            <family val="1"/>
            <charset val="204"/>
          </rPr>
          <t xml:space="preserve"> </t>
        </r>
        <r>
          <rPr>
            <sz val="16"/>
            <rFont val="Times New Roman"/>
            <family val="1"/>
            <charset val="204"/>
          </rPr>
          <t xml:space="preserve"> В процессе исполнения расходов сложилась экономия в  размере 527,45 тыс. руб. по результатам проведенных аукционов , в том числе : 335,60 тыс. руб. за счет бюджета ХМАО-Югры, 191,85 тыс. руб. за счет средств местного бюджета. </t>
        </r>
        <r>
          <rPr>
            <sz val="16"/>
            <color rgb="FFFF0000"/>
            <rFont val="Times New Roman"/>
            <family val="2"/>
            <charset val="204"/>
          </rPr>
          <t xml:space="preserve">
</t>
        </r>
        <r>
          <rPr>
            <u/>
            <sz val="16"/>
            <color theme="1"/>
            <rFont val="Times New Roman"/>
            <family val="1"/>
            <charset val="204"/>
          </rPr>
          <t>АГ(ДК):</t>
        </r>
        <r>
          <rPr>
            <sz val="16"/>
            <color theme="1"/>
            <rFont val="Times New Roman"/>
            <family val="1"/>
            <charset val="204"/>
          </rPr>
          <t xml:space="preserve">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nc>
  </rcc>
</revisions>
</file>

<file path=xl/revisions/revisionLog2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6" sId="1">
    <oc r="J15" t="inlineStr">
      <is>
        <r>
          <rPr>
            <u/>
            <sz val="16"/>
            <rFont val="Times New Roman"/>
            <family val="2"/>
            <charset val="204"/>
          </rPr>
          <t>УППЭК:</t>
        </r>
        <r>
          <rPr>
            <sz val="16"/>
            <rFont val="Times New Roman"/>
            <family val="2"/>
            <charset val="204"/>
          </rPr>
          <t xml:space="preserve"> в рамках реализации государственной программы реализованы санитарно-противоэпидемически мероприятия (акарицидная, ларвицидная обработки, барьерная дератизация).
Неисполнение в сумме 78,77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
</t>
        </r>
        <r>
          <rPr>
            <u/>
            <sz val="16"/>
            <rFont val="Times New Roman"/>
            <family val="2"/>
            <charset val="204"/>
          </rPr>
          <t>АГ:</t>
        </r>
        <r>
          <rPr>
            <sz val="16"/>
            <rFont val="Times New Roman"/>
            <family val="2"/>
            <charset val="204"/>
          </rPr>
          <t xml:space="preserve"> Выплачена заработная плата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Бюджетные ассигнования реализованы в полном объеме. 
                                                                                                                            </t>
        </r>
      </is>
    </oc>
    <nc r="J15" t="inlineStr">
      <is>
        <r>
          <rPr>
            <u/>
            <sz val="16"/>
            <rFont val="Times New Roman"/>
            <family val="2"/>
            <charset val="204"/>
          </rPr>
          <t>УППЭК:</t>
        </r>
        <r>
          <rPr>
            <sz val="16"/>
            <rFont val="Times New Roman"/>
            <family val="2"/>
            <charset val="204"/>
          </rPr>
          <t xml:space="preserve"> в рамках реализации государственной программы проведены санитарно-противоэпидемически мероприятия (акарицидная, ларвицидная обработки, барьерная дератизация).
Неисполнение в сумме 78,77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
</t>
        </r>
        <r>
          <rPr>
            <u/>
            <sz val="16"/>
            <rFont val="Times New Roman"/>
            <family val="2"/>
            <charset val="204"/>
          </rPr>
          <t>АГ:</t>
        </r>
        <r>
          <rPr>
            <sz val="16"/>
            <rFont val="Times New Roman"/>
            <family val="2"/>
            <charset val="204"/>
          </rPr>
          <t xml:space="preserve"> Выплачена заработная плата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Бюджетные ассигнования реализованы в полном объеме. 
                                                                                                                            </t>
        </r>
      </is>
    </nc>
  </rcc>
  <rcc rId="597"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В 2018 году произведена оплата в размере 6 666,9 тыс.руб. 0,1 тыс.руб. - экономия на ПИР по итогам торгов.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образовался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cv guid="{67ADFAE6-A9AF-44D7-8539-93CD0F6B7849}" action="delete"/>
  <rdn rId="0" localSheetId="1" customView="1" name="Z_67ADFAE6_A9AF_44D7_8539_93CD0F6B7849_.wvu.PrintArea" hidden="1" oldHidden="1">
    <formula>'на 31.12.2018'!$A$1:$J$214</formula>
    <oldFormula>'на 31.12.2018'!$A$1:$J$214</oldFormula>
  </rdn>
  <rdn rId="0" localSheetId="1" customView="1" name="Z_67ADFAE6_A9AF_44D7_8539_93CD0F6B7849_.wvu.PrintTitles" hidden="1" oldHidden="1">
    <formula>'на 31.12.2018'!$5:$8</formula>
    <oldFormula>'на 31.12.2018'!$5:$8</oldFormula>
  </rdn>
  <rdn rId="0" localSheetId="1" customView="1" name="Z_67ADFAE6_A9AF_44D7_8539_93CD0F6B7849_.wvu.Rows" hidden="1" oldHidden="1">
    <formula>'на 31.12.2018'!$18:$20,'на 31.12.2018'!$27:$28,'на 31.12.2018'!$152:$157</formula>
    <oldFormula>'на 31.12.2018'!$18:$20,'на 31.12.2018'!$27:$28,'на 31.12.2018'!$152:$157</oldFormula>
  </rdn>
  <rdn rId="0" localSheetId="1" customView="1" name="Z_67ADFAE6_A9AF_44D7_8539_93CD0F6B7849_.wvu.FilterData" hidden="1" oldHidden="1">
    <formula>'на 31.12.2018'!$A$7:$J$416</formula>
    <oldFormula>'на 31.12.2018'!$A$7:$J$416</oldFormula>
  </rdn>
  <rcv guid="{67ADFAE6-A9AF-44D7-8539-93CD0F6B7849}" action="add"/>
</revisions>
</file>

<file path=xl/revisions/revisionLog2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2"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образовался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как доля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образовался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для обеспечения доли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3" sId="1">
    <oc r="H10">
      <f>G10/D10</f>
    </oc>
    <nc r="H10">
      <f>G10/D10</f>
    </nc>
  </rcc>
  <rcc rId="604" sId="1">
    <o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(фактические расходы сложились меньше запланированных в связи с переносом командировочных расходов и курсов повышения квалификации на следующий отчетный период, отсутствием потребности в запланированном отпуске, наличием листков нетрудоспособности);
- по факту предоставленных услуг связи, транспортных услуг, коммунальных, услуг по содержанию имущества.
- по расходам на выплату вознаграждения приемным родителям, по причине снятия детей с учета в г. Сургуте.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(3 500,61 тыс.руб.). Уведомлением ДФ ХМАО-Югры от 06.11.2018 г. №290/11/02/3/290050104/84310 в размере 14 001,6 тыс.руб., уведомлением ДФ ХМАО-Югры от 18.12.2018 №290/12/19/3/290050104/84310 в размере 10 171,6 тыс.руб.доведены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Достигнутые резельтаты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t>
        </r>
        <r>
          <rPr>
            <sz val="16"/>
            <color rgb="FFFF0000"/>
            <rFont val="Times New Roman"/>
            <family val="2"/>
            <charset val="204"/>
          </rPr>
          <t xml:space="preserve">
</t>
        </r>
        <r>
          <rPr>
            <sz val="16"/>
            <rFont val="Times New Roman"/>
            <family val="1"/>
            <charset val="204"/>
          </rPr>
          <t>359,84 тыс. руб. экономия сложившаяся по результатам заключенного контракта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t>
        </r>
      </is>
    </oc>
    <n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(фактические расходы сложились меньше запланированных в связи с переносом командировочных расходов и курсов повышения квалификации на следующий отчетный период, отсутствием потребности в запланированном отпуске, наличием листков нетрудоспособности);
- по факту предоставленных услуг связи, транспортных услуг, коммунальных, услуг по содержанию имущества.
- по расходам на выплату вознаграждения приемным родителям, по причине снятия детей с учета в г. Сургуте.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(3 500,61 тыс.руб.). Средства субсидии, доведенные ДФ ХМАО-Югры  06.11.2018 г.  в размере 14 001,6 тыс.руб. и 18.12.2018  - в размере 10 171,6 тыс.руб.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Достигнутые резельтаты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t>
        </r>
        <r>
          <rPr>
            <sz val="16"/>
            <color rgb="FFFF0000"/>
            <rFont val="Times New Roman"/>
            <family val="2"/>
            <charset val="204"/>
          </rPr>
          <t xml:space="preserve">
</t>
        </r>
        <r>
          <rPr>
            <sz val="16"/>
            <rFont val="Times New Roman"/>
            <family val="1"/>
            <charset val="204"/>
          </rPr>
          <t>359,84 тыс. руб. экономия сложившаяся по результатам заключенного контракта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t>
        </r>
      </is>
    </nc>
  </rcc>
  <rcv guid="{67ADFAE6-A9AF-44D7-8539-93CD0F6B7849}" action="delete"/>
  <rdn rId="0" localSheetId="1" customView="1" name="Z_67ADFAE6_A9AF_44D7_8539_93CD0F6B7849_.wvu.PrintArea" hidden="1" oldHidden="1">
    <formula>'на 31.12.2018'!$A$1:$J$214</formula>
    <oldFormula>'на 31.12.2018'!$A$1:$J$214</oldFormula>
  </rdn>
  <rdn rId="0" localSheetId="1" customView="1" name="Z_67ADFAE6_A9AF_44D7_8539_93CD0F6B7849_.wvu.PrintTitles" hidden="1" oldHidden="1">
    <formula>'на 31.12.2018'!$5:$8</formula>
    <oldFormula>'на 31.12.2018'!$5:$8</oldFormula>
  </rdn>
  <rdn rId="0" localSheetId="1" customView="1" name="Z_67ADFAE6_A9AF_44D7_8539_93CD0F6B7849_.wvu.Rows" hidden="1" oldHidden="1">
    <formula>'на 31.12.2018'!$18:$20,'на 31.12.2018'!$27:$28,'на 31.12.2018'!$152:$157</formula>
    <oldFormula>'на 31.12.2018'!$18:$20,'на 31.12.2018'!$27:$28,'на 31.12.2018'!$152:$157</oldFormula>
  </rdn>
  <rdn rId="0" localSheetId="1" customView="1" name="Z_67ADFAE6_A9AF_44D7_8539_93CD0F6B7849_.wvu.FilterData" hidden="1" oldHidden="1">
    <formula>'на 31.12.2018'!$A$7:$J$416</formula>
    <oldFormula>'на 31.12.2018'!$A$7:$J$416</oldFormula>
  </rdn>
  <rcv guid="{67ADFAE6-A9AF-44D7-8539-93CD0F6B7849}" action="add"/>
</revisions>
</file>

<file path=xl/revisions/revisionLog2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9" sId="1">
    <o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(фактические расходы сложились меньше запланированных в связи с переносом командировочных расходов и курсов повышения квалификации на следующий отчетный период, отсутствием потребности в запланированном отпуске, наличием листков нетрудоспособности);
- по факту предоставленных услуг связи, транспортных услуг, коммунальных, услуг по содержанию имущества.
- по расходам на выплату вознаграждения приемным родителям, по причине снятия детей с учета в г. Сургуте.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(3 500,61 тыс.руб.). Средства субсидии, доведенные ДФ ХМАО-Югры  06.11.2018 г.  в размере 14 001,6 тыс.руб. и 18.12.2018  - в размере 10 171,6 тыс.руб.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Достигнутые резельтаты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t>
        </r>
        <r>
          <rPr>
            <sz val="16"/>
            <color rgb="FFFF0000"/>
            <rFont val="Times New Roman"/>
            <family val="2"/>
            <charset val="204"/>
          </rPr>
          <t xml:space="preserve">
</t>
        </r>
        <r>
          <rPr>
            <sz val="16"/>
            <rFont val="Times New Roman"/>
            <family val="1"/>
            <charset val="204"/>
          </rPr>
          <t>359,84 тыс. руб. экономия сложившаяся по результатам заключенного контракта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t>
        </r>
      </is>
    </oc>
    <n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(фактические расходы сложились меньше запланированных в связи с переносом командировочных расходов и курсов повышения квалификации на следующий отчетный период, отсутствием потребности в запланированном отпуске, наличием листков нетрудоспособности);
- по факту предоставленных услуг связи, транспортных услуг, коммунальных, услуг по содержанию имущества.
- по расходам на выплату вознаграждения приемным родителям, по причине снятия детей с учета в г. Сургуте.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По итогам 2018 года не использованы средства субвенции в размере 27 673,81 тыс. рублей, в том числе:
3 500,61 тыс. рублей - в свзи с тем, что 2 муниципальных контракта не были заключены по причине включения поставщика в реестр недобросовестных поставщиков;
24 173,2 тыс. рублей - в связи с поздним доведением средств субвенции ДФ ХМАО-Югры  (06.11.2018 г.  - 14 001,6 тыс.руб. и 18.12.2018 - 10 171,6 тыс.руб.), что не позволило провести муниципальные закупки в 2018 году.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Достигнутые результаты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t>
        </r>
        <r>
          <rPr>
            <sz val="16"/>
            <color rgb="FFFF0000"/>
            <rFont val="Times New Roman"/>
            <family val="2"/>
            <charset val="204"/>
          </rPr>
          <t xml:space="preserve">
</t>
        </r>
        <r>
          <rPr>
            <sz val="16"/>
            <rFont val="Times New Roman"/>
            <family val="1"/>
            <charset val="204"/>
          </rPr>
          <t>359,84 тыс. руб. экономия сложившаяся по результатам заключенного контракта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t>
        </r>
      </is>
    </nc>
  </rcc>
</revisions>
</file>

<file path=xl/revisions/revisionLog2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0" sId="1">
    <oc r="J55" t="inlineStr">
      <is>
        <r>
          <t xml:space="preserve">КУИ: В рамках реализации программы предоставлены:
- субсидия на повышение эффективности использования и развитие ресурсного потенциала рыбохозяйственного комплекса в размере 6 862,5 тыс. руб.
- субсидия на поддержку животноводства, переработку и реализацию продукции животноводства на содержание маточного поголовья в размере 27 тыс.руб.
- субсидии на поддержку малых форм хозяйствования в размере 499,3 тыс.руб.
Экономия в сумме 0,1 тыс.руб. сложилась в связи с зачвительным характером субсидирования.
</t>
        </r>
        <r>
          <rPr>
            <u/>
            <sz val="16"/>
            <rFont val="Times New Roman"/>
            <family val="1"/>
            <charset val="204"/>
          </rPr>
          <t>ДГХ:</t>
        </r>
        <r>
          <rPr>
            <sz val="16"/>
            <rFont val="Times New Roman"/>
            <family val="1"/>
            <charset val="204"/>
          </rPr>
          <t xml:space="preserve"> Отловлено и утилизировано 275 голов безнадзорных животных на сумму 998,33 тыс.руб. Экономия в сумме 5,6 тыс. руб. обусловлена уменьшением расходов на содержание, эвтаназию и утилизацию мертвых животных в связи с передачей животных в частные руки и питомники.
</t>
        </r>
        <r>
          <rPr>
            <u/>
            <sz val="16"/>
            <rFont val="Times New Roman"/>
            <family val="1"/>
            <charset val="204"/>
          </rPr>
          <t>АГ</t>
        </r>
        <r>
          <rPr>
            <sz val="16"/>
            <rFont val="Times New Roman"/>
            <family val="1"/>
            <charset val="204"/>
          </rPr>
          <t>: Прозведены расходы на оплату труда и начисления на выплаты по оплате труда в размере 68,6 тыс.руб.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Экономия в сумме 8,28 тыс.руб. обусловлена отсутствием необходимости в запланированных расходах в связи доведением средств окружного бюджета для индексации ФОТ на 4 % сверх потребности.</t>
        </r>
      </is>
    </oc>
    <nc r="J55" t="inlineStr">
      <is>
        <r>
          <t xml:space="preserve">КУИ: В рамках реализации программы предоставлены:
- субсидия на повышение эффективности использования и развитие ресурсного потенциала рыбохозяйственного комплекса в размере 6 862,5 тыс. руб.
- субсидия на поддержку животноводства, переработку и реализацию продукции животноводства на содержание маточного поголовья в размере 27 тыс.руб.
- субсидии на поддержку малых форм хозяйствования в размере 499,3 тыс.руб.
Экономия в сумме 0,1 тыс.руб. сложилась в связи с заявительным характером субсидирования.
</t>
        </r>
        <r>
          <rPr>
            <u/>
            <sz val="16"/>
            <rFont val="Times New Roman"/>
            <family val="1"/>
            <charset val="204"/>
          </rPr>
          <t>ДГХ:</t>
        </r>
        <r>
          <rPr>
            <sz val="16"/>
            <rFont val="Times New Roman"/>
            <family val="1"/>
            <charset val="204"/>
          </rPr>
          <t xml:space="preserve"> Отловлено и утилизировано 275 голов безнадзорных животных на сумму 998,33 тыс.руб. Экономия в сумме 5,6 тыс. руб. обусловлена уменьшением расходов на содержание, эвтаназию и утилизацию мертвых животных в связи с передачей животных в частные руки и питомники.
</t>
        </r>
        <r>
          <rPr>
            <u/>
            <sz val="16"/>
            <rFont val="Times New Roman"/>
            <family val="1"/>
            <charset val="204"/>
          </rPr>
          <t>АГ</t>
        </r>
        <r>
          <rPr>
            <sz val="16"/>
            <rFont val="Times New Roman"/>
            <family val="1"/>
            <charset val="204"/>
          </rPr>
          <t>: Прозведены расходы на оплату труда и начисления на выплаты по оплате труда в размере 68,6 тыс.руб.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Экономия в сумме 8,28 тыс.руб. обусловлена отсутствием необходимости в запланированных расходах в связи доведением средств окружного бюджета для индексации ФОТ на 4 % сверх потребности.</t>
        </r>
      </is>
    </nc>
  </rcc>
  <rcc rId="611" sId="1">
    <oc r="J80" t="inlineStr">
      <is>
        <r>
          <t xml:space="preserve">По результатам проведенных аукционов приобретено 463 жилых помещения для участников программы. 2 жилых помещения не приобретено (3-х комнатные квартиры на сумму 9 029,8 тыс.руб., в т.ч. средства округа 8 036,5 тыс.руб.) в связи с несостоявшимися аукционами по причине отсутствия подачи заявок на участие.  
</t>
        </r>
        <r>
          <rPr>
            <sz val="16"/>
            <rFont val="Times New Roman"/>
            <family val="1"/>
            <charset val="204"/>
          </rPr>
          <t>Экономия в размере 140 244,03 тыс. руб.(в том числе средства округа - 119 269,1 тыс. руб., 20 974,93 тыс. руб - средства местного бюджета)  сложилась по результатам формирования НМЦК и проведения конкурсных процедур.</t>
        </r>
      </is>
    </oc>
    <nc r="J80" t="inlineStr">
      <is>
        <r>
          <t xml:space="preserve">По результатам проведенных аукционов приобретено 463 жилых помещения для участников программы. 
Остаток средств на реализацию мероприятия составил 149 273,8 тыс. рублей, в том числе:
9 029,8 тыс.руб., (в т.ч. средства округа 8 036,5 тыс.руб.)  - в связи с признанием несостоявшимися аукционов на приобретение 2 жилых помещений (3-х комнатные квартиры ) по причине отсутствия заявок на участие;  
</t>
        </r>
        <r>
          <rPr>
            <sz val="16"/>
            <rFont val="Times New Roman"/>
            <family val="1"/>
            <charset val="204"/>
          </rPr>
          <t>140 244,03 тыс. руб.(в том числе средства округа - 119 269,1 тыс. руб., 20 974,93 тыс. руб - средства местного бюджета) - экономия, сложившаяся по результатам формирования НМЦК и проведения конкурсных процедур.</t>
        </r>
      </is>
    </nc>
  </rcc>
</revisions>
</file>

<file path=xl/revisions/revisionLog2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2" sId="1">
    <oc r="J98" t="inlineStr">
      <is>
        <t xml:space="preserve">Изначально планировалось выполнение работ по подготовке изменений в проект межевания и проект планировки территории улично-дорожной сети г.Сургута, однако состав работ не подходит под разрешенный вид использования субсидии. В рамках субсидии заключен муниципальный контракт на разработку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г.Сургуте. Работы выполнены за счет средств местного бюджета. </t>
      </is>
    </oc>
    <nc r="J98" t="inlineStr">
      <is>
        <t xml:space="preserve">Планировалось выполнение работ по подготовке изменений в проект межевания и проект планировки территории улично-дорожной сети г.Сургута, однако состав работ не подходит под разрешенный вид использования субсидии.  Работы выполнены в рамках реализации муниципальной программы за счет средств местного бюджета. </t>
      </is>
    </nc>
  </rcc>
  <rcc rId="613" sId="1">
    <oc r="J92" t="inlineStr">
      <is>
        <t>Заключен муниципальный контракт на выполнение проектно-изыскательских работ по определению границ зон затопления, подтопления на территории муниципального образования городской округ город Сургут от 29.10.2018  со сроком выполнения работ 31.12.2019. Сумма по контракту 43 100 тыс.руб., в т.ч. 12 139,1 тыс.руб. на 2018 год.</t>
      </is>
    </oc>
    <nc r="J92" t="inlineStr">
      <is>
        <t>Заключен муниципальный контракт на выполнение проектно-изыскательских работ по определению границ зон затопления, подтопления на территории муниципального образования городской округ город Сургут от 29.10.2018  со сроком выполнения работ 31.12.2019. Сумма по контракту 43 100 тыс.руб., в т.ч. 12 139,1 тыс.руб. на 2018 год. Работы, запланированные на 2018 год выполнены в полном объеме.</t>
      </is>
    </nc>
  </rcc>
  <rcc rId="614" sId="1">
    <oc r="J146" t="inlineStr">
      <is>
        <t>Произведена оплата по заключенным муниципальным контрактам на сумму 1 834,65 тыс.руб. (1 565,1 тыс.руб. - фед.ср-ва; 269,55 тыс.руб. - ср-ва окруж.бюджета) и  на сумму 1 585,4 тыс.руб. (фед.ср-ва) на приобретение 2 жилых помещений для участников программы. Жилые помещения оформлены в муниципальную собственность.</t>
      </is>
    </oc>
    <nc r="J146" t="inlineStr">
      <is>
        <t xml:space="preserve">Приобретены 2 жилых помещения для участников программы. </t>
      </is>
    </nc>
  </rcc>
  <rcc rId="615" sId="1">
    <oc r="J158"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t>
        </r>
        <r>
          <rPr>
            <sz val="16"/>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(СГМУП "Горводоканал" заключен контракт с ООО "Градос".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 рамках подпрограммы  "Обеспечение равных прав потребителей на получение энергетических ресурсов" предоставлена субсидия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соответствии с заключенным соглашением с АО "Сжиженный газ Север" от 26.04.2018 № 19 за период с 01.01.2018 по 31.11.2018 года, 90% декабрь 2018 года.</t>
        </r>
        <r>
          <rPr>
            <sz val="16"/>
            <rFont val="Times New Roman"/>
            <family val="2"/>
            <charset val="204"/>
          </rPr>
          <t xml:space="preserve">
</t>
        </r>
        <r>
          <rPr>
            <sz val="16"/>
            <rFont val="Times New Roman"/>
            <family val="1"/>
            <charset val="204"/>
          </rPr>
          <t>-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t>
        </r>
        <r>
          <rPr>
            <sz val="16"/>
            <rFont val="Times New Roman"/>
            <family val="2"/>
            <charset val="204"/>
          </rPr>
          <t xml:space="preserve">
</t>
        </r>
        <r>
          <rPr>
            <sz val="16"/>
            <rFont val="Times New Roman"/>
            <family val="1"/>
            <charset val="204"/>
          </rPr>
          <t>1) установлено 106 шт. приборов учета ГХВС в муниципальных квартирах, 2 шт. ИПУ ГХВС в муниципальной комнате по заявлению нанимателя (ДГХ); 
2) выполнены работы по ремонту автоматизированных узлов регулирования тепловой энергии в 16-ти учреждениях (ДГХ);
3)  установлены индивидуальные приборы учета ХГВС, 16 шт. в нежилых помещениях муниципальной собственности (КУИ); 
4) выполнены работы по замене оконных блоков (ул. Энгельса, 8) (МК 206/18 от 26.09.2018 (МКУ "ХЭУ")
5) Предприятиями города за счет собственных средств выполнены ПИР пореконструкции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2 объектах, работы по реконструкции водовопроводных сетей по объектам "Водовод до ЦТП-61 мкр.25",  "Магистральные сети водоснабжения ул. Крылова, ул. Привокзальная", "Водовод по пр.Пролетарский (от ул. Геологической до ул.Югорской)".</t>
        </r>
        <r>
          <rPr>
            <sz val="16"/>
            <rFont val="Times New Roman"/>
            <family val="2"/>
            <charset val="204"/>
          </rPr>
          <t xml:space="preserve">
</t>
        </r>
        <r>
          <rPr>
            <sz val="16"/>
            <rFont val="Times New Roman"/>
            <family val="1"/>
            <charset val="204"/>
          </rPr>
          <t>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t>
        </r>
        <r>
          <rPr>
            <sz val="16"/>
            <rFont val="Times New Roman"/>
            <family val="2"/>
            <charset val="204"/>
          </rPr>
          <t xml:space="preserve">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
Н</t>
        </r>
        <r>
          <rPr>
            <sz val="16"/>
            <rFont val="Times New Roman"/>
            <family val="2"/>
            <charset val="204"/>
          </rPr>
          <t xml:space="preserve">еисполнение за счет средств бюджета в размере </t>
        </r>
        <r>
          <rPr>
            <b/>
            <sz val="16"/>
            <rFont val="Times New Roman"/>
            <family val="2"/>
            <charset val="204"/>
          </rPr>
          <t>1 277,45</t>
        </r>
        <r>
          <rPr>
            <sz val="16"/>
            <rFont val="Times New Roman"/>
            <family val="2"/>
            <charset val="204"/>
          </rPr>
          <t xml:space="preserve"> тыс.рублей обусловлено экономией, сложившейся:
</t>
        </r>
        <r>
          <rPr>
            <sz val="16"/>
            <rFont val="Times New Roman"/>
            <family val="1"/>
            <charset val="204"/>
          </rPr>
          <t>- 83,29 тыс.руб. - по факту выполненных работ в части устройства твердого покрытия, ливневой канализации, видеонаблюдения объекта "Сквер в мк-не 31"(УППЭК);
- 965,96 тыс.руб. - по факту выполненных работ по благоустройству дворовых территорий МКД (ДГХ);
- 25,2 тыс. руб. - по итогам проведения аукциона на выполнение работ по капитальному ремонту объектов коммунального комплекса (ДГХ);
- 139,72 тыс. руб. - по факту выполненных работ по капитальному ремонту объектов коммунального комплекса (ДГХ);</t>
        </r>
        <r>
          <rPr>
            <sz val="16"/>
            <rFont val="Times New Roman"/>
            <family val="2"/>
            <charset val="204"/>
          </rPr>
          <t xml:space="preserve">
- 22,01 тыс.руб. - по факту выполненных работ по замене оконных блоков (ул. Энгельса, 8) (МКУ "ХЭУ");
- 41,27  тыс.руб. - по факту выполненных работ при установке ИПУ ХГВС в нежилых помещениях муниципальной собственности (КУИ).
                                                                                                            </t>
        </r>
      </is>
    </oc>
    <nc r="J158"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t>
        </r>
        <r>
          <rPr>
            <sz val="16"/>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(СГМУП "Горводоканал" заключен контракт с ООО "Градос").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 рамках подпрограммы  "Обеспечение равных прав потребителей на получение энергетических ресурсов" предоставлена субсидия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соответствии с заключенным соглашением с АО "Сжиженный газ Север" от 26.04.2018 № 19 за период с 01.01.2018 по 31.11.2018 года, 90% декабрь 2018 года.</t>
        </r>
        <r>
          <rPr>
            <sz val="16"/>
            <rFont val="Times New Roman"/>
            <family val="2"/>
            <charset val="204"/>
          </rPr>
          <t xml:space="preserve">
</t>
        </r>
        <r>
          <rPr>
            <sz val="16"/>
            <rFont val="Times New Roman"/>
            <family val="1"/>
            <charset val="204"/>
          </rPr>
          <t>-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t>
        </r>
        <r>
          <rPr>
            <sz val="16"/>
            <rFont val="Times New Roman"/>
            <family val="2"/>
            <charset val="204"/>
          </rPr>
          <t xml:space="preserve">
</t>
        </r>
        <r>
          <rPr>
            <sz val="16"/>
            <rFont val="Times New Roman"/>
            <family val="1"/>
            <charset val="204"/>
          </rPr>
          <t>1) установлено 106 шт. приборов учета ГХВС в муниципальных квартирах, 2 шт. ИПУ ГХВС в муниципальной комнате по заявлению нанимателя (ДГХ); 
2) выполнены работы по ремонту автоматизированных узлов регулирования тепловой энергии в 16-ти учреждениях (ДГХ);
3)  установлены индивидуальные приборы учета ХГВС, 16 шт. в нежилых помещениях муниципальной собственности (КУИ); 
4) выполнены работы по замене оконных блоков (ул. Энгельса, 8) (МК 206/18 от 26.09.2018 (МКУ "ХЭУ")
5) Предприятиями города за счет собственных средств выполнены ПИР пореконструкции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2 объектах, работы по реконструкции водовопроводных сетей по объектам "Водовод до ЦТП-61 мкр.25",  "Магистральные сети водоснабжения ул. Крылова, ул. Привокзальная", "Водовод по пр.Пролетарский (от ул. Геологической до ул.Югорской)".</t>
        </r>
        <r>
          <rPr>
            <sz val="16"/>
            <rFont val="Times New Roman"/>
            <family val="2"/>
            <charset val="204"/>
          </rPr>
          <t xml:space="preserve">
</t>
        </r>
        <r>
          <rPr>
            <sz val="16"/>
            <rFont val="Times New Roman"/>
            <family val="1"/>
            <charset val="204"/>
          </rPr>
          <t>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t>
        </r>
        <r>
          <rPr>
            <sz val="16"/>
            <rFont val="Times New Roman"/>
            <family val="2"/>
            <charset val="204"/>
          </rPr>
          <t xml:space="preserve">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
Н</t>
        </r>
        <r>
          <rPr>
            <sz val="16"/>
            <rFont val="Times New Roman"/>
            <family val="2"/>
            <charset val="204"/>
          </rPr>
          <t xml:space="preserve">еисполнение за счет средств бюджета в размере </t>
        </r>
        <r>
          <rPr>
            <b/>
            <sz val="16"/>
            <rFont val="Times New Roman"/>
            <family val="2"/>
            <charset val="204"/>
          </rPr>
          <t>1 277,45</t>
        </r>
        <r>
          <rPr>
            <sz val="16"/>
            <rFont val="Times New Roman"/>
            <family val="2"/>
            <charset val="204"/>
          </rPr>
          <t xml:space="preserve"> тыс.рублей обусловлено экономией, сложившейся:
</t>
        </r>
        <r>
          <rPr>
            <sz val="16"/>
            <rFont val="Times New Roman"/>
            <family val="1"/>
            <charset val="204"/>
          </rPr>
          <t>- 83,29 тыс.руб. - по факту выполненных работ в части устройства твердого покрытия, ливневой канализации, видеонаблюдения объекта "Сквер в мк-не 31"(УППЭК);
- 965,96 тыс.руб. - по факту выполненных работ по благоустройству дворовых территорий МКД (ДГХ);
- 25,2 тыс. руб. - по итогам проведения аукциона на выполнение работ по капитальному ремонту объектов коммунального комплекса (ДГХ);
- 139,72 тыс. руб. - по факту выполненных работ по капитальному ремонту объектов коммунального комплекса (ДГХ);</t>
        </r>
        <r>
          <rPr>
            <sz val="16"/>
            <rFont val="Times New Roman"/>
            <family val="2"/>
            <charset val="204"/>
          </rPr>
          <t xml:space="preserve">
- 22,01 тыс.руб. - по факту выполненных работ по замене оконных блоков (ул. Энгельса, 8) (МКУ "ХЭУ");
- 41,27  тыс.руб. - по факту выполненных работ при установке ИПУ ХГВС в нежилых помещениях муниципальной собственности (КУИ).
                                                                                                            </t>
        </r>
      </is>
    </nc>
  </rcc>
  <rfmt sheetId="1" sqref="I192:I195" start="0" length="2147483647">
    <dxf>
      <font>
        <color auto="1"/>
      </font>
    </dxf>
  </rfmt>
  <rcc rId="616" sId="1">
    <oc r="J192" t="inlineStr">
      <is>
        <r>
          <rPr>
            <u/>
            <sz val="16"/>
            <rFont val="Times New Roman"/>
            <family val="1"/>
            <charset val="204"/>
          </rPr>
          <t>ДГХ</t>
        </r>
        <r>
          <rPr>
            <sz val="16"/>
            <rFont val="Times New Roman"/>
            <family val="1"/>
            <charset val="204"/>
          </rPr>
          <t xml:space="preserve">: В рамках реализации программы был проведен текущий ремонт автомобильных дорог. Отремонтировано 197 376,4 м2. 
Неисполнение в размере 3 821,72 тыс.рублей (3 630,63 тыс.рублей - окружной бюджет, 191,09 тыс.рублей - местный бюджет) обусловлено сложившейся экономией:
- 19,43 тыс.рублей - по итогам проведения конкурсных процедур;
- 3 802,29 тыс. рублей -  по факту выполненных работ в результате уточнения объемов и стоимости работ.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2018 год приняты и оплачены работы на сумму 242 396,8 тыс.руб. Общая готовность  по объекту  - 81,1%, по дороге - 69,0 %. Неисполнение средств в размере 66 976,6 тыс.руб. 2018 года обусловлено возникшими неблагоприятными погодными условиями, а также в целях соблюдения нормативных документов (СП 78.13330.2012 Автомобильные дороги) часть запланированных видов работ осталось невыполненной, их производство перенесено на 2019 год без срыва срока окончания работ, предусмотренного контрактом.  </t>
        </r>
        <r>
          <rPr>
            <sz val="16"/>
            <color rgb="FFFF0000"/>
            <rFont val="Times New Roman"/>
            <family val="2"/>
            <charset val="204"/>
          </rPr>
          <t xml:space="preserve"> 
</t>
        </r>
      </is>
    </oc>
    <nc r="J192" t="inlineStr">
      <is>
        <r>
          <rPr>
            <u/>
            <sz val="16"/>
            <rFont val="Times New Roman"/>
            <family val="1"/>
            <charset val="204"/>
          </rPr>
          <t>ДГХ</t>
        </r>
        <r>
          <rPr>
            <sz val="16"/>
            <rFont val="Times New Roman"/>
            <family val="1"/>
            <charset val="204"/>
          </rPr>
          <t xml:space="preserve">: В рамках реализации программы был проведен текущий ремонт автомобильных дорог. Отремонтировано 197 376,4 м2. 
Неисполнение в размере 3 821,72 тыс.рублей (3 630,63 тыс.рублей - окружной бюджет, 191,09 тыс.рублей - местный бюджет) обусловлено сложившейся экономией:
- 19,43 тыс.рублей - по итогам проведения конкурсных процедур;
- 3 802,29 тыс. рублей -  по факту выполненных работ в результате уточнения объемов и стоимости работ.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2018 год приняты и оплачены работы на сумму 242 396,8 тыс.руб. Общая готовность  по объекту  - 81,1%, по дороге - 69,0 %. 
Неисполнение средств в размере 66 976,6 тыс.руб. 2018 года обусловлено неблагоприятными погодными условиями, в результате которых часть запланированных видов работ осталось невыполненной. Производство работ перенесено на 2019 год без срыва срока окончания работ, предусмотренного контрактом.  </t>
        </r>
        <r>
          <rPr>
            <sz val="16"/>
            <color rgb="FFFF0000"/>
            <rFont val="Times New Roman"/>
            <family val="2"/>
            <charset val="204"/>
          </rPr>
          <t xml:space="preserve"> 
</t>
        </r>
      </is>
    </nc>
  </rcc>
  <rcv guid="{67ADFAE6-A9AF-44D7-8539-93CD0F6B7849}" action="delete"/>
  <rdn rId="0" localSheetId="1" customView="1" name="Z_67ADFAE6_A9AF_44D7_8539_93CD0F6B7849_.wvu.PrintArea" hidden="1" oldHidden="1">
    <formula>'на 31.12.2018'!$A$1:$J$214</formula>
    <oldFormula>'на 31.12.2018'!$A$1:$J$214</oldFormula>
  </rdn>
  <rdn rId="0" localSheetId="1" customView="1" name="Z_67ADFAE6_A9AF_44D7_8539_93CD0F6B7849_.wvu.PrintTitles" hidden="1" oldHidden="1">
    <formula>'на 31.12.2018'!$5:$8</formula>
    <oldFormula>'на 31.12.2018'!$5:$8</oldFormula>
  </rdn>
  <rdn rId="0" localSheetId="1" customView="1" name="Z_67ADFAE6_A9AF_44D7_8539_93CD0F6B7849_.wvu.Rows" hidden="1" oldHidden="1">
    <formula>'на 31.12.2018'!$18:$20,'на 31.12.2018'!$27:$28,'на 31.12.2018'!$152:$157</formula>
    <oldFormula>'на 31.12.2018'!$18:$20,'на 31.12.2018'!$27:$28,'на 31.12.2018'!$152:$157</oldFormula>
  </rdn>
  <rdn rId="0" localSheetId="1" customView="1" name="Z_67ADFAE6_A9AF_44D7_8539_93CD0F6B7849_.wvu.FilterData" hidden="1" oldHidden="1">
    <formula>'на 31.12.2018'!$A$7:$J$416</formula>
    <oldFormula>'на 31.12.2018'!$A$7:$J$416</oldFormula>
  </rdn>
  <rcv guid="{67ADFAE6-A9AF-44D7-8539-93CD0F6B7849}" action="add"/>
</revisions>
</file>

<file path=xl/revisions/revisionLog2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1" sId="1">
    <oc r="J15" t="inlineStr">
      <is>
        <r>
          <rPr>
            <u/>
            <sz val="16"/>
            <rFont val="Times New Roman"/>
            <family val="2"/>
            <charset val="204"/>
          </rPr>
          <t>УППЭК:</t>
        </r>
        <r>
          <rPr>
            <sz val="16"/>
            <rFont val="Times New Roman"/>
            <family val="2"/>
            <charset val="204"/>
          </rPr>
          <t xml:space="preserve"> в рамках реализации государственной программы проведены санитарно-противоэпидемически мероприятия (акарицидная, ларвицидная обработки, барьерная дератизация).
Неисполнение в сумме 78,77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
</t>
        </r>
        <r>
          <rPr>
            <u/>
            <sz val="16"/>
            <rFont val="Times New Roman"/>
            <family val="2"/>
            <charset val="204"/>
          </rPr>
          <t>АГ:</t>
        </r>
        <r>
          <rPr>
            <sz val="16"/>
            <rFont val="Times New Roman"/>
            <family val="2"/>
            <charset val="204"/>
          </rPr>
          <t xml:space="preserve"> Выплачена заработная плата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Бюджетные ассигнования реализованы в полном объеме. 
                                                                                                                            </t>
        </r>
      </is>
    </oc>
    <nc r="J15" t="inlineStr">
      <is>
        <r>
          <rPr>
            <u/>
            <sz val="16"/>
            <rFont val="Times New Roman"/>
            <family val="2"/>
            <charset val="204"/>
          </rPr>
          <t>УППЭК:</t>
        </r>
        <r>
          <rPr>
            <sz val="16"/>
            <rFont val="Times New Roman"/>
            <family val="2"/>
            <charset val="204"/>
          </rPr>
          <t xml:space="preserve"> в рамках реализации государственной программы проведены санитарно-противоэпидемические мероприятия (акарицидная, ларвицидная обработки, барьерная дератизация).
Неисполнение в сумме 78,77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
</t>
        </r>
        <r>
          <rPr>
            <u/>
            <sz val="16"/>
            <rFont val="Times New Roman"/>
            <family val="2"/>
            <charset val="204"/>
          </rPr>
          <t>АГ:</t>
        </r>
        <r>
          <rPr>
            <sz val="16"/>
            <rFont val="Times New Roman"/>
            <family val="2"/>
            <charset val="204"/>
          </rPr>
          <t xml:space="preserve"> Выплачена заработная плата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Бюджетные ассигнования реализованы в полном объеме. 
                                                                                                                            </t>
        </r>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01.12.2018'!$A$1:$J$214</formula>
    <oldFormula>'на 01.12.2018'!$A$1:$J$214</oldFormula>
  </rdn>
  <rdn rId="0" localSheetId="1" customView="1" name="Z_67ADFAE6_A9AF_44D7_8539_93CD0F6B7849_.wvu.PrintTitles" hidden="1" oldHidden="1">
    <formula>'на 01.12.2018'!$5:$8</formula>
    <oldFormula>'на 01.12.2018'!$5:$8</oldFormula>
  </rdn>
  <rdn rId="0" localSheetId="1" customView="1" name="Z_67ADFAE6_A9AF_44D7_8539_93CD0F6B7849_.wvu.Rows" hidden="1" oldHidden="1">
    <formula>'на 01.12.2018'!$152:$157</formula>
    <oldFormula>'на 01.12.2018'!$152:$157</oldFormula>
  </rdn>
  <rdn rId="0" localSheetId="1" customView="1" name="Z_67ADFAE6_A9AF_44D7_8539_93CD0F6B7849_.wvu.FilterData" hidden="1" oldHidden="1">
    <formula>'на 01.12.2018'!$A$7:$J$416</formula>
    <oldFormula>'на 01.12.2018'!$A$7:$J$416</oldFormula>
  </rdn>
  <rcv guid="{67ADFAE6-A9AF-44D7-8539-93CD0F6B7849}" action="add"/>
</revisions>
</file>

<file path=xl/revisions/revisionLog2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2" sId="1">
    <oc r="J15" t="inlineStr">
      <is>
        <r>
          <rPr>
            <u/>
            <sz val="16"/>
            <rFont val="Times New Roman"/>
            <family val="2"/>
            <charset val="204"/>
          </rPr>
          <t>УППЭК:</t>
        </r>
        <r>
          <rPr>
            <sz val="16"/>
            <rFont val="Times New Roman"/>
            <family val="2"/>
            <charset val="204"/>
          </rPr>
          <t xml:space="preserve"> в рамках реализации государственной программы проведены санитарно-противоэпидемические мероприятия (акарицидная, ларвицидная обработки, барьерная дератизация).
Неисполнение в сумме 78,77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
</t>
        </r>
        <r>
          <rPr>
            <u/>
            <sz val="16"/>
            <rFont val="Times New Roman"/>
            <family val="2"/>
            <charset val="204"/>
          </rPr>
          <t>АГ:</t>
        </r>
        <r>
          <rPr>
            <sz val="16"/>
            <rFont val="Times New Roman"/>
            <family val="2"/>
            <charset val="204"/>
          </rPr>
          <t xml:space="preserve"> Выплачена заработная плата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Бюджетные ассигнования реализованы в полном объеме. 
                                                                                                                            </t>
        </r>
      </is>
    </oc>
    <nc r="J15" t="inlineStr">
      <is>
        <r>
          <rPr>
            <u/>
            <sz val="16"/>
            <rFont val="Times New Roman"/>
            <family val="2"/>
            <charset val="204"/>
          </rPr>
          <t>УППЭК:</t>
        </r>
        <r>
          <rPr>
            <sz val="16"/>
            <rFont val="Times New Roman"/>
            <family val="2"/>
            <charset val="204"/>
          </rPr>
          <t xml:space="preserve"> в рамках реализации государственной программы проведены санитарно-противоэпидемические мероприятия (акарицидная, ларвицидная обработки, барьерная дератизация).
Неисполнение в сумме 78,77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t>
        </r>
        <r>
          <rPr>
            <u/>
            <sz val="16"/>
            <rFont val="Times New Roman"/>
            <family val="2"/>
            <charset val="204"/>
          </rPr>
          <t>АГ:</t>
        </r>
        <r>
          <rPr>
            <sz val="16"/>
            <rFont val="Times New Roman"/>
            <family val="2"/>
            <charset val="204"/>
          </rPr>
          <t xml:space="preserve"> Выплачена заработная плата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Бюджетные ассигнования реализованы в полном объеме. 
                                                                                                                            </t>
        </r>
      </is>
    </nc>
  </rcc>
</revisions>
</file>

<file path=xl/revisions/revisionLog2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3"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(протокол об уклонении победителя от заключения контракта по итогам электронного аукциона от 19.12.2018 (регистрационный номер № 0187300006518003112).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образовался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для обеспечения доли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для обеспечения доли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4" sId="1">
    <oc r="J37" t="inlineStr">
      <is>
        <r>
          <rPr>
            <u/>
            <sz val="16"/>
            <rFont val="Times New Roman"/>
            <family val="1"/>
            <charset val="204"/>
          </rPr>
          <t>АГ:</t>
        </r>
        <r>
          <rPr>
            <sz val="16"/>
            <rFont val="Times New Roman"/>
            <family val="1"/>
            <charset val="204"/>
          </rPr>
          <t xml:space="preserve"> Остаток средств в размере 0,01 тыс.руб. в рамках реализации мероприятия «Материально-техническое обеспечение деятельности по осуществлению отдельных государственных полномочий в области архивного дела»  сложился в связи с оплатой по факту поставки товаров и услуг.</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 </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Средства освоены в полном объеме.</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01.01.2019 года по работникам муниципальных учреждений культуры составило 70 310,50 рублей (при плановом годовом значении 69 720,00 рублей).                                            
</t>
        </r>
        <r>
          <rPr>
            <u/>
            <sz val="20"/>
            <rFont val="Times New Roman"/>
            <family val="1"/>
            <charset val="204"/>
          </rPr>
          <t/>
        </r>
      </is>
    </oc>
    <nc r="J37" t="inlineStr">
      <is>
        <r>
          <rPr>
            <u/>
            <sz val="16"/>
            <rFont val="Times New Roman"/>
            <family val="1"/>
            <charset val="204"/>
          </rPr>
          <t>АГ:</t>
        </r>
        <r>
          <rPr>
            <sz val="16"/>
            <rFont val="Times New Roman"/>
            <family val="1"/>
            <charset val="204"/>
          </rPr>
          <t xml:space="preserve"> Остаток средств в размере 0,01 тыс.руб. в рамках реализации мероприятия «Материально-техническое обеспечение деятельности по осуществлению отдельных государственных полномочий в области архивного дела»  сложился в связи с оплатой по факту поставки товаров и услуг.</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осуществлялись мероприятия по формированию информационных ресурсов общедоступных библиотек Югры и модернизации программно-аппаратных комплексов общедоступных библиотек,  по  реставрации  музейных предметов, сопровождению автоматизированной музейной информационной системы КАМИС, материально-техническому обеспечению, по организации и обеспечению научной реставрации коллекций археологических предметов. </t>
        </r>
        <r>
          <rPr>
            <sz val="16"/>
            <color rgb="FFFF0000"/>
            <rFont val="Times New Roman"/>
            <family val="2"/>
            <charset val="204"/>
          </rPr>
          <t xml:space="preserve"> 
</t>
        </r>
        <r>
          <rPr>
            <sz val="16"/>
            <rFont val="Times New Roman"/>
            <family val="1"/>
            <charset val="204"/>
          </rPr>
          <t xml:space="preserve">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01.01.2019 года по работникам муниципальных учреждений культуры составило 70 310,50 рублей (при плановом годовом значении 69 720,00 рублей).                                            
</t>
        </r>
        <r>
          <rPr>
            <u/>
            <sz val="20"/>
            <rFont val="Times New Roman"/>
            <family val="1"/>
            <charset val="204"/>
          </rPr>
          <t/>
        </r>
      </is>
    </nc>
  </rcc>
</revisions>
</file>

<file path=xl/revisions/revisionLog2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5" sId="1">
    <oc r="J37" t="inlineStr">
      <is>
        <r>
          <rPr>
            <u/>
            <sz val="16"/>
            <rFont val="Times New Roman"/>
            <family val="1"/>
            <charset val="204"/>
          </rPr>
          <t>АГ:</t>
        </r>
        <r>
          <rPr>
            <sz val="16"/>
            <rFont val="Times New Roman"/>
            <family val="1"/>
            <charset val="204"/>
          </rPr>
          <t xml:space="preserve"> Остаток средств в размере 0,01 тыс.руб. в рамках реализации мероприятия «Материально-техническое обеспечение деятельности по осуществлению отдельных государственных полномочий в области архивного дела»  сложился в связи с оплатой по факту поставки товаров и услуг.</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осуществлялись мероприятия по формированию информационных ресурсов общедоступных библиотек Югры и модернизации программно-аппаратных комплексов общедоступных библиотек,  по  реставрации  музейных предметов, сопровождению автоматизированной музейной информационной системы КАМИС, материально-техническому обеспечению, по организации и обеспечению научной реставрации коллекций археологических предметов. </t>
        </r>
        <r>
          <rPr>
            <sz val="16"/>
            <color rgb="FFFF0000"/>
            <rFont val="Times New Roman"/>
            <family val="2"/>
            <charset val="204"/>
          </rPr>
          <t xml:space="preserve"> 
</t>
        </r>
        <r>
          <rPr>
            <sz val="16"/>
            <rFont val="Times New Roman"/>
            <family val="1"/>
            <charset val="204"/>
          </rPr>
          <t xml:space="preserve">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01.01.2019 года по работникам муниципальных учреждений культуры составило 70 310,50 рублей (при плановом годовом значении 69 720,00 рублей).                                            
</t>
        </r>
        <r>
          <rPr>
            <u/>
            <sz val="20"/>
            <rFont val="Times New Roman"/>
            <family val="1"/>
            <charset val="204"/>
          </rPr>
          <t/>
        </r>
      </is>
    </oc>
    <nc r="J37" t="inlineStr">
      <is>
        <r>
          <rPr>
            <u/>
            <sz val="16"/>
            <rFont val="Times New Roman"/>
            <family val="1"/>
            <charset val="204"/>
          </rPr>
          <t>АГ:</t>
        </r>
        <r>
          <rPr>
            <sz val="16"/>
            <rFont val="Times New Roman"/>
            <family val="1"/>
            <charset val="204"/>
          </rPr>
          <t xml:space="preserve"> Остаток средств в размере 0,01 тыс.руб. в рамках реализации мероприятия «Материально-техническое обеспечение деятельности по осуществлению отдельных государственных полномочий в области архивного дела»  сложился в связи с оплатой по факту поставки товаров и услуг.</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осуществлялись мероприятия по формированию информационных ресурсов общедоступных библиотек Югры и модернизации программно-аппаратных комплексов общедоступных библиотек,  по  реставрации  музейных предметов, сопровождению автоматизированной музейной информационной системы КАМИС, материально-техническому обеспечению, по организации и обеспечению научной реставрации коллекций археологических предметов. </t>
        </r>
        <r>
          <rPr>
            <sz val="16"/>
            <color rgb="FFFF0000"/>
            <rFont val="Times New Roman"/>
            <family val="2"/>
            <charset val="204"/>
          </rPr>
          <t xml:space="preserve"> 
</t>
        </r>
        <r>
          <rPr>
            <sz val="16"/>
            <rFont val="Times New Roman"/>
            <family val="1"/>
            <charset val="204"/>
          </rPr>
          <t xml:space="preserve">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Осуществлялись мероприятия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01.01.2019 года по работникам муниципальных учреждений культуры составило 70 310,50 рублей (при плановом годовом значении 69 720,00 рублей).                                            
</t>
        </r>
        <r>
          <rPr>
            <u/>
            <sz val="20"/>
            <rFont val="Times New Roman"/>
            <family val="1"/>
            <charset val="204"/>
          </rPr>
          <t/>
        </r>
      </is>
    </nc>
  </rcc>
</revisions>
</file>

<file path=xl/revisions/revisionLog2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6" sId="1">
    <oc r="J15" t="inlineStr">
      <is>
        <r>
          <rPr>
            <u/>
            <sz val="16"/>
            <rFont val="Times New Roman"/>
            <family val="2"/>
            <charset val="204"/>
          </rPr>
          <t>УППЭК:</t>
        </r>
        <r>
          <rPr>
            <sz val="16"/>
            <rFont val="Times New Roman"/>
            <family val="2"/>
            <charset val="204"/>
          </rPr>
          <t xml:space="preserve"> в рамках реализации государственной программы проведены санитарно-противоэпидемические мероприятия (акарицидная, ларвицидная обработки, барьерная дератизация).
Неисполнение в сумме 78,77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t>
        </r>
        <r>
          <rPr>
            <u/>
            <sz val="16"/>
            <rFont val="Times New Roman"/>
            <family val="2"/>
            <charset val="204"/>
          </rPr>
          <t>АГ:</t>
        </r>
        <r>
          <rPr>
            <sz val="16"/>
            <rFont val="Times New Roman"/>
            <family val="2"/>
            <charset val="204"/>
          </rPr>
          <t xml:space="preserve"> Выплачена заработная плата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Бюджетные ассигнования реализованы в полном объеме. 
                                                                                                                            </t>
        </r>
      </is>
    </oc>
    <nc r="J15" t="inlineStr">
      <is>
        <r>
          <rPr>
            <u/>
            <sz val="16"/>
            <rFont val="Times New Roman"/>
            <family val="2"/>
            <charset val="204"/>
          </rPr>
          <t>УППЭК:</t>
        </r>
        <r>
          <rPr>
            <sz val="16"/>
            <rFont val="Times New Roman"/>
            <family val="2"/>
            <charset val="204"/>
          </rPr>
          <t xml:space="preserve"> в рамках реализации государственной программы проведены санитарно-противоэпидемические мероприятия (акарицидная, ларвицидная обработки, барьерная дератизация).
Неисполнение в сумме 78,77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t>
        </r>
        <r>
          <rPr>
            <u/>
            <sz val="16"/>
            <rFont val="Times New Roman"/>
            <family val="2"/>
            <charset val="204"/>
          </rPr>
          <t>АГ:</t>
        </r>
        <r>
          <rPr>
            <sz val="16"/>
            <rFont val="Times New Roman"/>
            <family val="2"/>
            <charset val="204"/>
          </rPr>
          <t xml:space="preserve"> Выплачена заработная плата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is>
    </nc>
  </rcc>
</revisions>
</file>

<file path=xl/revisions/revisionLog2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7"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будут возвращены в бюджет автономного округа в январе 2019 года;
261,49 тыс.руб.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связи с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аттестации.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для обеспечения доли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в части средств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Средства будут возвращены в бюджет автономного округа в январе 2019 года;
261,49 тыс.руб.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для обеспечения доли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8"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в части средств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Средства будут возвращены в бюджет автономного округа в январе 2019 года;
261,49 тыс.руб.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Средства будут возвращены в бюджет автономного округа в январе 2019 года;
128,98 тыс.руб.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в связи с наличием листов временной нетрудоспособности. Средства будут возвращены в бюджет автономного округа в январе 2019 года;
9 999,97 тыс.руб. на дополнительное финансовое обеспечение мероприятий по организации питания обучающихся в связи с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415,65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для обеспечения доли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в части средств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Средства будут возвращены в бюджет автономного округа в январе 2019 года;
261,49 тыс.руб.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Средства будут возвращены в бюджет автономного округа в январе 2019 года;
128,98 тыс.руб. наличием листов временной нетрудоспособности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Средства будут возвращены в бюджет автономного округа в январе 2019 года;
9 999,97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по средствам на дополнительное финансовое обеспечение мероприятий по организации питания обучающихся;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415,65 -  уменьшением количества дето-дней питания  в лагерях  в части средств субсидии из бюджета автономного округа, местного бюджета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для обеспечения доли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9"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в части средств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Средства будут возвращены в бюджет автономного округа в январе 2019 года;
261,49 тыс.руб.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Средства будут возвращены в бюджет автономного округа в январе 2019 года;
128,98 тыс.руб. наличием листов временной нетрудоспособности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Средства будут возвращены в бюджет автономного округа в январе 2019 года;
9 999,97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по средствам на дополнительное финансовое обеспечение мероприятий по организации питания обучающихся;
3 501,82 тыс.руб. за счет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в соответствии с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415,65 -  уменьшением количества дето-дней питания  в лагерях  в части средств субсидии из бюджета автономного округа, местного бюджета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для обеспечения доли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в части средств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261,49 тыс.руб.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128,98 тыс.руб. наличием листов временной нетрудоспособности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9 999,97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по средствам на дополнительное финансовое обеспечение мероприятий по организации питания обучающихся;
3 501,82 тыс.руб.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по средствам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415,65 -  уменьшением количества дето-дней питания  в лагерях  в части средств субсидии из бюджета автономного округа, местного бюджета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для обеспечения доли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0"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в части средств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261,49 тыс.руб.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128,98 тыс.руб. наличием листов временной нетрудоспособности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9 999,97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по средствам на дополнительное финансовое обеспечение мероприятий по организации питания обучающихся;
3 501,82 тыс.руб.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по средствам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2 244,37 тыс.руб. за счет субвенции на организацию и обеспечение отдыха и оздоровления детей, в том числе в этнической среде, сложившимся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по итогам электронного аукциона 
415,65 -  уменьшением количества дето-дней питания  в лагерях  в части средств субсидии из бюджета автономного округа, местного бюджета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t>
        </r>
        <r>
          <rPr>
            <u/>
            <sz val="16"/>
            <rFont val="Times New Roman"/>
            <family val="1"/>
            <charset val="204"/>
          </rPr>
          <t xml:space="preserve">ДАиГ: </t>
        </r>
        <r>
          <rPr>
            <sz val="16"/>
            <rFont val="Times New Roman"/>
            <family val="1"/>
            <charset val="204"/>
          </rPr>
          <t>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для обеспечения доли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в части средств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261,49 тыс.руб.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128,98 тыс.руб. наличием листов временной нетрудоспособности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9 999,97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по средствам на дополнительное финансовое обеспечение мероприятий по организации питания обучающихся;
3 501,82 тыс.руб.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по средствам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2 244,37 тыс.руб. по итогам электронного аукциона за счет субвенции на организацию и обеспечение отдыха и оздоровления детей, в том числе в этнической среде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415,65 -  уменьшением количества дето-дней питания  в лагерях  в части средств субсидии из бюджета автономного округа, местного бюджета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t>
        </r>
        <r>
          <rPr>
            <u/>
            <sz val="16"/>
            <rFont val="Times New Roman"/>
            <family val="1"/>
            <charset val="204"/>
          </rPr>
          <t xml:space="preserve">ДАиГ: </t>
        </r>
        <r>
          <rPr>
            <sz val="16"/>
            <rFont val="Times New Roman"/>
            <family val="1"/>
            <charset val="204"/>
          </rPr>
          <t xml:space="preserve">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t>
        </r>
        <r>
          <rPr>
            <sz val="16"/>
            <color rgb="FFFF0000"/>
            <rFont val="Times New Roman"/>
            <family val="1"/>
            <charset val="204"/>
          </rPr>
          <t xml:space="preserve">Размещена закупка на выполнение работ по строительству объекта с НМЦК 940 349,4 тыс.руб. и сроком выполнения работ 20.11.2020. Дата проведения аукциона - 21.01.2019. </t>
        </r>
        <r>
          <rPr>
            <sz val="16"/>
            <rFont val="Times New Roman"/>
            <family val="1"/>
            <charset val="204"/>
          </rPr>
          <t xml:space="preserve">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для обеспечения доли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1"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в части средств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261,49 тыс.руб.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128,98 тыс.руб. наличием листов временной нетрудоспособности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9 999,97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по средствам на дополнительное финансовое обеспечение мероприятий по организации питания обучающихся;
3 501,82 тыс.руб.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по средствам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2 244,37 тыс.руб. по итогам электронного аукциона за счет субвенции на организацию и обеспечение отдыха и оздоровления детей, в том числе в этнической среде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415,65 -  уменьшением количества дето-дней питания  в лагерях  в части средств субсидии из бюджета автономного округа, местного бюджета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t>
        </r>
        <r>
          <rPr>
            <u/>
            <sz val="16"/>
            <rFont val="Times New Roman"/>
            <family val="1"/>
            <charset val="204"/>
          </rPr>
          <t xml:space="preserve">ДАиГ: </t>
        </r>
        <r>
          <rPr>
            <sz val="16"/>
            <rFont val="Times New Roman"/>
            <family val="1"/>
            <charset val="204"/>
          </rPr>
          <t xml:space="preserve">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t>
        </r>
        <r>
          <rPr>
            <sz val="16"/>
            <color rgb="FFFF0000"/>
            <rFont val="Times New Roman"/>
            <family val="1"/>
            <charset val="204"/>
          </rPr>
          <t xml:space="preserve">Размещена закупка на выполнение работ по строительству объекта с НМЦК 940 349,4 тыс.руб. и сроком выполнения работ 20.11.2020. Дата проведения аукциона - 21.01.2019. </t>
        </r>
        <r>
          <rPr>
            <sz val="16"/>
            <rFont val="Times New Roman"/>
            <family val="1"/>
            <charset val="204"/>
          </rPr>
          <t xml:space="preserve">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для обеспечения доли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субсидии из бюджета автономного округа, местного бюджета в связи с уменьшением количества дето-дней питания  в лагерях.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в части средств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261,49 тыс.руб.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128,98 тыс.руб. наличием листов временной нетрудоспособности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9 999,97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по средствам на дополнительное финансовое обеспечение мероприятий по организации питания обучающихся;
3 501,82 тыс.руб.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по средствам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2 244,37 тыс.руб. по итогам электронного аукциона за счет субвенции на организацию и обеспечение отдыха и оздоровления детей, в том числе в этнической среде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415,65 -  уменьшением количества дето-дней питания  в лагерях  в части средств субсидии из бюджета автономного округа, местного бюджета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t>
        </r>
        <r>
          <rPr>
            <u/>
            <sz val="16"/>
            <rFont val="Times New Roman"/>
            <family val="1"/>
            <charset val="204"/>
          </rPr>
          <t xml:space="preserve">ДАиГ: </t>
        </r>
        <r>
          <rPr>
            <sz val="16"/>
            <rFont val="Times New Roman"/>
            <family val="1"/>
            <charset val="204"/>
          </rPr>
          <t xml:space="preserve">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t>
        </r>
        <r>
          <rPr>
            <sz val="16"/>
            <color rgb="FFFF0000"/>
            <rFont val="Times New Roman"/>
            <family val="1"/>
            <charset val="204"/>
          </rPr>
          <t xml:space="preserve">Размещена закупка на выполнение работ по строительству объекта с НМЦК 940 349,4 тыс.руб. и сроком выполнения работ 20.11.2020. Дата проведения аукциона - 21.01.2019. </t>
        </r>
        <r>
          <rPr>
            <sz val="16"/>
            <rFont val="Times New Roman"/>
            <family val="1"/>
            <charset val="204"/>
          </rPr>
          <t xml:space="preserve">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для обеспечения доли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уменьшением количества дето-дней питания  в лагерях по средсвам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7ADFAE6-A9AF-44D7-8539-93CD0F6B7849}" action="delete"/>
  <rdn rId="0" localSheetId="1" customView="1" name="Z_67ADFAE6_A9AF_44D7_8539_93CD0F6B7849_.wvu.PrintArea" hidden="1" oldHidden="1">
    <formula>'на 01.12.2018'!$A$1:$J$214</formula>
    <oldFormula>'на 01.12.2018'!$A$1:$J$214</oldFormula>
  </rdn>
  <rdn rId="0" localSheetId="1" customView="1" name="Z_67ADFAE6_A9AF_44D7_8539_93CD0F6B7849_.wvu.PrintTitles" hidden="1" oldHidden="1">
    <formula>'на 01.12.2018'!$5:$8</formula>
    <oldFormula>'на 01.12.2018'!$5:$8</oldFormula>
  </rdn>
  <rdn rId="0" localSheetId="1" customView="1" name="Z_67ADFAE6_A9AF_44D7_8539_93CD0F6B7849_.wvu.Rows" hidden="1" oldHidden="1">
    <formula>'на 01.12.2018'!$18:$20,'на 01.12.2018'!$27:$28,'на 01.12.2018'!$152:$157</formula>
    <oldFormula>'на 01.12.2018'!$152:$157</oldFormula>
  </rdn>
  <rdn rId="0" localSheetId="1" customView="1" name="Z_67ADFAE6_A9AF_44D7_8539_93CD0F6B7849_.wvu.FilterData" hidden="1" oldHidden="1">
    <formula>'на 01.12.2018'!$A$7:$J$416</formula>
    <oldFormula>'на 01.12.2018'!$A$7:$J$416</oldFormula>
  </rdn>
  <rcv guid="{67ADFAE6-A9AF-44D7-8539-93CD0F6B7849}" action="add"/>
</revisions>
</file>

<file path=xl/revisions/revisionLog2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2" sId="1">
    <o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(фактические расходы сложились меньше запланированных в связи с переносом командировочных расходов и курсов повышения квалификации на следующий отчетный период, отсутствием потребности в запланированном отпуске, наличием листков нетрудоспособности);
- по факту предоставленных услуг связи, транспортных услуг, коммунальных, услуг по содержанию имущества.
- по расходам на выплату вознаграждения приемным родителям, по причине снятия детей с учета в г. Сургуте.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По итогам 2018 года не использованы средства субвенции в размере 27 673,81 тыс. рублей, в том числе:
3 500,61 тыс. рублей - в свзи с тем, что 2 муниципальных контракта не были заключены по причине включения поставщика в реестр недобросовестных поставщиков;
24 173,2 тыс. рублей - в связи с поздним доведением средств субвенции ДФ ХМАО-Югры  (06.11.2018 г.  - 14 001,6 тыс.руб. и 18.12.2018 - 10 171,6 тыс.руб.), что не позволило провести муниципальные закупки в 2018 году.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Достигнутые результаты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t>
        </r>
        <r>
          <rPr>
            <sz val="16"/>
            <color rgb="FFFF0000"/>
            <rFont val="Times New Roman"/>
            <family val="2"/>
            <charset val="204"/>
          </rPr>
          <t xml:space="preserve">
</t>
        </r>
        <r>
          <rPr>
            <sz val="16"/>
            <rFont val="Times New Roman"/>
            <family val="1"/>
            <charset val="204"/>
          </rPr>
          <t>359,84 тыс. руб. экономия сложившаяся по результатам заключенного контракта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t>
        </r>
      </is>
    </oc>
    <nc r="J29" t="inlineStr">
      <is>
        <r>
          <rPr>
            <u/>
            <sz val="16"/>
            <rFont val="Times New Roman"/>
            <family val="1"/>
            <charset val="204"/>
          </rPr>
          <t>АГ:</t>
        </r>
        <r>
          <rPr>
            <sz val="16"/>
            <rFont val="Times New Roman"/>
            <family val="1"/>
            <charset val="204"/>
          </rPr>
          <t xml:space="preserve"> В рамках переданных государственных полномочий осуществлялись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реализации программы осуществлялись мероприятия по предоставлению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за период с января по декабрь 2018 года.
В процессе исполнения расходов сложилась экономия 2 023,37 тыс.руб.:
- по фонду оплаты труда и начислениям на выплаты по оплате труда (фактические расходы сложились меньше запланированных в связи с переносом командировочных расходов и курсов повышения квалификации на следующий отчетный период, отсутствием потребности в запланированном отпуске, наличием листков нетрудоспособности);
- по факту предоставленных услуг связи, транспортных услуг, коммунальных, услуг по содержанию имущества.
- по расходам на выплату вознаграждения приемным родителям, по причине снятия детей с учета в г. Сургуте.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Выполнен ремонт 4 жилых помещений детям-сиротам. Оказаны услуги по проверке смет.</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По итогам 2018 года не использованы средства субвенции в размере 27 673,81 тыс. рублей, в том числе:
3 500,61 тыс. рублей - в свзи с тем, что 2 муниципальных контракта не были заключены по причине включения поставщика в реестр недобросовестных поставщиков;
24 173,2 тыс. рублей - в связи с поздним доведением средств субвенции ДФ ХМАО-Югры  (06.11.2018 г.  - 14 001,6 тыс.руб. и 18.12.2018 - 10 171,6 тыс.руб.), что не позволило провести муниципальные закупки в 2018 году.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Достигнутые результаты за 2018 год: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- 38,1 %.</t>
        </r>
        <r>
          <rPr>
            <sz val="16"/>
            <color rgb="FFFF0000"/>
            <rFont val="Times New Roman"/>
            <family val="2"/>
            <charset val="204"/>
          </rPr>
          <t xml:space="preserve">
</t>
        </r>
        <r>
          <rPr>
            <sz val="16"/>
            <rFont val="Times New Roman"/>
            <family val="1"/>
            <charset val="204"/>
          </rPr>
          <t>359,84 тыс. руб. экономия сложившаяся по результатам заключенного контракта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t>
        </r>
      </is>
    </nc>
  </rcc>
</revisions>
</file>

<file path=xl/revisions/revisionLog2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7" start="0" length="0">
    <dxf>
      <font>
        <sz val="16"/>
        <color rgb="FFFF0000"/>
      </font>
    </dxf>
  </rfmt>
  <rcc rId="633" sId="1">
    <oc r="J37" t="inlineStr">
      <is>
        <r>
          <rPr>
            <u/>
            <sz val="16"/>
            <rFont val="Times New Roman"/>
            <family val="1"/>
            <charset val="204"/>
          </rPr>
          <t>АГ:</t>
        </r>
        <r>
          <rPr>
            <sz val="16"/>
            <rFont val="Times New Roman"/>
            <family val="1"/>
            <charset val="204"/>
          </rPr>
          <t xml:space="preserve"> Остаток средств в размере 0,01 тыс.руб. в рамках реализации мероприятия «Материально-техническое обеспечение деятельности по осуществлению отдельных государственных полномочий в области архивного дела»  сложился в связи с оплатой по факту поставки товаров и услуг.</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В рамках реализации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осуществлялись мероприятия по формированию информационных ресурсов общедоступных библиотек Югры и модернизации программно-аппаратных комплексов общедоступных библиотек,  по  реставрации  музейных предметов, сопровождению автоматизированной музейной информационной системы КАМИС, материально-техническому обеспечению, по организации и обеспечению научной реставрации коллекций археологических предметов. </t>
        </r>
        <r>
          <rPr>
            <sz val="16"/>
            <color rgb="FFFF0000"/>
            <rFont val="Times New Roman"/>
            <family val="2"/>
            <charset val="204"/>
          </rPr>
          <t xml:space="preserve"> 
</t>
        </r>
        <r>
          <rPr>
            <sz val="16"/>
            <rFont val="Times New Roman"/>
            <family val="1"/>
            <charset val="204"/>
          </rPr>
          <t xml:space="preserve">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Осуществлялись мероприятия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01.01.2019 года по работникам муниципальных учреждений культуры составило 70 310,50 рублей (при плановом годовом значении 69 720,00 рублей).                                            
</t>
        </r>
        <r>
          <rPr>
            <u/>
            <sz val="20"/>
            <rFont val="Times New Roman"/>
            <family val="1"/>
            <charset val="204"/>
          </rPr>
          <t/>
        </r>
      </is>
    </oc>
    <nc r="J37" t="inlineStr">
      <is>
        <r>
          <t xml:space="preserve">
</t>
        </r>
        <r>
          <rPr>
            <u/>
            <sz val="16"/>
            <rFont val="Times New Roman"/>
            <family val="1"/>
            <charset val="204"/>
          </rPr>
          <t>АГ(ДК):</t>
        </r>
        <r>
          <rPr>
            <sz val="16"/>
            <rFont val="Times New Roman"/>
            <family val="1"/>
            <charset val="204"/>
          </rPr>
          <t xml:space="preserve">  В рамках реализации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осуществлялись мероприятия по формированию информационных ресурсов общедоступных библиотек Югры и модернизации программно-аппаратных комплексов общедоступных библиотек,  по  реставрации  музейных предметов, сопровождению автоматизированной музейной информационной системы КАМИС, материально-техническому обеспечению, по организации и обеспечению научной реставрации коллекций археологических предметов. </t>
        </r>
        <r>
          <rPr>
            <sz val="16"/>
            <color rgb="FFFF0000"/>
            <rFont val="Times New Roman"/>
            <family val="2"/>
            <charset val="204"/>
          </rPr>
          <t xml:space="preserve"> 
</t>
        </r>
        <r>
          <rPr>
            <sz val="16"/>
            <rFont val="Times New Roman"/>
            <family val="1"/>
            <charset val="204"/>
          </rPr>
          <t xml:space="preserve">За счет средств субсидии на поддержку творческой деятельности и техническое оснащение детских и кукольных театров осуществлялись мероприятия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01.01.2019 года по работникам муниципальных учреждений культуры составило 70 310,50 рублей (при плановом годовом значении 69 720,00 рублей).                                            
  АГ: Остаток средств в размере 0,01 тыс.руб. в рамках реализации мероприятия «Материально-техническое обеспечение деятельности по осуществлению отдельных государственных полномочий в области архивного дела»  сложился в связи с оплатой по факту поставки товаров и услуг. 
</t>
        </r>
        <r>
          <rPr>
            <u/>
            <sz val="20"/>
            <rFont val="Times New Roman"/>
            <family val="1"/>
            <charset val="204"/>
          </rPr>
          <t/>
        </r>
      </is>
    </nc>
  </rcc>
</revisions>
</file>

<file path=xl/revisions/revisionLog2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4" sId="1">
    <oc r="J55" t="inlineStr">
      <is>
        <r>
          <t xml:space="preserve">КУИ: В рамках реализации программы предоставлены:
- субсидия на повышение эффективности использования и развитие ресурсного потенциала рыбохозяйственного комплекса в размере 6 862,5 тыс. руб.
- субсидия на поддержку животноводства, переработку и реализацию продукции животноводства на содержание маточного поголовья в размере 27 тыс.руб.
- субсидии на поддержку малых форм хозяйствования в размере 499,3 тыс.руб.
Экономия в сумме 0,1 тыс.руб. сложилась в связи с заявительным характером субсидирования.
</t>
        </r>
        <r>
          <rPr>
            <u/>
            <sz val="16"/>
            <rFont val="Times New Roman"/>
            <family val="1"/>
            <charset val="204"/>
          </rPr>
          <t>ДГХ:</t>
        </r>
        <r>
          <rPr>
            <sz val="16"/>
            <rFont val="Times New Roman"/>
            <family val="1"/>
            <charset val="204"/>
          </rPr>
          <t xml:space="preserve"> Отловлено и утилизировано 275 голов безнадзорных животных на сумму 998,33 тыс.руб. Экономия в сумме 5,6 тыс. руб. обусловлена уменьшением расходов на содержание, эвтаназию и утилизацию мертвых животных в связи с передачей животных в частные руки и питомники.
</t>
        </r>
        <r>
          <rPr>
            <u/>
            <sz val="16"/>
            <rFont val="Times New Roman"/>
            <family val="1"/>
            <charset val="204"/>
          </rPr>
          <t>АГ</t>
        </r>
        <r>
          <rPr>
            <sz val="16"/>
            <rFont val="Times New Roman"/>
            <family val="1"/>
            <charset val="204"/>
          </rPr>
          <t>: Прозведены расходы на оплату труда и начисления на выплаты по оплате труда в размере 68,6 тыс.руб.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Экономия в сумме 8,28 тыс.руб. обусловлена отсутствием необходимости в запланированных расходах в связи доведением средств окружного бюджета для индексации ФОТ на 4 % сверх потребности.</t>
        </r>
      </is>
    </oc>
    <nc r="J55" t="inlineStr">
      <is>
        <r>
          <t xml:space="preserve">КУИ: В рамках реализации программы предоставлены:
- субсидия на повышение эффективности использования и развитие ресурсного потенциала рыбохозяйственного комплекса в размере 6 862,5 тыс. руб.
- субсидия на поддержку животноводства, переработку и реализацию продукции животноводства на содержание маточного поголовья в размере 27 тыс.руб.
- субсидии на поддержку малых форм хозяйствования в размере 499,3 тыс.руб.
Экономия в сумме 0,1 тыс.руб. сложилась в связи с заявительным характером субсидирования.
</t>
        </r>
        <r>
          <rPr>
            <u/>
            <sz val="16"/>
            <rFont val="Times New Roman"/>
            <family val="1"/>
            <charset val="204"/>
          </rPr>
          <t>ДГХ:</t>
        </r>
        <r>
          <rPr>
            <sz val="16"/>
            <rFont val="Times New Roman"/>
            <family val="1"/>
            <charset val="204"/>
          </rPr>
          <t xml:space="preserve"> Отловлено и утилизировано 275 голов безнадзорных животных на сумму 998,33 тыс.руб. Экономия в сумме 5,6 тыс. руб. обусловлена уменьшением расходов на содержание, эвтаназию и утилизацию мертвых животных в связи с передачей животных в частные руки и питомники.
</t>
        </r>
        <r>
          <rPr>
            <u/>
            <sz val="16"/>
            <rFont val="Times New Roman"/>
            <family val="1"/>
            <charset val="204"/>
          </rPr>
          <t>АГ</t>
        </r>
        <r>
          <rPr>
            <sz val="16"/>
            <rFont val="Times New Roman"/>
            <family val="1"/>
            <charset val="204"/>
          </rPr>
          <t xml:space="preserve">: Прозведены расходы на оплату труда и начисления на выплаты по оплате труда в размере 68,6 тыс.руб.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1"/>
            <charset val="204"/>
          </rPr>
          <t>Экономия в сумме 8,28 тыс.руб. обусловлена отсутствием необходимости в запланированных расходах в связи доведением средств окружного бюджета для индексации ФОТ на 4 % сверх потребности.</t>
        </r>
      </is>
    </nc>
  </rcc>
</revisions>
</file>

<file path=xl/revisions/revisionLog2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5" sId="1">
    <oc r="J158"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t>
        </r>
        <r>
          <rPr>
            <sz val="16"/>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(СГМУП "Горводоканал" заключен контракт с ООО "Градос").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 рамках подпрограммы  "Обеспечение равных прав потребителей на получение энергетических ресурсов" предоставлена субсидия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соответствии с заключенным соглашением с АО "Сжиженный газ Север" от 26.04.2018 № 19 за период с 01.01.2018 по 31.11.2018 года, 90% декабрь 2018 года.</t>
        </r>
        <r>
          <rPr>
            <sz val="16"/>
            <rFont val="Times New Roman"/>
            <family val="2"/>
            <charset val="204"/>
          </rPr>
          <t xml:space="preserve">
</t>
        </r>
        <r>
          <rPr>
            <sz val="16"/>
            <rFont val="Times New Roman"/>
            <family val="1"/>
            <charset val="204"/>
          </rPr>
          <t>-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t>
        </r>
        <r>
          <rPr>
            <sz val="16"/>
            <rFont val="Times New Roman"/>
            <family val="2"/>
            <charset val="204"/>
          </rPr>
          <t xml:space="preserve">
</t>
        </r>
        <r>
          <rPr>
            <sz val="16"/>
            <rFont val="Times New Roman"/>
            <family val="1"/>
            <charset val="204"/>
          </rPr>
          <t>1) установлено 106 шт. приборов учета ГХВС в муниципальных квартирах, 2 шт. ИПУ ГХВС в муниципальной комнате по заявлению нанимателя (ДГХ); 
2) выполнены работы по ремонту автоматизированных узлов регулирования тепловой энергии в 16-ти учреждениях (ДГХ);
3)  установлены индивидуальные приборы учета ХГВС, 16 шт. в нежилых помещениях муниципальной собственности (КУИ); 
4) выполнены работы по замене оконных блоков (ул. Энгельса, 8) (МК 206/18 от 26.09.2018 (МКУ "ХЭУ")
5) Предприятиями города за счет собственных средств выполнены ПИР пореконструкции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2 объектах, работы по реконструкции водовопроводных сетей по объектам "Водовод до ЦТП-61 мкр.25",  "Магистральные сети водоснабжения ул. Крылова, ул. Привокзальная", "Водовод по пр.Пролетарский (от ул. Геологической до ул.Югорской)".</t>
        </r>
        <r>
          <rPr>
            <sz val="16"/>
            <rFont val="Times New Roman"/>
            <family val="2"/>
            <charset val="204"/>
          </rPr>
          <t xml:space="preserve">
</t>
        </r>
        <r>
          <rPr>
            <sz val="16"/>
            <rFont val="Times New Roman"/>
            <family val="1"/>
            <charset val="204"/>
          </rPr>
          <t>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t>
        </r>
        <r>
          <rPr>
            <sz val="16"/>
            <rFont val="Times New Roman"/>
            <family val="2"/>
            <charset val="204"/>
          </rPr>
          <t xml:space="preserve">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
Н</t>
        </r>
        <r>
          <rPr>
            <sz val="16"/>
            <rFont val="Times New Roman"/>
            <family val="2"/>
            <charset val="204"/>
          </rPr>
          <t xml:space="preserve">еисполнение за счет средств бюджета в размере </t>
        </r>
        <r>
          <rPr>
            <b/>
            <sz val="16"/>
            <rFont val="Times New Roman"/>
            <family val="2"/>
            <charset val="204"/>
          </rPr>
          <t>1 277,45</t>
        </r>
        <r>
          <rPr>
            <sz val="16"/>
            <rFont val="Times New Roman"/>
            <family val="2"/>
            <charset val="204"/>
          </rPr>
          <t xml:space="preserve"> тыс.рублей обусловлено экономией, сложившейся:
</t>
        </r>
        <r>
          <rPr>
            <sz val="16"/>
            <rFont val="Times New Roman"/>
            <family val="1"/>
            <charset val="204"/>
          </rPr>
          <t>- 83,29 тыс.руб. - по факту выполненных работ в части устройства твердого покрытия, ливневой канализации, видеонаблюдения объекта "Сквер в мк-не 31"(УППЭК);
- 965,96 тыс.руб. - по факту выполненных работ по благоустройству дворовых территорий МКД (ДГХ);
- 25,2 тыс. руб. - по итогам проведения аукциона на выполнение работ по капитальному ремонту объектов коммунального комплекса (ДГХ);
- 139,72 тыс. руб. - по факту выполненных работ по капитальному ремонту объектов коммунального комплекса (ДГХ);</t>
        </r>
        <r>
          <rPr>
            <sz val="16"/>
            <rFont val="Times New Roman"/>
            <family val="2"/>
            <charset val="204"/>
          </rPr>
          <t xml:space="preserve">
- 22,01 тыс.руб. - по факту выполненных работ по замене оконных блоков (ул. Энгельса, 8) (МКУ "ХЭУ");
- 41,27  тыс.руб. - по факту выполненных работ при установке ИПУ ХГВС в нежилых помещениях муниципальной собственности (КУИ).
                                                                                                            </t>
        </r>
      </is>
    </oc>
    <nc r="J158"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t>
        </r>
        <r>
          <rPr>
            <sz val="16"/>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(СГМУП "Горводоканал" заключен контракт с ООО "Градос").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 рамках подпрограммы  "Обеспечение равных прав потребителей на получение энергетических ресурсов" предоставлена субсидия на возмещение недополученных доходов организациям, осуществляющим реализацию населению сжиженного газа по социально ориентированным розничным ценам;</t>
        </r>
        <r>
          <rPr>
            <sz val="16"/>
            <rFont val="Times New Roman"/>
            <family val="2"/>
            <charset val="204"/>
          </rPr>
          <t xml:space="preserve">
</t>
        </r>
        <r>
          <rPr>
            <sz val="16"/>
            <rFont val="Times New Roman"/>
            <family val="1"/>
            <charset val="204"/>
          </rPr>
          <t>-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t>
        </r>
        <r>
          <rPr>
            <sz val="16"/>
            <rFont val="Times New Roman"/>
            <family val="2"/>
            <charset val="204"/>
          </rPr>
          <t xml:space="preserve">
</t>
        </r>
        <r>
          <rPr>
            <sz val="16"/>
            <rFont val="Times New Roman"/>
            <family val="1"/>
            <charset val="204"/>
          </rPr>
          <t>1) установлено 106 шт. приборов учета ГХВС в муниципальных квартирах, 2 шт. ИПУ ГХВС в муниципальной комнате по заявлению нанимателя (ДГХ); 
2) выполнены работы по ремонту автоматизированных узлов регулирования тепловой энергии в 16-ти учреждениях (ДГХ);
3)  установлены индивидуальные приборы учета ХГВС, 16 шт. в нежилых помещениях муниципальной собственности (КУИ); 
4) выполнены работы по замене оконных блоков в здании по ул. Энгельса, 8  (МКУ "ХЭУ")
5) Предприятиями города за счет собственных средств выполнены ПИР пореконструкции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2 объектах, работы по реконструкции водовопроводных сетей по объектам "Водовод до ЦТП-61 мкр.25",  "Магистральные сети водоснабжения ул. Крылова, ул. Привокзальная", "Водовод по пр.Пролетарский (от ул. Геологической до ул.Югорской)".</t>
        </r>
        <r>
          <rPr>
            <sz val="16"/>
            <rFont val="Times New Roman"/>
            <family val="2"/>
            <charset val="204"/>
          </rPr>
          <t xml:space="preserve">
</t>
        </r>
        <r>
          <rPr>
            <sz val="16"/>
            <rFont val="Times New Roman"/>
            <family val="1"/>
            <charset val="204"/>
          </rPr>
          <t>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t>
        </r>
        <r>
          <rPr>
            <sz val="16"/>
            <rFont val="Times New Roman"/>
            <family val="2"/>
            <charset val="204"/>
          </rPr>
          <t xml:space="preserve">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
Н</t>
        </r>
        <r>
          <rPr>
            <sz val="16"/>
            <rFont val="Times New Roman"/>
            <family val="2"/>
            <charset val="204"/>
          </rPr>
          <t xml:space="preserve">еисполнение за счет средств бюджета в размере </t>
        </r>
        <r>
          <rPr>
            <b/>
            <sz val="16"/>
            <rFont val="Times New Roman"/>
            <family val="2"/>
            <charset val="204"/>
          </rPr>
          <t>1 277,45</t>
        </r>
        <r>
          <rPr>
            <sz val="16"/>
            <rFont val="Times New Roman"/>
            <family val="2"/>
            <charset val="204"/>
          </rPr>
          <t xml:space="preserve"> тыс.рублей обусловлено экономией, сложившейся:
</t>
        </r>
        <r>
          <rPr>
            <sz val="16"/>
            <rFont val="Times New Roman"/>
            <family val="1"/>
            <charset val="204"/>
          </rPr>
          <t>- 83,29 тыс.руб. - по факту выполненных работ в части устройства твердого покрытия, ливневой канализации, видеонаблюдения объекта "Сквер в мк-не 31"(УППЭК);
- 965,96 тыс.руб. - по факту выполненных работ по благоустройству дворовых территорий МКД (ДГХ);
- 25,2 тыс. руб. - по итогам проведения аукциона на выполнение работ по капитальному ремонту объектов коммунального комплекса (ДГХ);
- 139,72 тыс. руб. - по факту выполненных работ по капитальному ремонту объектов коммунального комплекса (ДГХ);</t>
        </r>
        <r>
          <rPr>
            <sz val="16"/>
            <rFont val="Times New Roman"/>
            <family val="2"/>
            <charset val="204"/>
          </rPr>
          <t xml:space="preserve">
- 22,01 тыс.руб. - по факту выполненных работ по замене оконных блоков (ул. Энгельса, 8) (МКУ "ХЭУ");
- 41,27  тыс.руб. - по факту выполненных работ при установке ИПУ ХГВС в нежилых помещениях муниципальной собственности (КУИ).
                                                                                                            </t>
        </r>
      </is>
    </nc>
  </rcc>
</revisions>
</file>

<file path=xl/revisions/revisionLog2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6" sId="1">
    <oc r="J208" t="inlineStr">
      <is>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осуществлялась деятельность  по государственной регистрации актов гражданского состояния. Произведена выплата заработной платы за январь - ноябрь и </t>
        </r>
        <r>
          <rPr>
            <sz val="16"/>
            <color rgb="FFFF0000"/>
            <rFont val="Times New Roman"/>
            <family val="1"/>
            <charset val="204"/>
          </rPr>
          <t>первую половину декабря месяца 2018 года</t>
        </r>
        <r>
          <rPr>
            <sz val="16"/>
            <rFont val="Times New Roman"/>
            <family val="2"/>
            <charset val="204"/>
          </rPr>
          <t xml:space="preserve">, оплата услуг по содержанию имущества и поставке материальных запасов. Остаток средств сложился в связи с оплатой по факту поставки товаров и оказанных услуг.              
</t>
        </r>
      </is>
    </oc>
    <nc r="J208" t="inlineStr">
      <is>
        <r>
          <rPr>
            <u/>
            <sz val="16"/>
            <rFont val="Times New Roman"/>
            <family val="2"/>
            <charset val="204"/>
          </rPr>
          <t>АГ:</t>
        </r>
        <r>
          <rPr>
            <sz val="16"/>
            <rFont val="Times New Roman"/>
            <family val="2"/>
            <charset val="204"/>
          </rPr>
          <t xml:space="preserve"> В рамках переданных государственных полномочий осуществлялась деятельность  по государственной регистрации актов гражданского состояния. Произведена выплата заработной платы</t>
        </r>
        <r>
          <rPr>
            <sz val="16"/>
            <rFont val="Times New Roman"/>
            <family val="2"/>
            <charset val="204"/>
          </rPr>
          <t xml:space="preserve">, оплата услуг по содержанию имущества и поставке материальных запасов. Остаток средств сложился в связи с оплатой по факту поставки товаров и оказанных услуг.              
</t>
        </r>
      </is>
    </nc>
  </rcc>
</revisions>
</file>

<file path=xl/revisions/revisionLog2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7" sId="1">
    <oc r="J192" t="inlineStr">
      <is>
        <r>
          <rPr>
            <u/>
            <sz val="16"/>
            <rFont val="Times New Roman"/>
            <family val="1"/>
            <charset val="204"/>
          </rPr>
          <t>ДГХ</t>
        </r>
        <r>
          <rPr>
            <sz val="16"/>
            <rFont val="Times New Roman"/>
            <family val="1"/>
            <charset val="204"/>
          </rPr>
          <t xml:space="preserve">: В рамках реализации программы был проведен текущий ремонт автомобильных дорог. Отремонтировано 197 376,4 м2. 
Неисполнение в размере 3 821,72 тыс.рублей (3 630,63 тыс.рублей - окружной бюджет, 191,09 тыс.рублей - местный бюджет) обусловлено сложившейся экономией:
- 19,43 тыс.рублей - по итогам проведения конкурсных процедур;
- 3 802,29 тыс. рублей -  по факту выполненных работ в результате уточнения объемов и стоимости работ.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2018 год приняты и оплачены работы на сумму 242 396,8 тыс.руб. Общая готовность  по объекту  - 81,1%, по дороге - 69,0 %. 
Неисполнение средств в размере 66 976,6 тыс.руб. 2018 года обусловлено неблагоприятными погодными условиями, в результате которых часть запланированных видов работ осталось невыполненной. Производство работ перенесено на 2019 год без срыва срока окончания работ, предусмотренного контрактом.  </t>
        </r>
        <r>
          <rPr>
            <sz val="16"/>
            <color rgb="FFFF0000"/>
            <rFont val="Times New Roman"/>
            <family val="2"/>
            <charset val="204"/>
          </rPr>
          <t xml:space="preserve"> 
</t>
        </r>
      </is>
    </oc>
    <nc r="J192" t="inlineStr">
      <is>
        <r>
          <rPr>
            <u/>
            <sz val="16"/>
            <rFont val="Times New Roman"/>
            <family val="1"/>
            <charset val="204"/>
          </rPr>
          <t>ДГХ</t>
        </r>
        <r>
          <rPr>
            <sz val="16"/>
            <rFont val="Times New Roman"/>
            <family val="1"/>
            <charset val="204"/>
          </rPr>
          <t xml:space="preserve">: В рамках реализации программы был проведен текущий ремонт автомобильных дорог. Отремонтировано 197 376,4 м2. 
Неисполнение в размере 3 821,72 тыс.рублей (3 630,63 тыс.рублей - окружной бюджет, 191,09 тыс.рублей - местный бюджет) обусловлено сложившейся экономией:
- 19,43 тыс.рублей - по итогам проведения конкурсных процедур;
- 3 802,29 тыс. рублей -  по факту выполненных работ в результате уточнения объемов и стоимости работ.
</t>
        </r>
        <r>
          <rPr>
            <u/>
            <sz val="16"/>
            <rFont val="Times New Roman"/>
            <family val="1"/>
            <charset val="204"/>
          </rPr>
          <t>ДАиГ:</t>
        </r>
        <r>
          <rPr>
            <sz val="16"/>
            <rFont val="Times New Roman"/>
            <family val="1"/>
            <charset val="204"/>
          </rPr>
          <t xml:space="preserve">  В рамках реализации данной программы осуществлялось строительство объекта "Улица Киртбая от  ул. 1 "З" до ул. 3 "З"  в соответствии с   муниципальным контраком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2018 год приняты и оплачены работы на сумму 242 396,8 тыс.руб. Общая готовность  по объекту  - 81,1%, по дороге - 69,0 %. 
Неисполнение средств в размере 66 976,6 тыс.руб. 2018 года обусловлено неблагоприятными погодными условиями, в результате которых часть запланированных видов работ осталось невыполненной. Производство работ перенесено на 2019 год без срыва срока окончания работ, предусмотренного контрактом.  </t>
        </r>
        <r>
          <rPr>
            <sz val="16"/>
            <color rgb="FFFF0000"/>
            <rFont val="Times New Roman"/>
            <family val="2"/>
            <charset val="204"/>
          </rPr>
          <t xml:space="preserve"> 
</t>
        </r>
      </is>
    </nc>
  </rcc>
</revisions>
</file>

<file path=xl/revisions/revisionLog2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8" sId="1">
    <oc r="J179" t="inlineStr">
      <is>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осуществлялась деятельность  в сфере обращения с твердыми коммунальными отходами. Произведены расходы по выплате заработной платы, а также по поставке бумаги и конвертов. Бюджетные ассигнования реализованы в полном объеме. 
</t>
        </r>
      </is>
    </oc>
    <nc r="J179" t="inlineStr">
      <is>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осуществлялась деятельность  в сфере обращения с твердыми коммунальными отходами. Произведены расходы по выплате заработной платы, а также по поставке бумаги и конвертов. 
</t>
        </r>
      </is>
    </nc>
  </rcc>
</revisions>
</file>

<file path=xl/revisions/revisionLog2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9" sId="1">
    <o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размере 14,37 тыс.руб., так как фактические расходы на услуги связи, транспортные услуги, услуги охраны объектов сложились ниже запланированных;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по услугам почтовой связи, поставке бумаги и услугам СМИ по печати. В процессе исполнения расходов сложилась экономия в размере 398,98 тыс. руб., так как фактические расходы по печати списков присяжных заседателей осуществлены  на основании актов выполненных работ и сложились ниже запланированных.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t>
        </r>
        <r>
          <rPr>
            <sz val="16"/>
            <color rgb="FFFF0000"/>
            <rFont val="Times New Roman"/>
            <family val="1"/>
            <charset val="204"/>
          </rPr>
          <t xml:space="preserve"> </t>
        </r>
        <r>
          <rPr>
            <sz val="16"/>
            <rFont val="Times New Roman"/>
            <family val="1"/>
            <charset val="204"/>
          </rPr>
          <t xml:space="preserve"> В процессе исполнения расходов сложилась экономия в  размере 527,45 тыс. руб. по результатам проведенных аукционов , в том числе : 335,60 тыс. руб. за счет бюджета ХМАО-Югры, 191,85 тыс. руб. за счет средств местного бюджета. </t>
        </r>
        <r>
          <rPr>
            <sz val="16"/>
            <color rgb="FFFF0000"/>
            <rFont val="Times New Roman"/>
            <family val="2"/>
            <charset val="204"/>
          </rPr>
          <t xml:space="preserve">
</t>
        </r>
        <r>
          <rPr>
            <u/>
            <sz val="16"/>
            <color theme="1"/>
            <rFont val="Times New Roman"/>
            <family val="1"/>
            <charset val="204"/>
          </rPr>
          <t>АГ(ДК):</t>
        </r>
        <r>
          <rPr>
            <sz val="16"/>
            <color theme="1"/>
            <rFont val="Times New Roman"/>
            <family val="1"/>
            <charset val="204"/>
          </rPr>
          <t xml:space="preserve">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oc>
    <n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размере 14,37 тыс.руб., так как фактические расходы на услуги связи, транспортные услуги, услуги охраны объектов сложились ниже запланированных;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по услугам почтовой связи, поставке бумаги и услугам СМИ по печати. В процессе исполнения расходов сложилась экономия в размере 398,98 тыс. руб., так как фактические расходы по печати списков присяжных заседателей осуществлены  на основании актов выполненных работ и сложились ниже запланированных.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заключены соглашения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Осуществлялись мероприятия по техническому обслуживанию и модернизации АПК "Безопасный город", приобретению расходных материалов и запасных частей для копировально-множительной техники и конвертального оборудования АПК "Безопасный город",  по личному страхованию жизни и здоровья народных дружинников, рассылке постановлений, приобретению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t>
        </r>
        <r>
          <rPr>
            <sz val="16"/>
            <color rgb="FFFF0000"/>
            <rFont val="Times New Roman"/>
            <family val="1"/>
            <charset val="204"/>
          </rPr>
          <t xml:space="preserve"> </t>
        </r>
        <r>
          <rPr>
            <sz val="16"/>
            <rFont val="Times New Roman"/>
            <family val="1"/>
            <charset val="204"/>
          </rPr>
          <t xml:space="preserve"> В процессе исполнения расходов сложилась экономия в  размере 527,45 тыс. руб. по результатам проведенных аукционов , в том числе : 335,60 тыс. руб. за счет бюджета ХМАО-Югры, 191,85 тыс. руб. за счет средств местного бюджета. </t>
        </r>
        <r>
          <rPr>
            <sz val="16"/>
            <color rgb="FFFF0000"/>
            <rFont val="Times New Roman"/>
            <family val="2"/>
            <charset val="204"/>
          </rPr>
          <t xml:space="preserve">
</t>
        </r>
        <r>
          <rPr>
            <u/>
            <sz val="16"/>
            <color theme="1"/>
            <rFont val="Times New Roman"/>
            <family val="1"/>
            <charset val="204"/>
          </rPr>
          <t>АГ(ДК):</t>
        </r>
        <r>
          <rPr>
            <sz val="16"/>
            <color theme="1"/>
            <rFont val="Times New Roman"/>
            <family val="1"/>
            <charset val="204"/>
          </rPr>
          <t xml:space="preserve">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nc>
  </rcc>
</revisions>
</file>

<file path=xl/revisions/revisionLog2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0" sId="1">
    <o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размере 14,37 тыс.руб., так как фактические расходы на услуги связи, транспортные услуги, услуги охраны объектов сложились ниже запланированных;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по услугам почтовой связи, поставке бумаги и услугам СМИ по печати. В процессе исполнения расходов сложилась экономия в размере 398,98 тыс. руб., так как фактические расходы по печати списков присяжных заседателей осуществлены  на основании актов выполненных работ и сложились ниже запланированных.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заключены соглашения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Осуществлялись мероприятия по техническому обслуживанию и модернизации АПК "Безопасный город", приобретению расходных материалов и запасных частей для копировально-множительной техники и конвертального оборудования АПК "Безопасный город",  по личному страхованию жизни и здоровья народных дружинников, рассылке постановлений, приобретению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t>
        </r>
        <r>
          <rPr>
            <sz val="16"/>
            <color rgb="FFFF0000"/>
            <rFont val="Times New Roman"/>
            <family val="1"/>
            <charset val="204"/>
          </rPr>
          <t xml:space="preserve"> </t>
        </r>
        <r>
          <rPr>
            <sz val="16"/>
            <rFont val="Times New Roman"/>
            <family val="1"/>
            <charset val="204"/>
          </rPr>
          <t xml:space="preserve"> В процессе исполнения расходов сложилась экономия в  размере 527,45 тыс. руб. по результатам проведенных аукционов , в том числе : 335,60 тыс. руб. за счет бюджета ХМАО-Югры, 191,85 тыс. руб. за счет средств местного бюджета. </t>
        </r>
        <r>
          <rPr>
            <sz val="16"/>
            <color rgb="FFFF0000"/>
            <rFont val="Times New Roman"/>
            <family val="2"/>
            <charset val="204"/>
          </rPr>
          <t xml:space="preserve">
</t>
        </r>
        <r>
          <rPr>
            <u/>
            <sz val="16"/>
            <color theme="1"/>
            <rFont val="Times New Roman"/>
            <family val="1"/>
            <charset val="204"/>
          </rPr>
          <t>АГ(ДК):</t>
        </r>
        <r>
          <rPr>
            <sz val="16"/>
            <color theme="1"/>
            <rFont val="Times New Roman"/>
            <family val="1"/>
            <charset val="204"/>
          </rPr>
          <t xml:space="preserve">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oc>
    <nc r="J165" t="inlineStr">
      <is>
        <r>
          <rPr>
            <u/>
            <sz val="16"/>
            <rFont val="Times New Roman"/>
            <family val="1"/>
            <charset val="204"/>
          </rPr>
          <t>АГ:</t>
        </r>
        <r>
          <rPr>
            <sz val="16"/>
            <rFont val="Times New Roman"/>
            <family val="1"/>
            <charset val="204"/>
          </rPr>
          <t xml:space="preserve"> 1. 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размере 14,37 тыс.руб., так как фактические расходы на услуги связи, транспортные услуги, услуги охраны объектов сложились ниже запланированных;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по услугам почтовой связи, поставке бумаги и услугам СМИ по печати. В процессе исполнения расходов сложилась экономия в размере 398,98 тыс. руб., так как фактические расходы по печати списков присяжных заседателей осуществлены  на основании актов выполненных работ и сложились ниже запланированных.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заключены соглашения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Осуществлялись мероприятия по техническому обслуживанию и модернизации АПК "Безопасный город", приобретению расходных материалов и запасных частей для копировально-множительной техники и конвертального оборудования АПК "Безопасный город",  по личному страхованию жизни и здоровья народных дружинников, рассылке постановлений, приобретению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Из бюджета автономного округа предоставлен иной межбюджетный трансферт победителям конкурсов муниципальных образований ХМАО - Югры в области создания условий для деятельности народных дружин в целях материального стимулирования вышеуказанных граждан.
   </t>
        </r>
        <r>
          <rPr>
            <sz val="16"/>
            <color rgb="FFFF0000"/>
            <rFont val="Times New Roman"/>
            <family val="1"/>
            <charset val="204"/>
          </rPr>
          <t xml:space="preserve"> </t>
        </r>
        <r>
          <rPr>
            <sz val="16"/>
            <rFont val="Times New Roman"/>
            <family val="1"/>
            <charset val="204"/>
          </rPr>
          <t xml:space="preserve"> В процессе исполнения расходов сложилась экономия в  размере 527,45 тыс. руб. по результатам проведенных аукционов , в том числе : 335,60 тыс. руб. за счет бюджета ХМАО-Югры, 191,85 тыс. руб. за счет средств местного бюджета. </t>
        </r>
        <r>
          <rPr>
            <sz val="16"/>
            <color rgb="FFFF0000"/>
            <rFont val="Times New Roman"/>
            <family val="2"/>
            <charset val="204"/>
          </rPr>
          <t xml:space="preserve">
</t>
        </r>
        <r>
          <rPr>
            <u/>
            <sz val="16"/>
            <color theme="1"/>
            <rFont val="Times New Roman"/>
            <family val="1"/>
            <charset val="204"/>
          </rPr>
          <t>АГ(ДК):</t>
        </r>
        <r>
          <rPr>
            <sz val="16"/>
            <color theme="1"/>
            <rFont val="Times New Roman"/>
            <family val="1"/>
            <charset val="204"/>
          </rPr>
          <t xml:space="preserve"> В рамках государственной программы заключено соглашение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t>
        </r>
      </is>
    </nc>
  </rcc>
</revisions>
</file>

<file path=xl/revisions/revisionLog2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1"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в части средств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261,49 тыс.руб.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128,98 тыс.руб. наличием листов временной нетрудоспособности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9 999,97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по средствам на дополнительное финансовое обеспечение мероприятий по организации питания обучающихся;
3 501,82 тыс.руб.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по средствам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2 244,37 тыс.руб. по итогам электронного аукциона за счет субвенции на организацию и обеспечение отдыха и оздоровления детей, в том числе в этнической среде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415,65 -  уменьшением количества дето-дней питания  в лагерях  в части средств субсидии из бюджета автономного округа, местного бюджета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t>
        </r>
        <r>
          <rPr>
            <u/>
            <sz val="16"/>
            <rFont val="Times New Roman"/>
            <family val="1"/>
            <charset val="204"/>
          </rPr>
          <t xml:space="preserve">ДАиГ: </t>
        </r>
        <r>
          <rPr>
            <sz val="16"/>
            <rFont val="Times New Roman"/>
            <family val="1"/>
            <charset val="204"/>
          </rPr>
          <t xml:space="preserve">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t>
        </r>
        <r>
          <rPr>
            <sz val="16"/>
            <color rgb="FFFF0000"/>
            <rFont val="Times New Roman"/>
            <family val="1"/>
            <charset val="204"/>
          </rPr>
          <t xml:space="preserve">Размещена закупка на выполнение работ по строительству объекта с НМЦК 940 349,4 тыс.руб. и сроком выполнения работ 20.11.2020. Дата проведения аукциона - 21.01.2019. </t>
        </r>
        <r>
          <rPr>
            <sz val="16"/>
            <rFont val="Times New Roman"/>
            <family val="1"/>
            <charset val="204"/>
          </rPr>
          <t xml:space="preserve">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для обеспечения доли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уменьшением количества дето-дней питания  в лагерях по средсвам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в части средств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261,49 тыс.руб.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128,98 тыс.руб. наличием листов временной нетрудоспособности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9 999,97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по средствам на дополнительное финансовое обеспечение мероприятий по организации питания обучающихся;
3 501,82 тыс.руб.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по средствам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2 244,37 тыс.руб. по итогам электронного аукциона за счет субвенции на организацию и обеспечение отдыха и оздоровления детей, в том числе в этнической среде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415,65 -  уменьшением количества дето-дней питания  в лагерях  в части средств субсидии из бюджета автономного округа, местного бюджета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t>
        </r>
        <r>
          <rPr>
            <u/>
            <sz val="16"/>
            <rFont val="Times New Roman"/>
            <family val="1"/>
            <charset val="204"/>
          </rPr>
          <t xml:space="preserve">ДАиГ: </t>
        </r>
        <r>
          <rPr>
            <sz val="16"/>
            <rFont val="Times New Roman"/>
            <family val="1"/>
            <charset val="204"/>
          </rPr>
          <t xml:space="preserve">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t>
        </r>
        <r>
          <rPr>
            <sz val="16"/>
            <color rgb="FFFF0000"/>
            <rFont val="Times New Roman"/>
            <family val="1"/>
            <charset val="204"/>
          </rPr>
          <t xml:space="preserve">Размещена закупка на выполнение работ по строительству объекта с НМЦК 940 349,4 тыс.руб. и сроком выполнения работ 20.11.2020. </t>
        </r>
        <r>
          <rPr>
            <sz val="16"/>
            <rFont val="Times New Roman"/>
            <family val="1"/>
            <charset val="204"/>
          </rPr>
          <t xml:space="preserve">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для обеспечения доли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уменьшением количества дето-дней питания  в лагерях по средсвам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9:J214" start="0" length="2147483647">
    <dxf>
      <font>
        <color rgb="FFFF0000"/>
      </font>
    </dxf>
  </rfmt>
</revisions>
</file>

<file path=xl/revisions/revisionLog2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2" sId="1">
    <o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в части средств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261,49 тыс.руб.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128,98 тыс.руб. наличием листов временной нетрудоспособности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9 999,97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по средствам на дополнительное финансовое обеспечение мероприятий по организации питания обучающихся;
3 501,82 тыс.руб.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по средствам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2 244,37 тыс.руб. по итогам электронного аукциона за счет субвенции на организацию и обеспечение отдыха и оздоровления детей, в том числе в этнической среде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415,65 -  уменьшением количества дето-дней питания  в лагерях  в части средств субсидии из бюджета автономного округа, местного бюджета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t>
        </r>
        <r>
          <rPr>
            <u/>
            <sz val="16"/>
            <rFont val="Times New Roman"/>
            <family val="1"/>
            <charset val="204"/>
          </rPr>
          <t xml:space="preserve">ДАиГ: </t>
        </r>
        <r>
          <rPr>
            <sz val="16"/>
            <rFont val="Times New Roman"/>
            <family val="1"/>
            <charset val="204"/>
          </rPr>
          <t xml:space="preserve">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t>
        </r>
        <r>
          <rPr>
            <sz val="16"/>
            <color rgb="FFFF0000"/>
            <rFont val="Times New Roman"/>
            <family val="1"/>
            <charset val="204"/>
          </rPr>
          <t xml:space="preserve">Размещена закупка на выполнение работ по строительству объекта с НМЦК 940 349,4 тыс.руб. и сроком выполнения работ 20.11.2020. </t>
        </r>
        <r>
          <rPr>
            <sz val="16"/>
            <rFont val="Times New Roman"/>
            <family val="1"/>
            <charset val="204"/>
          </rPr>
          <t xml:space="preserve">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для обеспечения доли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уменьшением количества дето-дней питания  в лагерях по средсвам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rFont val="Times New Roman"/>
            <family val="1"/>
            <charset val="204"/>
          </rPr>
          <t>ДО</t>
        </r>
        <r>
          <rPr>
            <sz val="16"/>
            <rFont val="Times New Roman"/>
            <family val="1"/>
            <charset val="204"/>
          </rPr>
          <t xml:space="preserve">: Достигнутый результат за 2018 год: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- 30 409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- 1 191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Количество приобретенных путевок для детей в возрасте от 6 до 17 лет  в организации, обеспечивающие отдых и оздоровление детей - 3 009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01.01.2019 составило 68 468,0 рублей (при плановом годовом значении 68 463,1  рублей). 
Остаток средств в сумме 29 163,68 тыс.руб. обусловлен:
12 611,40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в части средств на оказание социальной поддержки отдельным категориям обучающихся общеобразовательных организаций в виде предоставления двухразового питания в учебное время по месту нахождения образовательной организации.  
261,49 тыс.руб. фактически сложившимися затратами на выплату заработной платы, проезд, проживание педагогических работников, привлекаемых к проведению государственной итоговой аттестаци за счет 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128,98 тыс.руб. наличием листов временной нетрудоспособности по оплате труда работников, на которых возложены обязанности по администрированию полномочия по выплате компенсации части родительской платы за присмотр и уход за детьми в дошкольных образовательных учреждениях. 
9 999,97 тыс.руб. уменьшением фактического количества дней посещения детьми общеобразовательных учреждений по причине  болезни детей, актированных дней, приостановлением учебного процесса в общеобразовательных организациях с целью предупреждения эпидемического распространения гриппа и ОРВИ по средствам на дополнительное финансовое обеспечение мероприятий по организации питания обучающихся;
3 501,82 тыс.руб. фактическим количеством сертификатов, представленных частными организациями для перечисления субсидии, перерасчета объема субсидии с учетом фактического времени нахождения воспитанников в списочном составе частной организации по средствам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t>
        </r>
        <r>
          <rPr>
            <sz val="16"/>
            <color theme="1"/>
            <rFont val="Times New Roman"/>
            <family val="1"/>
            <charset val="204"/>
          </rPr>
          <t xml:space="preserve">дошкольного образования;
2 244,37 тыс.руб. по итогам электронного аукциона за счет субвенции на организацию и обеспечение отдыха и оздоровления детей, в том числе в этнической среде в связи с уклонением победителя от заключения контракта на оказание услуг по организации отдыха и оздоровления детей в организации отдыха детей и их оздоровления, в период зимних школьных каникул 2018-2019 учебного года; 
415,65 -  уменьшением количества дето-дней питания  в лагерях  в части средств субсидии из бюджета автономного округа, местного бюджета  на организациию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t>
        </r>
        <r>
          <rPr>
            <u/>
            <sz val="16"/>
            <color theme="1"/>
            <rFont val="Times New Roman"/>
            <family val="1"/>
            <charset val="204"/>
          </rPr>
          <t xml:space="preserve">ДАиГ: </t>
        </r>
        <r>
          <rPr>
            <sz val="16"/>
            <color theme="1"/>
            <rFont val="Times New Roman"/>
            <family val="1"/>
            <charset val="204"/>
          </rPr>
          <t xml:space="preserve">В рамках государственной программы реализованы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0,1 тыс.руб. - экономия на ПИР по итогам торгов.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t>
        </r>
        <r>
          <rPr>
            <sz val="16"/>
            <rFont val="Times New Roman"/>
            <family val="1"/>
            <charset val="204"/>
          </rPr>
          <t xml:space="preserve">
 2. Объект "Детский сад в мкр.20А"  - получено разрешение на ввод объекта в эксплуатацию от 21.12.2018, зарегистрировано право собственности объекта 27.12.2018, объект приобретен в муниципальную собственность. Остаток средств окружного и местного бюджетов в размере 1 488,1 тыс.руб. (1 413,7 тыс.руб.- средства округа, 74,4 т.р. - местные средства) в связи со снижением выкупной цены приобретаемого объекта по результатам проведенной оценки стоимости. Средства федерального бюджета в размере 68 683,8 тыс.руб. остались невостребованными в связи с невыполнением условия по включению проектной документации по объекту в реестр типовой документации Министерства строительства и жилищно-коммунального хозяйства РФ, являющегося обязательным при использовании средств федеральной субсидии.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в размере 3 204,5 тыс.руб., предусмотренные для обеспечения доли софинансирования, остались невостребованными.                   
АГ(ДК):  Достигнутый результат "Численность детей, посетивших лагерь дневного пребывания" - 700 чел. Остаток средств в сумме 29,06 тыс.руб. обусловлен уменьшением количества дето-дней питания  в лагерях по средсвам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2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3" sId="1">
    <oc r="J55" t="inlineStr">
      <is>
        <r>
          <t xml:space="preserve">КУИ: В рамках реализации программы предоставлены:
- субсидия на повышение эффективности использования и развитие ресурсного потенциала рыбохозяйственного комплекса в размере 6 862,5 тыс. руб.
- субсидия на поддержку животноводства, переработку и реализацию продукции животноводства на содержание маточного поголовья в размере 27 тыс.руб.
- субсидии на поддержку малых форм хозяйствования в размере 499,3 тыс.руб.
Экономия в сумме 0,1 тыс.руб. сложилась в связи с заявительным характером субсидирования.
</t>
        </r>
        <r>
          <rPr>
            <u/>
            <sz val="16"/>
            <rFont val="Times New Roman"/>
            <family val="1"/>
            <charset val="204"/>
          </rPr>
          <t>ДГХ:</t>
        </r>
        <r>
          <rPr>
            <sz val="16"/>
            <rFont val="Times New Roman"/>
            <family val="1"/>
            <charset val="204"/>
          </rPr>
          <t xml:space="preserve"> Отловлено и утилизировано 275 голов безнадзорных животных на сумму 998,33 тыс.руб. Экономия в сумме 5,6 тыс. руб. обусловлена уменьшением расходов на содержание, эвтаназию и утилизацию мертвых животных в связи с передачей животных в частные руки и питомники.
</t>
        </r>
        <r>
          <rPr>
            <u/>
            <sz val="16"/>
            <rFont val="Times New Roman"/>
            <family val="1"/>
            <charset val="204"/>
          </rPr>
          <t>АГ</t>
        </r>
        <r>
          <rPr>
            <sz val="16"/>
            <rFont val="Times New Roman"/>
            <family val="1"/>
            <charset val="204"/>
          </rPr>
          <t xml:space="preserve">: Прозведены расходы на оплату труда и начисления на выплаты по оплате труда в размере 68,6 тыс.руб.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1"/>
            <charset val="204"/>
          </rPr>
          <t>Экономия в сумме 8,28 тыс.руб. обусловлена отсутствием необходимости в запланированных расходах в связи доведением средств окружного бюджета для индексации ФОТ на 4 % сверх потребности.</t>
        </r>
      </is>
    </oc>
    <nc r="J55" t="inlineStr">
      <is>
        <r>
          <t xml:space="preserve">КУИ: В рамках реализации программы предоставлены:
- субсидия на повышение эффективности использования и развитие ресурсного потенциала рыбохозяйственного комплекса в размере 6 862,5 тыс. руб.
- субсидия на поддержку животноводства, переработку и реализацию продукции животноводства на содержание маточного поголовья в размере 27 тыс.руб.
- субсидии на поддержку малых форм хозяйствования в размере 499,3 тыс.руб.
Экономия в сумме 0,1 тыс.руб. сложилась в связи с заявительным характером субсидирования.
</t>
        </r>
        <r>
          <rPr>
            <u/>
            <sz val="16"/>
            <rFont val="Times New Roman"/>
            <family val="1"/>
            <charset val="204"/>
          </rPr>
          <t>ДГХ:</t>
        </r>
        <r>
          <rPr>
            <sz val="16"/>
            <rFont val="Times New Roman"/>
            <family val="1"/>
            <charset val="204"/>
          </rPr>
          <t xml:space="preserve"> Отловлено и утилизировано 275 голов безнадзорных животных на сумму 998,33 тыс.руб. Экономия в сумме 5,6 тыс. руб. обусловлена уменьшением расходов на содержание, эвтаназию и утилизацию мертвых животных в связи с передачей животных в частные руки и питомники.
</t>
        </r>
        <r>
          <rPr>
            <u/>
            <sz val="16"/>
            <rFont val="Times New Roman"/>
            <family val="1"/>
            <charset val="204"/>
          </rPr>
          <t>АГ</t>
        </r>
        <r>
          <rPr>
            <sz val="16"/>
            <rFont val="Times New Roman"/>
            <family val="1"/>
            <charset val="204"/>
          </rPr>
          <t xml:space="preserve">: Прозведены расходы на оплату труда и начисления на выплаты по оплате труда в размере 68,6 тыс.руб. для осуществления администрирования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t>
        </r>
        <r>
          <rPr>
            <sz val="16"/>
            <color rgb="FFFF0000"/>
            <rFont val="Times New Roman"/>
            <family val="1"/>
            <charset val="204"/>
          </rPr>
          <t>Экономия в сумме 8,28 тыс.руб. обусловлена оплатой расходов в соответствии с фактическим объемом заработной платы и начислений.</t>
        </r>
      </is>
    </nc>
  </rcc>
  <rfmt sheetId="1" sqref="J55:J60" start="0" length="2147483647">
    <dxf>
      <font>
        <color auto="1"/>
      </font>
    </dxf>
  </rfmt>
  <rcv guid="{67ADFAE6-A9AF-44D7-8539-93CD0F6B7849}" action="delete"/>
  <rdn rId="0" localSheetId="1" customView="1" name="Z_67ADFAE6_A9AF_44D7_8539_93CD0F6B7849_.wvu.PrintArea" hidden="1" oldHidden="1">
    <formula>'на 31.12.2018'!$A$1:$J$214</formula>
    <oldFormula>'на 31.12.2018'!$A$1:$J$214</oldFormula>
  </rdn>
  <rdn rId="0" localSheetId="1" customView="1" name="Z_67ADFAE6_A9AF_44D7_8539_93CD0F6B7849_.wvu.PrintTitles" hidden="1" oldHidden="1">
    <formula>'на 31.12.2018'!$5:$8</formula>
    <oldFormula>'на 31.12.2018'!$5:$8</oldFormula>
  </rdn>
  <rdn rId="0" localSheetId="1" customView="1" name="Z_67ADFAE6_A9AF_44D7_8539_93CD0F6B7849_.wvu.Rows" hidden="1" oldHidden="1">
    <formula>'на 31.12.2018'!$18:$20,'на 31.12.2018'!$27:$28,'на 31.12.2018'!$152:$157</formula>
    <oldFormula>'на 31.12.2018'!$18:$20,'на 31.12.2018'!$27:$28,'на 31.12.2018'!$152:$157</oldFormula>
  </rdn>
  <rdn rId="0" localSheetId="1" customView="1" name="Z_67ADFAE6_A9AF_44D7_8539_93CD0F6B7849_.wvu.FilterData" hidden="1" oldHidden="1">
    <formula>'на 31.12.2018'!$A$7:$J$416</formula>
    <oldFormula>'на 31.12.2018'!$A$7:$J$416</oldFormula>
  </rdn>
  <rcv guid="{67ADFAE6-A9AF-44D7-8539-93CD0F6B7849}"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 sId="1" numFmtId="4">
    <oc r="C82">
      <v>537564.43000000005</v>
    </oc>
    <nc r="C82">
      <v>1037564.43</v>
    </nc>
  </rcc>
  <rcc rId="76" sId="1" numFmtId="4">
    <oc r="D82">
      <v>1037564.43</v>
    </oc>
    <nc r="D82">
      <v>981564.43</v>
    </nc>
  </rcc>
  <rcc rId="77" sId="1" numFmtId="4">
    <oc r="E82">
      <v>0</v>
    </oc>
    <nc r="E82">
      <v>854258.83</v>
    </nc>
  </rcc>
  <rcc rId="78" sId="1" numFmtId="4">
    <oc r="G82">
      <v>0</v>
    </oc>
    <nc r="G82">
      <v>854258.83</v>
    </nc>
  </rcc>
  <rcc rId="79" sId="1" numFmtId="4">
    <oc r="C83">
      <v>66440.55</v>
    </oc>
    <nc r="C83">
      <v>128238.3</v>
    </nc>
  </rcc>
  <rcc rId="80" sId="1" numFmtId="4">
    <oc r="E83">
      <v>0</v>
    </oc>
    <nc r="E83">
      <v>106270.1</v>
    </nc>
  </rcc>
  <rcc rId="81" sId="1" numFmtId="4">
    <oc r="G83">
      <v>0</v>
    </oc>
    <nc r="G83">
      <v>106270.1</v>
    </nc>
  </rcc>
  <rfmt sheetId="1" sqref="C82:I83" start="0" length="2147483647">
    <dxf>
      <font>
        <color auto="1"/>
      </font>
    </dxf>
  </rfmt>
  <rfmt sheetId="1" sqref="I82:I83" start="0" length="2147483647">
    <dxf>
      <font>
        <color rgb="FFFF0000"/>
      </font>
    </dxf>
  </rfmt>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 sId="1">
    <oc r="I5" t="inlineStr">
      <is>
        <t>Ожидаемое исполнение на 01.01.2019</t>
      </is>
    </oc>
    <nc r="I5" t="inlineStr">
      <is>
        <t>Остаток средств на 1 января года, следующего за отчетным</t>
      </is>
    </nc>
  </rcc>
  <rcc rId="83" sId="1" quotePrefix="1">
    <oc r="E5" t="inlineStr">
      <is>
        <t>на 01.12.2018</t>
      </is>
    </oc>
    <nc r="E5" t="inlineStr">
      <is>
        <t>на 01.01.2019</t>
      </is>
    </nc>
  </rcc>
  <rcv guid="{6068C3FF-17AA-48A5-A88B-2523CBAC39AE}" action="delete"/>
  <rdn rId="0" localSheetId="1" customView="1" name="Z_6068C3FF_17AA_48A5_A88B_2523CBAC39AE_.wvu.PrintArea" hidden="1" oldHidden="1">
    <formula>'на 01.12.2018'!$A$1:$J$214</formula>
    <oldFormula>'на 01.12.2018'!$A$1:$J$214</oldFormula>
  </rdn>
  <rdn rId="0" localSheetId="1" customView="1" name="Z_6068C3FF_17AA_48A5_A88B_2523CBAC39AE_.wvu.PrintTitles" hidden="1" oldHidden="1">
    <formula>'на 01.12.2018'!$5:$8</formula>
    <oldFormula>'на 01.12.2018'!$5:$8</oldFormula>
  </rdn>
  <rdn rId="0" localSheetId="1" customView="1" name="Z_6068C3FF_17AA_48A5_A88B_2523CBAC39AE_.wvu.FilterData" hidden="1" oldHidden="1">
    <formula>'на 01.12.2018'!$A$7:$J$416</formula>
    <oldFormula>'на 01.12.2018'!$A$7:$J$416</oldFormula>
  </rdn>
  <rcv guid="{6068C3FF-17AA-48A5-A88B-2523CBAC39A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 sId="1" numFmtId="4">
    <oc r="C40">
      <v>159253.47</v>
    </oc>
    <nc r="C40">
      <v>163984.17000000001</v>
    </nc>
  </rcc>
  <rcc rId="135" sId="1" numFmtId="4">
    <oc r="C39">
      <v>161667.51999999999</v>
    </oc>
    <nc r="C39">
      <v>166398.22</v>
    </nc>
  </rcc>
  <rfmt sheetId="1" sqref="C37:D40" start="0" length="2147483647">
    <dxf>
      <font>
        <color auto="1"/>
      </font>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7" sId="1" numFmtId="4">
    <oc r="I82">
      <v>851954.4</v>
    </oc>
    <nc r="I82">
      <v>127305.60000000001</v>
    </nc>
  </rcc>
  <rcc rId="88" sId="1" numFmtId="4">
    <oc r="I83">
      <v>105297.7</v>
    </oc>
    <nc r="I83">
      <v>21968.23</v>
    </nc>
  </rcc>
  <rfmt sheetId="1" sqref="I82:I83" start="0" length="2147483647">
    <dxf>
      <font>
        <color auto="1"/>
      </font>
    </dxf>
  </rfmt>
  <rcc rId="89" sId="1">
    <oc r="J80" t="inlineStr">
      <is>
        <t>В апреле, мае, июне, июле, августе, сентябре 2018 года аукционы на приобретение жилых помещений признаны не состоявшимися по причине отсутствия заявок на участие. В октябре-ноябре 2018 года опубликованы все извещения о проведении 79 аукционов на приобретение 510 жилых помещений. Аукционы на приобретение 429 жилых помещений состоялись- стадия заключения муниципальных контрактов. 2 аукциона на приобретение 2-х трехкомнатных квартир не состоялись - не подано ни одной заявки. Подача заявок участниками еще по 2 аукционам (79 квартир) - до 7 декабря 2018 г. Условиями закупок предусмотрено авансирование 100% в 2018 году, срок передачи жилых помещений - 01 апреля 2019 года.  
Экономия в размере 208 550,63 тыс. руб.(в том числе средства округа - 185 610,03 тыс. руб., 22 940,6 тыс. руб - средства местного бюджета)  сложилась по результатам формирования НМЦК и проведения конкурсных процедур.</t>
      </is>
    </oc>
    <nc r="J80" t="inlineStr">
      <is>
        <t>По результатам проведенных аукционов приобретено 463 жилых помещения для участников программы. 2 жилых помещения не приобретено (3-х комнатные квартиры на сумму 9 029,8 тыс.руб., в т.ч. средства округа 8 036,5 тыс.руб.) в связи с несостоявшимися аукционами по причине отсутствия подачи заявок на участие.  
Экономия в размере 140 244,03 тыс. руб.(в том числе средства округа - 119 269,1 тыс. руб., 20 974,93 тыс. руб - средства местного бюджета)  сложилась по результатам формирования НМЦК и проведения конкурсных процедур.</t>
      </is>
    </nc>
  </rcc>
  <rfmt sheetId="1" sqref="J80:J85" start="0" length="2147483647">
    <dxf>
      <font>
        <color auto="1"/>
      </font>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80:I80" start="0" length="2147483647">
    <dxf>
      <font>
        <color auto="1"/>
      </font>
    </dxf>
  </rfmt>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0" sId="1" numFmtId="4">
    <oc r="E88">
      <v>25478.51</v>
    </oc>
    <nc r="E88">
      <v>26432.23</v>
    </nc>
  </rcc>
  <rcc rId="91" sId="1" numFmtId="4">
    <oc r="E89">
      <v>3149.31</v>
    </oc>
    <nc r="E89">
      <v>3267.19</v>
    </nc>
  </rcc>
  <rcc rId="92" sId="1" numFmtId="4">
    <oc r="G88">
      <v>25478.51</v>
    </oc>
    <nc r="G88">
      <v>26432.23</v>
    </nc>
  </rcc>
  <rcc rId="93" sId="1" numFmtId="4">
    <oc r="G89">
      <v>3149.31</v>
    </oc>
    <nc r="G89">
      <v>3267.19</v>
    </nc>
  </rcc>
  <rcc rId="94" sId="1" numFmtId="4">
    <oc r="I88">
      <v>26988.97</v>
    </oc>
    <nc r="I88">
      <v>556.73</v>
    </nc>
  </rcc>
  <rcc rId="95" sId="1" numFmtId="4">
    <oc r="I89">
      <v>3335.71</v>
    </oc>
    <nc r="I89">
      <v>68.52</v>
    </nc>
  </rcc>
  <rfmt sheetId="1" sqref="C86:I89" start="0" length="2147483647">
    <dxf>
      <font>
        <color auto="1"/>
      </font>
    </dxf>
  </rfmt>
  <rfmt sheetId="1" sqref="I80:I89" start="0" length="2147483647">
    <dxf>
      <font>
        <color rgb="FFFF0000"/>
      </font>
    </dxf>
  </rfmt>
  <rcc rId="96" sId="1">
    <oc r="J86" t="inlineStr">
      <is>
        <t xml:space="preserve">Произведена выплата субсидий на приобретение жилых помещений для 15 участников программы. Не использованы средства в размере 1 696,86 тыс.руб., предусмотренные на выплату 1 субсидии. Департаментом городского хозяйства ведется работа с участником программы по оформлению необходимых документов для получения субсидии на приобретение жилого помещения. </t>
      </is>
    </oc>
    <nc r="J86" t="inlineStr">
      <is>
        <t xml:space="preserve">В 2018 году произведена выплата субсидий на приобретение жилых помещений в полном объеме для 16 участников программы. Выплата субсидий произведена по факту предоставленных документов для получения субсидии на приобретение жилого помещения. </t>
      </is>
    </nc>
  </rcc>
  <rfmt sheetId="1" sqref="J86:J91" start="0" length="2147483647">
    <dxf>
      <font>
        <color auto="1"/>
      </font>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 sId="1" numFmtId="4">
    <oc r="E94">
      <v>0</v>
    </oc>
    <nc r="E94">
      <v>10803.8</v>
    </nc>
  </rcc>
  <rcc rId="98" sId="1" numFmtId="4">
    <oc r="G94">
      <v>0</v>
    </oc>
    <nc r="G94">
      <v>10803.8</v>
    </nc>
  </rcc>
  <rcc rId="99" sId="1" numFmtId="4">
    <oc r="E95">
      <v>0</v>
    </oc>
    <nc r="E95">
      <v>1335.3</v>
    </nc>
  </rcc>
  <rcc rId="100" sId="1" numFmtId="4">
    <oc r="G95">
      <v>0</v>
    </oc>
    <nc r="G95">
      <v>1335.3</v>
    </nc>
  </rcc>
  <rcc rId="101" sId="1" numFmtId="14">
    <oc r="F95">
      <v>0</v>
    </oc>
    <nc r="F95">
      <f>E95/D95</f>
    </nc>
  </rcc>
  <rcc rId="102" sId="1">
    <nc r="H94">
      <f>G94/D94</f>
    </nc>
  </rcc>
  <rcc rId="103" sId="1">
    <nc r="H95">
      <f>G95/D95</f>
    </nc>
  </rcc>
  <rcc rId="104" sId="1" numFmtId="4">
    <oc r="C92">
      <v>0</v>
    </oc>
    <nc r="C92">
      <v>12139.1</v>
    </nc>
  </rcc>
  <rfmt sheetId="1" sqref="C92:H95" start="0" length="2147483647">
    <dxf>
      <font>
        <color auto="1"/>
      </font>
    </dxf>
  </rfmt>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5" sId="1">
    <oc r="J92" t="inlineStr">
      <is>
        <t>Заключен муниципальный контракт на выполнение проектно-изыскательских работ по определению границ зон затопления, подтопления на территории муниципального образования городской округ город Сургут от 29.10.2018  со сроком выполнения работ до 31.12.2019 г. Сумма по контракту 43 100 тыс.руб., в т.ч. 12 139,1 тыс.руб. на 2018 год.</t>
      </is>
    </oc>
    <nc r="J92" t="inlineStr">
      <is>
        <t>Заключен муниципальный контракт на выполнение проектно-изыскательских работ по определению границ зон затопления, подтопления на территории муниципального образования городской округ город Сургут от 29.10.2018  со сроком выполнения работ 31.12.2019. Сумма по контракту 43 100 тыс.руб., в т.ч. 12 139,1 тыс.руб. на 2018 год.</t>
      </is>
    </nc>
  </rcc>
  <rfmt sheetId="1" sqref="J92:J97" start="0" length="2147483647">
    <dxf>
      <font>
        <color auto="1"/>
      </font>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6" sId="1" numFmtId="4">
    <oc r="D101">
      <v>1813.47</v>
    </oc>
    <nc r="D101">
      <v>0</v>
    </nc>
  </rcc>
  <rcc rId="107" sId="1">
    <oc r="F98">
      <f>E98/D98</f>
    </oc>
    <nc r="F98"/>
  </rcc>
  <rcc rId="108" sId="1" numFmtId="4">
    <oc r="I101">
      <v>702</v>
    </oc>
    <nc r="I101"/>
  </rcc>
  <rfmt sheetId="1" sqref="C99:C101" start="0" length="2147483647">
    <dxf>
      <font>
        <color auto="1"/>
      </font>
    </dxf>
  </rfmt>
  <rcc rId="109" sId="1">
    <oc r="J98" t="inlineStr">
      <is>
        <t xml:space="preserve">Заключен муниципальный контракт на выполнение работ по подготовке изменений в проект межевания и проект планировки территории улично-дорожной сети города Сургута в части "красных линий" от 02.11.2018 с ООО "Институт градостроительного планирования и проектирования" со сроком выполнения работ до 31.10.2019.  Сумма контракта 965,3 тыс.руб., в т.ч. 702 тыс.руб. на 2018 год.  Работы будут выполняться за счет средств местного бюджета. </t>
      </is>
    </oc>
    <nc r="J98" t="inlineStr">
      <is>
        <t xml:space="preserve">Изначально планировалось выполнение работ по подготовке изменений в проект межевания и проект планировки территории улично-дорожной сети г.Сургута, однако состав работ не подходит под разрешенный вид использования субсидии. В рамках субсидии заключен муниципальный контракт на разработку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г.Сургуте. Работы выполнены за счет средств местного бюджета. </t>
      </is>
    </nc>
  </rcc>
  <rfmt sheetId="1" sqref="J98:J103" start="0" length="2147483647">
    <dxf>
      <font>
        <color auto="1"/>
      </font>
    </dxf>
  </rfmt>
  <rcv guid="{6068C3FF-17AA-48A5-A88B-2523CBAC39AE}" action="delete"/>
  <rdn rId="0" localSheetId="1" customView="1" name="Z_6068C3FF_17AA_48A5_A88B_2523CBAC39AE_.wvu.PrintArea" hidden="1" oldHidden="1">
    <formula>'на 01.12.2018'!$A$1:$J$214</formula>
    <oldFormula>'на 01.12.2018'!$A$1:$J$214</oldFormula>
  </rdn>
  <rdn rId="0" localSheetId="1" customView="1" name="Z_6068C3FF_17AA_48A5_A88B_2523CBAC39AE_.wvu.PrintTitles" hidden="1" oldHidden="1">
    <formula>'на 01.12.2018'!$5:$8</formula>
    <oldFormula>'на 01.12.2018'!$5:$8</oldFormula>
  </rdn>
  <rdn rId="0" localSheetId="1" customView="1" name="Z_6068C3FF_17AA_48A5_A88B_2523CBAC39AE_.wvu.FilterData" hidden="1" oldHidden="1">
    <formula>'на 01.12.2018'!$A$7:$J$416</formula>
    <oldFormula>'на 01.12.2018'!$A$7:$J$416</oldFormula>
  </rdn>
  <rcv guid="{6068C3FF-17AA-48A5-A88B-2523CBAC39AE}"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 sId="1" numFmtId="4">
    <oc r="E106">
      <v>0</v>
    </oc>
    <nc r="E106">
      <v>1613.73</v>
    </nc>
  </rcc>
  <rcc rId="114" sId="1" numFmtId="4">
    <oc r="G106">
      <v>0</v>
    </oc>
    <nc r="G106">
      <v>1613.73</v>
    </nc>
  </rcc>
  <rcc rId="115" sId="1" numFmtId="4">
    <oc r="E107">
      <v>0</v>
    </oc>
    <nc r="E107">
      <v>199.45</v>
    </nc>
  </rcc>
  <rcc rId="116" sId="1" numFmtId="14">
    <oc r="F107">
      <v>0</v>
    </oc>
    <nc r="F107">
      <f>E107/D107</f>
    </nc>
  </rcc>
  <rcc rId="117" sId="1" numFmtId="4">
    <oc r="G107">
      <v>0</v>
    </oc>
    <nc r="G107">
      <v>199.45</v>
    </nc>
  </rcc>
  <rcc rId="118" sId="1">
    <nc r="H107">
      <f>G107/D107</f>
    </nc>
  </rcc>
  <rfmt sheetId="1" sqref="C98:H107" start="0" length="2147483647">
    <dxf>
      <font>
        <color auto="1"/>
      </font>
    </dxf>
  </rfmt>
  <rcc rId="119" sId="1">
    <oc r="J104" t="inlineStr">
      <is>
        <t>Заключен муниципальный контракт на разработку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от 02.11.2018 с ООО "ПроектГрад". Сумма контракта - 1813,18 тыс.руб. Срок выполнения контракта - 31.12.2018. 
619,74 тыс.руб. - экономия в результате проведения закупки.</t>
      </is>
    </oc>
    <nc r="J104" t="inlineStr">
      <is>
        <t>Заключен муниципальный контракт на разработку проекта планировки в границах улиц 30 лет Победы, Маяковского, Музейной и проекта межевания территории в границах улиц Маяковского, 30 лет Победы, проспекта Мира в городе Сургуте от 02.11.2018 с ООО "ПроектГрад". Сумма контракта - 1813,18 тыс.руб. Срок выполнения контракта - 31.12.2018. Работы выполнены и оплачены в полном объеме.
619,74 тыс.руб. - экономия в результате проведения закупки.</t>
      </is>
    </nc>
  </rcc>
  <rfmt sheetId="1" sqref="J104:J109" start="0" length="2147483647">
    <dxf>
      <font>
        <color auto="1"/>
      </font>
    </dxf>
  </rfmt>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22:H125" start="0" length="2147483647">
    <dxf>
      <font>
        <color auto="1"/>
      </font>
    </dxf>
  </rfmt>
  <rcc rId="169" sId="1" numFmtId="4">
    <oc r="C129">
      <v>572.83000000000004</v>
    </oc>
    <nc r="C129">
      <v>572.84</v>
    </nc>
  </rcc>
  <rcc rId="170" sId="1">
    <oc r="C76">
      <f>C88+C94+C100+C82</f>
    </oc>
    <nc r="C76">
      <f>C88+C94+C100+C82+C106</f>
    </nc>
  </rcc>
  <rcc rId="171" sId="1" odxf="1" dxf="1">
    <oc r="D76">
      <f>D88+D94+D100+D82+D106</f>
    </oc>
    <nc r="D76">
      <f>D88+D94+D100+D82+D106</f>
    </nc>
    <odxf>
      <fill>
        <patternFill patternType="none">
          <bgColor indexed="65"/>
        </patternFill>
      </fill>
    </odxf>
    <ndxf>
      <fill>
        <patternFill patternType="solid">
          <bgColor theme="0"/>
        </patternFill>
      </fill>
    </ndxf>
  </rcc>
  <rcc rId="172" sId="1" odxf="1" dxf="1">
    <oc r="E76">
      <f>E88+E94+E100+E82</f>
    </oc>
    <nc r="E76">
      <f>E88+E94+E100+E82+E106</f>
    </nc>
    <ndxf>
      <fill>
        <patternFill patternType="solid">
          <bgColor theme="0"/>
        </patternFill>
      </fill>
    </ndxf>
  </rcc>
  <rfmt sheetId="1" sqref="F75" start="0" length="0">
    <dxf>
      <font>
        <b/>
        <i/>
        <sz val="20"/>
        <color rgb="FFFF0000"/>
      </font>
    </dxf>
  </rfmt>
  <rcc rId="173" sId="1" odxf="1" dxf="1">
    <oc r="F76">
      <f>F88+F94+F100+F82</f>
    </oc>
    <nc r="F76">
      <f>E76/D76</f>
    </nc>
    <odxf>
      <font>
        <b val="0"/>
        <i val="0"/>
        <sz val="20"/>
        <color rgb="FFFF0000"/>
      </font>
      <numFmt numFmtId="4" formatCode="#,##0.00"/>
    </odxf>
    <ndxf>
      <font>
        <b/>
        <i/>
        <sz val="20"/>
        <color rgb="FFFF0000"/>
      </font>
      <numFmt numFmtId="14" formatCode="0.00%"/>
    </ndxf>
  </rcc>
  <rcc rId="174" sId="1" odxf="1" dxf="1">
    <oc r="F77">
      <f>F89+F95+F101+F83</f>
    </oc>
    <nc r="F77">
      <f>E77/D77</f>
    </nc>
    <odxf>
      <font>
        <b val="0"/>
        <i val="0"/>
        <sz val="20"/>
        <color rgb="FFFF0000"/>
      </font>
      <numFmt numFmtId="4" formatCode="#,##0.00"/>
    </odxf>
    <ndxf>
      <font>
        <b/>
        <i/>
        <sz val="20"/>
        <color rgb="FFFF0000"/>
      </font>
      <numFmt numFmtId="14" formatCode="0.00%"/>
    </ndxf>
  </rcc>
  <rfmt sheetId="1" sqref="H75" start="0" length="0">
    <dxf>
      <font>
        <b/>
        <i/>
        <sz val="20"/>
        <color rgb="FFFF0000"/>
      </font>
    </dxf>
  </rfmt>
  <rcc rId="175" sId="1" odxf="1" dxf="1">
    <oc r="H76">
      <f>H88+H94+H100+H82</f>
    </oc>
    <nc r="H76">
      <f>G76/D76</f>
    </nc>
    <odxf>
      <font>
        <b val="0"/>
        <i val="0"/>
        <sz val="20"/>
        <color rgb="FFFF0000"/>
      </font>
      <numFmt numFmtId="4" formatCode="#,##0.00"/>
    </odxf>
    <ndxf>
      <font>
        <b/>
        <i/>
        <sz val="20"/>
        <color rgb="FFFF0000"/>
      </font>
      <numFmt numFmtId="14" formatCode="0.00%"/>
    </ndxf>
  </rcc>
  <rcc rId="176" sId="1" odxf="1" dxf="1">
    <oc r="H77">
      <f>H89+H95+H101+H83</f>
    </oc>
    <nc r="H77">
      <f>G77/D77</f>
    </nc>
    <odxf>
      <font>
        <b val="0"/>
        <i val="0"/>
        <sz val="20"/>
        <color rgb="FFFF0000"/>
      </font>
      <numFmt numFmtId="4" formatCode="#,##0.00"/>
    </odxf>
    <ndxf>
      <font>
        <b/>
        <i/>
        <sz val="20"/>
        <color rgb="FFFF0000"/>
      </font>
      <numFmt numFmtId="14" formatCode="0.00%"/>
    </ndxf>
  </rcc>
  <rcc rId="177" sId="1">
    <oc r="G76">
      <f>G88+G94+G100+G82</f>
    </oc>
    <nc r="G76">
      <f>G88+G94+G100+G82+G106</f>
    </nc>
  </rcc>
  <rcc rId="178" sId="1">
    <oc r="G77">
      <f>G89+G95+G101+G83</f>
    </oc>
    <nc r="G77">
      <f>G89+G95+G101+G83+G107</f>
    </nc>
  </rcc>
  <rcc rId="179" sId="1">
    <oc r="C77">
      <f>C89+C95+C101+C83</f>
    </oc>
    <nc r="C77">
      <f>C89+C95+C101+C83+C107</f>
    </nc>
  </rcc>
  <rcc rId="180" sId="1" odxf="1" dxf="1">
    <oc r="D77">
      <f>D89+D95+D101+D83+D107</f>
    </oc>
    <nc r="D77">
      <f>D89+D95+D101+D83+D107</f>
    </nc>
    <odxf>
      <fill>
        <patternFill patternType="none">
          <bgColor indexed="65"/>
        </patternFill>
      </fill>
    </odxf>
    <ndxf>
      <fill>
        <patternFill patternType="solid">
          <bgColor theme="0"/>
        </patternFill>
      </fill>
    </ndxf>
  </rcc>
  <rcc rId="181" sId="1" odxf="1" dxf="1">
    <oc r="E77">
      <f>E89+E95+E101+E83</f>
    </oc>
    <nc r="E77">
      <f>E89+E95+E101+E83+E107</f>
    </nc>
    <odxf>
      <fill>
        <patternFill patternType="none">
          <bgColor indexed="65"/>
        </patternFill>
      </fill>
    </odxf>
    <ndxf>
      <fill>
        <patternFill patternType="solid">
          <bgColor theme="0"/>
        </patternFill>
      </fill>
    </ndxf>
  </rcc>
  <rcc rId="182" sId="1" numFmtId="4">
    <oc r="E89">
      <v>3267.19</v>
    </oc>
    <nc r="E89">
      <v>3267.18</v>
    </nc>
  </rcc>
  <rcc rId="183" sId="1" numFmtId="4">
    <oc r="G89">
      <v>3267.19</v>
    </oc>
    <nc r="G89">
      <v>3267.18</v>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 sId="1" numFmtId="4">
    <oc r="E130">
      <v>4327.7700000000004</v>
    </oc>
    <nc r="E130">
      <v>4327.76</v>
    </nc>
  </rcc>
  <rcc rId="185" sId="1" numFmtId="4">
    <oc r="G130">
      <v>4327.7700000000004</v>
    </oc>
    <nc r="G130">
      <v>4327.76</v>
    </nc>
  </rcc>
  <rcc rId="186" sId="1">
    <oc r="E141">
      <f>12194.95+2664.52</f>
    </oc>
    <nc r="E141">
      <f>12194.94+2664.52</f>
    </nc>
  </rcc>
  <rcc rId="187" sId="1">
    <oc r="G141">
      <f>12194.95+2664.52</f>
    </oc>
    <nc r="G141">
      <f>12194.94+2664.52</f>
    </nc>
  </rcc>
  <rcc rId="188" sId="1" numFmtId="4">
    <oc r="E148">
      <v>269.55</v>
    </oc>
    <nc r="E148">
      <v>269.54000000000002</v>
    </nc>
  </rcc>
  <rcc rId="189" sId="1" numFmtId="4">
    <oc r="G148">
      <v>269.55</v>
    </oc>
    <nc r="G148">
      <v>269.54000000000002</v>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62:H77" start="0" length="2147483647">
    <dxf>
      <font>
        <color auto="1"/>
      </font>
    </dxf>
  </rfmt>
  <rcc rId="190" sId="1" numFmtId="4">
    <oc r="E82">
      <v>854258.83</v>
    </oc>
    <nc r="E82">
      <f>854258.83+26.89</f>
    </nc>
  </rcc>
  <rcc rId="191" sId="1" numFmtId="4">
    <oc r="I82">
      <v>127305.60000000001</v>
    </oc>
    <nc r="I82">
      <f>E82-G82</f>
    </nc>
  </rcc>
  <rcc rId="192" sId="1" numFmtId="4">
    <oc r="I83">
      <v>21968.23</v>
    </oc>
    <nc r="I83">
      <f>E83-G83</f>
    </nc>
  </rcc>
  <rfmt sheetId="1" sqref="I80:I82" start="0" length="2147483647">
    <dxf>
      <font>
        <color auto="1"/>
      </font>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 sId="1" numFmtId="4">
    <oc r="G40">
      <v>150167.17000000001</v>
    </oc>
    <nc r="G40">
      <v>163984.17000000001</v>
    </nc>
  </rcc>
  <rcc rId="137" sId="1" numFmtId="4">
    <oc r="G39">
      <v>154256.37</v>
    </oc>
    <nc r="G39">
      <v>166398.21</v>
    </nc>
  </rcc>
  <rfmt sheetId="1" sqref="G37:H40" start="0" length="2147483647">
    <dxf>
      <font>
        <color auto="1"/>
      </font>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 sId="1" numFmtId="4">
    <oc r="I88">
      <v>556.73</v>
    </oc>
    <nc r="I88">
      <f>E88-G88</f>
    </nc>
  </rcc>
  <rcc rId="194" sId="1" numFmtId="4">
    <oc r="I89">
      <v>68.52</v>
    </oc>
    <nc r="I89">
      <f>E89-G89</f>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 sId="1" numFmtId="4">
    <oc r="I94">
      <v>10803.8</v>
    </oc>
    <nc r="I94">
      <f>E94-G94</f>
    </nc>
  </rcc>
  <rcc rId="196" sId="1" numFmtId="4">
    <oc r="I95">
      <v>1335.3</v>
    </oc>
    <nc r="I95">
      <f>E95-G95</f>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 sId="1" numFmtId="4">
    <oc r="I106">
      <v>1613.73</v>
    </oc>
    <nc r="I106">
      <f>E106-G106</f>
    </nc>
  </rcc>
  <rcc rId="198" sId="1" numFmtId="4">
    <oc r="I107">
      <v>199.45</v>
    </oc>
    <nc r="I107">
      <f>E107-G107</f>
    </nc>
  </rcc>
  <rcc rId="199" sId="1" numFmtId="4">
    <oc r="I118">
      <v>166026.29999999999</v>
    </oc>
    <nc r="I118">
      <f>E118-G118</f>
    </nc>
  </rcc>
  <rcc rId="200" sId="1" numFmtId="4">
    <oc r="I119">
      <v>55342.12</v>
    </oc>
    <nc r="I119">
      <f>E119-G119</f>
    </nc>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 sId="1" numFmtId="4">
    <oc r="I129">
      <v>572.83000000000004</v>
    </oc>
    <nc r="I129">
      <f>E129-G129</f>
    </nc>
  </rcc>
  <rcc rId="202" sId="1" numFmtId="4">
    <oc r="I130">
      <v>3644.43</v>
    </oc>
    <nc r="I130">
      <f>E130-G130</f>
    </nc>
  </rcc>
  <rcc rId="203" sId="1" numFmtId="4">
    <oc r="I131">
      <v>221.96</v>
    </oc>
    <nc r="I131">
      <f>E131-G131</f>
    </nc>
  </rcc>
  <rcc rId="204" sId="1" numFmtId="4">
    <oc r="E136">
      <v>12.95</v>
    </oc>
    <nc r="E136">
      <v>13.1</v>
    </nc>
  </rcc>
  <rcc rId="205" sId="1" numFmtId="4">
    <oc r="I136">
      <v>13.1</v>
    </oc>
    <nc r="I136">
      <f>E136-G136</f>
    </nc>
  </rcc>
  <rfmt sheetId="1" sqref="I134:I136" start="0" length="2147483647">
    <dxf>
      <font>
        <color auto="1"/>
      </font>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6" sId="1">
    <oc r="I141">
      <f>D141</f>
    </oc>
    <nc r="I141">
      <f>E141-G141</f>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 sId="1" numFmtId="4">
    <oc r="I147">
      <v>3150.54</v>
    </oc>
    <nc r="I147">
      <f>E147-G147</f>
    </nc>
  </rcc>
  <rcc rId="208" sId="1" numFmtId="4">
    <oc r="I148">
      <v>269.55</v>
    </oc>
    <nc r="I148">
      <f>E148-G148</f>
    </nc>
  </rcc>
  <rfmt sheetId="1" sqref="J152:J157" start="0" length="2147483647">
    <dxf>
      <font>
        <color auto="1"/>
      </font>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9" sId="1">
    <o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Выполнен ремонт 4 жилых помещений детям-сиротам
</t>
        </r>
        <r>
          <rPr>
            <u/>
            <sz val="16"/>
            <color rgb="FFFF0000"/>
            <rFont val="Times New Roman"/>
            <family val="2"/>
            <charset val="204"/>
          </rPr>
          <t xml:space="preserve">ДАиГ: </t>
        </r>
        <r>
          <rPr>
            <sz val="16"/>
            <color rgb="FFFF0000"/>
            <rFont val="Times New Roman"/>
            <family val="2"/>
            <charset val="204"/>
          </rPr>
          <t xml:space="preserve">По размещенным в сентябре-октябре 2018 года закупкам заключено 33 муниципальных контракта на приобретение жилых помещений (33 кв.м, 43,2 кв.м. на сумму 75 609,55 тыс.руб.). Срок подписания актов-приема передачи жилых помещений - до 5 декабря 2018 года. Оплата будет произведена после подписания актов. Также состоялись аукционы на приобретение 35 жилых помещений, муниципальные контракты в стадии заключения (1 280,9 кв.м на сумму 67 775,98 тыс.руб.). По итогам проведенных закупок образовалась экономия средств, с учетом которых в декабре 2018 года будут размещены закупки на приобретение 3 жилых помещений. Уведомлением ДФ ХМАО-Югры от 06.11.2018 г. №290/11/02/3/290050104/84310 доведены субвенции на предоставление жилых помещений детям-сиротам в размере 14 001,759 тыс.руб. Готовится информация о возврате средств субвенции в связи с невозможностью проведения муниципальных закупок в текущем году.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приобретение 203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22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oc>
    <nc r="J29" t="inlineStr">
      <is>
        <r>
          <rPr>
            <u/>
            <sz val="16"/>
            <color rgb="FFFF0000"/>
            <rFont val="Times New Roman"/>
            <family val="2"/>
            <charset val="204"/>
          </rPr>
          <t>АГ:</t>
        </r>
        <r>
          <rPr>
            <sz val="16"/>
            <color rgb="FFFF0000"/>
            <rFont val="Times New Roman"/>
            <family val="2"/>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u/>
            <sz val="16"/>
            <color rgb="FFFF0000"/>
            <rFont val="Times New Roman"/>
            <family val="2"/>
            <charset val="204"/>
          </rPr>
          <t>ДГХ:</t>
        </r>
        <r>
          <rPr>
            <sz val="16"/>
            <color rgb="FFFF0000"/>
            <rFont val="Times New Roman"/>
            <family val="2"/>
            <charset val="204"/>
          </rPr>
          <t xml:space="preserve"> 
Выполнен ремонт 4 жилых помещений детям-сиротам
</t>
        </r>
        <r>
          <rPr>
            <u/>
            <sz val="16"/>
            <rFont val="Times New Roman"/>
            <family val="1"/>
            <charset val="204"/>
          </rPr>
          <t xml:space="preserve">ДАиГ: </t>
        </r>
        <r>
          <rPr>
            <sz val="16"/>
            <rFont val="Times New Roman"/>
            <family val="1"/>
            <charset val="204"/>
          </rPr>
          <t xml:space="preserve">По размещенным в  2018 году закупкам заключено 69 муниципальных контракта на приобретение жилых помещений на сумму 146 090,42 тыс.руб., в т.ч. 120 765,25 тыс.руб. - средства округа, 25 325,17 тыс.руб. - средства местного бюджета). 2 муниципальных контракта не были заключены в связи с включением поставщика в реестр недобросовестных поставщиков. Уведомлением ДФ ХМАО-Югры от 06.11.2018 г. №290/11/02/3/290050104/84310 в размере 14 001,759 тыс.руб., уведомлением ДФ ХМАО-Югры от 18.12.2018 №290/12/19/3/290050104/84310 доведены субвенции на предоставление жилых помещений детям-сиротам.  Данные средства субвенции не освоены в связи с невозможностью проведения муниципальных закупок в 2018 году.
</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Реализация  мероприятий программы осуществляется в плановом режиме, освоение средств планируется до конца 2018 года. Планируемая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- 37,4 %.
В рамках реализации мероприятий программы запланировано приобретение 203 путевок для детей-сирот и детей, оставшихся без попечения родителей  в возрасте от 6 до 17 лет (включительно). В соответствии с заключенным контрактом от 07.05.2018 № 40/18 на оказание услуг по организации отдыха и оздоровления детей-сирот и детей, оставшихся без попечения родителей, в организации, обеспечивающей отдых и оздоровление детей, расположенной на территории Черноморского побережья Краснодарского края в период летних каникул  в 2018 году  организован отдых для 181 ребенка.
Планируется приобретение 22 путевок путем заключения контракта на оказание услуг по организации отдыха и оздоровления детей-сирот и детей, оставшихся без попечения родителей в период зимних каникул.
</t>
        </r>
      </is>
    </nc>
  </rc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0" sId="1">
    <oc r="J192" t="inlineStr">
      <is>
        <r>
          <rPr>
            <u/>
            <sz val="16"/>
            <color rgb="FFFF0000"/>
            <rFont val="Times New Roman"/>
            <family val="2"/>
            <charset val="204"/>
          </rPr>
          <t>ДГХ</t>
        </r>
        <r>
          <rPr>
            <sz val="16"/>
            <color rgb="FFFF0000"/>
            <rFont val="Times New Roman"/>
            <family val="2"/>
            <charset val="204"/>
          </rPr>
          <t xml:space="preserve">: 
Заключен муниципальный контракт от 08.09.2017 № 48-ГХ  с АО "АВТОДОРСТРОЙ" на ремонт автомобильных дорог на сумму 385 814,21 тыс.руб. общей площадью 157,93  тыс.кв.м., из них средства окружного бюджета 366 523,50 тыс.руб., средства городского бюджета 19 290,71 тыс.руб. Отремонтировано 157 929,9 м2 автомобильных дорог;
Заключен муниципальный контракт от 23.07.2018 №44-ГХ с ООО "Дорстройиндустрия" на выполнение работ по ремонту автомобильной дороги по ул. Грибоедова  (участок от Грибоедовской развязки в сторону ул. Крылова) на сумму 1 923,21 тыс.руб., общей площадью834,9 кв.м., из них средства окружного бюджета 1 825,48 тыс.руб., средства городского бюджета 97,73 тыс.руб. Отремонтировано 834,9 м2. 
Производится оплата выполненных работ.
</t>
        </r>
        <r>
          <rPr>
            <u/>
            <sz val="16"/>
            <color rgb="FFFF0000"/>
            <rFont val="Times New Roman"/>
            <family val="2"/>
            <charset val="204"/>
          </rPr>
          <t>ДАиГ:</t>
        </r>
        <r>
          <rPr>
            <sz val="16"/>
            <color rgb="FFFF0000"/>
            <rFont val="Times New Roman"/>
            <family val="2"/>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сентябрь- октябрь 2018 г. выполнено и принято работ на сумму 167 800,4 тыс.руб. Оплата будет произведена в декабре 2018 года после утверждения муниципальной программы (с учетом внесения изменений в части доводенных в сентябре 2018 года дополнительных средств субсидии). За ноябрь принято работ на сумму 30 399,7 тыс.руб. Оплата будет произведена в декабре 2018 года. Общая готовность  по объекту  - 77,8%, по дороге - 68,0 % 
</t>
        </r>
      </is>
    </oc>
    <nc r="J192" t="inlineStr">
      <is>
        <r>
          <rPr>
            <u/>
            <sz val="16"/>
            <color rgb="FFFF0000"/>
            <rFont val="Times New Roman"/>
            <family val="2"/>
            <charset val="204"/>
          </rPr>
          <t>ДГХ</t>
        </r>
        <r>
          <rPr>
            <sz val="16"/>
            <color rgb="FFFF0000"/>
            <rFont val="Times New Roman"/>
            <family val="2"/>
            <charset val="204"/>
          </rPr>
          <t xml:space="preserve">: 
Заключен муниципальный контракт от 08.09.2017 № 48-ГХ  с АО "АВТОДОРСТРОЙ" на ремонт автомобильных дорог на сумму 385 814,21 тыс.руб. общей площадью 157,93  тыс.кв.м., из них средства окружного бюджета 366 523,50 тыс.руб., средства городского бюджета 19 290,71 тыс.руб. Отремонтировано 157 929,9 м2 автомобильных дорог;
Заключен муниципальный контракт от 23.07.2018 №44-ГХ с ООО "Дорстройиндустрия" на выполнение работ по ремонту автомобильной дороги по ул. Грибоедова  (участок от Грибоедовской развязки в сторону ул. Крылова) на сумму 1 923,21 тыс.руб., общей площадью834,9 кв.м., из них средства окружного бюджета 1 825,48 тыс.руб., средства городского бюджета 97,73 тыс.руб. Отремонтировано 834,9 м2. 
Производится оплата выполненных работ.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678 069,2 тыс.руб., из них на строительство дорог 353 727,7 тыс. руб. Предусмотрено на 2018 год 302 360,95  тыс.руб., в том числе 287 242,9  тыс.руб. за счет средств окружного бюджета, 15 118,05  тыс.руб. за счет средств местного бюджета. Срок выполнения работ по 30 июня 2019 года. Ориентировочный срок ввода объекта в эксплуатацию - июль 2019 года.  За 2018 год приняты и оплачены работы на сумму 242 396,8 тыс.руб. Общая готовность  по объекту  - 81,1%, по дороге - 69,0 %. Неисполнение средств 2018 года обусловлено возникшими неблагоприятными погодными условиями, а также в целях соблюдения нормативных документов (СП 78.13330.2012 Автомобильные дороги) часть запланированных видов работ осталось невыполненной, их производство перенесено на 2019 год без срыва срока окончания работ, предусмотренного контрактом.  </t>
        </r>
        <r>
          <rPr>
            <sz val="16"/>
            <color rgb="FFFF0000"/>
            <rFont val="Times New Roman"/>
            <family val="2"/>
            <charset val="204"/>
          </rPr>
          <t xml:space="preserve">  
</t>
        </r>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1" sId="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01.12.2018 приобретено - 2 915 путевок.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68 463,1 рублей).
</t>
        </r>
        <r>
          <rPr>
            <u/>
            <sz val="16"/>
            <color rgb="FFFF0000"/>
            <rFont val="Times New Roman"/>
            <family val="2"/>
            <charset val="204"/>
          </rPr>
          <t xml:space="preserve">ДАиГ: </t>
        </r>
        <r>
          <rPr>
            <sz val="16"/>
            <color rgb="FFFF0000"/>
            <rFont val="Times New Roman"/>
            <family val="2"/>
            <charset val="204"/>
          </rPr>
          <t>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получено положительное заключение гос.экспертизы проектной документации и инженерных изысканий  № 86 -1 -1-3 -0169 -18 от 31.05.2018, положительное заключение о проверке достоверности определения сметной стоимости строительства №86-1-0324-18 от 16.07.2018. Выполнение по контракту в части данной школы составило 100%, всего принято и оплачено работ на сумму 11 490,9 тыс. руб. 
"Средняя общеобразовательная школа в микрорайоне 33 г. Сургута"   - Получено положительное заключение экспертизы проектной документации и результатов инженерных изысканий № 86-1-1-3-0212-18 от 12.09.2018, положительное заключение  о проверке достоверности сметной стоимости строительства от 19.10.2018 № 86-1-0546-18.  Выполнение по контракту составило 100%. Выполненные работы  в размере 5 397,3 тыс. рублей. 
 Заключен договор на тех.присоедениение объекта к электрическим сетям и произведена предоплата в размере 49,3 тыс. рублей.
Остаток средств в размере  594,9 тыс.руб. за счет средств местного бюджета сложился в результате экономии по результатам проведенных конкурентных закупок.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01.12.2018 года по педагогическим работникам муниципальных организаций дополнительного образования детей составило  75 524,7 рублей. (при плановом годовом значении 77 000,70 рублей).</t>
        </r>
      </is>
    </oc>
    <n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01.12.2018 приобретено - 2 915 путевок.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68 463,1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t>
        </r>
        <r>
          <rPr>
            <sz val="16"/>
            <color rgb="FFFF0000"/>
            <rFont val="Times New Roman"/>
            <family val="2"/>
            <charset val="204"/>
          </rPr>
          <t xml:space="preserve">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01.12.2018 года по педагогическим работникам муниципальных организаций дополнительного образования детей составило  75 524,7 рублей. (при плановом годовом значении 77 000,70 рублей).</t>
        </r>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 sId="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01.12.2018 приобретено - 2 915 путевок.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68 463,1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t>
        </r>
        <r>
          <rPr>
            <sz val="16"/>
            <color rgb="FFFF0000"/>
            <rFont val="Times New Roman"/>
            <family val="2"/>
            <charset val="204"/>
          </rPr>
          <t xml:space="preserve">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По объекту "Развитие застроенной территории части кварталов 23А"направлено 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01.12.2018 года по педагогическим работникам муниципальных организаций дополнительного образования детей составило  75 524,7 рублей. (при плановом годовом значении 77 000,70 рублей).</t>
        </r>
      </is>
    </oc>
    <n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01.12.2018 приобретено - 2 915 путевок.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68 463,1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01.12.2018 года по педагогическим работникам муниципальных организаций дополнительного образования детей составило  75 524,7 рублей. (при плановом годовом значении 77 000,70 рублей).</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 sId="1" numFmtId="4">
    <oc r="E39">
      <v>154287.48000000001</v>
    </oc>
    <nc r="E39">
      <v>166398.22</v>
    </nc>
  </rcc>
  <rfmt sheetId="1" sqref="E37:F40" start="0" length="2147483647">
    <dxf>
      <font>
        <color auto="1"/>
      </font>
    </dxf>
  </rfmt>
  <rfmt sheetId="1" sqref="I37:I40" start="0" length="2147483647">
    <dxf>
      <font>
        <color auto="1"/>
      </font>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3" sId="1">
    <oc r="J165"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По состоянию на 01.12.2018 произведена выплата заработной платы за январь-октябрь и первую половину ноября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оплата услуг почтовой связи, поставка конвертов, бумаги и услуги СМИ по печати производилась по факту оказания услуг, поставки товара в соответствии с условиями заключенных договоров, муниципальных контрактов в течение отчетного года. 
      Ожидаемое неисполнение в размере 398,98 тыс.рублей обусловлено экономией, сложившейся по "факту" на основании актов выполненных работ по печати списков присяжных заседателей.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Реализован городской молодежный проект "Среда Обитания" (Проведение игры КВН на Кубок Главы города запланировано на ноябрь 2018 года), Проведение VI слета активистов в сфере первичной профилактики запланировано на декабрь 2018 года. Проведены городские мероприятия в рамках молодежного проекта "Среда обитания" фестиваль КВН 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Бюджетные ассигнования будут использованы до конца 2018 года.                                                   
</t>
        </r>
      </is>
    </oc>
    <nc r="J165"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По состоянию на 01.12.2018 произведена выплата заработной платы за январь-октябрь и первую половину ноября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оплата услуг почтовой связи, поставка конвертов, бумаги и услуги СМИ по печати производилась по факту оказания услуг, поставки товара в соответствии с условиями заключенных договоров, муниципальных контрактов в течение отчетного года. 
      Ожидаемое неисполнение в размере 398,98 тыс.рублей обусловлено экономией, сложившейся по "факту" на основании актов выполненных работ по печати списков присяжных заседателей.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color theme="1"/>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городского молодежного проекта "Вожатые Сургута" молодежный фестиваль "Легкий город", игры КВН на Кубок Главы города, VI слета активистов в сфере первичной профилактики,  городского молодежного проекта "PROфилактика" молодежный форум "Революция тела". Средства освоены в полном объеме. 
</t>
        </r>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 sId="1">
    <oc r="J37" t="inlineStr">
      <is>
        <r>
          <rPr>
            <u/>
            <sz val="16"/>
            <color rgb="FFFF0000"/>
            <rFont val="Times New Roman"/>
            <family val="2"/>
            <charset val="204"/>
          </rPr>
          <t xml:space="preserve">АГ: </t>
        </r>
        <r>
          <rPr>
            <sz val="16"/>
            <color rgb="FFFF0000"/>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color rgb="FFFF0000"/>
            <rFont val="Times New Roman"/>
            <family val="2"/>
            <charset val="204"/>
          </rPr>
          <t>АГ(ДК):</t>
        </r>
        <r>
          <rPr>
            <sz val="16"/>
            <color rgb="FFFF0000"/>
            <rFont val="Times New Roman"/>
            <family val="2"/>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  
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Средства освоены в полном объеме.
Достижение уровня средней заработной платы на 01.12.2018 года по работникам муниципальных учреждений культуры составило 69 241,00 рублей (при плановом годовом значении 69 720,00 рублей).                                            
</t>
        </r>
        <r>
          <rPr>
            <u/>
            <sz val="20"/>
            <rFont val="Times New Roman"/>
            <family val="1"/>
            <charset val="204"/>
          </rPr>
          <t/>
        </r>
      </is>
    </oc>
    <nc r="J37" t="inlineStr">
      <is>
        <r>
          <rPr>
            <u/>
            <sz val="16"/>
            <color rgb="FFFF0000"/>
            <rFont val="Times New Roman"/>
            <family val="2"/>
            <charset val="204"/>
          </rPr>
          <t xml:space="preserve">АГ: </t>
        </r>
        <r>
          <rPr>
            <sz val="16"/>
            <color rgb="FFFF0000"/>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 </t>
        </r>
        <r>
          <rPr>
            <sz val="16"/>
            <color rgb="FFFF0000"/>
            <rFont val="Times New Roman"/>
            <family val="2"/>
            <charset val="204"/>
          </rPr>
          <t xml:space="preserve"> 
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Средства освоены в полном объеме.
Достижение уровня средней заработной платы на 01.12.2018 года по работникам муниципальных учреждений культуры составило 69 241,00 рублей (при плановом годовом значении 69 720,00 рублей).                                            
</t>
        </r>
        <r>
          <rPr>
            <u/>
            <sz val="20"/>
            <rFont val="Times New Roman"/>
            <family val="1"/>
            <charset val="204"/>
          </rPr>
          <t/>
        </r>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5" sId="1">
    <oc r="J37" t="inlineStr">
      <is>
        <r>
          <rPr>
            <u/>
            <sz val="16"/>
            <color rgb="FFFF0000"/>
            <rFont val="Times New Roman"/>
            <family val="2"/>
            <charset val="204"/>
          </rPr>
          <t xml:space="preserve">АГ: </t>
        </r>
        <r>
          <rPr>
            <sz val="16"/>
            <color rgb="FFFF0000"/>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 </t>
        </r>
        <r>
          <rPr>
            <sz val="16"/>
            <color rgb="FFFF0000"/>
            <rFont val="Times New Roman"/>
            <family val="2"/>
            <charset val="204"/>
          </rPr>
          <t xml:space="preserve"> 
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Средства освоены в полном объеме.
Достижение уровня средней заработной платы на 01.12.2018 года по работникам муниципальных учреждений культуры составило 69 241,00 рублей (при плановом годовом значении 69 720,00 рублей).                                            
</t>
        </r>
        <r>
          <rPr>
            <u/>
            <sz val="20"/>
            <rFont val="Times New Roman"/>
            <family val="1"/>
            <charset val="204"/>
          </rPr>
          <t/>
        </r>
      </is>
    </oc>
    <nc r="J37" t="inlineStr">
      <is>
        <r>
          <rPr>
            <u/>
            <sz val="16"/>
            <color rgb="FFFF0000"/>
            <rFont val="Times New Roman"/>
            <family val="2"/>
            <charset val="204"/>
          </rPr>
          <t xml:space="preserve">АГ: </t>
        </r>
        <r>
          <rPr>
            <sz val="16"/>
            <color rgb="FFFF0000"/>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 </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Средства освоены в полном объеме.</t>
        </r>
        <r>
          <rPr>
            <sz val="16"/>
            <color rgb="FFFF0000"/>
            <rFont val="Times New Roman"/>
            <family val="2"/>
            <charset val="204"/>
          </rPr>
          <t xml:space="preserve">
Достижение уровня средней заработной платы на 01.01.2019 года по работникам муниципальных учреждений культуры составило 77 981,50 рублей (при плановом годовом значении 69 720,00 рублей).                                            
</t>
        </r>
        <r>
          <rPr>
            <u/>
            <sz val="20"/>
            <rFont val="Times New Roman"/>
            <family val="1"/>
            <charset val="204"/>
          </rPr>
          <t/>
        </r>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6" sId="1" odxf="1" dxf="1">
    <oc r="J43" t="inlineStr">
      <is>
        <r>
          <t xml:space="preserve">АГ(ДК): </t>
        </r>
        <r>
          <rPr>
            <sz val="16"/>
            <color rgb="FFFF0000"/>
            <rFont val="Times New Roman"/>
            <family val="2"/>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01.12.18:
 -  спортсмены участвовали в тренировочных мероприятиях по подготовке к финалу Кубка России по плаванию (г. Обнинск),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учебно-тренировочные сборы по дзюдо (п. Кучугуры, г. Приморск), участие по греко-римской борьбе в открытом чемпионате (г. Тюмень), участие во Всероссийском турнире "Владимирская осень" (г. Владимир), участие в учебно-тренировочных сборах по тхэквандо (г. Рига), по плаванию (г. Евпатория), участие в чемпионате и первентсве ХМАО-Югры по тяжелой атлетеке (г. Нефтеюганск), участие в открытом кубке Тюменской области по мини-футболу (г. Тобольск), участие в Международном турнире по вольной борьбе среди юношей (г. Тольяти), участие во Всероссийских соревнованиях по художественной гимнастике (г. Екатеринбург),  участие в первенстве ХМАО-Югры по волейболу (г. Покачи), во Всероссийском турнире по ушу "Уральские медведи" (г.Челябинск),  участие в первенстве УРФО по дзюдо среди юношей и девушек, тренировочные мероприятия по подготовке к Чемпионату России по плаванию,  проведение тренировочных сборов в каникулярный период по танцевальному спорту, приобретена спортивная экипировка  (МБУ СП СШ "Виктория") . Оплата питания спортсменов в период проведения тренировочных сборов в каникулярное время.
 - договоры заключены и оплачены на приобретение инвентаря и спортивного оборудования. Планируется приобретение спортивного оборудования, экипировки и инвентаря, проведение тренировочных сборов и участие в соревнованиях. Бюджетные ассигнования будут использованы до конца 2018 года.  </t>
        </r>
      </is>
    </oc>
    <n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01.01.19:</t>
        </r>
        <r>
          <rPr>
            <sz val="16"/>
            <color rgb="FFFF0000"/>
            <rFont val="Times New Roman"/>
            <family val="2"/>
            <charset val="204"/>
          </rPr>
          <t xml:space="preserve">
 -  спортсмены участвовали в тренировочных мероприятиях по подготовке к финалу Кубка России по плаванию (г. Обнинск),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учебно-тренировочные сборы по дзюдо (п. Кучугуры, г. Приморск), участие по греко-римской борьбе в открытом чемпионате (г. Тюмень), участие во Всероссийском турнире "Владимирская осень" (г. Владимир), участие в учебно-тренировочных сборах по тхэквандо (г. Рига), по плаванию (г. Евпатория), участие в чемпионате и первентсве ХМАО-Югры по тяжелой атлетеке (г. Нефтеюганск), участие в открытом кубке Тюменской области по мини-футболу (г. Тобольск), участие в Международном турнире по вольной борьбе среди юношей (г. Тольяти), участие во Всероссийских соревнованиях по художественной гимнастике (г. Екатеринбург),  участие в первенстве ХМАО-Югры по волейболу (г. Покачи), во Всероссийском турнире по ушу "Уральские медведи" (г.Челябинск),  участие в первенстве УРФО по дзюдо среди юношей и девушек, тренировочные мероприятия по подготовке к Чемпионату России по плаванию,  проведение тренировочных сборов в каникулярный период по танцевальному спорту, приобретена спортивная экипировка  (МБУ СП СШ "Виктория") . Оплата питания спортсменов в период проведения тренировочных сборов в каникулярное время.
 - договоры заключены и оплачены на приобретение инвентаря и спортивного оборудования. Планируется приобретение спортивного оборудования, экипировки и инвентаря, проведение тренировочных сборов и участие в соревнованиях. Бюджетные ассигнования будут использованы до конца 2018 года.  </t>
        </r>
      </is>
    </nc>
    <odxf>
      <font>
        <sz val="16"/>
        <color rgb="FFFF0000"/>
      </font>
    </odxf>
    <ndxf>
      <font>
        <sz val="16"/>
        <color rgb="FFFF0000"/>
      </font>
    </ndxf>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3" start="0" length="0">
    <dxf>
      <font>
        <sz val="16"/>
        <color rgb="FFFF0000"/>
      </font>
    </dxf>
  </rfmt>
  <rcc rId="217" sId="1">
    <o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01.01.19:</t>
        </r>
        <r>
          <rPr>
            <sz val="16"/>
            <color rgb="FFFF0000"/>
            <rFont val="Times New Roman"/>
            <family val="2"/>
            <charset val="204"/>
          </rPr>
          <t xml:space="preserve">
 -  спортсмены участвовали в тренировочных мероприятиях по подготовке к финалу Кубка России по плаванию (г. Обнинск),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учебно-тренировочные сборы по дзюдо (п. Кучугуры, г. Приморск), участие по греко-римской борьбе в открытом чемпионате (г. Тюмень), участие во Всероссийском турнире "Владимирская осень" (г. Владимир), участие в учебно-тренировочных сборах по тхэквандо (г. Рига), по плаванию (г. Евпатория), участие в чемпионате и первентсве ХМАО-Югры по тяжелой атлетеке (г. Нефтеюганск), участие в открытом кубке Тюменской области по мини-футболу (г. Тобольск), участие в Международном турнире по вольной борьбе среди юношей (г. Тольяти), участие во Всероссийских соревнованиях по художественной гимнастике (г. Екатеринбург),  участие в первенстве ХМАО-Югры по волейболу (г. Покачи), во Всероссийском турнире по ушу "Уральские медведи" (г.Челябинск),  участие в первенстве УРФО по дзюдо среди юношей и девушек, тренировочные мероприятия по подготовке к Чемпионату России по плаванию,  проведение тренировочных сборов в каникулярный период по танцевальному спорту, приобретена спортивная экипировка  (МБУ СП СШ "Виктория") . Оплата питания спортсменов в период проведения тренировочных сборов в каникулярное время.
 - договоры заключены и оплачены на приобретение инвентаря и спортивного оборудования. Планируется приобретение спортивного оборудования, экипировки и инвентаря, проведение тренировочных сборов и участие в соревнованиях. Бюджетные ассигнования будут использованы до конца 2018 года.  </t>
        </r>
      </is>
    </oc>
    <nc r="J43" t="inlineStr">
      <is>
        <r>
          <t xml:space="preserve">АГ(ДК): </t>
        </r>
        <r>
          <rPr>
            <sz val="16"/>
            <color rgb="FFFF0000"/>
            <rFont val="Times New Roman"/>
            <family val="2"/>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01.01.19:
</t>
        </r>
        <r>
          <rPr>
            <sz val="16"/>
            <rFont val="Times New Roman"/>
            <family val="1"/>
            <charset val="204"/>
          </rPr>
          <t xml:space="preserve"> -  спортсмены участвовали в тренировочных мероприятиях по подготовке к финалу Кубка России по плаванию (г. Обнинск),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t>
        </r>
        <r>
          <rPr>
            <sz val="16"/>
            <color rgb="FFFF0000"/>
            <rFont val="Times New Roman"/>
            <family val="2"/>
            <charset val="204"/>
          </rPr>
          <t xml:space="preserve">учебно-тренировочные сборы по дзюдо (п. Кучугуры, г. Приморск), участие по греко-римской борьбе в открытом чемпионате (г. Тюмень), участие во Всероссийском турнире "Владимирская осень" (г. Владимир), участие в учебно-тренировочных сборах по тхэквандо (г. Рига), по плаванию (г. Евпатория), участие в чемпионате и первентсве ХМАО-Югры по тяжелой атлетеке (г. Нефтеюганск), участие в открытом кубке Тюменской области по мини-футболу (г. Тобольск), участие в Международном турнире по вольной борьбе среди юношей (г. Тольяти), участие во Всероссийских соревнованиях по художественной гимнастике (г. Екатеринбург),  участие в первенстве ХМАО-Югры по волейболу (г. Покачи), во Всероссийском турнире по ушу "Уральские медведи" (г.Челябинск),  участие в первенстве УРФО по дзюдо среди юношей и девушек, тренировочные мероприятия по подготовке к Чемпионату России по плаванию,  проведение тренировочных сборов в каникулярный период по танцевальному спорту, приобретена спортивная экипировка  (МБУ СП СШ "Виктория") . Оплата питания спортсменов в период проведения тренировочных сборов в каникулярное время.
 - договоры заключены и оплачены на приобретение инвентаря и спортивного оборудования. Планируется приобретение спортивного оборудования, экипировки и инвентаря, проведение тренировочных сборов и участие в соревнованиях. Бюджетные ассигнования будут использованы до конца 2018 года.  </t>
        </r>
      </is>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 sId="1" odxf="1" dxf="1">
    <oc r="J43" t="inlineStr">
      <is>
        <r>
          <t xml:space="preserve">АГ(ДК): </t>
        </r>
        <r>
          <rPr>
            <sz val="16"/>
            <color rgb="FFFF0000"/>
            <rFont val="Times New Roman"/>
            <family val="2"/>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01.01.19:
</t>
        </r>
        <r>
          <rPr>
            <sz val="16"/>
            <rFont val="Times New Roman"/>
            <family val="1"/>
            <charset val="204"/>
          </rPr>
          <t xml:space="preserve"> -  спортсмены участвовали в тренировочных мероприятиях по подготовке к финалу Кубка России по плаванию (г. Обнинск),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t>
        </r>
        <r>
          <rPr>
            <sz val="16"/>
            <color rgb="FFFF0000"/>
            <rFont val="Times New Roman"/>
            <family val="2"/>
            <charset val="204"/>
          </rPr>
          <t xml:space="preserve">учебно-тренировочные сборы по дзюдо (п. Кучугуры, г. Приморск), участие по греко-римской борьбе в открытом чемпионате (г. Тюмень), участие во Всероссийском турнире "Владимирская осень" (г. Владимир), участие в учебно-тренировочных сборах по тхэквандо (г. Рига), по плаванию (г. Евпатория), участие в чемпионате и первентсве ХМАО-Югры по тяжелой атлетеке (г. Нефтеюганск), участие в открытом кубке Тюменской области по мини-футболу (г. Тобольск), участие в Международном турнире по вольной борьбе среди юношей (г. Тольяти), участие во Всероссийских соревнованиях по художественной гимнастике (г. Екатеринбург),  участие в первенстве ХМАО-Югры по волейболу (г. Покачи), во Всероссийском турнире по ушу "Уральские медведи" (г.Челябинск),  участие в первенстве УРФО по дзюдо среди юношей и девушек, тренировочные мероприятия по подготовке к Чемпионату России по плаванию,  проведение тренировочных сборов в каникулярный период по танцевальному спорту, приобретена спортивная экипировка  (МБУ СП СШ "Виктория") . Оплата питания спортсменов в период проведения тренировочных сборов в каникулярное время.
 - договоры заключены и оплачены на приобретение инвентаря и спортивного оборудования. Планируется приобретение спортивного оборудования, экипировки и инвентаря, проведение тренировочных сборов и участие в соревнованиях. Бюджетные ассигнования будут использованы до конца 2018 года.  </t>
        </r>
      </is>
    </oc>
    <n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01.01.19:
 -  спортсмены участвовали в тренировочных мероприятиях по подготовке к финалу Кубка России по плаванию (г. Обнинск),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учебно-тренировочные сборы по дзюдо (п. Кучугуры, г. Приморск), участие по греко-римской борьбе в открытом чемпионате (г. Тюмень), участие во Всероссийском турнире "Владимирская осень" (г. Владимир), участие в учебно-тренировочных сборах по тхэквандо (г. Рига), по плаванию (г. Евпатория), участие в чемпионате и первентсве ХМАО-Югры по тяжелой атлетеке (г. Нефтеюганск), участие в открытом кубке Тюменской области по мини-футболу (г. Тобольск), участие в Международном турнире по вольной борьбе среди юношей (г. Тольяти), участие во Всероссийских соревнованиях по художественной гимнастике (г. Екатеринбург),  участие в первенстве ХМАО-Югры по волейболу (г. Покачи), во Всероссийском турнире по ушу "Уральские медведи" (г.Челябинск),  участие в первенстве УРФО по дзюдо среди юношей и девушек, тренировочные мероприятия по подготовке к Чемпионату России по плаванию,  проведение тренировочных сборов в каникулярный период по танцевальному спорту, приобретена спортивная экипировка  (МБУ СП СШ "Виктория") . Оплата питания спортсменов в период проведения тренировочных сборов в каникулярное время.
 - договоры заключены и оплачены на приобретение инвентаря и спортивного оборудования. </t>
        </r>
      </is>
    </nc>
    <ndxf>
      <font>
        <sz val="16"/>
        <color auto="1"/>
      </font>
    </ndxf>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 sId="1">
    <oc r="J43" t="inlineStr">
      <is>
        <r>
          <rPr>
            <u/>
            <sz val="16"/>
            <rFont val="Times New Roman"/>
            <family val="1"/>
            <charset val="204"/>
          </rP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01.01.19:
 -  спортсмены участвовали в тренировочных мероприятиях по подготовке к финалу Кубка России по плаванию (г. Обнинск),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учебно-тренировочные сборы по дзюдо (п. Кучугуры, г. Приморск), участие по греко-римской борьбе в открытом чемпионате (г. Тюмень), участие во Всероссийском турнире "Владимирская осень" (г. Владимир), участие в учебно-тренировочных сборах по тхэквандо (г. Рига), по плаванию (г. Евпатория), участие в чемпионате и первентсве ХМАО-Югры по тяжелой атлетеке (г. Нефтеюганск), участие в открытом кубке Тюменской области по мини-футболу (г. Тобольск), участие в Международном турнире по вольной борьбе среди юношей (г. Тольяти), участие во Всероссийских соревнованиях по художественной гимнастике (г. Екатеринбург),  участие в первенстве ХМАО-Югры по волейболу (г. Покачи), во Всероссийском турнире по ушу "Уральские медведи" (г.Челябинск),  участие в первенстве УРФО по дзюдо среди юношей и девушек, тренировочные мероприятия по подготовке к Чемпионату России по плаванию,  проведение тренировочных сборов в каникулярный период по танцевальному спорту, приобретена спортивная экипировка  (МБУ СП СШ "Виктория") . Оплата питания спортсменов в период проведения тренировочных сборов в каникулярное время.
 - договоры заключены и оплачены на приобретение инвентаря и спортивного оборудования. </t>
        </r>
      </is>
    </oc>
    <nc r="J43" t="inlineStr">
      <is>
        <r>
          <t xml:space="preserve">АГ(ДК): </t>
        </r>
        <r>
          <rPr>
            <sz val="16"/>
            <rFont val="Times New Roman"/>
            <family val="1"/>
            <charset val="204"/>
          </rPr>
          <t xml:space="preserve"> В рамках реализации государственной программы заключено соглашение от 16.03.2018 №5-СШ/2018 о предоставлении субсидии в 2018 году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По состоянию на 01.01.19:
 -  спортсмены участвовали в тренировочных мероприятиях по подготовке к финалу Кубка России по плаванию (г. Обнинск), тренировочных мероприятиях по тхэквондо (г. Албена), тренировочным мероприятиям по спортивному ориентированию (пгт. Барсово), учебно-тренировочных сборов по каратэ, кикбоксингу (г. Сургут), учебно-тренировочные мероприятия по баскетболу (п. Кучугуры), участие в Первенстве Мира по пауэрлифтингу (г. Погеструм (ЮАР), Первенство ХМАО-Югры по дзюдо (г. Ханты-Мансийск), участие в Первенстве России по скалолазанию (г. Пермь), учебно-тренировочные сборы по дзюдо (п. Кучугуры, г. Приморск), участие по греко-римской борьбе в открытом чемпионате (г. Тюмень), участие во Всероссийском турнире "Владимирская осень" (г. Владимир), участие в учебно-тренировочных сборах по тхэквандо (г. Рига), по плаванию (г. Евпатория), участие в чемпионате и первентсве ХМАО-Югры по тяжелой атлетеке (г. Нефтеюганск), участие в открытом кубке Тюменской области по мини-футболу (г. Тобольск), участие в Международном турнире по вольной борьбе среди юношей (г. Тольяти), участие во Всероссийских соревнованиях по художественной гимнастике (г. Екатеринбург),  участие в первенстве ХМАО-Югры по волейболу (г. Покачи), во Всероссийском турнире по ушу "Уральские медведи" (г.Челябинск),  участие в первенстве УРФО по дзюдо среди юношей и девушек, тренировочные мероприятия по подготовке к Чемпионату России по плаванию,  проведение тренировочных сборов в каникулярный период по танцевальному спорту, приобретена спортивная экипировка  (МБУ СП СШ "Виктория") . Оплата питания спортсменов в период проведения тренировочных сборов в каникулярное время.
 - договоры заключены и оплачены на приобретение инвентаря и спортивного оборудования. Средства освоены в полном объеме.</t>
        </r>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 sId="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01.12.2018 приобретено - 2 915 путевок.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68 463,1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01.12.2018 года по педагогическим работникам муниципальных организаций дополнительного образования детей составило  75 524,7 рублей. (при плановом годовом значении 77 000,70 рублей).</t>
        </r>
      </is>
    </oc>
    <n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01.12.2018 приобретено - 2 915 путевок.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68 463,1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 sId="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01.12.2018 приобретено - 2 915 путевок.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68 463,1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01.12.2018 приобретено - 2 915 путевок.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68 463,1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2" sId="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01.12.2018 приобретено - 2 915 путевок.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68 463,1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01.12.2018 приобретено - 2 915 путевок.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68 463,1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 sId="1" numFmtId="4">
    <oc r="C45">
      <v>6701</v>
    </oc>
    <nc r="C45">
      <v>7496</v>
    </nc>
  </rcc>
  <rfmt sheetId="1" sqref="C43:C46" start="0" length="2147483647">
    <dxf>
      <font>
        <color auto="1"/>
      </font>
    </dxf>
  </rfmt>
  <rcc rId="140" sId="1" numFmtId="4">
    <oc r="D45">
      <v>7496</v>
    </oc>
    <nc r="D45">
      <v>7548.5</v>
    </nc>
  </rcc>
  <rfmt sheetId="1" sqref="D43:D46" start="0" length="2147483647">
    <dxf>
      <font>
        <color auto="1"/>
      </font>
    </dxf>
  </rfmt>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3" sId="1">
    <oc r="J37" t="inlineStr">
      <is>
        <r>
          <rPr>
            <u/>
            <sz val="16"/>
            <color rgb="FFFF0000"/>
            <rFont val="Times New Roman"/>
            <family val="2"/>
            <charset val="204"/>
          </rPr>
          <t xml:space="preserve">АГ: </t>
        </r>
        <r>
          <rPr>
            <sz val="16"/>
            <color rgb="FFFF0000"/>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 </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Средства освоены в полном объеме.</t>
        </r>
        <r>
          <rPr>
            <sz val="16"/>
            <color rgb="FFFF0000"/>
            <rFont val="Times New Roman"/>
            <family val="2"/>
            <charset val="204"/>
          </rPr>
          <t xml:space="preserve">
Достижение уровня средней заработной платы на 01.01.2019 года по работникам муниципальных учреждений культуры составило 77 981,50 рублей (при плановом годовом значении 69 720,00 рублей).                                            
</t>
        </r>
        <r>
          <rPr>
            <u/>
            <sz val="20"/>
            <rFont val="Times New Roman"/>
            <family val="1"/>
            <charset val="204"/>
          </rPr>
          <t/>
        </r>
      </is>
    </oc>
    <nc r="J37" t="inlineStr">
      <is>
        <r>
          <rPr>
            <u/>
            <sz val="16"/>
            <color rgb="FFFF0000"/>
            <rFont val="Times New Roman"/>
            <family val="2"/>
            <charset val="204"/>
          </rPr>
          <t xml:space="preserve">АГ: </t>
        </r>
        <r>
          <rPr>
            <sz val="16"/>
            <color rgb="FFFF0000"/>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 </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Средства освоены в полном объеме.</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01.01.2019 года по работникам муниципальных учреждений культуры составило 70 310,50 рублей (при плановом годовом значении 69 720,00 рублей).                                            
</t>
        </r>
        <r>
          <rPr>
            <u/>
            <sz val="20"/>
            <rFont val="Times New Roman"/>
            <family val="1"/>
            <charset val="204"/>
          </rPr>
          <t/>
        </r>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5:I19" start="0" length="2147483647">
    <dxf>
      <font>
        <color auto="1"/>
      </font>
    </dxf>
  </rfmt>
  <rcc rId="224" sId="1">
    <oc r="J15" t="inlineStr">
      <is>
        <r>
          <rPr>
            <u/>
            <sz val="16"/>
            <color rgb="FFFF0000"/>
            <rFont val="Times New Roman"/>
            <family val="2"/>
            <charset val="204"/>
          </rPr>
          <t>УППЭК:</t>
        </r>
        <r>
          <rPr>
            <sz val="16"/>
            <color rgb="FFFF0000"/>
            <rFont val="Times New Roman"/>
            <family val="2"/>
            <charset val="204"/>
          </rPr>
          <t xml:space="preserve"> в рамках реализации государственной программы заключены муниципальные контракты на оказание услуг по санитарно-противоэпидемическим мероприятиям (акарицидная, ларвицидная обработки, барьерная дератизация), заключены гражданско-правовые договоры. В рамках договоров, в период с мая по сентябрь текущего года проведены и оплачены 3 этапа санитарно-противоэпидемических мероприятий. 
Ожидаемое неисполнение в сумме 78,76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
</t>
        </r>
        <r>
          <rPr>
            <u/>
            <sz val="16"/>
            <color rgb="FFFF0000"/>
            <rFont val="Times New Roman"/>
            <family val="2"/>
            <charset val="204"/>
          </rPr>
          <t>АГ:</t>
        </r>
        <r>
          <rPr>
            <sz val="16"/>
            <color rgb="FFFF0000"/>
            <rFont val="Times New Roman"/>
            <family val="2"/>
            <charset val="204"/>
          </rPr>
          <t xml:space="preserve"> Выплата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осуществляется в плановом режиме.
                                                                                                                            </t>
        </r>
      </is>
    </oc>
    <nc r="J15" t="inlineStr">
      <is>
        <r>
          <rPr>
            <u/>
            <sz val="16"/>
            <color rgb="FFFF0000"/>
            <rFont val="Times New Roman"/>
            <family val="2"/>
            <charset val="204"/>
          </rPr>
          <t>УППЭК:</t>
        </r>
        <r>
          <rPr>
            <sz val="16"/>
            <color rgb="FFFF0000"/>
            <rFont val="Times New Roman"/>
            <family val="2"/>
            <charset val="204"/>
          </rPr>
          <t xml:space="preserve"> в рамках реализации государственной программы реализованы санитарно-противоэпидемически мероприятия (акарицидная, ларвицидная обработки, барьерная дератизация).
Неисполнение в сумме 78,76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
</t>
        </r>
        <r>
          <rPr>
            <u/>
            <sz val="16"/>
            <color rgb="FFFF0000"/>
            <rFont val="Times New Roman"/>
            <family val="2"/>
            <charset val="204"/>
          </rPr>
          <t>АГ:</t>
        </r>
        <r>
          <rPr>
            <sz val="16"/>
            <color rgb="FFFF0000"/>
            <rFont val="Times New Roman"/>
            <family val="2"/>
            <charset val="204"/>
          </rPr>
          <t xml:space="preserve"> Выплата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осуществляется в плановом режиме.
                                                                                                                            </t>
        </r>
      </is>
    </nc>
  </rcc>
  <rfmt sheetId="1" sqref="J15:J20" start="0" length="2147483647">
    <dxf>
      <font>
        <color auto="1"/>
      </font>
    </dxf>
  </rfmt>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5" sId="1" numFmtId="4">
    <oc r="C32">
      <v>348548.7</v>
    </oc>
    <nc r="C32">
      <v>369634.96</v>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 sId="1" numFmtId="4">
    <oc r="D32">
      <v>369634.96</v>
    </oc>
    <nc r="D32">
      <v>379206.55</v>
    </nc>
  </rcc>
  <rcc rId="227" sId="1" numFmtId="4">
    <oc r="E32">
      <v>330793.51</v>
    </oc>
    <nc r="E32">
      <v>378351.77</v>
    </nc>
  </rcc>
  <rcc rId="228" sId="1" numFmtId="4">
    <oc r="G32">
      <v>193214.78</v>
    </oc>
    <nc r="G32">
      <v>349149.53</v>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 sId="1">
    <oc r="I70">
      <f>I112+I76</f>
    </oc>
    <nc r="I70">
      <f>I112+I76</f>
    </nc>
  </rcc>
  <rcc rId="230" sId="1">
    <oc r="I32">
      <f>803.86+124265.7+216563.64+14000</f>
    </oc>
    <nc r="I32">
      <f>D32-G32</f>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9:I32" start="0" length="2147483647">
    <dxf>
      <font>
        <color auto="1"/>
      </font>
    </dxf>
  </rfmt>
  <rcc rId="231" sId="1">
    <oc r="I129">
      <f>E129-G129</f>
    </oc>
    <nc r="I129">
      <f>D129-G129</f>
    </nc>
  </rcc>
  <rcc rId="232" sId="1">
    <oc r="I131">
      <f>E131-G131</f>
    </oc>
    <nc r="I131">
      <f>D131-G131</f>
    </nc>
  </rcc>
  <rcc rId="233" sId="1" numFmtId="4">
    <oc r="E130">
      <v>4327.76</v>
    </oc>
    <nc r="E130">
      <v>4327.7700000000004</v>
    </nc>
  </rcc>
  <rcc rId="234" sId="1">
    <oc r="I130">
      <f>E130-G130</f>
    </oc>
    <nc r="I130">
      <f>D130-G130</f>
    </nc>
  </rcc>
  <rcc rId="235" sId="1" numFmtId="4">
    <oc r="G130">
      <v>4327.76</v>
    </oc>
    <nc r="G130">
      <v>4327.7700000000004</v>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6" sId="1">
    <oc r="I136">
      <f>E136-G136</f>
    </oc>
    <nc r="I136">
      <f>D136-G136</f>
    </nc>
  </rcc>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7" sId="1" numFmtId="4">
    <oc r="D162">
      <v>15912.34</v>
    </oc>
    <nc r="D162">
      <v>15812.93</v>
    </nc>
  </rcc>
  <rcc rId="238" sId="1" numFmtId="4">
    <oc r="G162">
      <v>4837.17</v>
    </oc>
    <nc r="G162">
      <v>14948.79</v>
    </nc>
  </rcc>
  <rfmt sheetId="1" sqref="C162:H162" start="0" length="2147483647">
    <dxf>
      <font>
        <color auto="1"/>
      </font>
    </dxf>
  </rfmt>
  <rcc rId="239" sId="1" numFmtId="4">
    <oc r="C161">
      <v>79892.100000000006</v>
    </oc>
    <nc r="C161">
      <v>79882.3</v>
    </nc>
  </rcc>
  <rcc rId="240" sId="1" numFmtId="4">
    <oc r="D161">
      <v>79882.3</v>
    </oc>
    <nc r="D161">
      <v>74199.009999999995</v>
    </nc>
  </rcc>
  <rcc rId="241" sId="1" numFmtId="4">
    <oc r="G161">
      <v>23135.01</v>
    </oc>
    <nc r="G161">
      <v>73785.7</v>
    </nc>
  </rcc>
  <rcc rId="242" sId="1" numFmtId="4">
    <oc r="E161">
      <v>24878.53</v>
    </oc>
    <nc r="E161">
      <v>73785.7</v>
    </nc>
  </rcc>
  <rfmt sheetId="1" sqref="C161:H161" start="0" length="2147483647">
    <dxf>
      <font>
        <color auto="1"/>
      </font>
    </dxf>
  </rfmt>
  <rcc rId="243" sId="1" numFmtId="4">
    <oc r="I162">
      <v>15650.22</v>
    </oc>
    <nc r="I162">
      <f>D162-G162</f>
    </nc>
  </rcc>
  <rfmt sheetId="1" sqref="C160" start="0" length="2147483647">
    <dxf>
      <font>
        <color auto="1"/>
      </font>
    </dxf>
  </rfmt>
  <rcc rId="244" sId="1" numFmtId="4">
    <oc r="D160">
      <v>18110.400000000001</v>
    </oc>
    <nc r="D160">
      <v>16517.330000000002</v>
    </nc>
  </rcc>
  <rcc rId="245" sId="1" numFmtId="4">
    <oc r="E160">
      <v>8052.83</v>
    </oc>
    <nc r="E160">
      <v>16517.330000000002</v>
    </nc>
  </rcc>
  <rfmt sheetId="1" sqref="D160:E160" start="0" length="2147483647">
    <dxf>
      <font>
        <color auto="1"/>
      </font>
    </dxf>
  </rfmt>
  <rcc rId="246" sId="1" numFmtId="4">
    <oc r="G160">
      <v>8052.83</v>
    </oc>
    <nc r="G160">
      <v>16517.330000000002</v>
    </nc>
  </rcc>
  <rfmt sheetId="1" sqref="F160:H160" start="0" length="2147483647">
    <dxf>
      <font>
        <color auto="1"/>
      </font>
    </dxf>
  </rfmt>
  <rfmt sheetId="1" sqref="I160" start="0" length="0">
    <dxf>
      <fill>
        <patternFill patternType="none">
          <bgColor indexed="65"/>
        </patternFill>
      </fill>
    </dxf>
  </rfmt>
  <rfmt sheetId="1" sqref="I161" start="0" length="0">
    <dxf>
      <fill>
        <patternFill patternType="none">
          <bgColor indexed="65"/>
        </patternFill>
      </fill>
    </dxf>
  </rfmt>
  <rcc rId="247" sId="1">
    <oc r="I161">
      <v>79357.55</v>
    </oc>
    <nc r="I161">
      <f>D161-G161</f>
    </nc>
  </rcc>
  <rcc rId="248" sId="1">
    <oc r="I160">
      <v>17885.5</v>
    </oc>
    <nc r="I160">
      <f>D160-G160</f>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122:I124" start="0" length="2147483647">
    <dxf>
      <font>
        <color auto="1"/>
      </font>
    </dxf>
  </rfmt>
  <rcc rId="249" sId="1">
    <oc r="E141">
      <f>12194.94+2664.52</f>
    </oc>
    <nc r="E141">
      <f>12194.95+2664.52</f>
    </nc>
  </rcc>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0" sId="1">
    <oc r="G141">
      <f>12194.94+2664.52</f>
    </oc>
    <nc r="G141">
      <f>12194.95+2664.52</f>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 sId="1" numFmtId="4">
    <oc r="G46">
      <v>487.44</v>
    </oc>
    <nc r="G46">
      <v>873.19</v>
    </nc>
  </rcc>
  <rcc rId="142" sId="1" numFmtId="4">
    <oc r="G45">
      <v>5161.55</v>
    </oc>
    <nc r="G45">
      <v>7548.5</v>
    </nc>
  </rcc>
  <rfmt sheetId="1" sqref="G43:H46" start="0" length="2147483647">
    <dxf>
      <font>
        <color auto="1"/>
      </font>
    </dxf>
  </rfmt>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1" sId="1">
    <oc r="I141">
      <f>E141-G141</f>
    </oc>
    <nc r="I141">
      <f>D141-G141</f>
    </nc>
  </rcc>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2" sId="1" numFmtId="4">
    <oc r="I168">
      <v>47.32</v>
    </oc>
    <nc r="I168">
      <f>D168-G168</f>
    </nc>
  </rcc>
  <rcc rId="253" sId="1">
    <oc r="I169">
      <f>D169</f>
    </oc>
    <nc r="I169">
      <f>D169-G169</f>
    </nc>
  </rcc>
  <rcc rId="254" sId="1">
    <oc r="I170">
      <f>D170</f>
    </oc>
    <nc r="I170">
      <f>D170-G170</f>
    </nc>
  </rcc>
  <rcc rId="255" sId="1">
    <oc r="I171">
      <f>D171</f>
    </oc>
    <nc r="I171">
      <f>D171-G171</f>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 sId="1">
    <oc r="I9">
      <f>SUM(I10:I14)</f>
    </oc>
    <nc r="I9">
      <f>SUM(I10:I14)</f>
    </nc>
  </rcc>
  <rcc rId="257" sId="1">
    <oc r="I17">
      <f>3079.19+39.65</f>
    </oc>
    <nc r="I17">
      <f>D17-G17</f>
    </nc>
  </rcc>
  <rcc rId="258" sId="1">
    <oc r="J15" t="inlineStr">
      <is>
        <r>
          <rPr>
            <u/>
            <sz val="16"/>
            <rFont val="Times New Roman"/>
            <family val="2"/>
            <charset val="204"/>
          </rPr>
          <t>УППЭК:</t>
        </r>
        <r>
          <rPr>
            <sz val="16"/>
            <rFont val="Times New Roman"/>
            <family val="2"/>
            <charset val="204"/>
          </rPr>
          <t xml:space="preserve"> в рамках реализации государственной программы реализованы санитарно-противоэпидемически мероприятия (акарицидная, ларвицидная обработки, барьерная дератизация).
Неисполнение в сумме 78,76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
</t>
        </r>
        <r>
          <rPr>
            <u/>
            <sz val="16"/>
            <rFont val="Times New Roman"/>
            <family val="2"/>
            <charset val="204"/>
          </rPr>
          <t>АГ:</t>
        </r>
        <r>
          <rPr>
            <sz val="16"/>
            <rFont val="Times New Roman"/>
            <family val="2"/>
            <charset val="204"/>
          </rPr>
          <t xml:space="preserve"> Выплата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осуществляется в плановом режиме.
                                                                                                                            </t>
        </r>
      </is>
    </oc>
    <nc r="J15" t="inlineStr">
      <is>
        <r>
          <rPr>
            <u/>
            <sz val="16"/>
            <rFont val="Times New Roman"/>
            <family val="2"/>
            <charset val="204"/>
          </rPr>
          <t>УППЭК:</t>
        </r>
        <r>
          <rPr>
            <sz val="16"/>
            <rFont val="Times New Roman"/>
            <family val="2"/>
            <charset val="204"/>
          </rPr>
          <t xml:space="preserve"> в рамках реализации государственной программы реализованы санитарно-противоэпидемически мероприятия (акарицидная, ларвицидная обработки, барьерная дератизация).
Неисполнение в сумме 78,77 тыс.рублей обусловлено экономией, сложившейся:
- 8,83 тыс.руб. - по итогам аукциона на выполнение работ по акарицидной, ларвицидной обработке  и барьерной дератизации;
- 69,93 тыс.руб. - по фактически сложившимся расходам на выполнение работ по акарицидной обработке .
</t>
        </r>
        <r>
          <rPr>
            <u/>
            <sz val="16"/>
            <rFont val="Times New Roman"/>
            <family val="2"/>
            <charset val="204"/>
          </rPr>
          <t>АГ:</t>
        </r>
        <r>
          <rPr>
            <sz val="16"/>
            <rFont val="Times New Roman"/>
            <family val="2"/>
            <charset val="204"/>
          </rPr>
          <t xml:space="preserve"> Выплата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осуществляется в плановом режиме.
                                                                                                                            </t>
        </r>
      </is>
    </nc>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 sId="1" numFmtId="4">
    <oc r="C169">
      <v>21304.9</v>
    </oc>
    <nc r="C169">
      <v>22113.9</v>
    </nc>
  </rcc>
  <rcc rId="260" sId="1" numFmtId="4">
    <oc r="E169">
      <v>14745.49</v>
    </oc>
    <nc r="E169">
      <v>22074.400000000001</v>
    </nc>
  </rcc>
  <rcc rId="261" sId="1" numFmtId="4">
    <oc r="G169">
      <v>14123.39</v>
    </oc>
    <nc r="G169">
      <v>21763.93</v>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2" sId="1">
    <oc r="J158"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
- "Магистральные сети водопровода по ул. Дзержинского участок от ж/д 7/3 до ул. Республики" (СГМУП "Горводоканал" заключен контракт с ООО "Градос". Ведется оформление документов для оплаты.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Ведется оформление документов для оплаты.
В рамках подпрограммы  "Обеспечение равных прав потребителей на получение энергетических ресурсов" запланированы:
-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Заключено соглашение с АО "Сжиженный газ Север" от 26.04.2018 № 19 на предоставление из бюджета города за период с 01.01.2018 по 31.12.2018 года субсидии на сумму 6 643,21 тыс.руб. Предоставлена субсидия за январь-сентябрь в сумме 4 342,48 тыс.руб.
-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
1) установлено 106 шт. приборов учета ГХВС в муниципальных квартирах, 2 шт. ИПУ ГХВС в муниципальной комнате по заявлению нанимателя. 
2)  установлено 30 шт. электросчетчиков в общежитиях, выполненные работы будут оплачены до конца текущего финансового года;
3) выполнены работы по ремонту автоматизированных узлов регулирования тепловой энергии в трех учреждениях - МБДОУ № 27 "Микки-Маус", МБУ СП СШ "Виктория", МБОУ СОШ № 46 ( на сумму 436,73 тыс.руб. ( МК от 01.10.2018 № МК-76-18 с ООО Участок № 1 "Запсибснабкомплект");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за выполненные работы будет произведена до конца текущего финансового года;
5) заключен МК 206/18 от 26.09.2018 на сумму 193,3 тыс.руб  на выполнение работ по замене оконных блоков (ул. Энгельса, 8) от 10.09.2018. Работы выполнены на сумму 171,23 тыс.руб. (МКУ "ХЭУ")
6) заключен контракт с ООО "Югра-Сервис" от 27.08.2018 № 192/18 на проектные работы по замене ПУ теплоэнергии на сумму  58,9 тыс.руб.. Работы выполнены на сумму 58,9 тыс.руб. (МКУ "ХЭУ")
7)  конкурсная документация на выполнение работ по установке  ИПУ ХГВС (18 шт.) в нежилых помещениях муниципальной собственности  размещена  на портале АЦК "МЗ" в ЕИС 17.10.2018.
Электронный  аукцион признан несостоявшимся в связи с отсутствием заявок на участие в конкурсе. Повторно закупка не размещена, заявка возвращена УМЗ без рассмотрения в связи с длительностью проведения торгов и выполнения работ. Планируется процедура заключения прямого договора (КУИ).
7) Предприятиями города за счет собственных средств выполнены ПИР, реконструкция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19 объектах. Выполняются работы по реконструкции водоводов по объектам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
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 Ведется приемка исполнительной документации. Направлены заявки от 19.10.2018, 24.10.2018 на перечисление межбюджетных трансфертов в форме субсидии по 11 адресам. 
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
Заявка на перечисление денежных средств с приложением всех необходимых документов сформированы, размещены на сайте ГИС ЖК, направлены в профильный департамент ХМАО.
Ожидаемое неисполнение в размере </t>
        </r>
        <r>
          <rPr>
            <b/>
            <sz val="16"/>
            <color rgb="FFFF0000"/>
            <rFont val="Times New Roman"/>
            <family val="2"/>
            <charset val="204"/>
          </rPr>
          <t>1 011,77</t>
        </r>
        <r>
          <rPr>
            <sz val="16"/>
            <color rgb="FFFF0000"/>
            <rFont val="Times New Roman"/>
            <family val="2"/>
            <charset val="204"/>
          </rPr>
          <t xml:space="preserve"> тыс.рублей обусловлено экономией, сложившейся:
- 59,56 тыс.руб. - по факту выполненных работ в части устройства твердого покрытия объекта "Сквер в мк-не 31"(УППЭК);
- 102,04 тыс.руб. - по факту выполненных работ в части устройства ливневой канализациио объекта "Сквер в мк-не 31"(УППЭК);   
- 671,36 тыс.руб. - по факту выполненных работ в части видеонаблюдения объекта "Сквер в мк-не 31" (УППЭК);    
- 122,30 тыс.руб. - при проверке сметной стоимости по замене оконных блоков (ул. Энгельса, 8) (МКУ "ХЭУ"); 
- 22,01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(МКУ "ХЭУ"); 
- 0,17 тыс.руб. - при проверке сметной стоимости на выполнение проектных работ по замене ПУ теплоэнергии (МКУ "ХЭУ"); 
-10,86  тыс.руб. - при проверке сметной стоимости работ по установке ИПУ ХГВС в нежилых помещениях муниципальной собственности (КУИ).
                                                                                                            </t>
        </r>
      </is>
    </oc>
    <nc r="J158"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
- "Магистральные сети водопровода по ул. Дзержинского участок от ж/д 7/3 до ул. Республики" (СГМУП "Горводоканал" заключен контракт с ООО "Градос". Ведется оформление документов для оплаты.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Ведется оформление документов для оплаты.
В рамках подпрограммы  "Обеспечение равных прав потребителей на получение энергетических ресурсов" запланированы:
-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Заключено соглашение с АО "Сжиженный газ Север" от 26.04.2018 № 19 на предоставление из бюджета города за период с 01.01.2018 по 31.12.2018 года субсидии на сумму 6 643,21 тыс.руб. Предоставлена субсидия за январь-сентябрь в сумме 4 342,48 тыс.руб.
-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
1) установлено 106 шт. приборов учета ГХВС в муниципальных квартирах, 2 шт. ИПУ ГХВС в муниципальной комнате по заявлению нанимателя. 
2)  установлено 30 шт. электросчетчиков в общежитиях, выполненные работы будут оплачены до конца текущего финансового года;
3) выполнены работы по ремонту автоматизированных узлов регулирования тепловой энергии в трех учреждениях - МБДОУ № 27 "Микки-Маус", МБУ СП СШ "Виктория", МБОУ СОШ № 46 ( на сумму 436,73 тыс.руб. ( МК от 01.10.2018 № МК-76-18 с ООО Участок № 1 "Запсибснабкомплект");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за выполненные работы будет произведена до конца текущего финансового года;
5) заключен МК 206/18 от 26.09.2018 на сумму 193,3 тыс.руб  на выполнение работ по замене оконных блоков (ул. Энгельса, 8) от 10.09.2018. Работы выполнены на сумму 171,23 тыс.руб. (МКУ "ХЭУ")
6) заключен контракт с ООО "Югра-Сервис" от 27.08.2018 № 192/18 на проектные работы по замене ПУ теплоэнергии на сумму  58,9 тыс.руб.. Работы выполнены на сумму 58,9 тыс.руб. (МКУ "ХЭУ")
7)  конкурсная документация на выполнение работ по установке  ИПУ ХГВС (18 шт.) в нежилых помещениях муниципальной собственности  размещена  на портале АЦК "МЗ" в ЕИС 17.10.2018.
Электронный  аукцион признан несостоявшимся в связи с отсутствием заявок на участие в конкурсе. Повторно закупка не размещена, заявка возвращена УМЗ без рассмотрения в связи с длительностью проведения торгов и выполнения работ. Планируется процедура заключения прямого договора (КУИ).
7) Предприятиями города за счет собственных средств выполнены ПИР, реконструкция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19 объектах. Выполняются работы по реконструкции водоводов по объектам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
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 Ведется приемка исполнительной документации. Направлены заявки от 19.10.2018, 24.10.2018 на перечисление межбюджетных трансфертов в форме субсидии по 11 адресам.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t>
        </r>
        <r>
          <rPr>
            <sz val="16"/>
            <color rgb="FFFF0000"/>
            <rFont val="Times New Roman"/>
            <family val="2"/>
            <charset val="204"/>
          </rPr>
          <t xml:space="preserve">
Ожидаемое неисполнение в размере </t>
        </r>
        <r>
          <rPr>
            <b/>
            <sz val="16"/>
            <color rgb="FFFF0000"/>
            <rFont val="Times New Roman"/>
            <family val="2"/>
            <charset val="204"/>
          </rPr>
          <t>1 011,77</t>
        </r>
        <r>
          <rPr>
            <sz val="16"/>
            <color rgb="FFFF0000"/>
            <rFont val="Times New Roman"/>
            <family val="2"/>
            <charset val="204"/>
          </rPr>
          <t xml:space="preserve"> тыс.рублей обусловлено экономией, сложившейся:
- 59,56 тыс.руб. - по факту выполненных работ в части устройства твердого покрытия объекта "Сквер в мк-не 31"(УППЭК);
- 102,04 тыс.руб. - по факту выполненных работ в части устройства ливневой канализациио объекта "Сквер в мк-не 31"(УППЭК);   
- 671,36 тыс.руб. - по факту выполненных работ в части видеонаблюдения объекта "Сквер в мк-не 31" (УППЭК);    
- 122,30 тыс.руб. - при проверке сметной стоимости по замене оконных блоков (ул. Энгельса, 8) (МКУ "ХЭУ"); 
- 22,01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(МКУ "ХЭУ"); 
- 0,17 тыс.руб. - при проверке сметной стоимости на выполнение проектных работ по замене ПУ теплоэнергии (МКУ "ХЭУ"); 
-10,86  тыс.руб. - при проверке сметной стоимости работ по установке ИПУ ХГВС в нежилых помещениях муниципальной собственности (КУИ).
                                                                                                            </t>
        </r>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68:I169" start="0" length="2147483647">
    <dxf>
      <font>
        <color auto="1"/>
      </font>
    </dxf>
  </rfmt>
  <rcc rId="263" sId="1" numFmtId="4">
    <oc r="C170">
      <v>3295.91</v>
    </oc>
    <nc r="C170">
      <v>3498.16</v>
    </nc>
  </rcc>
  <rcc rId="264" sId="1" numFmtId="4">
    <oc r="D170">
      <v>3018.41</v>
    </oc>
    <nc r="D170">
      <v>3220.66</v>
    </nc>
  </rcc>
  <rcc rId="265" sId="1" numFmtId="4">
    <oc r="G170">
      <v>1429.75</v>
    </oc>
    <nc r="G170">
      <v>3136.56</v>
    </nc>
  </rcc>
  <rcc rId="266" sId="1" numFmtId="4">
    <oc r="C171">
      <v>11406.05</v>
    </oc>
    <nc r="C171">
      <v>11203.81</v>
    </nc>
  </rcc>
  <rcc rId="267" sId="1" numFmtId="4">
    <oc r="D171">
      <v>12248.14</v>
    </oc>
    <nc r="D171">
      <v>11906.32</v>
    </nc>
  </rcc>
  <rcc rId="268" sId="1" numFmtId="4">
    <oc r="G171">
      <v>10274.42</v>
    </oc>
    <nc r="G171">
      <v>11798.58</v>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9" sId="1" numFmtId="4">
    <oc r="C171">
      <v>11203.81</v>
    </oc>
    <nc r="C171">
      <v>11203.8</v>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70:I171" start="0" length="2147483647">
    <dxf>
      <font>
        <color auto="1"/>
      </font>
    </dxf>
  </rfmt>
  <rcc rId="270" sId="1" numFmtId="4">
    <oc r="I187">
      <v>261388.7</v>
    </oc>
    <nc r="I187">
      <f>D187-G187</f>
    </nc>
  </rcc>
  <rcc rId="271" sId="1" numFmtId="4">
    <oc r="I188">
      <v>14178.93</v>
    </oc>
    <nc r="I188">
      <f>D188-G188</f>
    </nc>
  </rcc>
  <rcc rId="272" sId="1">
    <oc r="I189">
      <f>D189</f>
    </oc>
    <nc r="I189">
      <f>D189-G189</f>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3" sId="1" numFmtId="4">
    <oc r="C187">
      <v>224499.20000000001</v>
    </oc>
    <nc r="C187">
      <v>261388.7</v>
    </nc>
  </rcc>
  <rcc rId="274" sId="1" numFmtId="4">
    <oc r="E187">
      <v>191940.8</v>
    </oc>
    <nc r="E187">
      <v>246555.14</v>
    </nc>
  </rcc>
  <rcc rId="275" sId="1" numFmtId="4">
    <oc r="G187">
      <v>191940.8</v>
    </oc>
    <nc r="G187">
      <v>246555.14</v>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6" sId="1" odxf="1" dxf="1">
    <oc r="J158" t="inlineStr">
      <is>
        <r>
          <rPr>
            <u/>
            <sz val="16"/>
            <color rgb="FFFF0000"/>
            <rFont val="Times New Roman"/>
            <family val="2"/>
            <charset val="204"/>
          </rPr>
          <t xml:space="preserve">ДГХ: 
</t>
        </r>
        <r>
          <rPr>
            <sz val="16"/>
            <color rgb="FFFF0000"/>
            <rFont val="Times New Roman"/>
            <family val="2"/>
            <charset val="204"/>
          </rPr>
          <t xml:space="preserve">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
- "Магистральные сети водопровода по ул. Дзержинского участок от ж/д 7/3 до ул. Республики" (СГМУП "Горводоканал" заключен контракт с ООО "Градос". Ведется оформление документов для оплаты.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Ведется оформление документов для оплаты.
В рамках подпрограммы  "Обеспечение равных прав потребителей на получение энергетических ресурсов" запланированы:
-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Заключено соглашение с АО "Сжиженный газ Север" от 26.04.2018 № 19 на предоставление из бюджета города за период с 01.01.2018 по 31.12.2018 года субсидии на сумму 6 643,21 тыс.руб. Предоставлена субсидия за январь-сентябрь в сумме 4 342,48 тыс.руб.
-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
1) установлено 106 шт. приборов учета ГХВС в муниципальных квартирах, 2 шт. ИПУ ГХВС в муниципальной комнате по заявлению нанимателя. 
2)  установлено 30 шт. электросчетчиков в общежитиях, выполненные работы будут оплачены до конца текущего финансового года;
3) выполнены работы по ремонту автоматизированных узлов регулирования тепловой энергии в трех учреждениях - МБДОУ № 27 "Микки-Маус", МБУ СП СШ "Виктория", МБОУ СОШ № 46 ( на сумму 436,73 тыс.руб. ( МК от 01.10.2018 № МК-76-18 с ООО Участок № 1 "Запсибснабкомплект");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за выполненные работы будет произведена до конца текущего финансового года;
5) заключен МК 206/18 от 26.09.2018 на сумму 193,3 тыс.руб  на выполнение работ по замене оконных блоков (ул. Энгельса, 8) от 10.09.2018. Работы выполнены на сумму 171,23 тыс.руб. (МКУ "ХЭУ")
6) заключен контракт с ООО "Югра-Сервис" от 27.08.2018 № 192/18 на проектные работы по замене ПУ теплоэнергии на сумму  58,9 тыс.руб.. Работы выполнены на сумму 58,9 тыс.руб. (МКУ "ХЭУ")
7)  конкурсная документация на выполнение работ по установке  ИПУ ХГВС (18 шт.) в нежилых помещениях муниципальной собственности  размещена  на портале АЦК "МЗ" в ЕИС 17.10.2018.
Электронный  аукцион признан несостоявшимся в связи с отсутствием заявок на участие в конкурсе. Повторно закупка не размещена, заявка возвращена УМЗ без рассмотрения в связи с длительностью проведения торгов и выполнения работ. Планируется процедура заключения прямого договора (КУИ).
7) Предприятиями города за счет собственных средств выполнены ПИР, реконструкция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19 объектах. Выполняются работы по реконструкции водоводов по объектам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
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 Ведется приемка исполнительной документации. Направлены заявки от 19.10.2018, 24.10.2018 на перечисление межбюджетных трансфертов в форме субсидии по 11 адресам.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t>
        </r>
        <r>
          <rPr>
            <sz val="16"/>
            <color rgb="FFFF0000"/>
            <rFont val="Times New Roman"/>
            <family val="2"/>
            <charset val="204"/>
          </rPr>
          <t xml:space="preserve">
Ожидаемое неисполнение в размере </t>
        </r>
        <r>
          <rPr>
            <b/>
            <sz val="16"/>
            <color rgb="FFFF0000"/>
            <rFont val="Times New Roman"/>
            <family val="2"/>
            <charset val="204"/>
          </rPr>
          <t>1 011,77</t>
        </r>
        <r>
          <rPr>
            <sz val="16"/>
            <color rgb="FFFF0000"/>
            <rFont val="Times New Roman"/>
            <family val="2"/>
            <charset val="204"/>
          </rPr>
          <t xml:space="preserve"> тыс.рублей обусловлено экономией, сложившейся:
- 59,56 тыс.руб. - по факту выполненных работ в части устройства твердого покрытия объекта "Сквер в мк-не 31"(УППЭК);
- 102,04 тыс.руб. - по факту выполненных работ в части устройства ливневой канализациио объекта "Сквер в мк-не 31"(УППЭК);   
- 671,36 тыс.руб. - по факту выполненных работ в части видеонаблюдения объекта "Сквер в мк-не 31" (УППЭК);    
- 122,30 тыс.руб. - при проверке сметной стоимости по замене оконных блоков (ул. Энгельса, 8) (МКУ "ХЭУ"); 
- 22,01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(МКУ "ХЭУ"); 
- 0,17 тыс.руб. - при проверке сметной стоимости на выполнение проектных работ по замене ПУ теплоэнергии (МКУ "ХЭУ"); 
-10,86  тыс.руб. - при проверке сметной стоимости работ по установке ИПУ ХГВС в нежилых помещениях муниципальной собственности (КУИ).
                                                                                                            </t>
        </r>
      </is>
    </oc>
    <nc r="J158"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t>
        </r>
        <r>
          <rPr>
            <sz val="16"/>
            <color rgb="FFFF0000"/>
            <rFont val="Times New Roman"/>
            <family val="2"/>
            <charset val="204"/>
          </rPr>
          <t xml:space="preserve">
</t>
        </r>
        <r>
          <rPr>
            <sz val="16"/>
            <rFont val="Times New Roman"/>
            <family val="1"/>
            <charset val="204"/>
          </rPr>
          <t xml:space="preserve">- "Магистральные сети водопровода по ул. Дзержинского участок от ж/д 7/3 до ул. Республики" (СГМУП "Горводоканал" заключен контракт с ООО "Градос". </t>
        </r>
        <r>
          <rPr>
            <sz val="16"/>
            <color rgb="FFFF0000"/>
            <rFont val="Times New Roman"/>
            <family val="2"/>
            <charset val="204"/>
          </rPr>
          <t xml:space="preserve">
</t>
        </r>
        <r>
          <rPr>
            <sz val="16"/>
            <rFont val="Times New Roman"/>
            <family val="1"/>
            <charset val="204"/>
          </rPr>
          <t xml:space="preserve">-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предоставлена субсидия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соответствии с заключенным соглашением с АО "Сжиженный газ Север" от 26.04.2018 № 19 за период с 01.01.2018 по 31.11.2018 года, 90% декабрь 2018 года.</t>
        </r>
        <r>
          <rPr>
            <sz val="16"/>
            <color rgb="FFFF0000"/>
            <rFont val="Times New Roman"/>
            <family val="2"/>
            <charset val="204"/>
          </rPr>
          <t xml:space="preserve">
-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
1) установлено 106 шт. приборов учета ГХВС в муниципальных квартирах, 2 шт. ИПУ ГХВС в муниципальной комнате по заявлению нанимателя. 
2)  установлено 30 шт. электросчетчиков в общежитиях, выполненные работы будут оплачены до конца текущего финансового года;
3) выполнены работы по ремонту автоматизированных узлов регулирования тепловой энергии в трех учреждениях - МБДОУ № 27 "Микки-Маус", МБУ СП СШ "Виктория", МБОУ СОШ № 46 ( на сумму 436,73 тыс.руб. ( МК от 01.10.2018 № МК-76-18 с ООО Участок № 1 "Запсибснабкомплект");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за выполненные работы будет произведена до конца текущего финансового года;
5) заключен МК 206/18 от 26.09.2018 на сумму 193,3 тыс.руб  на выполнение работ по замене оконных блоков (ул. Энгельса, 8) от 10.09.2018. Работы выполнены на сумму 171,23 тыс.руб. (МКУ "ХЭУ")
6) заключен контракт с ООО "Югра-Сервис" от 27.08.2018 № 192/18 на проектные работы по замене ПУ теплоэнергии на сумму  58,9 тыс.руб.. Работы выполнены на сумму 58,9 тыс.руб. (МКУ "ХЭУ")
7)  конкурсная документация на выполнение работ по установке  ИПУ ХГВС (18 шт.) в нежилых помещениях муниципальной собственности  размещена  на портале АЦК "МЗ" в ЕИС 17.10.2018.
Электронный  аукцион признан несостоявшимся в связи с отсутствием заявок на участие в конкурсе. Повторно закупка не размещена, заявка возвращена УМЗ без рассмотрения в связи с длительностью проведения торгов и выполнения работ. Планируется процедура заключения прямого договора (КУИ).
7) Предприятиями города за счет собственных средств выполнены ПИР, реконструкция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19 объектах. Выполняются работы по реконструкции водоводов по объектам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
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 Ведется приемка исполнительной документации. Направлены заявки от 19.10.2018, 24.10.2018 на перечисление межбюджетных трансфертов в форме субсидии по 11 адресам.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t>
        </r>
        <r>
          <rPr>
            <sz val="16"/>
            <color rgb="FFFF0000"/>
            <rFont val="Times New Roman"/>
            <family val="2"/>
            <charset val="204"/>
          </rPr>
          <t xml:space="preserve">
Ожидаемое неисполнение в размере </t>
        </r>
        <r>
          <rPr>
            <b/>
            <sz val="16"/>
            <color rgb="FFFF0000"/>
            <rFont val="Times New Roman"/>
            <family val="2"/>
            <charset val="204"/>
          </rPr>
          <t>1 011,77</t>
        </r>
        <r>
          <rPr>
            <sz val="16"/>
            <color rgb="FFFF0000"/>
            <rFont val="Times New Roman"/>
            <family val="2"/>
            <charset val="204"/>
          </rPr>
          <t xml:space="preserve"> тыс.рублей обусловлено экономией, сложившейся:
- 59,56 тыс.руб. - по факту выполненных работ в части устройства твердого покрытия объекта "Сквер в мк-не 31"(УППЭК);
- 102,04 тыс.руб. - по факту выполненных работ в части устройства ливневой канализациио объекта "Сквер в мк-не 31"(УППЭК);   
- 671,36 тыс.руб. - по факту выполненных работ в части видеонаблюдения объекта "Сквер в мк-не 31" (УППЭК);    
- 122,30 тыс.руб. - при проверке сметной стоимости по замене оконных блоков (ул. Энгельса, 8) (МКУ "ХЭУ"); 
- 22,01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(МКУ "ХЭУ"); 
- 0,17 тыс.руб. - при проверке сметной стоимости на выполнение проектных работ по замене ПУ теплоэнергии (МКУ "ХЭУ"); 
-10,86  тыс.руб. - при проверке сметной стоимости работ по установке ИПУ ХГВС в нежилых помещениях муниципальной собственности (КУИ).
                                                                                                            </t>
        </r>
      </is>
    </nc>
    <odxf>
      <font>
        <sz val="16"/>
        <color rgb="FFFF0000"/>
      </font>
    </odxf>
    <ndxf>
      <font>
        <sz val="16"/>
        <color rgb="FFFF0000"/>
      </font>
    </ndxf>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 sId="1" numFmtId="4">
    <oc r="E45">
      <v>5956.55</v>
    </oc>
    <nc r="E45">
      <v>7548.5</v>
    </nc>
  </rcc>
  <rfmt sheetId="1" sqref="E43:F46" start="0" length="2147483647">
    <dxf>
      <font>
        <color auto="1"/>
      </font>
    </dxf>
  </rfmt>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87:I187" start="0" length="2147483647">
    <dxf>
      <font>
        <color auto="1"/>
      </font>
    </dxf>
  </rfmt>
  <rcc rId="277" sId="1" numFmtId="4">
    <oc r="C188">
      <v>12237.34</v>
    </oc>
    <nc r="C188">
      <v>14178.94</v>
    </nc>
  </rcc>
  <rcc rId="278" sId="1" numFmtId="4">
    <oc r="C189">
      <v>7219.38</v>
    </oc>
    <nc r="C189">
      <v>7181.28</v>
    </nc>
  </rcc>
  <rcc rId="279" sId="1" numFmtId="4">
    <oc r="D188">
      <v>14178.93</v>
    </oc>
    <nc r="D188">
      <v>14178.94</v>
    </nc>
  </rcc>
  <rcc rId="280" sId="1" numFmtId="4">
    <oc r="G188">
      <v>12121.33</v>
    </oc>
    <nc r="G188">
      <v>13884.67</v>
    </nc>
  </rcc>
  <rcc rId="281" sId="1" numFmtId="4">
    <oc r="G189">
      <v>1562.01</v>
    </oc>
    <nc r="G189">
      <v>5068.2</v>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2" sId="1" numFmtId="4">
    <oc r="D188">
      <v>14178.94</v>
    </oc>
    <nc r="D188">
      <v>14178.93</v>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88:I189" start="0" length="2147483647">
    <dxf>
      <font>
        <color auto="1"/>
      </font>
    </dxf>
  </rfmt>
  <rfmt sheetId="1" sqref="C185:I185" start="0" length="2147483647">
    <dxf>
      <font>
        <color auto="1"/>
      </font>
    </dxf>
  </rfmt>
  <rcc rId="283" sId="1" numFmtId="4">
    <oc r="C209">
      <v>30806</v>
    </oc>
    <nc r="C209">
      <v>31863.1</v>
    </nc>
  </rcc>
  <rcc rId="284" sId="1" numFmtId="4">
    <oc r="D209">
      <v>31863</v>
    </oc>
    <nc r="D209">
      <v>28839.86</v>
    </nc>
  </rcc>
  <rcc rId="285" sId="1" numFmtId="4">
    <oc r="E209">
      <v>28190</v>
    </oc>
    <nc r="E209">
      <v>28839.86</v>
    </nc>
  </rcc>
  <rcc rId="286" sId="1" numFmtId="4">
    <oc r="G209">
      <v>28190</v>
    </oc>
    <nc r="G209">
      <v>28839.86</v>
    </nc>
  </rcc>
  <rcc rId="287" sId="1" numFmtId="4">
    <oc r="C210">
      <v>3743</v>
    </oc>
    <nc r="C210">
      <v>3742.5</v>
    </nc>
  </rcc>
  <rcc rId="288" sId="1" numFmtId="4">
    <oc r="D210">
      <v>3743</v>
    </oc>
    <nc r="D210">
      <v>3742.5</v>
    </nc>
  </rcc>
  <rcc rId="289" sId="1" numFmtId="4">
    <oc r="E210">
      <v>3100</v>
    </oc>
    <nc r="E210">
      <v>3742.5</v>
    </nc>
  </rcc>
  <rcc rId="290" sId="1" numFmtId="4">
    <oc r="G210">
      <v>2230</v>
    </oc>
    <nc r="G210">
      <v>3734.68</v>
    </nc>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1" sId="1" numFmtId="4">
    <oc r="D211">
      <v>69</v>
    </oc>
    <nc r="D211">
      <v>68.58</v>
    </nc>
  </rcc>
  <rcc rId="292" sId="1" numFmtId="4">
    <oc r="G211">
      <v>69</v>
    </oc>
    <nc r="G211">
      <v>68.58</v>
    </nc>
  </rcc>
  <rcc rId="293" sId="1" numFmtId="4">
    <oc r="I209">
      <v>31863</v>
    </oc>
    <nc r="I209">
      <f>D209-G209</f>
    </nc>
  </rcc>
  <rcc rId="294" sId="1" numFmtId="4">
    <oc r="I210">
      <v>3743</v>
    </oc>
    <nc r="I210">
      <f>D210-G210</f>
    </nc>
  </rcc>
  <rcc rId="295" sId="1" numFmtId="4">
    <oc r="I211">
      <v>69</v>
    </oc>
    <nc r="I211">
      <f>D211-G211</f>
    </nc>
  </rcc>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208:I212" start="0" length="2147483647">
    <dxf>
      <font>
        <color auto="1"/>
      </font>
    </dxf>
  </rfmt>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98:J207" start="0" length="2147483647">
    <dxf>
      <font>
        <color auto="1"/>
      </font>
    </dxf>
  </rfmt>
  <rfmt sheetId="1" sqref="J191" start="0" length="2147483647">
    <dxf>
      <font>
        <color auto="1"/>
      </font>
    </dxf>
  </rfmt>
  <rfmt sheetId="1" sqref="J173:J178" start="0" length="2147483647">
    <dxf>
      <font>
        <color auto="1"/>
      </font>
    </dxf>
  </rfmt>
  <rfmt sheetId="1" sqref="J61" start="0" length="2147483647">
    <dxf>
      <font>
        <color auto="1"/>
      </font>
    </dxf>
  </rfmt>
  <rfmt sheetId="1" sqref="J36" start="0" length="2147483647">
    <dxf>
      <font>
        <color auto="1"/>
      </font>
    </dxf>
  </rfmt>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6" sId="1" numFmtId="4">
    <oc r="G170">
      <v>3136.56</v>
    </oc>
    <nc r="G170">
      <v>3136.55</v>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65:I167" start="0" length="2147483647">
    <dxf>
      <font>
        <color auto="1"/>
      </font>
    </dxf>
  </rfmt>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7" sId="1">
    <oc r="J165"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По состоянию на 01.12.2018 произведена выплата заработной платы за январь-октябрь и первую половину ноября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оплата услуг почтовой связи, поставка конвертов, бумаги и услуги СМИ по печати производилась по факту оказания услуг, поставки товара в соответствии с условиями заключенных договоров, муниципальных контрактов в течение отчетного года. 
      Ожидаемое неисполнение в размере 398,98 тыс.рублей обусловлено экономией, сложившейся по "факту" на основании актов выполненных работ по печати списков присяжных заседателей.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color theme="1"/>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городского молодежного проекта "Вожатые Сургута" молодежный фестиваль "Легкий город", игры КВН на Кубок Главы города, VI слета активистов в сфере первичной профилактики,  городского молодежного проекта "PROфилактика" молодежный форум "Революция тела". Средства освоены в полном объеме. 
</t>
        </r>
      </is>
    </oc>
    <nc r="J165"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По состоянию на 01.12.2018 произведена выплата заработной платы за январь-октябрь и первую половину ноября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оплата услуг почтовой связи, поставка конвертов, бумаги и услуги СМИ по печати производилась по факту оказания услуг, поставки товара в соответствии с условиями заключенных договоров, муниципальных контрактов в течение отчетного года. 
      Ожидаемое неисполнение в размере 398,98 тыс.рублей обусловлено экономией, сложившейся по "факту" на основании актов выполненных работ по печати списков присяжных заседателей.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color theme="1"/>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nc>
  </rcc>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8" sId="1">
    <oc r="J158"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t>
        </r>
        <r>
          <rPr>
            <sz val="16"/>
            <color rgb="FFFF0000"/>
            <rFont val="Times New Roman"/>
            <family val="2"/>
            <charset val="204"/>
          </rPr>
          <t xml:space="preserve">
</t>
        </r>
        <r>
          <rPr>
            <sz val="16"/>
            <rFont val="Times New Roman"/>
            <family val="1"/>
            <charset val="204"/>
          </rPr>
          <t xml:space="preserve">- "Магистральные сети водопровода по ул. Дзержинского участок от ж/д 7/3 до ул. Республики" (СГМУП "Горводоканал" заключен контракт с ООО "Градос". </t>
        </r>
        <r>
          <rPr>
            <sz val="16"/>
            <color rgb="FFFF0000"/>
            <rFont val="Times New Roman"/>
            <family val="2"/>
            <charset val="204"/>
          </rPr>
          <t xml:space="preserve">
</t>
        </r>
        <r>
          <rPr>
            <sz val="16"/>
            <rFont val="Times New Roman"/>
            <family val="1"/>
            <charset val="204"/>
          </rPr>
          <t xml:space="preserve">-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t>
        </r>
        <r>
          <rPr>
            <sz val="16"/>
            <color rgb="FFFF0000"/>
            <rFont val="Times New Roman"/>
            <family val="2"/>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предоставлена субсидия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соответствии с заключенным соглашением с АО "Сжиженный газ Север" от 26.04.2018 № 19 за период с 01.01.2018 по 31.11.2018 года, 90% декабрь 2018 года.</t>
        </r>
        <r>
          <rPr>
            <sz val="16"/>
            <color rgb="FFFF0000"/>
            <rFont val="Times New Roman"/>
            <family val="2"/>
            <charset val="204"/>
          </rPr>
          <t xml:space="preserve">
-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
1) установлено 106 шт. приборов учета ГХВС в муниципальных квартирах, 2 шт. ИПУ ГХВС в муниципальной комнате по заявлению нанимателя. 
2)  установлено 30 шт. электросчетчиков в общежитиях, выполненные работы будут оплачены до конца текущего финансового года;
3) выполнены работы по ремонту автоматизированных узлов регулирования тепловой энергии в трех учреждениях - МБДОУ № 27 "Микки-Маус", МБУ СП СШ "Виктория", МБОУ СОШ № 46 ( на сумму 436,73 тыс.руб. ( МК от 01.10.2018 № МК-76-18 с ООО Участок № 1 "Запсибснабкомплект");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за выполненные работы будет произведена до конца текущего финансового года;
5) заключен МК 206/18 от 26.09.2018 на сумму 193,3 тыс.руб  на выполнение работ по замене оконных блоков (ул. Энгельса, 8) от 10.09.2018. Работы выполнены на сумму 171,23 тыс.руб. (МКУ "ХЭУ")
6) заключен контракт с ООО "Югра-Сервис" от 27.08.2018 № 192/18 на проектные работы по замене ПУ теплоэнергии на сумму  58,9 тыс.руб.. Работы выполнены на сумму 58,9 тыс.руб. (МКУ "ХЭУ")
7)  конкурсная документация на выполнение работ по установке  ИПУ ХГВС (18 шт.) в нежилых помещениях муниципальной собственности  размещена  на портале АЦК "МЗ" в ЕИС 17.10.2018.
Электронный  аукцион признан несостоявшимся в связи с отсутствием заявок на участие в конкурсе. Повторно закупка не размещена, заявка возвращена УМЗ без рассмотрения в связи с длительностью проведения торгов и выполнения работ. Планируется процедура заключения прямого договора (КУИ).
7) Предприятиями города за счет собственных средств выполнены ПИР, реконструкция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19 объектах. Выполняются работы по реконструкции водоводов по объектам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
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 Ведется приемка исполнительной документации. Направлены заявки от 19.10.2018, 24.10.2018 на перечисление межбюджетных трансфертов в форме субсидии по 11 адресам.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t>
        </r>
        <r>
          <rPr>
            <sz val="16"/>
            <color rgb="FFFF0000"/>
            <rFont val="Times New Roman"/>
            <family val="2"/>
            <charset val="204"/>
          </rPr>
          <t xml:space="preserve">
Ожидаемое неисполнение в размере </t>
        </r>
        <r>
          <rPr>
            <b/>
            <sz val="16"/>
            <color rgb="FFFF0000"/>
            <rFont val="Times New Roman"/>
            <family val="2"/>
            <charset val="204"/>
          </rPr>
          <t>1 011,77</t>
        </r>
        <r>
          <rPr>
            <sz val="16"/>
            <color rgb="FFFF0000"/>
            <rFont val="Times New Roman"/>
            <family val="2"/>
            <charset val="204"/>
          </rPr>
          <t xml:space="preserve"> тыс.рублей обусловлено экономией, сложившейся:
- 59,56 тыс.руб. - по факту выполненных работ в части устройства твердого покрытия объекта "Сквер в мк-не 31"(УППЭК);
- 102,04 тыс.руб. - по факту выполненных работ в части устройства ливневой канализациио объекта "Сквер в мк-не 31"(УППЭК);   
- 671,36 тыс.руб. - по факту выполненных работ в части видеонаблюдения объекта "Сквер в мк-не 31" (УППЭК);    
- 122,30 тыс.руб. - при проверке сметной стоимости по замене оконных блоков (ул. Энгельса, 8) (МКУ "ХЭУ"); 
- 22,01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(МКУ "ХЭУ"); 
- 0,17 тыс.руб. - при проверке сметной стоимости на выполнение проектных работ по замене ПУ теплоэнергии (МКУ "ХЭУ"); 
-10,86  тыс.руб. - при проверке сметной стоимости работ по установке ИПУ ХГВС в нежилых помещениях муниципальной собственности (КУИ).
                                                                                                            </t>
        </r>
      </is>
    </oc>
    <nc r="J158"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(СГМУП "Горводоканал" заключен контракт с ООО "Градос".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 рамках подпрограммы  "Обеспечение равных прав потребителей на получение энергетических ресурсов" предоставлена субсидия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соответствии с заключенным соглашением с АО "Сжиженный газ Север" от 26.04.2018 № 19 за период с 01.01.2018 по 31.11.2018 года, 90% декабрь 2018 года.</t>
        </r>
        <r>
          <rPr>
            <sz val="16"/>
            <color rgb="FFFF0000"/>
            <rFont val="Times New Roman"/>
            <family val="2"/>
            <charset val="204"/>
          </rPr>
          <t xml:space="preserve">
</t>
        </r>
        <r>
          <rPr>
            <sz val="16"/>
            <rFont val="Times New Roman"/>
            <family val="1"/>
            <charset val="204"/>
          </rPr>
          <t>-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t>
        </r>
        <r>
          <rPr>
            <sz val="16"/>
            <color rgb="FFFF0000"/>
            <rFont val="Times New Roman"/>
            <family val="2"/>
            <charset val="204"/>
          </rPr>
          <t xml:space="preserve">
</t>
        </r>
        <r>
          <rPr>
            <sz val="16"/>
            <rFont val="Times New Roman"/>
            <family val="1"/>
            <charset val="204"/>
          </rPr>
          <t>1) установлено 106 шт. приборов учета ГХВС в муниципальных квартирах, 2 шт. ИПУ ГХВС в муниципальной комнате по заявлению нанимателя. 
2) установлены индивидуальные приборы учета ХГВС, 16 шт. в нежилых помещениях муниципальной собственности;</t>
        </r>
        <r>
          <rPr>
            <sz val="16"/>
            <color rgb="FFFF0000"/>
            <rFont val="Times New Roman"/>
            <family val="2"/>
            <charset val="204"/>
          </rPr>
          <t xml:space="preserve">
</t>
        </r>
        <r>
          <rPr>
            <sz val="16"/>
            <rFont val="Times New Roman"/>
            <family val="1"/>
            <charset val="204"/>
          </rPr>
          <t>3) выполнены работы по ремонту автоматизированных узлов регулирования тепловой энергии в 16-ти учреждениях;</t>
        </r>
        <r>
          <rPr>
            <sz val="16"/>
            <color rgb="FFFF0000"/>
            <rFont val="Times New Roman"/>
            <family val="2"/>
            <charset val="204"/>
          </rPr>
          <t xml:space="preserve">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за выполненные работы будет произведена до конца текущего финансового года;
5) заключен МК 206/18 от 26.09.2018 на сумму 193,3 тыс.руб  на выполнение работ по замене оконных блоков (ул. Энгельса, 8) от 10.09.2018. Работы выполнены на сумму 171,23 тыс.руб. (МКУ "ХЭУ")
6) заключен контракт с ООО "Югра-Сервис" от 27.08.2018 № 192/18 на проектные работы по замене ПУ теплоэнергии на сумму  58,9 тыс.руб.. Работы выполнены на сумму 58,9 тыс.руб. (МКУ "ХЭУ")
7)  конкурсная документация на выполнение работ по установке  ИПУ ХГВС (18 шт.) в нежилых помещениях муниципальной собственности  размещена  на портале АЦК "МЗ" в ЕИС 17.10.2018.
Электронный  аукцион признан несостоявшимся в связи с отсутствием заявок на участие в конкурсе. Повторно закупка не размещена, заявка возвращена УМЗ без рассмотрения в связи с длительностью проведения торгов и выполнения работ. Планируется процедура заключения прямого договора (КУИ).
7) Предприятиями города за счет собственных средств выполнены ПИР, реконструкция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19 объектах. Выполняются работы по реконструкции водоводов по объектам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
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 Ведется приемка исполнительной документации. Направлены заявки от 19.10.2018, 24.10.2018 на перечисление межбюджетных трансфертов в форме субсидии по 11 адресам.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t>
        </r>
        <r>
          <rPr>
            <sz val="16"/>
            <color rgb="FFFF0000"/>
            <rFont val="Times New Roman"/>
            <family val="2"/>
            <charset val="204"/>
          </rPr>
          <t xml:space="preserve">
Ожидаемое неисполнение в размере </t>
        </r>
        <r>
          <rPr>
            <b/>
            <sz val="16"/>
            <color rgb="FFFF0000"/>
            <rFont val="Times New Roman"/>
            <family val="2"/>
            <charset val="204"/>
          </rPr>
          <t>1 011,77</t>
        </r>
        <r>
          <rPr>
            <sz val="16"/>
            <color rgb="FFFF0000"/>
            <rFont val="Times New Roman"/>
            <family val="2"/>
            <charset val="204"/>
          </rPr>
          <t xml:space="preserve"> тыс.рублей обусловлено экономией, сложившейся:
- 59,56 тыс.руб. - по факту выполненных работ в части устройства твердого покрытия объекта "Сквер в мк-не 31"(УППЭК);
- 102,04 тыс.руб. - по факту выполненных работ в части устройства ливневой канализациио объекта "Сквер в мк-не 31"(УППЭК);   
- 671,36 тыс.руб. - по факту выполненных работ в части видеонаблюдения объекта "Сквер в мк-не 31" (УППЭК);    
- 122,30 тыс.руб. - при проверке сметной стоимости по замене оконных блоков (ул. Энгельса, 8) (МКУ "ХЭУ"); 
- 22,01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(МКУ "ХЭУ"); 
- 0,17 тыс.руб. - при проверке сметной стоимости на выполнение проектных работ по замене ПУ теплоэнергии (МКУ "ХЭУ"); 
-10,86  тыс.руб. - при проверке сметной стоимости работ по установке ИПУ ХГВС в нежилых помещениях муниципальной собственности (КУИ).
                                                                                                            </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I37:I40" start="0" length="2147483647">
    <dxf>
      <font>
        <color rgb="FFFF0000"/>
      </font>
    </dxf>
  </rfmt>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9" sId="1">
    <oc r="B43" t="inlineStr">
      <is>
        <r>
          <t>Государственная программа "Развитие физической культуры и спорта в Ханты-Мансийском автономном округе — Югре на 2018 — 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t>
        </r>
      </is>
    </oc>
    <nc r="B43" t="inlineStr">
      <is>
        <r>
          <t>Государственная программа "Развитие физической культуры и спорта в Ханты-Мансийском автономном округе — Югре на 2018 — 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t>
        </r>
      </is>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0" sId="1" odxf="1" dxf="1">
    <oc r="J49" t="inlineStr">
      <is>
        <r>
          <rPr>
            <u/>
            <sz val="16"/>
            <color rgb="FFFF0000"/>
            <rFont val="Times New Roman"/>
            <family val="2"/>
            <charset val="204"/>
          </rPr>
          <t xml:space="preserve">АГ: </t>
        </r>
        <r>
          <rPr>
            <sz val="16"/>
            <color rgb="FFFF0000"/>
            <rFont val="Times New Roman"/>
            <family val="2"/>
            <charset val="204"/>
          </rPr>
          <t xml:space="preserve">В рамках реализации государственной программы осуществляется деятельность  в рамках переданных полномочий в сфере трудовых отношений государственного управления охраной труда.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рамках основного мероприятия"Содействие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oc>
    <nc r="J49" t="inlineStr">
      <is>
        <r>
          <rPr>
            <u/>
            <sz val="16"/>
            <rFont val="Times New Roman"/>
            <family val="1"/>
            <charset val="204"/>
          </rPr>
          <t>АГ:</t>
        </r>
        <r>
          <rPr>
            <sz val="16"/>
            <rFont val="Times New Roman"/>
            <family val="1"/>
            <charset val="204"/>
          </rPr>
          <t xml:space="preserve"> Остаток средств в рамках переданных полномочий в сфере трудовых отношений государственного управления охраной труда сложился в связи с оплатой по факту поставки товаров и услуг. </t>
        </r>
        <r>
          <rPr>
            <sz val="16"/>
            <color rgb="FFFF0000"/>
            <rFont val="Times New Roman"/>
            <family val="1"/>
            <charset val="204"/>
          </rPr>
          <t>Остаток средств возвращен в окружной бюджет в январе 2019 году.</t>
        </r>
        <r>
          <rPr>
            <sz val="16"/>
            <color rgb="FFFF0000"/>
            <rFont val="Times New Roman"/>
            <family val="2"/>
            <charset val="204"/>
          </rPr>
          <t xml:space="preserve">
</t>
        </r>
        <r>
          <rPr>
            <u/>
            <sz val="16"/>
            <color rgb="FFFF0000"/>
            <rFont val="Times New Roman"/>
            <family val="2"/>
            <charset val="204"/>
          </rPr>
          <t>ДО</t>
        </r>
        <r>
          <rPr>
            <sz val="16"/>
            <color rgb="FFFF0000"/>
            <rFont val="Times New Roman"/>
            <family val="2"/>
            <charset val="204"/>
          </rPr>
          <t xml:space="preserve">: В соответствии с письмом КУ ХМАО-Югры "Сургутский центр занятости населения" в реализации государственной программы принимают участие 6 образовательных учреждений в рамках основного мероприятия"Содействие улучшению положения на рынке труда не занятых трудовой деятельностью и безработных граждан".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t>
        </r>
        <r>
          <rPr>
            <sz val="16"/>
            <rFont val="Times New Roman"/>
            <family val="1"/>
            <charset val="204"/>
          </rPr>
          <t xml:space="preserve">АГ (ДК): В рамках мероприятия "Содействие улучшению положения на рынке труда не занятых трудовой деятельностью и безработных граждан" подпрограммы "Содействие трудоустройству граждан" государственной программы трудоустроен 1 человек. Средства освоены в полном объеме. </t>
        </r>
        <r>
          <rPr>
            <sz val="16"/>
            <color rgb="FFFF0000"/>
            <rFont val="Times New Roman"/>
            <family val="2"/>
            <charset val="204"/>
          </rPr>
          <t xml:space="preserve">
</t>
        </r>
        <r>
          <rPr>
            <u/>
            <sz val="16"/>
            <color rgb="FFFF0000"/>
            <rFont val="Times New Roman"/>
            <family val="2"/>
            <charset val="204"/>
          </rPr>
          <t/>
        </r>
      </is>
    </nc>
    <odxf>
      <font>
        <sz val="16"/>
        <color rgb="FFFF0000"/>
      </font>
    </odxf>
    <ndxf>
      <font>
        <sz val="16"/>
        <color rgb="FFFF0000"/>
      </font>
    </ndxf>
  </rcc>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1" sId="1" odxf="1" dxf="1">
    <oc r="J37" t="inlineStr">
      <is>
        <r>
          <rPr>
            <u/>
            <sz val="16"/>
            <color rgb="FFFF0000"/>
            <rFont val="Times New Roman"/>
            <family val="2"/>
            <charset val="204"/>
          </rPr>
          <t xml:space="preserve">АГ: </t>
        </r>
        <r>
          <rPr>
            <sz val="16"/>
            <color rgb="FFFF0000"/>
            <rFont val="Times New Roman"/>
            <family val="2"/>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 </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Средства освоены в полном объеме.</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01.01.2019 года по работникам муниципальных учреждений культуры составило 70 310,50 рублей (при плановом годовом значении 69 720,00 рублей).                                            
</t>
        </r>
        <r>
          <rPr>
            <u/>
            <sz val="20"/>
            <rFont val="Times New Roman"/>
            <family val="1"/>
            <charset val="204"/>
          </rPr>
          <t/>
        </r>
      </is>
    </oc>
    <nc r="J37" t="inlineStr">
      <is>
        <r>
          <rPr>
            <u/>
            <sz val="16"/>
            <rFont val="Times New Roman"/>
            <family val="1"/>
            <charset val="204"/>
          </rPr>
          <t>АГ:</t>
        </r>
        <r>
          <rPr>
            <sz val="16"/>
            <rFont val="Times New Roman"/>
            <family val="1"/>
            <charset val="204"/>
          </rPr>
          <t xml:space="preserve"> Остаток средств в рамках реализации мероприятия «Материально-техническое обеспечение деятельности по осуществлению отдельных государственных полномочий в области архивного дела»  сложился в связи с оплатой по факту поставки товаров и услуг.</t>
        </r>
        <r>
          <rPr>
            <sz val="16"/>
            <color rgb="FFFF0000"/>
            <rFont val="Times New Roman"/>
            <family val="2"/>
            <charset val="204"/>
          </rPr>
          <t xml:space="preserve"> Остаток средств возвращен в окружной бюджет в январе 2019 году.
</t>
        </r>
        <r>
          <rPr>
            <u/>
            <sz val="16"/>
            <rFont val="Times New Roman"/>
            <family val="1"/>
            <charset val="204"/>
          </rPr>
          <t>АГ(ДК):</t>
        </r>
        <r>
          <rPr>
            <sz val="16"/>
            <rFont val="Times New Roman"/>
            <family val="1"/>
            <charset val="204"/>
          </rPr>
          <t xml:space="preserve">  В рамках реализации государственной программы заключено соглашение от 21.03.2018 №25 о предоставлении субсидии в 2018 году на развитие сферы культуры.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t>
        </r>
        <r>
          <rPr>
            <sz val="16"/>
            <color rgb="FFFF0000"/>
            <rFont val="Times New Roman"/>
            <family val="2"/>
            <charset val="204"/>
          </rPr>
          <t xml:space="preserve">
</t>
        </r>
        <r>
          <rPr>
            <sz val="16"/>
            <rFont val="Times New Roman"/>
            <family val="1"/>
            <charset val="204"/>
          </rPr>
          <t xml:space="preserve">Договоры заключены и оплачены  по услугам на реставрацию музейных предметов, сопровождение автоматизированной музейной информационной системы КАМИС, поставку витрин, стеклянных колпаков, графического планшета, LED-телевизоров, ноутбука, поставка печатных изданий для комплектования книжных фондов, по организации и обеспечению научной реставрации коллекций архиологических предметов. </t>
        </r>
        <r>
          <rPr>
            <sz val="16"/>
            <color rgb="FFFF0000"/>
            <rFont val="Times New Roman"/>
            <family val="2"/>
            <charset val="204"/>
          </rPr>
          <t xml:space="preserve"> 
</t>
        </r>
        <r>
          <rPr>
            <sz val="16"/>
            <rFont val="Times New Roman"/>
            <family val="1"/>
            <charset val="204"/>
          </rPr>
          <t>В рамках реализации государственной программы заключено соглашение от 17.05.2018 № 71876000-1-2018-004 о предоставлении субсидии на поддержку творческой деятельности и техническое оснащение детских и кукольных театров. Договоры заключены и оплачены на услуги по организации постановки спектакля, по изготовлению кукол, приобретение металлических каркасов для изготовления декораций, приобретение ткани для создания кукол и декораций, приобретение строительных материалов для декораций, педагога по вокалу и постановке хореографических номеров спектакля, печати на ткани, по изготовлению сценических костюмов, графического дизайна по разработке макетов, по техническому сопровождению репетиционного процесса, по поставке топографической и полиграфической продукции, электротехнических материалов. Средства освоены в полном объеме.</t>
        </r>
        <r>
          <rPr>
            <sz val="16"/>
            <color rgb="FFFF0000"/>
            <rFont val="Times New Roman"/>
            <family val="2"/>
            <charset val="204"/>
          </rPr>
          <t xml:space="preserve">
</t>
        </r>
        <r>
          <rPr>
            <sz val="16"/>
            <rFont val="Times New Roman"/>
            <family val="1"/>
            <charset val="204"/>
          </rPr>
          <t xml:space="preserve">Достижение уровня средней заработной платы на 01.01.2019 года по работникам муниципальных учреждений культуры составило 70 310,50 рублей (при плановом годовом значении 69 720,00 рублей).                                            
</t>
        </r>
        <r>
          <rPr>
            <u/>
            <sz val="20"/>
            <rFont val="Times New Roman"/>
            <family val="1"/>
            <charset val="204"/>
          </rPr>
          <t/>
        </r>
      </is>
    </nc>
    <ndxf>
      <font>
        <sz val="16"/>
        <color rgb="FFFF0000"/>
      </font>
    </ndxf>
  </rcc>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2" sId="1">
    <oc r="B43" t="inlineStr">
      <is>
        <r>
          <t>Государственная программа "Развитие физической культуры и спорта в Ханты-Мансийском автономном округе — Югре на 2018 — 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t>
        </r>
      </is>
    </oc>
    <nc r="B43" t="inlineStr">
      <is>
        <r>
          <t>Государственная программа "Развитие физической культуры и спорта в Ханты-Мансийском автономном округе — Югре на 2018 — 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2. Иные межбюджетные трансферты на реализацию мероприятий по проведению смотров-конкурсов в сфере физической культуры и спорта)
</t>
        </r>
      </is>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3" sId="1">
    <oc r="J165" t="inlineStr">
      <is>
        <r>
          <rPr>
            <u/>
            <sz val="16"/>
            <color rgb="FFFF0000"/>
            <rFont val="Times New Roman"/>
            <family val="2"/>
            <charset val="204"/>
          </rPr>
          <t>АГ:</t>
        </r>
        <r>
          <rPr>
            <sz val="16"/>
            <color rgb="FFFF0000"/>
            <rFont val="Times New Roman"/>
            <family val="2"/>
            <charset val="204"/>
          </rPr>
          <t xml:space="preserve"> 1. В рамках переданных государственных полномочий осуществляется деятельность административных комиссий. По состоянию на 01.12.2018 произведена выплата заработной платы за январь-октябрь и первую половину ноября 2018 года,  оплата услуг по содержанию имущества и поставке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текущего года.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оплата услуг почтовой связи, поставка конвертов, бумаги и услуги СМИ по печати производилась по факту оказания услуг, поставки товара в соответствии с условиями заключенных договоров, муниципальных контрактов в течение отчетного года. 
      Ожидаемое неисполнение в размере 398,98 тыс.рублей обусловлено экономией, сложившейся по "факту" на основании актов выполненных работ по печати списков присяжных заседателей.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color theme="1"/>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oc>
    <nc r="J165" t="inlineStr">
      <is>
        <r>
          <rPr>
            <u/>
            <sz val="16"/>
            <color rgb="FFFF0000"/>
            <rFont val="Times New Roman"/>
            <family val="2"/>
            <charset val="204"/>
          </rPr>
          <t>АГ:</t>
        </r>
        <r>
          <rPr>
            <sz val="16"/>
            <color rgb="FFFF0000"/>
            <rFont val="Times New Roman"/>
            <family val="2"/>
            <charset val="204"/>
          </rPr>
          <t xml:space="preserve"> 1. </t>
        </r>
        <r>
          <rPr>
            <sz val="16"/>
            <rFont val="Times New Roman"/>
            <family val="1"/>
            <charset val="204"/>
          </rPr>
          <t>В рамках переданных государственных полномочий на осуществление полномочий по созданию и обеспечению деятельности административных комиссий сложился остаток в сумме 14,38 тыс.руб.:</t>
        </r>
        <r>
          <rPr>
            <sz val="16"/>
            <color rgb="FFFF0000"/>
            <rFont val="Times New Roman"/>
            <family val="2"/>
            <charset val="204"/>
          </rPr>
          <t xml:space="preserve">
- фактические расходы на услуги связи, почтовые расходы, коммунальные расходы сложились ниже запланированных;
- в соответствии с условиями муниципальных контрактов оплата за услуги по содержанию помещений и техническому обслуживанию оборудования производится по факту оказанных услуг, оплата за декабрь 2017 года будет произведена в январе 2018 года.
    </t>
        </r>
        <r>
          <rPr>
            <sz val="16"/>
            <rFont val="Times New Roman"/>
            <family val="1"/>
            <charset val="204"/>
          </rPr>
          <t xml:space="preserve">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оплачены расходы на услуги почтовой связи, поставку конвертов, бумаги и услуги СМИ по печати. В процессе исполнения расходов сложилась экономия в сумме 398,98 тыс. руб. по факту на основании актов выполненных работ по печати списков присяжных заседателей.
</t>
        </r>
        <r>
          <rPr>
            <sz val="16"/>
            <color rgb="FFFF0000"/>
            <rFont val="Times New Roman"/>
            <family val="2"/>
            <charset val="204"/>
          </rPr>
          <t xml:space="preserve">     2. В рамках реализации государственной программы заключены соглашения от 22.03.2018  № 15, от 26.03.2018 № 40, от 28.03.2018 № 02  о предоставлении субсидии в 2018 году на мероприятия по профилактике правонарушений между Департаментом внутренней политики ХМАО-Югры  и Администрацией города. 
     Заключены контракты, договоры на техническое обслуживание и модернизацию АПК "Безопасный город", приобретение расходных материалов и запасных частей для копировально-множительной техники и конвертального оборудования АПК "Безопасный город", услуги электроэнергии, услуги по личному страхованию жизни и здоровья народных дружинников, рассылку постановлений, приобретение бумаги, удостоверений народных дружинников и вкладышей к ним, приобретение ПО "Ангел", поставку и ввод в эксплуатацию цифровых видеокамер на объектах АПК "Безопасный город".
     Произведена выплата материального стимулирования 103 гражданам, являющимся членами народных дружин. Заключен договор  № 42 от 20.06.2018 о предоставлении иного межбюджетного трансферта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Средства будут направлены на материальное стимулирование граждан, являющихся членами народных дружин.
</t>
        </r>
        <r>
          <rPr>
            <sz val="16"/>
            <color theme="1"/>
            <rFont val="Times New Roman"/>
            <family val="1"/>
            <charset val="204"/>
          </rPr>
          <t xml:space="preserve">АГ(ДК): В рамках государственной программы заключено соглашение от 23.03.2018  № 27 о предоставлении субсидии в 2018 году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 Проведены городские мероприятия в рамках молодежного проекта "Среда обитания" фестиваль КВН, игры КВН на Кубок Главы города, VI слета активистов в сфере первичной профилактики, городского молодежного проекта "Вожатые Сургута" молодежный фестиваль "Легкий город",  городского молодежного проекта "PROфилактика" молодежный форум "Революция тела". Средства освоены в полном объеме. 
</t>
        </r>
      </is>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4" sId="1">
    <o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01.12.2018 приобретено - 2 915 путевок.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68 463,1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Реализация программы осуществляется в плановом режиме, освоение средств планируется до конца 2018 года. Планируемый показатель "Численность детей, посетивших лагерь дневного пребывания" - 700 чел.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oc>
    <nc r="J21" t="inlineStr">
      <is>
        <r>
          <rPr>
            <u/>
            <sz val="16"/>
            <color rgb="FFFF0000"/>
            <rFont val="Times New Roman"/>
            <family val="2"/>
            <charset val="204"/>
          </rPr>
          <t>ДО</t>
        </r>
        <r>
          <rPr>
            <sz val="16"/>
            <color rgb="FFFF0000"/>
            <rFont val="Times New Roman"/>
            <family val="2"/>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- 30 233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- 1 298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- 48 844 чел.
Численность учащихся частных общеобразовательных организаций на конец года - 443 чел.
Численность учащихся, получающих муниципальную услугу «Реализация дополнительных общеразвивающих программ», на конец года - 8 210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- 798 чел.
Планируемое для приобретения количество путевок для детей в возрасте от 6 до 17 лет  в организации, обеспечивающие отдых и оздоровление детей - 2 972 шт. По состоянию на 01.12.2018 приобретено - 2 915 путевок.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01.12.2018 составило 63 141,4  рублей (при плановом годовом значении 68 463,1 рублей).
</t>
        </r>
        <r>
          <rPr>
            <u/>
            <sz val="16"/>
            <rFont val="Times New Roman"/>
            <family val="1"/>
            <charset val="204"/>
          </rPr>
          <t xml:space="preserve">ДАиГ: </t>
        </r>
        <r>
          <rPr>
            <sz val="16"/>
            <rFont val="Times New Roman"/>
            <family val="1"/>
            <charset val="204"/>
          </rPr>
          <t xml:space="preserve">В рамках реализации государственной программы предусмотрены средства:
 1. На выполнение проектно-изыскательских работ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заключен муниципальный контракт от 19.12.2018 на строительство объекта. Стоимость работ по контракту - 942 778,2 тыс.руб. Срок выполнения работ - 20.11.2020.
"Средняя общеобразовательная школа в микрорайоне 33 г. Сургута"  - заключен договор на тех.присоедениение объекта к электрическим сетям и произведена оплата в размере 49,3 тыс. рублей. Размещена закупка на выполнение работ по строительству объекта с НМЦК 940 349,4 тыс.руб. и сроком выполнения работ 20.11.2020. Дата проведения аукциона - 21.01.2019. 
 2. На выкуп объектов дошкольного образования - "Детский сад в мкр.20А" и "Развитие застроенной территории части квартала 23А г.Сургута". Выкуп будет произведен по мере готовности объектов.  Объект "Детский сад в мкр.20А" приобретен в муниципальную собственность, получено разрешение на ввод объекта в эксплуатацию от 21.12.2018, зарегистрировано право собственности объекта 27.12.2018. Средства федерального бюджета в размере 68 683,8 тыс.руб. остались невостребованными в результате дополнительного выделения средств окружного бюджета. Остаток средств окружного и местного бюджетов образовался в размере 1 488,1 тыс.руб. в связи со снижением выкупной цены приобретаемого объекта по результатам проведенной оценки стоимости. По объекту "Развитие застроенной территории части кварталов 23А"направлено </t>
        </r>
        <r>
          <rPr>
            <sz val="16"/>
            <color rgb="FFFF0000"/>
            <rFont val="Times New Roman"/>
            <family val="2"/>
            <charset val="204"/>
          </rPr>
          <t xml:space="preserve">обращение в Департамент образования и молодежной политики ХМАО-югры от 23.11.2018 №01-11-11176/18 о невозможности выкупа объекта в 2018 году в связи с низкой степенью строительной готовности - 60%.  Средства местного бюджета, предусмотренные как доля софинансирования, остались невостребованными.                   
</t>
        </r>
        <r>
          <rPr>
            <sz val="16"/>
            <rFont val="Times New Roman"/>
            <family val="1"/>
            <charset val="204"/>
          </rPr>
          <t>АГ(ДК):  Планируемый показатель "Численность детей, посетивших лагерь дневного пребывания" - 700 чел. исполнен.                
Достижение уровня средней заработной платы  на 01.01.2019 года по педагогическим работникам муниципальных организаций дополнительного образования детей составило  77 981,50 рублей. (при плановом годовом значении 77 000,70 рублей).</t>
        </r>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5" sId="1">
    <oc r="B43" t="inlineStr">
      <is>
        <r>
          <t>Государственная программа "Развитие физической культуры и спорта в Ханты-Мансийском автономном округе — Югре на 2018 — 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2. Иные межбюджетные трансферты на реализацию мероприятий по проведению смотров-конкурсов в сфере физической культуры и спорта)
</t>
        </r>
      </is>
    </oc>
    <nc r="B43" t="inlineStr">
      <is>
        <r>
          <t>Государственная программа "Развитие физической культуры и спорта в Ханты-Мансийском автономном округе — Югре на 2018 — 2025 годы и на период до 2030 года"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2. Иные межбюджетные трансферты на реализацию мероприятий по проведению смотров-конкурсов в сфере физической культуры и спорта).
</t>
        </r>
      </is>
    </nc>
  </rcc>
  <rcc rId="306" sId="1">
    <oc r="B37" t="inlineStr">
      <is>
        <r>
          <t>Государственная программа "Развитие культуры в Ханты-Мансийском автономном округе - Югре на 2018-2025 годы и на период до 2030 года"</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Судсидии на поддержку творческой деятельности и техническое оснащение детских и кукольных театров; 
5.Субсидии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социальной политики")
</t>
        </r>
      </is>
    </oc>
    <nc r="B37" t="inlineStr">
      <is>
        <r>
          <t>Государственная программа "Развитие культуры в Ханты-Мансийском автономном округе - Югре на 2018-2025 годы и на период до 2030 года"</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автономного округа;
3. Субсидии на поддержку отрасли культуры;
4. Судсидии на поддержку творческой деятельности и техническое оснащение детских и кукольных театров; 
5.Субсидии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социальной политики").
</t>
        </r>
      </is>
    </nc>
  </rcc>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7" sId="1" odxf="1" dxf="1">
    <oc r="J158"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(СГМУП "Горводоканал" заключен контракт с ООО "Градос".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 рамках подпрограммы  "Обеспечение равных прав потребителей на получение энергетических ресурсов" предоставлена субсидия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соответствии с заключенным соглашением с АО "Сжиженный газ Север" от 26.04.2018 № 19 за период с 01.01.2018 по 31.11.2018 года, 90% декабрь 2018 года.</t>
        </r>
        <r>
          <rPr>
            <sz val="16"/>
            <color rgb="FFFF0000"/>
            <rFont val="Times New Roman"/>
            <family val="2"/>
            <charset val="204"/>
          </rPr>
          <t xml:space="preserve">
</t>
        </r>
        <r>
          <rPr>
            <sz val="16"/>
            <rFont val="Times New Roman"/>
            <family val="1"/>
            <charset val="204"/>
          </rPr>
          <t>-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t>
        </r>
        <r>
          <rPr>
            <sz val="16"/>
            <color rgb="FFFF0000"/>
            <rFont val="Times New Roman"/>
            <family val="2"/>
            <charset val="204"/>
          </rPr>
          <t xml:space="preserve">
</t>
        </r>
        <r>
          <rPr>
            <sz val="16"/>
            <rFont val="Times New Roman"/>
            <family val="1"/>
            <charset val="204"/>
          </rPr>
          <t>1) установлено 106 шт. приборов учета ГХВС в муниципальных квартирах, 2 шт. ИПУ ГХВС в муниципальной комнате по заявлению нанимателя. 
2) установлены индивидуальные приборы учета ХГВС, 16 шт. в нежилых помещениях муниципальной собственности;</t>
        </r>
        <r>
          <rPr>
            <sz val="16"/>
            <color rgb="FFFF0000"/>
            <rFont val="Times New Roman"/>
            <family val="2"/>
            <charset val="204"/>
          </rPr>
          <t xml:space="preserve">
</t>
        </r>
        <r>
          <rPr>
            <sz val="16"/>
            <rFont val="Times New Roman"/>
            <family val="1"/>
            <charset val="204"/>
          </rPr>
          <t>3) выполнены работы по ремонту автоматизированных узлов регулирования тепловой энергии в 16-ти учреждениях;</t>
        </r>
        <r>
          <rPr>
            <sz val="16"/>
            <color rgb="FFFF0000"/>
            <rFont val="Times New Roman"/>
            <family val="2"/>
            <charset val="204"/>
          </rPr>
          <t xml:space="preserve">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за выполненные работы будет произведена до конца текущего финансового года;
5) заключен МК 206/18 от 26.09.2018 на сумму 193,3 тыс.руб  на выполнение работ по замене оконных блоков (ул. Энгельса, 8) от 10.09.2018. Работы выполнены на сумму 171,23 тыс.руб. (МКУ "ХЭУ")
6) заключен контракт с ООО "Югра-Сервис" от 27.08.2018 № 192/18 на проектные работы по замене ПУ теплоэнергии на сумму  58,9 тыс.руб.. Работы выполнены на сумму 58,9 тыс.руб. (МКУ "ХЭУ")
7)  конкурсная документация на выполнение работ по установке  ИПУ ХГВС (18 шт.) в нежилых помещениях муниципальной собственности  размещена  на портале АЦК "МЗ" в ЕИС 17.10.2018.
Электронный  аукцион признан несостоявшимся в связи с отсутствием заявок на участие в конкурсе. Повторно закупка не размещена, заявка возвращена УМЗ без рассмотрения в связи с длительностью проведения торгов и выполнения работ. Планируется процедура заключения прямого договора (КУИ).
7) Предприятиями города за счет собственных средств выполнены ПИР, реконструкция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19 объектах. Выполняются работы по реконструкции водоводов по объектам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
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 Ведется приемка исполнительной документации. Направлены заявки от 19.10.2018, 24.10.2018 на перечисление межбюджетных трансфертов в форме субсидии по 11 адресам.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t>
        </r>
        <r>
          <rPr>
            <sz val="16"/>
            <color rgb="FFFF0000"/>
            <rFont val="Times New Roman"/>
            <family val="2"/>
            <charset val="204"/>
          </rPr>
          <t xml:space="preserve">
Ожидаемое неисполнение в размере </t>
        </r>
        <r>
          <rPr>
            <b/>
            <sz val="16"/>
            <color rgb="FFFF0000"/>
            <rFont val="Times New Roman"/>
            <family val="2"/>
            <charset val="204"/>
          </rPr>
          <t>1 011,77</t>
        </r>
        <r>
          <rPr>
            <sz val="16"/>
            <color rgb="FFFF0000"/>
            <rFont val="Times New Roman"/>
            <family val="2"/>
            <charset val="204"/>
          </rPr>
          <t xml:space="preserve"> тыс.рублей обусловлено экономией, сложившейся:
- 59,56 тыс.руб. - по факту выполненных работ в части устройства твердого покрытия объекта "Сквер в мк-не 31"(УППЭК);
- 102,04 тыс.руб. - по факту выполненных работ в части устройства ливневой канализациио объекта "Сквер в мк-не 31"(УППЭК);   
- 671,36 тыс.руб. - по факту выполненных работ в части видеонаблюдения объекта "Сквер в мк-не 31" (УППЭК);    
- 122,30 тыс.руб. - при проверке сметной стоимости по замене оконных блоков (ул. Энгельса, 8) (МКУ "ХЭУ"); 
- 22,01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(МКУ "ХЭУ"); 
- 0,17 тыс.руб. - при проверке сметной стоимости на выполнение проектных работ по замене ПУ теплоэнергии (МКУ "ХЭУ"); 
-10,86  тыс.руб. - при проверке сметной стоимости работ по установке ИПУ ХГВС в нежилых помещениях муниципальной собственности (КУИ).
                                                                                                            </t>
        </r>
      </is>
    </oc>
    <nc r="J158"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(СГМУП "Горводоканал" заключен контракт с ООО "Градос".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 рамках подпрограммы  "Обеспечение равных прав потребителей на получение энергетических ресурсов" предоставлена субсидия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соответствии с заключенным соглашением с АО "Сжиженный газ Север" от 26.04.2018 № 19 за период с 01.01.2018 по 31.11.2018 года, 90% декабрь 2018 года.</t>
        </r>
        <r>
          <rPr>
            <sz val="16"/>
            <color rgb="FFFF0000"/>
            <rFont val="Times New Roman"/>
            <family val="2"/>
            <charset val="204"/>
          </rPr>
          <t xml:space="preserve">
</t>
        </r>
        <r>
          <rPr>
            <sz val="16"/>
            <rFont val="Times New Roman"/>
            <family val="1"/>
            <charset val="204"/>
          </rPr>
          <t>-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t>
        </r>
        <r>
          <rPr>
            <sz val="16"/>
            <color rgb="FFFF0000"/>
            <rFont val="Times New Roman"/>
            <family val="2"/>
            <charset val="204"/>
          </rPr>
          <t xml:space="preserve">
</t>
        </r>
        <r>
          <rPr>
            <sz val="16"/>
            <rFont val="Times New Roman"/>
            <family val="1"/>
            <charset val="204"/>
          </rPr>
          <t>1) установлено 106 шт. приборов учета ГХВС в муниципальных квартирах, 2 шт. ИПУ ГХВС в муниципальной комнате по заявлению нанимателя. 
2) установлены индивидуальные приборы учета ХГВС, 16 шт. в нежилых помещениях муниципальной собственности;</t>
        </r>
        <r>
          <rPr>
            <sz val="16"/>
            <color rgb="FFFF0000"/>
            <rFont val="Times New Roman"/>
            <family val="2"/>
            <charset val="204"/>
          </rPr>
          <t xml:space="preserve">
</t>
        </r>
        <r>
          <rPr>
            <sz val="16"/>
            <rFont val="Times New Roman"/>
            <family val="1"/>
            <charset val="204"/>
          </rPr>
          <t>3) выполнены работы по ремонту автоматизированных узлов регулирования тепловой энергии в 16-ти учреждениях;</t>
        </r>
        <r>
          <rPr>
            <sz val="16"/>
            <color rgb="FFFF0000"/>
            <rFont val="Times New Roman"/>
            <family val="2"/>
            <charset val="204"/>
          </rPr>
          <t xml:space="preserve">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за выполненные работы будет произведена до конца текущего финансового года;
5) заключен МК 206/18 от 26.09.2018 на сумму 193,3 тыс.руб  на выполнение работ по замене оконных блоков (ул. Энгельса, 8) от 10.09.2018. Работы выполнены на сумму 171,23 тыс.руб. (МКУ "ХЭУ")
6) заключен контракт с ООО "Югра-Сервис" от 27.08.2018 № 192/18 на проектные работы по замене ПУ теплоэнергии на сумму  58,9 тыс.руб.. Работы выполнены на сумму 58,9 тыс.руб. (МКУ "ХЭУ")
7)  конкурсная документация на выполнение работ по установке  ИПУ ХГВС (18 шт.) в нежилых помещениях муниципальной собственности  размещена  на портале АЦК "МЗ" в ЕИС 17.10.2018.
Электронный  аукцион признан несостоявшимся в связи с отсутствием заявок на участие в конкурсе. Повторно закупка не размещена, заявка возвращена УМЗ без рассмотрения в связи с длительностью проведения торгов и выполнения работ. Планируется процедура заключения прямого договора (КУИ).
</t>
        </r>
        <r>
          <rPr>
            <sz val="16"/>
            <rFont val="Times New Roman"/>
            <family val="1"/>
            <charset val="204"/>
          </rPr>
          <t>7) Предприятиями города за счет собственных средств выполнены ПИР пореконструкции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2 объектах, работы по реконструкции водовопроводных сетей по объектам "Водовод до ЦТП-61 мкр.25",  "Магистральные сети водоснабжения ул. Крылова, ул. Привокзальная", "Водовод по пр.Пролетарский (от ул. Геологической до ул.Югорской)".</t>
        </r>
        <r>
          <rPr>
            <sz val="16"/>
            <color rgb="FFFF0000"/>
            <rFont val="Times New Roman"/>
            <family val="2"/>
            <charset val="204"/>
          </rPr>
          <t xml:space="preserve">
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 Ведется приемка исполнительной документации. Направлены заявки от 19.10.2018, 24.10.2018 на перечисление межбюджетных трансфертов в форме субсидии по 11 адресам.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t>
        </r>
        <r>
          <rPr>
            <sz val="16"/>
            <color rgb="FFFF0000"/>
            <rFont val="Times New Roman"/>
            <family val="2"/>
            <charset val="204"/>
          </rPr>
          <t xml:space="preserve">
Ожидаемое неисполнение в размере </t>
        </r>
        <r>
          <rPr>
            <b/>
            <sz val="16"/>
            <color rgb="FFFF0000"/>
            <rFont val="Times New Roman"/>
            <family val="2"/>
            <charset val="204"/>
          </rPr>
          <t>1 011,77</t>
        </r>
        <r>
          <rPr>
            <sz val="16"/>
            <color rgb="FFFF0000"/>
            <rFont val="Times New Roman"/>
            <family val="2"/>
            <charset val="204"/>
          </rPr>
          <t xml:space="preserve"> тыс.рублей обусловлено экономией, сложившейся:
- 59,56 тыс.руб. - по факту выполненных работ в части устройства твердого покрытия объекта "Сквер в мк-не 31"(УППЭК);
- 102,04 тыс.руб. - по факту выполненных работ в части устройства ливневой канализациио объекта "Сквер в мк-не 31"(УППЭК);   
- 671,36 тыс.руб. - по факту выполненных работ в части видеонаблюдения объекта "Сквер в мк-не 31" (УППЭК);    
- 122,30 тыс.руб. - при проверке сметной стоимости по замене оконных блоков (ул. Энгельса, 8) (МКУ "ХЭУ"); 
- 22,01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(МКУ "ХЭУ"); 
- 0,17 тыс.руб. - при проверке сметной стоимости на выполнение проектных работ по замене ПУ теплоэнергии (МКУ "ХЭУ"); 
-10,86  тыс.руб. - при проверке сметной стоимости работ по установке ИПУ ХГВС в нежилых помещениях муниципальной собственности (КУИ).
                                                                                                            </t>
        </r>
      </is>
    </nc>
    <odxf>
      <font>
        <sz val="16"/>
        <color rgb="FFFF0000"/>
      </font>
    </odxf>
    <ndxf>
      <font>
        <sz val="16"/>
        <color rgb="FFFF0000"/>
      </font>
    </ndxf>
  </rcc>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 sId="1">
    <oc r="J158"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(СГМУП "Горводоканал" заключен контракт с ООО "Градос".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 рамках подпрограммы  "Обеспечение равных прав потребителей на получение энергетических ресурсов" предоставлена субсидия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соответствии с заключенным соглашением с АО "Сжиженный газ Север" от 26.04.2018 № 19 за период с 01.01.2018 по 31.11.2018 года, 90% декабрь 2018 года.</t>
        </r>
        <r>
          <rPr>
            <sz val="16"/>
            <color rgb="FFFF0000"/>
            <rFont val="Times New Roman"/>
            <family val="2"/>
            <charset val="204"/>
          </rPr>
          <t xml:space="preserve">
</t>
        </r>
        <r>
          <rPr>
            <sz val="16"/>
            <rFont val="Times New Roman"/>
            <family val="1"/>
            <charset val="204"/>
          </rPr>
          <t>-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t>
        </r>
        <r>
          <rPr>
            <sz val="16"/>
            <color rgb="FFFF0000"/>
            <rFont val="Times New Roman"/>
            <family val="2"/>
            <charset val="204"/>
          </rPr>
          <t xml:space="preserve">
</t>
        </r>
        <r>
          <rPr>
            <sz val="16"/>
            <rFont val="Times New Roman"/>
            <family val="1"/>
            <charset val="204"/>
          </rPr>
          <t>1) установлено 106 шт. приборов учета ГХВС в муниципальных квартирах, 2 шт. ИПУ ГХВС в муниципальной комнате по заявлению нанимателя. 
2) установлены индивидуальные приборы учета ХГВС, 16 шт. в нежилых помещениях муниципальной собственности;</t>
        </r>
        <r>
          <rPr>
            <sz val="16"/>
            <color rgb="FFFF0000"/>
            <rFont val="Times New Roman"/>
            <family val="2"/>
            <charset val="204"/>
          </rPr>
          <t xml:space="preserve">
</t>
        </r>
        <r>
          <rPr>
            <sz val="16"/>
            <rFont val="Times New Roman"/>
            <family val="1"/>
            <charset val="204"/>
          </rPr>
          <t>3) выполнены работы по ремонту автоматизированных узлов регулирования тепловой энергии в 16-ти учреждениях;</t>
        </r>
        <r>
          <rPr>
            <sz val="16"/>
            <color rgb="FFFF0000"/>
            <rFont val="Times New Roman"/>
            <family val="2"/>
            <charset val="204"/>
          </rPr>
          <t xml:space="preserve">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за выполненные работы будет произведена до конца текущего финансового года;
5) заключен МК 206/18 от 26.09.2018 на сумму 193,3 тыс.руб  на выполнение работ по замене оконных блоков (ул. Энгельса, 8) от 10.09.2018. Работы выполнены на сумму 171,23 тыс.руб. (МКУ "ХЭУ")
6) заключен контракт с ООО "Югра-Сервис" от 27.08.2018 № 192/18 на проектные работы по замене ПУ теплоэнергии на сумму  58,9 тыс.руб.. Работы выполнены на сумму 58,9 тыс.руб. (МКУ "ХЭУ")
7)  конкурсная документация на выполнение работ по установке  ИПУ ХГВС (18 шт.) в нежилых помещениях муниципальной собственности  размещена  на портале АЦК "МЗ" в ЕИС 17.10.2018.
Электронный  аукцион признан несостоявшимся в связи с отсутствием заявок на участие в конкурсе. Повторно закупка не размещена, заявка возвращена УМЗ без рассмотрения в связи с длительностью проведения торгов и выполнения работ. Планируется процедура заключения прямого договора (КУИ).
</t>
        </r>
        <r>
          <rPr>
            <sz val="16"/>
            <rFont val="Times New Roman"/>
            <family val="1"/>
            <charset val="204"/>
          </rPr>
          <t>7) Предприятиями города за счет собственных средств выполнены ПИР пореконструкции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2 объектах, работы по реконструкции водовопроводных сетей по объектам "Водовод до ЦТП-61 мкр.25",  "Магистральные сети водоснабжения ул. Крылова, ул. Привокзальная", "Водовод по пр.Пролетарский (от ул. Геологической до ул.Югорской)".</t>
        </r>
        <r>
          <rPr>
            <sz val="16"/>
            <color rgb="FFFF0000"/>
            <rFont val="Times New Roman"/>
            <family val="2"/>
            <charset val="204"/>
          </rPr>
          <t xml:space="preserve">
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 Ведется приемка исполнительной документации. Направлены заявки от 19.10.2018, 24.10.2018 на перечисление межбюджетных трансфертов в форме субсидии по 11 адресам.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t>
        </r>
        <r>
          <rPr>
            <sz val="16"/>
            <color rgb="FFFF0000"/>
            <rFont val="Times New Roman"/>
            <family val="2"/>
            <charset val="204"/>
          </rPr>
          <t xml:space="preserve">
Ожидаемое неисполнение в размере </t>
        </r>
        <r>
          <rPr>
            <b/>
            <sz val="16"/>
            <color rgb="FFFF0000"/>
            <rFont val="Times New Roman"/>
            <family val="2"/>
            <charset val="204"/>
          </rPr>
          <t>1 011,77</t>
        </r>
        <r>
          <rPr>
            <sz val="16"/>
            <color rgb="FFFF0000"/>
            <rFont val="Times New Roman"/>
            <family val="2"/>
            <charset val="204"/>
          </rPr>
          <t xml:space="preserve"> тыс.рублей обусловлено экономией, сложившейся:
- 59,56 тыс.руб. - по факту выполненных работ в части устройства твердого покрытия объекта "Сквер в мк-не 31"(УППЭК);
- 102,04 тыс.руб. - по факту выполненных работ в части устройства ливневой канализациио объекта "Сквер в мк-не 31"(УППЭК);   
- 671,36 тыс.руб. - по факту выполненных работ в части видеонаблюдения объекта "Сквер в мк-не 31" (УППЭК);    
- 122,30 тыс.руб. - при проверке сметной стоимости по замене оконных блоков (ул. Энгельса, 8) (МКУ "ХЭУ"); 
- 22,01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(МКУ "ХЭУ"); 
- 0,17 тыс.руб. - при проверке сметной стоимости на выполнение проектных работ по замене ПУ теплоэнергии (МКУ "ХЭУ"); 
-10,86  тыс.руб. - при проверке сметной стоимости работ по установке ИПУ ХГВС в нежилых помещениях муниципальной собственности (КУИ).
                                                                                                            </t>
        </r>
      </is>
    </oc>
    <nc r="J158"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(СГМУП "Горводоканал" заключен контракт с ООО "Градос".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 рамках подпрограммы  "Обеспечение равных прав потребителей на получение энергетических ресурсов" предоставлена субсидия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соответствии с заключенным соглашением с АО "Сжиженный газ Север" от 26.04.2018 № 19 за период с 01.01.2018 по 31.11.2018 года, 90% декабрь 2018 года.</t>
        </r>
        <r>
          <rPr>
            <sz val="16"/>
            <color rgb="FFFF0000"/>
            <rFont val="Times New Roman"/>
            <family val="2"/>
            <charset val="204"/>
          </rPr>
          <t xml:space="preserve">
</t>
        </r>
        <r>
          <rPr>
            <sz val="16"/>
            <rFont val="Times New Roman"/>
            <family val="1"/>
            <charset val="204"/>
          </rPr>
          <t>-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t>
        </r>
        <r>
          <rPr>
            <sz val="16"/>
            <color rgb="FFFF0000"/>
            <rFont val="Times New Roman"/>
            <family val="2"/>
            <charset val="204"/>
          </rPr>
          <t xml:space="preserve">
</t>
        </r>
        <r>
          <rPr>
            <sz val="16"/>
            <rFont val="Times New Roman"/>
            <family val="1"/>
            <charset val="204"/>
          </rPr>
          <t>1) установлено 106 шт. приборов учета ГХВС в муниципальных квартирах, 2 шт. ИПУ ГХВС в муниципальной комнате по заявлению нанимателя. 
2) установлены индивидуальные приборы учета ХГВС, 16 шт. в нежилых помещениях муниципальной собственности;</t>
        </r>
        <r>
          <rPr>
            <sz val="16"/>
            <color rgb="FFFF0000"/>
            <rFont val="Times New Roman"/>
            <family val="2"/>
            <charset val="204"/>
          </rPr>
          <t xml:space="preserve">
</t>
        </r>
        <r>
          <rPr>
            <sz val="16"/>
            <rFont val="Times New Roman"/>
            <family val="1"/>
            <charset val="204"/>
          </rPr>
          <t>3) выполнены работы по ремонту автоматизированных узлов регулирования тепловой энергии в 16-ти учреждениях;</t>
        </r>
        <r>
          <rPr>
            <sz val="16"/>
            <color rgb="FFFF0000"/>
            <rFont val="Times New Roman"/>
            <family val="2"/>
            <charset val="204"/>
          </rPr>
          <t xml:space="preserve">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за выполненные работы будет произведена до конца текущего финансового года;
</t>
        </r>
        <r>
          <rPr>
            <sz val="16"/>
            <rFont val="Times New Roman"/>
            <family val="1"/>
            <charset val="204"/>
          </rPr>
          <t>5) выполнены работы по замене оконных блоков (ул. Энгельса, 8) от 10.09.2018 (МК 206/18 от 26.09.2018 (МКУ "ХЭУ")</t>
        </r>
        <r>
          <rPr>
            <sz val="16"/>
            <color rgb="FFFF0000"/>
            <rFont val="Times New Roman"/>
            <family val="2"/>
            <charset val="204"/>
          </rPr>
          <t xml:space="preserve">
6) заключен контракт с ООО "Югра-Сервис" от 27.08.2018 № 192/18 на проектные работы по замене ПУ теплоэнергии на сумму  58,9 тыс.руб.. Работы выполнены на сумму 58,9 тыс.руб. (МКУ "ХЭУ")
7)  конкурсная документация на выполнение работ по установке  ИПУ ХГВС (18 шт.) в нежилых помещениях муниципальной собственности  размещена  на портале АЦК "МЗ" в ЕИС 17.10.2018.
Электронный  аукцион признан несостоявшимся в связи с отсутствием заявок на участие в конкурсе. Повторно закупка не размещена, заявка возвращена УМЗ без рассмотрения в связи с длительностью проведения торгов и выполнения работ. Планируется процедура заключения прямого договора (КУИ).
</t>
        </r>
        <r>
          <rPr>
            <sz val="16"/>
            <rFont val="Times New Roman"/>
            <family val="1"/>
            <charset val="204"/>
          </rPr>
          <t>7) Предприятиями города за счет собственных средств выполнены ПИР пореконструкции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2 объектах, работы по реконструкции водовопроводных сетей по объектам "Водовод до ЦТП-61 мкр.25",  "Магистральные сети водоснабжения ул. Крылова, ул. Привокзальная", "Водовод по пр.Пролетарский (от ул. Геологической до ул.Югорской)".</t>
        </r>
        <r>
          <rPr>
            <sz val="16"/>
            <color rgb="FFFF0000"/>
            <rFont val="Times New Roman"/>
            <family val="2"/>
            <charset val="204"/>
          </rPr>
          <t xml:space="preserve">
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t>
        </r>
        <r>
          <rPr>
            <sz val="16"/>
            <color rgb="FFFF0000"/>
            <rFont val="Times New Roman"/>
            <family val="2"/>
            <charset val="204"/>
          </rPr>
          <t xml:space="preserve">
Ожидаемое неисполнение в размере </t>
        </r>
        <r>
          <rPr>
            <b/>
            <sz val="16"/>
            <color rgb="FFFF0000"/>
            <rFont val="Times New Roman"/>
            <family val="2"/>
            <charset val="204"/>
          </rPr>
          <t>1 011,77</t>
        </r>
        <r>
          <rPr>
            <sz val="16"/>
            <color rgb="FFFF0000"/>
            <rFont val="Times New Roman"/>
            <family val="2"/>
            <charset val="204"/>
          </rPr>
          <t xml:space="preserve"> тыс.рублей обусловлено экономией, сложившейся:
- 59,56 тыс.руб. - по факту выполненных работ в части устройства твердого покрытия объекта "Сквер в мк-не 31"(УППЭК);
- 102,04 тыс.руб. - по факту выполненных работ в части устройства ливневой канализациио объекта "Сквер в мк-не 31"(УППЭК);   
- 671,36 тыс.руб. - по факту выполненных работ в части видеонаблюдения объекта "Сквер в мк-не 31" (УППЭК);    
- 122,30 тыс.руб. - при проверке сметной стоимости по замене оконных блоков (ул. Энгельса, 8) (МКУ "ХЭУ"); 
- 22,01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(МКУ "ХЭУ"); 
- 0,17 тыс.руб. - при проверке сметной стоимости на выполнение проектных работ по замене ПУ теплоэнергии (МКУ "ХЭУ"); 
-10,86  тыс.руб. - при проверке сметной стоимости работ по установке ИПУ ХГВС в нежилых помещениях муниципальной собственности (КУИ).
                                                                                                            </t>
        </r>
      </is>
    </nc>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9" sId="1">
    <oc r="J158"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(СГМУП "Горводоканал" заключен контракт с ООО "Градос".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 рамках подпрограммы  "Обеспечение равных прав потребителей на получение энергетических ресурсов" предоставлена субсидия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соответствии с заключенным соглашением с АО "Сжиженный газ Север" от 26.04.2018 № 19 за период с 01.01.2018 по 31.11.2018 года, 90% декабрь 2018 года.</t>
        </r>
        <r>
          <rPr>
            <sz val="16"/>
            <color rgb="FFFF0000"/>
            <rFont val="Times New Roman"/>
            <family val="2"/>
            <charset val="204"/>
          </rPr>
          <t xml:space="preserve">
</t>
        </r>
        <r>
          <rPr>
            <sz val="16"/>
            <rFont val="Times New Roman"/>
            <family val="1"/>
            <charset val="204"/>
          </rPr>
          <t>-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t>
        </r>
        <r>
          <rPr>
            <sz val="16"/>
            <color rgb="FFFF0000"/>
            <rFont val="Times New Roman"/>
            <family val="2"/>
            <charset val="204"/>
          </rPr>
          <t xml:space="preserve">
</t>
        </r>
        <r>
          <rPr>
            <sz val="16"/>
            <rFont val="Times New Roman"/>
            <family val="1"/>
            <charset val="204"/>
          </rPr>
          <t>1) установлено 106 шт. приборов учета ГХВС в муниципальных квартирах, 2 шт. ИПУ ГХВС в муниципальной комнате по заявлению нанимателя. 
2) установлены индивидуальные приборы учета ХГВС, 16 шт. в нежилых помещениях муниципальной собственности;</t>
        </r>
        <r>
          <rPr>
            <sz val="16"/>
            <color rgb="FFFF0000"/>
            <rFont val="Times New Roman"/>
            <family val="2"/>
            <charset val="204"/>
          </rPr>
          <t xml:space="preserve">
</t>
        </r>
        <r>
          <rPr>
            <sz val="16"/>
            <rFont val="Times New Roman"/>
            <family val="1"/>
            <charset val="204"/>
          </rPr>
          <t>3) выполнены работы по ремонту автоматизированных узлов регулирования тепловой энергии в 16-ти учреждениях;</t>
        </r>
        <r>
          <rPr>
            <sz val="16"/>
            <color rgb="FFFF0000"/>
            <rFont val="Times New Roman"/>
            <family val="2"/>
            <charset val="204"/>
          </rPr>
          <t xml:space="preserve">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за выполненные работы будет произведена до конца текущего финансового года;
</t>
        </r>
        <r>
          <rPr>
            <sz val="16"/>
            <rFont val="Times New Roman"/>
            <family val="1"/>
            <charset val="204"/>
          </rPr>
          <t>5) выполнены работы по замене оконных блоков (ул. Энгельса, 8) от 10.09.2018 (МК 206/18 от 26.09.2018 (МКУ "ХЭУ")</t>
        </r>
        <r>
          <rPr>
            <sz val="16"/>
            <color rgb="FFFF0000"/>
            <rFont val="Times New Roman"/>
            <family val="2"/>
            <charset val="204"/>
          </rPr>
          <t xml:space="preserve">
6) заключен контракт с ООО "Югра-Сервис" от 27.08.2018 № 192/18 на проектные работы по замене ПУ теплоэнергии на сумму  58,9 тыс.руб.. Работы выполнены на сумму 58,9 тыс.руб. (МКУ "ХЭУ")
7)  конкурсная документация на выполнение работ по установке  ИПУ ХГВС (18 шт.) в нежилых помещениях муниципальной собственности  размещена  на портале АЦК "МЗ" в ЕИС 17.10.2018.
Электронный  аукцион признан несостоявшимся в связи с отсутствием заявок на участие в конкурсе. Повторно закупка не размещена, заявка возвращена УМЗ без рассмотрения в связи с длительностью проведения торгов и выполнения работ. Планируется процедура заключения прямого договора (КУИ).
</t>
        </r>
        <r>
          <rPr>
            <sz val="16"/>
            <rFont val="Times New Roman"/>
            <family val="1"/>
            <charset val="204"/>
          </rPr>
          <t>7) Предприятиями города за счет собственных средств выполнены ПИР пореконструкции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2 объектах, работы по реконструкции водовопроводных сетей по объектам "Водовод до ЦТП-61 мкр.25",  "Магистральные сети водоснабжения ул. Крылова, ул. Привокзальная", "Водовод по пр.Пролетарский (от ул. Геологической до ул.Югорской)".</t>
        </r>
        <r>
          <rPr>
            <sz val="16"/>
            <color rgb="FFFF0000"/>
            <rFont val="Times New Roman"/>
            <family val="2"/>
            <charset val="204"/>
          </rPr>
          <t xml:space="preserve">
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t>
        </r>
        <r>
          <rPr>
            <sz val="16"/>
            <color rgb="FFFF0000"/>
            <rFont val="Times New Roman"/>
            <family val="2"/>
            <charset val="204"/>
          </rPr>
          <t xml:space="preserve">
Ожидаемое неисполнение в размере </t>
        </r>
        <r>
          <rPr>
            <b/>
            <sz val="16"/>
            <color rgb="FFFF0000"/>
            <rFont val="Times New Roman"/>
            <family val="2"/>
            <charset val="204"/>
          </rPr>
          <t>1 011,77</t>
        </r>
        <r>
          <rPr>
            <sz val="16"/>
            <color rgb="FFFF0000"/>
            <rFont val="Times New Roman"/>
            <family val="2"/>
            <charset val="204"/>
          </rPr>
          <t xml:space="preserve"> тыс.рублей обусловлено экономией, сложившейся:
- 59,56 тыс.руб. - по факту выполненных работ в части устройства твердого покрытия объекта "Сквер в мк-не 31"(УППЭК);
- 102,04 тыс.руб. - по факту выполненных работ в части устройства ливневой канализациио объекта "Сквер в мк-не 31"(УППЭК);   
- 671,36 тыс.руб. - по факту выполненных работ в части видеонаблюдения объекта "Сквер в мк-не 31" (УППЭК);    
- 122,30 тыс.руб. - при проверке сметной стоимости по замене оконных блоков (ул. Энгельса, 8) (МКУ "ХЭУ"); 
- 22,01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(МКУ "ХЭУ"); 
- 0,17 тыс.руб. - при проверке сметной стоимости на выполнение проектных работ по замене ПУ теплоэнергии (МКУ "ХЭУ"); 
-10,86  тыс.руб. - при проверке сметной стоимости работ по установке ИПУ ХГВС в нежилых помещениях муниципальной собственности (КУИ).
                                                                                                            </t>
        </r>
      </is>
    </oc>
    <nc r="J158" t="inlineStr">
      <is>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на основании соглашения между Администрацией города Сургута и ДЖККиЭ ХМАО-Югры от 28.03.2018 № 3-Согл 2018  за счет средств  субсидии на реализацию полномочий в сфере жилищно-коммунального комплекса, выполнен капитальный ремонт объектов коммунального комплекса:</t>
        </r>
        <r>
          <rPr>
            <sz val="16"/>
            <color rgb="FFFF0000"/>
            <rFont val="Times New Roman"/>
            <family val="2"/>
            <charset val="204"/>
          </rPr>
          <t xml:space="preserve">
</t>
        </r>
        <r>
          <rPr>
            <sz val="16"/>
            <rFont val="Times New Roman"/>
            <family val="1"/>
            <charset val="204"/>
          </rPr>
          <t>- "Магистральные сети водопровода по ул. Дзержинского участок от ж/д 7/3 до ул. Республики" (СГМУП "Горводоканал" заключен контракт с ООО "Градос". 
- "Тепломагистраль № 4 от УТ-1-3ТК16 до ЦТП № 6 в микрорайоне А. Участок 3 ТК15а от точки врезки в существующую сеть до 3 ТК 16" (СГМУП «Городские тепловые сети» заключен контракт с ООО "Сибстройтеплоремонт". 
В рамках подпрограммы  "Обеспечение равных прав потребителей на получение энергетических ресурсов" предоставлена субсидия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соответствии с заключенным соглашением с АО "Сжиженный газ Север" от 26.04.2018 № 19 за период с 01.01.2018 по 31.11.2018 года, 90% декабрь 2018 года.</t>
        </r>
        <r>
          <rPr>
            <sz val="16"/>
            <color rgb="FFFF0000"/>
            <rFont val="Times New Roman"/>
            <family val="2"/>
            <charset val="204"/>
          </rPr>
          <t xml:space="preserve">
</t>
        </r>
        <r>
          <rPr>
            <sz val="16"/>
            <rFont val="Times New Roman"/>
            <family val="1"/>
            <charset val="204"/>
          </rPr>
          <t>- оплачены расходы на оплату труда для осуществления переданного государственного полномочия в сумме 2,6 тыс.рублей.
В рамках подпрограммы "Повышение энергоэффективности в отраслях экономики":</t>
        </r>
        <r>
          <rPr>
            <sz val="16"/>
            <color rgb="FFFF0000"/>
            <rFont val="Times New Roman"/>
            <family val="2"/>
            <charset val="204"/>
          </rPr>
          <t xml:space="preserve">
</t>
        </r>
        <r>
          <rPr>
            <sz val="16"/>
            <rFont val="Times New Roman"/>
            <family val="1"/>
            <charset val="204"/>
          </rPr>
          <t>1) установлено 106 шт. приборов учета ГХВС в муниципальных квартирах, 2 шт. ИПУ ГХВС в муниципальной комнате по заявлению нанимателя. 
2) установлены индивидуальные приборы учета ХГВС, 16 шт. в нежилых помещениях муниципальной собственности;</t>
        </r>
        <r>
          <rPr>
            <sz val="16"/>
            <color rgb="FFFF0000"/>
            <rFont val="Times New Roman"/>
            <family val="2"/>
            <charset val="204"/>
          </rPr>
          <t xml:space="preserve">
</t>
        </r>
        <r>
          <rPr>
            <sz val="16"/>
            <rFont val="Times New Roman"/>
            <family val="1"/>
            <charset val="204"/>
          </rPr>
          <t>3) выполнены работы по ремонту автоматизированных узлов регулирования тепловой энергии в 16-ти учреждениях;</t>
        </r>
        <r>
          <rPr>
            <sz val="16"/>
            <color rgb="FFFF0000"/>
            <rFont val="Times New Roman"/>
            <family val="2"/>
            <charset val="204"/>
          </rPr>
          <t xml:space="preserve">
4) заключен муниципальный контракт от 08.10.2018 № МК-86-18 с ООО Участок № 1 "Запсибснабкомплект" на выполнение работ по ремонту автоматизированных узлов регулирования тепловой энергии на сумму 4 478,99 тыс.руб., срок выполнения работ в течение 60 календарных дней с даты заключения МК, оплата за выполненные работы будет произведена до конца текущего финансового года;
</t>
        </r>
        <r>
          <rPr>
            <sz val="16"/>
            <rFont val="Times New Roman"/>
            <family val="1"/>
            <charset val="204"/>
          </rPr>
          <t>5) выполнены работы по замене оконных блоков (ул. Энгельса, 8) (МК 206/18 от 26.09.2018 (МКУ "ХЭУ")
6) выполненны проектные работы по замене ПУ теплоэнергии (контракт с ООО "Югра-Сервис" от 27.08.2018 № 192/18) (МКУ "ХЭУ")</t>
        </r>
        <r>
          <rPr>
            <sz val="16"/>
            <color rgb="FFFF0000"/>
            <rFont val="Times New Roman"/>
            <family val="2"/>
            <charset val="204"/>
          </rPr>
          <t xml:space="preserve">
7)  конкурсная документация на выполнение работ по установке  ИПУ ХГВС (18 шт.) в нежилых помещениях муниципальной собственности  размещена  на портале АЦК "МЗ" в ЕИС 17.10.2018.
Электронный  аукцион признан несостоявшимся в связи с отсутствием заявок на участие в конкурсе. Повторно закупка не размещена, заявка возвращена УМЗ без рассмотрения в связи с длительностью проведения торгов и выполнения работ. Планируется процедура заключения прямого договора (КУИ).
</t>
        </r>
        <r>
          <rPr>
            <sz val="16"/>
            <rFont val="Times New Roman"/>
            <family val="1"/>
            <charset val="204"/>
          </rPr>
          <t>7) Предприятиями города за счет собственных средств выполнены ПИР пореконструкции котельной № 9 с заменой на автоматизированную котельную установленной мощностью 7МВт, благоустройство территории котельной № 9, техническое перевооружение магистральных тепловых сетей на основе современных технологий, замена светильников на светильники с энергосберегающими лампами на 2 объектах, работы по реконструкции водовопроводных сетей по объектам "Водовод до ЦТП-61 мкр.25",  "Магистральные сети водоснабжения ул. Крылова, ул. Привокзальная", "Водовод по пр.Пролетарский (от ул. Геологической до ул.Югорской)".</t>
        </r>
        <r>
          <rPr>
            <sz val="16"/>
            <color rgb="FFFF0000"/>
            <rFont val="Times New Roman"/>
            <family val="2"/>
            <charset val="204"/>
          </rPr>
          <t xml:space="preserve">
</t>
        </r>
        <r>
          <rPr>
            <sz val="16"/>
            <rFont val="Times New Roman"/>
            <family val="1"/>
            <charset val="204"/>
          </rPr>
          <t>8) В рамках подпрограммы "Формирование комфортной городской среды" выполнены работы по благоустройству 16 дворовых территорий многоквартирных домов в г. Сургуте.</t>
        </r>
        <r>
          <rPr>
            <sz val="16"/>
            <color rgb="FFFF0000"/>
            <rFont val="Times New Roman"/>
            <family val="2"/>
            <charset val="204"/>
          </rPr>
          <t xml:space="preserve">
</t>
        </r>
        <r>
          <rPr>
            <sz val="16"/>
            <rFont val="Times New Roman"/>
            <family val="1"/>
            <charset val="204"/>
          </rPr>
          <t>УППЭК: Работы по капитальному строительству Сквера в мкр-не 31 выполнены в полном объеме (устройство твердого покрытия из тротуарной плитки; из резиновой крошки; устройство бордюра, подстилающих и выравнивающих слоев из асфальтобетона под резиновое покрытие детских игровых площадок; ограждение спортивной многофункциональной площадки; монтаж ограждения многофункциональной спортивной площадки; установлено детское игровое оборудование, газон и создание цветников, посадка кустарника; монтаж малых архитектурных форм; устройство лестницы).</t>
        </r>
        <r>
          <rPr>
            <sz val="16"/>
            <color rgb="FFFF0000"/>
            <rFont val="Times New Roman"/>
            <family val="2"/>
            <charset val="204"/>
          </rPr>
          <t xml:space="preserve">
Ожидаемое неисполнение в размере </t>
        </r>
        <r>
          <rPr>
            <b/>
            <sz val="16"/>
            <color rgb="FFFF0000"/>
            <rFont val="Times New Roman"/>
            <family val="2"/>
            <charset val="204"/>
          </rPr>
          <t>1 011,77</t>
        </r>
        <r>
          <rPr>
            <sz val="16"/>
            <color rgb="FFFF0000"/>
            <rFont val="Times New Roman"/>
            <family val="2"/>
            <charset val="204"/>
          </rPr>
          <t xml:space="preserve"> тыс.рублей обусловлено экономией, сложившейся:
- 59,56 тыс.руб. - по факту выполненных работ в части устройства твердого покрытия объекта "Сквер в мк-не 31"(УППЭК);
- 102,04 тыс.руб. - по факту выполненных работ в части устройства ливневой канализациио объекта "Сквер в мк-не 31"(УППЭК);   
- 671,36 тыс.руб. - по факту выполненных работ в части видеонаблюдения объекта "Сквер в мк-не 31" (УППЭК);    
- 122,30 тыс.руб. - при проверке сметной стоимости по замене оконных блоков (ул. Энгельса, 8) (МКУ "ХЭУ"); 
- 22,01 тыс.руб. - по факту выполненных работ по замене оконных блоков (ул. Энгельса, 8) (МКУ "ХЭУ");
- 23,47 тыс.руб. - по итогам конкурса на выполнение проектных работ по замене ПУ теплоэнергии (МКУ "ХЭУ"); 
- 0,17 тыс.руб. - при проверке сметной стоимости на выполнение проектных работ по замене ПУ теплоэнергии (МКУ "ХЭУ"); 
-10,86  тыс.руб. - при проверке сметной стоимости работ по установке ИПУ ХГВС в нежилых помещениях муниципальной собственности (КУИ).
                                                                                                            </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7D8EDF60-4D60-481F-B29A-9A2CAE93A644}" name="Минакова Оксана Сергеевна" id="-286075737" dateTime="2018-12-11T13:18:43"/>
  <userInfo guid="{F295C491-3510-44FA-AA42-267E367FDB78}" name="Залецкая Ольга Генадьевна" id="-1944756568" dateTime="2019-01-14T09:26:09"/>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8"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31"/>
  <sheetViews>
    <sheetView showZeros="0" tabSelected="1" showOutlineSymbols="0" view="pageBreakPreview" topLeftCell="A4" zoomScale="50" zoomScaleNormal="50" zoomScaleSheetLayoutView="50" zoomScalePageLayoutView="75" workbookViewId="0">
      <pane xSplit="4" ySplit="7" topLeftCell="F55" activePane="bottomRight" state="frozen"/>
      <selection activeCell="A4" sqref="A4"/>
      <selection pane="topRight" activeCell="E4" sqref="E4"/>
      <selection pane="bottomLeft" activeCell="A11" sqref="A11"/>
      <selection pane="bottomRight" activeCell="J62" sqref="J62:J67"/>
    </sheetView>
  </sheetViews>
  <sheetFormatPr defaultRowHeight="26.25" outlineLevelRow="1" outlineLevelCol="2" x14ac:dyDescent="0.4"/>
  <cols>
    <col min="1" max="1" width="13" style="7" customWidth="1"/>
    <col min="2" max="2" width="108" style="12" customWidth="1"/>
    <col min="3" max="3" width="23.875" style="8" customWidth="1"/>
    <col min="4" max="4" width="26.125" style="8" customWidth="1"/>
    <col min="5" max="5" width="22.625" style="9" customWidth="1" outlineLevel="2"/>
    <col min="6" max="6" width="18.625" style="10" customWidth="1" outlineLevel="2"/>
    <col min="7" max="7" width="21.25" style="22" customWidth="1" outlineLevel="2"/>
    <col min="8" max="8" width="19.375" style="10" customWidth="1" outlineLevel="2"/>
    <col min="9" max="9" width="21.625" style="10" customWidth="1" outlineLevel="2"/>
    <col min="10" max="10" width="184.625" style="24" customWidth="1"/>
    <col min="11" max="12" width="21.5" style="16" customWidth="1"/>
    <col min="13" max="13" width="22.75" style="6" customWidth="1"/>
    <col min="14" max="66" width="9" style="6" customWidth="1"/>
    <col min="67" max="16384" width="9" style="6"/>
  </cols>
  <sheetData>
    <row r="1" spans="1:13" ht="30.75" x14ac:dyDescent="0.45">
      <c r="A1" s="1"/>
      <c r="B1" s="15"/>
      <c r="C1" s="3"/>
      <c r="D1" s="3"/>
      <c r="E1" s="4"/>
      <c r="F1" s="5"/>
      <c r="G1" s="20"/>
      <c r="H1" s="5"/>
      <c r="I1" s="5"/>
      <c r="J1" s="23"/>
    </row>
    <row r="2" spans="1:13" ht="30.75" x14ac:dyDescent="0.45">
      <c r="A2" s="1"/>
      <c r="B2" s="15"/>
      <c r="C2" s="3"/>
      <c r="D2" s="3"/>
      <c r="E2" s="4"/>
      <c r="F2" s="5"/>
      <c r="G2" s="20"/>
      <c r="H2" s="5"/>
      <c r="I2" s="5"/>
      <c r="J2" s="23"/>
    </row>
    <row r="3" spans="1:13" ht="69.75" customHeight="1" x14ac:dyDescent="0.4">
      <c r="A3" s="216" t="s">
        <v>113</v>
      </c>
      <c r="B3" s="216"/>
      <c r="C3" s="216"/>
      <c r="D3" s="216"/>
      <c r="E3" s="216"/>
      <c r="F3" s="216"/>
      <c r="G3" s="216"/>
      <c r="H3" s="216"/>
      <c r="I3" s="216"/>
      <c r="J3" s="216"/>
    </row>
    <row r="4" spans="1:13" s="2" customFormat="1" x14ac:dyDescent="0.4">
      <c r="A4" s="50"/>
      <c r="B4" s="51"/>
      <c r="C4" s="56"/>
      <c r="D4" s="56"/>
      <c r="E4" s="56"/>
      <c r="F4" s="56"/>
      <c r="G4" s="57"/>
      <c r="H4" s="52"/>
      <c r="I4" s="53"/>
      <c r="J4" s="25" t="s">
        <v>32</v>
      </c>
      <c r="K4" s="17"/>
      <c r="L4" s="17"/>
    </row>
    <row r="5" spans="1:13" s="11" customFormat="1" ht="75" customHeight="1" x14ac:dyDescent="0.25">
      <c r="A5" s="219" t="s">
        <v>3</v>
      </c>
      <c r="B5" s="222" t="s">
        <v>8</v>
      </c>
      <c r="C5" s="220" t="s">
        <v>61</v>
      </c>
      <c r="D5" s="220"/>
      <c r="E5" s="225" t="s">
        <v>106</v>
      </c>
      <c r="F5" s="225"/>
      <c r="G5" s="225"/>
      <c r="H5" s="225"/>
      <c r="I5" s="223" t="s">
        <v>105</v>
      </c>
      <c r="J5" s="224" t="s">
        <v>50</v>
      </c>
      <c r="K5" s="16"/>
      <c r="L5" s="16"/>
    </row>
    <row r="6" spans="1:13" s="11" customFormat="1" ht="52.5" customHeight="1" x14ac:dyDescent="0.25">
      <c r="A6" s="219"/>
      <c r="B6" s="222"/>
      <c r="C6" s="221" t="s">
        <v>62</v>
      </c>
      <c r="D6" s="220" t="s">
        <v>63</v>
      </c>
      <c r="E6" s="217" t="s">
        <v>7</v>
      </c>
      <c r="F6" s="217"/>
      <c r="G6" s="217" t="s">
        <v>6</v>
      </c>
      <c r="H6" s="217"/>
      <c r="I6" s="223"/>
      <c r="J6" s="224"/>
      <c r="K6" s="16"/>
      <c r="L6" s="16"/>
    </row>
    <row r="7" spans="1:13" s="11" customFormat="1" ht="100.5" customHeight="1" x14ac:dyDescent="0.25">
      <c r="A7" s="219"/>
      <c r="B7" s="222"/>
      <c r="C7" s="221"/>
      <c r="D7" s="220"/>
      <c r="E7" s="13" t="s">
        <v>0</v>
      </c>
      <c r="F7" s="14" t="s">
        <v>12</v>
      </c>
      <c r="G7" s="21" t="s">
        <v>9</v>
      </c>
      <c r="H7" s="14" t="s">
        <v>2</v>
      </c>
      <c r="I7" s="223"/>
      <c r="J7" s="224"/>
      <c r="K7" s="16"/>
      <c r="L7" s="16"/>
    </row>
    <row r="8" spans="1:13" s="32" customFormat="1" ht="36.75" customHeight="1" x14ac:dyDescent="0.25">
      <c r="A8" s="26">
        <v>1</v>
      </c>
      <c r="B8" s="27">
        <v>2</v>
      </c>
      <c r="C8" s="28">
        <v>3</v>
      </c>
      <c r="D8" s="28">
        <v>4</v>
      </c>
      <c r="E8" s="29">
        <v>5</v>
      </c>
      <c r="F8" s="28">
        <v>6</v>
      </c>
      <c r="G8" s="30">
        <v>7</v>
      </c>
      <c r="H8" s="30">
        <v>8</v>
      </c>
      <c r="I8" s="30">
        <v>9</v>
      </c>
      <c r="J8" s="28">
        <v>10</v>
      </c>
      <c r="K8" s="60">
        <f t="shared" ref="K8:K71" si="0">D9-I9</f>
        <v>14178078.039999999</v>
      </c>
      <c r="L8" s="60"/>
    </row>
    <row r="9" spans="1:13" s="144" customFormat="1" ht="40.5" x14ac:dyDescent="0.25">
      <c r="A9" s="218"/>
      <c r="B9" s="125" t="s">
        <v>31</v>
      </c>
      <c r="C9" s="174">
        <f>SUM(C10:C14)</f>
        <v>14636502.880000001</v>
      </c>
      <c r="D9" s="174">
        <f>SUM(D10:D14)</f>
        <v>14556607.539999999</v>
      </c>
      <c r="E9" s="174">
        <f>SUM(E10:E14)</f>
        <v>14222669.9</v>
      </c>
      <c r="F9" s="175">
        <f>E9/D9</f>
        <v>0.97709999999999997</v>
      </c>
      <c r="G9" s="174">
        <f t="shared" ref="G9" si="1">SUM(G10:G14)</f>
        <v>14178078.039999999</v>
      </c>
      <c r="H9" s="175">
        <f>G9/D9</f>
        <v>0.97399999999999998</v>
      </c>
      <c r="I9" s="173">
        <f>SUM(I10:I14)</f>
        <v>378529.5</v>
      </c>
      <c r="J9" s="200"/>
      <c r="K9" s="60">
        <f>D10-I10</f>
        <v>64580.9</v>
      </c>
      <c r="L9" s="84"/>
      <c r="M9" s="85"/>
    </row>
    <row r="10" spans="1:13" s="145" customFormat="1" x14ac:dyDescent="0.25">
      <c r="A10" s="218"/>
      <c r="B10" s="124" t="s">
        <v>4</v>
      </c>
      <c r="C10" s="174">
        <f t="shared" ref="C10:E12" si="2">C16+C24+C31+C38+C44+C50+C56+C63+C160+C168+C186+C193+C200+C180+C209</f>
        <v>139060.76</v>
      </c>
      <c r="D10" s="176">
        <f t="shared" si="2"/>
        <v>133663.67999999999</v>
      </c>
      <c r="E10" s="174">
        <f t="shared" si="2"/>
        <v>64580.9</v>
      </c>
      <c r="F10" s="175">
        <f t="shared" ref="F10:F14" si="3">E10/D10</f>
        <v>0.48320000000000002</v>
      </c>
      <c r="G10" s="174">
        <f>G16+G24+G31+G38+G44+G50+G56+G63+G160+G168+G186+G193+G200+G180+G209</f>
        <v>64580.9</v>
      </c>
      <c r="H10" s="175">
        <f>G10/D10</f>
        <v>0.48320000000000002</v>
      </c>
      <c r="I10" s="173">
        <f>I16+I24+I31+I38+I44+I50+I56+I63+I160+I168+I186+I193+I200+I180+I209</f>
        <v>69082.78</v>
      </c>
      <c r="J10" s="200"/>
      <c r="K10" s="60">
        <f t="shared" si="0"/>
        <v>13437205.23</v>
      </c>
      <c r="L10" s="84"/>
      <c r="M10" s="85"/>
    </row>
    <row r="11" spans="1:13" s="145" customFormat="1" x14ac:dyDescent="0.25">
      <c r="A11" s="218"/>
      <c r="B11" s="124" t="s">
        <v>16</v>
      </c>
      <c r="C11" s="174">
        <f t="shared" si="2"/>
        <v>13752401.07</v>
      </c>
      <c r="D11" s="174">
        <f t="shared" si="2"/>
        <v>13709256.189999999</v>
      </c>
      <c r="E11" s="174">
        <f t="shared" si="2"/>
        <v>13481797.09</v>
      </c>
      <c r="F11" s="175">
        <f t="shared" si="3"/>
        <v>0.98340000000000005</v>
      </c>
      <c r="G11" s="174">
        <f>G17+G25+G32+G39+G45+G51+G57+G64+G161+G169+G187+G194+G201+G181+G210</f>
        <v>13437205.23</v>
      </c>
      <c r="H11" s="175">
        <f t="shared" ref="H11:H15" si="4">G11/D11</f>
        <v>0.98019999999999996</v>
      </c>
      <c r="I11" s="174">
        <f>I17+I25+I32+I39+I45+I51+I57+I64+I161+I169+I187+I194+I201+I181+I210</f>
        <v>272050.96000000002</v>
      </c>
      <c r="J11" s="200"/>
      <c r="K11" s="60">
        <f t="shared" si="0"/>
        <v>509494.41</v>
      </c>
      <c r="L11" s="84"/>
      <c r="M11" s="85"/>
    </row>
    <row r="12" spans="1:13" s="145" customFormat="1" x14ac:dyDescent="0.25">
      <c r="A12" s="218"/>
      <c r="B12" s="124" t="s">
        <v>11</v>
      </c>
      <c r="C12" s="174">
        <f t="shared" si="2"/>
        <v>536209.94999999995</v>
      </c>
      <c r="D12" s="174">
        <f t="shared" si="2"/>
        <v>539883</v>
      </c>
      <c r="E12" s="174">
        <f t="shared" si="2"/>
        <v>509494.41</v>
      </c>
      <c r="F12" s="175">
        <f t="shared" si="3"/>
        <v>0.94369999999999998</v>
      </c>
      <c r="G12" s="174">
        <f>G18+G26+G33+G40+G46+G52+G58+G65+G162+G170+G188+G195+G202+G182+G211</f>
        <v>509494.41</v>
      </c>
      <c r="H12" s="175">
        <f t="shared" si="4"/>
        <v>0.94369999999999998</v>
      </c>
      <c r="I12" s="174">
        <f>I18+I26+I33+I40+I46+I52+I58+I65+I162+I170+I188+I195+I202+I182+I211</f>
        <v>30388.59</v>
      </c>
      <c r="J12" s="200"/>
      <c r="K12" s="60">
        <f t="shared" si="0"/>
        <v>16866.78</v>
      </c>
      <c r="L12" s="84"/>
      <c r="M12" s="85"/>
    </row>
    <row r="13" spans="1:13" s="145" customFormat="1" x14ac:dyDescent="0.25">
      <c r="A13" s="218"/>
      <c r="B13" s="124" t="s">
        <v>13</v>
      </c>
      <c r="C13" s="174">
        <f t="shared" ref="C13:E14" si="5">C19+C27+C34+C41+C47+C53+C59+C66+C163+C171+C189+C196+C203</f>
        <v>18385.080000000002</v>
      </c>
      <c r="D13" s="174">
        <f t="shared" si="5"/>
        <v>19133.52</v>
      </c>
      <c r="E13" s="174">
        <f t="shared" si="5"/>
        <v>16866.78</v>
      </c>
      <c r="F13" s="175">
        <f t="shared" si="3"/>
        <v>0.88149999999999995</v>
      </c>
      <c r="G13" s="174">
        <f>G19+G27+G34+G41+G47+G53+G59+G66+G163+G171+G189+G196+G203+G183</f>
        <v>16866.78</v>
      </c>
      <c r="H13" s="175">
        <f t="shared" si="4"/>
        <v>0.88149999999999995</v>
      </c>
      <c r="I13" s="173">
        <f>I19+I27+I34+I41+I47+I53+I59+I66+I163+I171+I189+I196+I203</f>
        <v>2266.7399999999998</v>
      </c>
      <c r="J13" s="200"/>
      <c r="K13" s="60">
        <f t="shared" si="0"/>
        <v>149930.72</v>
      </c>
      <c r="L13" s="84"/>
      <c r="M13" s="85"/>
    </row>
    <row r="14" spans="1:13" s="145" customFormat="1" x14ac:dyDescent="0.25">
      <c r="A14" s="218"/>
      <c r="B14" s="124" t="s">
        <v>5</v>
      </c>
      <c r="C14" s="174">
        <f t="shared" si="5"/>
        <v>190446.02</v>
      </c>
      <c r="D14" s="174">
        <f t="shared" si="5"/>
        <v>154671.15</v>
      </c>
      <c r="E14" s="174">
        <f t="shared" si="5"/>
        <v>149930.72</v>
      </c>
      <c r="F14" s="175">
        <f t="shared" si="3"/>
        <v>0.96940000000000004</v>
      </c>
      <c r="G14" s="174">
        <f>G20+G28+G35+G42+G48+G54+G60+G67+G164+G172+G190+G197+G204</f>
        <v>149930.72</v>
      </c>
      <c r="H14" s="175">
        <f t="shared" si="4"/>
        <v>0.96940000000000004</v>
      </c>
      <c r="I14" s="173">
        <f>I20+I28+I35+I42+I48+I54+I60+I67+I164+I172+I190+I197+I204</f>
        <v>4740.43</v>
      </c>
      <c r="J14" s="200"/>
      <c r="K14" s="60">
        <f t="shared" si="0"/>
        <v>3118.83</v>
      </c>
      <c r="L14" s="84"/>
      <c r="M14" s="85"/>
    </row>
    <row r="15" spans="1:13" s="35" customFormat="1" ht="124.5" customHeight="1" x14ac:dyDescent="0.25">
      <c r="A15" s="188" t="s">
        <v>33</v>
      </c>
      <c r="B15" s="101" t="s">
        <v>94</v>
      </c>
      <c r="C15" s="151">
        <f>C16+C17+C18+C19+C20</f>
        <v>3197.6</v>
      </c>
      <c r="D15" s="151">
        <f t="shared" ref="D15:G15" si="6">D16+D17+D18+D19+D20</f>
        <v>3197.6</v>
      </c>
      <c r="E15" s="151">
        <f t="shared" si="6"/>
        <v>3118.83</v>
      </c>
      <c r="F15" s="161">
        <f>E15/D15</f>
        <v>0.97540000000000004</v>
      </c>
      <c r="G15" s="151">
        <f t="shared" si="6"/>
        <v>3118.83</v>
      </c>
      <c r="H15" s="161">
        <f t="shared" si="4"/>
        <v>0.97540000000000004</v>
      </c>
      <c r="I15" s="173">
        <f t="shared" ref="I15" si="7">I16+I17+I18+I19+I20</f>
        <v>78.77</v>
      </c>
      <c r="J15" s="194" t="s">
        <v>124</v>
      </c>
      <c r="K15" s="64">
        <f t="shared" si="0"/>
        <v>0</v>
      </c>
      <c r="L15" s="33"/>
      <c r="M15" s="34"/>
    </row>
    <row r="16" spans="1:13" s="35" customFormat="1" x14ac:dyDescent="0.25">
      <c r="A16" s="189"/>
      <c r="B16" s="102" t="s">
        <v>4</v>
      </c>
      <c r="C16" s="96"/>
      <c r="D16" s="96"/>
      <c r="E16" s="96"/>
      <c r="F16" s="163"/>
      <c r="G16" s="96"/>
      <c r="H16" s="163"/>
      <c r="I16" s="96"/>
      <c r="J16" s="194"/>
      <c r="K16" s="64">
        <f t="shared" si="0"/>
        <v>3118.83</v>
      </c>
      <c r="L16" s="33"/>
      <c r="M16" s="34"/>
    </row>
    <row r="17" spans="1:13" s="35" customFormat="1" x14ac:dyDescent="0.25">
      <c r="A17" s="189"/>
      <c r="B17" s="102" t="s">
        <v>16</v>
      </c>
      <c r="C17" s="96">
        <v>3197.6</v>
      </c>
      <c r="D17" s="96">
        <v>3197.6</v>
      </c>
      <c r="E17" s="96">
        <v>3118.83</v>
      </c>
      <c r="F17" s="163">
        <f>E17/D17</f>
        <v>0.97540000000000004</v>
      </c>
      <c r="G17" s="96">
        <v>3118.83</v>
      </c>
      <c r="H17" s="163">
        <f>G17/D17</f>
        <v>0.97540000000000004</v>
      </c>
      <c r="I17" s="100">
        <f>D17-G17</f>
        <v>78.77</v>
      </c>
      <c r="J17" s="194"/>
      <c r="K17" s="64">
        <f>D18-I18</f>
        <v>0</v>
      </c>
      <c r="L17" s="33"/>
      <c r="M17" s="34"/>
    </row>
    <row r="18" spans="1:13" s="35" customFormat="1" hidden="1" x14ac:dyDescent="0.25">
      <c r="A18" s="189"/>
      <c r="B18" s="102" t="s">
        <v>11</v>
      </c>
      <c r="C18" s="96"/>
      <c r="D18" s="96"/>
      <c r="E18" s="96"/>
      <c r="F18" s="163"/>
      <c r="G18" s="96"/>
      <c r="H18" s="163"/>
      <c r="I18" s="96"/>
      <c r="J18" s="194"/>
      <c r="K18" s="64">
        <f t="shared" si="0"/>
        <v>0</v>
      </c>
      <c r="L18" s="33"/>
      <c r="M18" s="34"/>
    </row>
    <row r="19" spans="1:13" s="35" customFormat="1" hidden="1" x14ac:dyDescent="0.25">
      <c r="A19" s="189"/>
      <c r="B19" s="102" t="s">
        <v>13</v>
      </c>
      <c r="C19" s="96">
        <v>0</v>
      </c>
      <c r="D19" s="96">
        <v>0</v>
      </c>
      <c r="E19" s="96">
        <v>0</v>
      </c>
      <c r="F19" s="163"/>
      <c r="G19" s="96">
        <v>0</v>
      </c>
      <c r="H19" s="163"/>
      <c r="I19" s="96">
        <v>0</v>
      </c>
      <c r="J19" s="194"/>
      <c r="K19" s="64">
        <f t="shared" si="0"/>
        <v>0</v>
      </c>
      <c r="L19" s="33"/>
      <c r="M19" s="34"/>
    </row>
    <row r="20" spans="1:13" s="36" customFormat="1" ht="38.25" hidden="1" customHeight="1" x14ac:dyDescent="0.25">
      <c r="A20" s="190"/>
      <c r="B20" s="102" t="s">
        <v>5</v>
      </c>
      <c r="C20" s="19"/>
      <c r="D20" s="19"/>
      <c r="E20" s="19"/>
      <c r="F20" s="55"/>
      <c r="G20" s="19"/>
      <c r="H20" s="55"/>
      <c r="I20" s="19"/>
      <c r="J20" s="194"/>
      <c r="K20" s="64">
        <f>D21-I21</f>
        <v>10936946.720000001</v>
      </c>
      <c r="L20" s="33"/>
      <c r="M20" s="34"/>
    </row>
    <row r="21" spans="1:13" s="37" customFormat="1" ht="262.5" customHeight="1" x14ac:dyDescent="0.4">
      <c r="A21" s="233" t="s">
        <v>14</v>
      </c>
      <c r="B21" s="226" t="s">
        <v>101</v>
      </c>
      <c r="C21" s="191">
        <f>C24+C25+C26+C27</f>
        <v>11035655.960000001</v>
      </c>
      <c r="D21" s="191">
        <f>D24+D25+D26+D27</f>
        <v>11039515.960000001</v>
      </c>
      <c r="E21" s="210">
        <f>E24+E25+E26+E27</f>
        <v>10951980.85</v>
      </c>
      <c r="F21" s="211">
        <f>(E21/D21)</f>
        <v>0.99209999999999998</v>
      </c>
      <c r="G21" s="191">
        <f>G24+G25+G26+G27</f>
        <v>10936946.720000001</v>
      </c>
      <c r="H21" s="211">
        <f>G21/D21</f>
        <v>0.99070000000000003</v>
      </c>
      <c r="I21" s="191">
        <f>SUM(I24:I28)</f>
        <v>102569.24</v>
      </c>
      <c r="J21" s="229" t="s">
        <v>132</v>
      </c>
      <c r="K21" s="64">
        <f t="shared" si="0"/>
        <v>0</v>
      </c>
      <c r="L21" s="33"/>
      <c r="M21" s="34"/>
    </row>
    <row r="22" spans="1:13" s="37" customFormat="1" ht="370.5" customHeight="1" x14ac:dyDescent="0.4">
      <c r="A22" s="234"/>
      <c r="B22" s="227"/>
      <c r="C22" s="191"/>
      <c r="D22" s="191"/>
      <c r="E22" s="210"/>
      <c r="F22" s="211"/>
      <c r="G22" s="191"/>
      <c r="H22" s="211"/>
      <c r="I22" s="191"/>
      <c r="J22" s="230"/>
      <c r="K22" s="64"/>
      <c r="L22" s="33"/>
      <c r="M22" s="34"/>
    </row>
    <row r="23" spans="1:13" s="37" customFormat="1" ht="409.5" customHeight="1" x14ac:dyDescent="0.4">
      <c r="A23" s="66"/>
      <c r="B23" s="228"/>
      <c r="C23" s="191"/>
      <c r="D23" s="191"/>
      <c r="E23" s="210"/>
      <c r="F23" s="211"/>
      <c r="G23" s="191"/>
      <c r="H23" s="211"/>
      <c r="I23" s="191"/>
      <c r="J23" s="230"/>
      <c r="K23" s="64">
        <f>D24-I24</f>
        <v>0</v>
      </c>
      <c r="L23" s="33"/>
      <c r="M23" s="34"/>
    </row>
    <row r="24" spans="1:13" s="37" customFormat="1" ht="174.75" customHeight="1" x14ac:dyDescent="0.4">
      <c r="A24" s="59"/>
      <c r="B24" s="114" t="s">
        <v>4</v>
      </c>
      <c r="C24" s="96">
        <v>68683.8</v>
      </c>
      <c r="D24" s="96">
        <v>68683.8</v>
      </c>
      <c r="E24" s="19"/>
      <c r="F24" s="55"/>
      <c r="G24" s="65"/>
      <c r="H24" s="55"/>
      <c r="I24" s="96">
        <f>D24-G24</f>
        <v>68683.8</v>
      </c>
      <c r="J24" s="230"/>
      <c r="K24" s="64">
        <f t="shared" si="0"/>
        <v>10825649.41</v>
      </c>
      <c r="L24" s="33"/>
      <c r="M24" s="34"/>
    </row>
    <row r="25" spans="1:13" s="37" customFormat="1" ht="137.25" customHeight="1" x14ac:dyDescent="0.4">
      <c r="A25" s="59"/>
      <c r="B25" s="114" t="s">
        <v>16</v>
      </c>
      <c r="C25" s="96">
        <v>10852173.6</v>
      </c>
      <c r="D25" s="96">
        <v>10856033.6</v>
      </c>
      <c r="E25" s="96">
        <v>10840683.539999999</v>
      </c>
      <c r="F25" s="163">
        <f>E25/D25</f>
        <v>0.99860000000000004</v>
      </c>
      <c r="G25" s="96">
        <v>10825649.41</v>
      </c>
      <c r="H25" s="163">
        <f>G25/D25</f>
        <v>0.99719999999999998</v>
      </c>
      <c r="I25" s="96">
        <f t="shared" ref="I25:I26" si="8">D25-G25</f>
        <v>30384.19</v>
      </c>
      <c r="J25" s="230"/>
      <c r="K25" s="64">
        <f t="shared" si="0"/>
        <v>111297.31</v>
      </c>
      <c r="L25" s="33"/>
      <c r="M25" s="34"/>
    </row>
    <row r="26" spans="1:13" s="39" customFormat="1" ht="75.75" customHeight="1" x14ac:dyDescent="0.4">
      <c r="A26" s="59" t="s">
        <v>51</v>
      </c>
      <c r="B26" s="114" t="s">
        <v>11</v>
      </c>
      <c r="C26" s="96">
        <v>114798.56</v>
      </c>
      <c r="D26" s="96">
        <v>114798.56</v>
      </c>
      <c r="E26" s="96">
        <f>G26</f>
        <v>111297.31</v>
      </c>
      <c r="F26" s="163">
        <f>E26/D26</f>
        <v>0.96950000000000003</v>
      </c>
      <c r="G26" s="96">
        <v>111297.31</v>
      </c>
      <c r="H26" s="163">
        <f t="shared" ref="H26" si="9">G26/D26</f>
        <v>0.96950000000000003</v>
      </c>
      <c r="I26" s="96">
        <f t="shared" si="8"/>
        <v>3501.25</v>
      </c>
      <c r="J26" s="230"/>
      <c r="K26" s="64">
        <f t="shared" si="0"/>
        <v>0</v>
      </c>
      <c r="L26" s="38"/>
      <c r="M26" s="67"/>
    </row>
    <row r="27" spans="1:13" s="37" customFormat="1" hidden="1" x14ac:dyDescent="0.4">
      <c r="A27" s="59"/>
      <c r="B27" s="114" t="s">
        <v>13</v>
      </c>
      <c r="C27" s="19"/>
      <c r="D27" s="19"/>
      <c r="E27" s="19"/>
      <c r="F27" s="55"/>
      <c r="G27" s="19"/>
      <c r="H27" s="55"/>
      <c r="I27" s="19"/>
      <c r="J27" s="230"/>
      <c r="K27" s="64">
        <f t="shared" si="0"/>
        <v>0</v>
      </c>
      <c r="L27" s="33"/>
      <c r="M27" s="34"/>
    </row>
    <row r="28" spans="1:13" s="37" customFormat="1" ht="408.75" hidden="1" customHeight="1" x14ac:dyDescent="0.4">
      <c r="A28" s="59"/>
      <c r="B28" s="114" t="s">
        <v>5</v>
      </c>
      <c r="C28" s="19"/>
      <c r="D28" s="19"/>
      <c r="E28" s="19"/>
      <c r="F28" s="55"/>
      <c r="G28" s="19"/>
      <c r="H28" s="55"/>
      <c r="I28" s="19"/>
      <c r="J28" s="231"/>
      <c r="K28" s="64">
        <f>D29-I29</f>
        <v>349149.53</v>
      </c>
      <c r="L28" s="33"/>
      <c r="M28" s="34"/>
    </row>
    <row r="29" spans="1:13" s="37" customFormat="1" x14ac:dyDescent="0.4">
      <c r="A29" s="233" t="s">
        <v>15</v>
      </c>
      <c r="B29" s="226" t="s">
        <v>93</v>
      </c>
      <c r="C29" s="210">
        <f>C31+C32+C33+C34+C35</f>
        <v>369634.96</v>
      </c>
      <c r="D29" s="210">
        <f t="shared" ref="D29" si="10">D31+D32+D33+D34+D35</f>
        <v>379206.55</v>
      </c>
      <c r="E29" s="210">
        <f>E31+E32+E33+E34+E35</f>
        <v>378351.77</v>
      </c>
      <c r="F29" s="215">
        <f>E29/D29</f>
        <v>0.99770000000000003</v>
      </c>
      <c r="G29" s="191">
        <f>G31+G32+G33+G34+G35</f>
        <v>349149.53</v>
      </c>
      <c r="H29" s="215">
        <f>G29/D29</f>
        <v>0.92069999999999996</v>
      </c>
      <c r="I29" s="210">
        <f>I31+I32+I33+I34+I35</f>
        <v>30057.02</v>
      </c>
      <c r="J29" s="196" t="s">
        <v>125</v>
      </c>
      <c r="K29" s="64">
        <f t="shared" si="0"/>
        <v>0</v>
      </c>
      <c r="L29" s="33"/>
      <c r="M29" s="34"/>
    </row>
    <row r="30" spans="1:13" s="37" customFormat="1" ht="385.5" customHeight="1" x14ac:dyDescent="0.4">
      <c r="A30" s="235"/>
      <c r="B30" s="228"/>
      <c r="C30" s="210"/>
      <c r="D30" s="210"/>
      <c r="E30" s="210"/>
      <c r="F30" s="215"/>
      <c r="G30" s="191"/>
      <c r="H30" s="215"/>
      <c r="I30" s="210"/>
      <c r="J30" s="197"/>
      <c r="K30" s="64"/>
      <c r="L30" s="33"/>
      <c r="M30" s="34"/>
    </row>
    <row r="31" spans="1:13" s="37" customFormat="1" ht="39" customHeight="1" x14ac:dyDescent="0.4">
      <c r="A31" s="82"/>
      <c r="B31" s="81" t="s">
        <v>4</v>
      </c>
      <c r="C31" s="100"/>
      <c r="D31" s="100"/>
      <c r="E31" s="100"/>
      <c r="F31" s="98"/>
      <c r="G31" s="96"/>
      <c r="H31" s="98"/>
      <c r="I31" s="100"/>
      <c r="J31" s="197"/>
      <c r="K31" s="64">
        <f>D32-I32</f>
        <v>349149.53</v>
      </c>
      <c r="L31" s="33"/>
      <c r="M31" s="34"/>
    </row>
    <row r="32" spans="1:13" s="37" customFormat="1" ht="39" customHeight="1" x14ac:dyDescent="0.4">
      <c r="A32" s="82"/>
      <c r="B32" s="81" t="s">
        <v>53</v>
      </c>
      <c r="C32" s="100">
        <v>369634.96</v>
      </c>
      <c r="D32" s="100">
        <v>379206.55</v>
      </c>
      <c r="E32" s="100">
        <v>378351.77</v>
      </c>
      <c r="F32" s="98">
        <f t="shared" ref="F32" si="11">E32/D32</f>
        <v>0.99770000000000003</v>
      </c>
      <c r="G32" s="100">
        <v>349149.53</v>
      </c>
      <c r="H32" s="98">
        <f>G32/D32</f>
        <v>0.92069999999999996</v>
      </c>
      <c r="I32" s="100">
        <f>D32-G32</f>
        <v>30057.02</v>
      </c>
      <c r="J32" s="197"/>
      <c r="K32" s="64"/>
      <c r="L32" s="33"/>
      <c r="M32" s="34"/>
    </row>
    <row r="33" spans="1:13" s="37" customFormat="1" ht="31.5" customHeight="1" x14ac:dyDescent="0.4">
      <c r="A33" s="82"/>
      <c r="B33" s="81" t="s">
        <v>11</v>
      </c>
      <c r="C33" s="18"/>
      <c r="D33" s="18"/>
      <c r="E33" s="18">
        <f>G33</f>
        <v>0</v>
      </c>
      <c r="F33" s="54"/>
      <c r="G33" s="19"/>
      <c r="H33" s="54"/>
      <c r="I33" s="18"/>
      <c r="J33" s="197"/>
      <c r="K33" s="64">
        <f t="shared" si="0"/>
        <v>0</v>
      </c>
      <c r="L33" s="33"/>
      <c r="M33" s="34"/>
    </row>
    <row r="34" spans="1:13" s="37" customFormat="1" ht="34.5" customHeight="1" x14ac:dyDescent="0.4">
      <c r="A34" s="82"/>
      <c r="B34" s="81" t="s">
        <v>13</v>
      </c>
      <c r="C34" s="18"/>
      <c r="D34" s="18"/>
      <c r="E34" s="18">
        <f>G34</f>
        <v>0</v>
      </c>
      <c r="F34" s="54"/>
      <c r="G34" s="19"/>
      <c r="H34" s="54"/>
      <c r="I34" s="18"/>
      <c r="J34" s="197"/>
      <c r="K34" s="64">
        <f t="shared" si="0"/>
        <v>0</v>
      </c>
      <c r="L34" s="33"/>
      <c r="M34" s="34"/>
    </row>
    <row r="35" spans="1:13" s="37" customFormat="1" ht="36" customHeight="1" x14ac:dyDescent="0.4">
      <c r="A35" s="82"/>
      <c r="B35" s="81" t="s">
        <v>5</v>
      </c>
      <c r="C35" s="18"/>
      <c r="D35" s="18"/>
      <c r="E35" s="18"/>
      <c r="F35" s="54"/>
      <c r="G35" s="19"/>
      <c r="H35" s="54"/>
      <c r="I35" s="18"/>
      <c r="J35" s="197"/>
      <c r="K35" s="64">
        <f t="shared" si="0"/>
        <v>0</v>
      </c>
      <c r="L35" s="33"/>
      <c r="M35" s="34"/>
    </row>
    <row r="36" spans="1:13" s="86" customFormat="1" ht="78" customHeight="1" x14ac:dyDescent="0.25">
      <c r="A36" s="82" t="s">
        <v>34</v>
      </c>
      <c r="B36" s="83" t="s">
        <v>58</v>
      </c>
      <c r="C36" s="62"/>
      <c r="D36" s="62"/>
      <c r="E36" s="152"/>
      <c r="F36" s="63"/>
      <c r="G36" s="65"/>
      <c r="H36" s="63"/>
      <c r="I36" s="153"/>
      <c r="J36" s="165" t="s">
        <v>36</v>
      </c>
      <c r="K36" s="60">
        <f t="shared" si="0"/>
        <v>330868.52</v>
      </c>
      <c r="L36" s="84"/>
      <c r="M36" s="85"/>
    </row>
    <row r="37" spans="1:13" s="37" customFormat="1" ht="323.25" customHeight="1" x14ac:dyDescent="0.4">
      <c r="A37" s="115" t="s">
        <v>1</v>
      </c>
      <c r="B37" s="116" t="s">
        <v>109</v>
      </c>
      <c r="C37" s="160">
        <f>C39+C40+C38</f>
        <v>330868.53000000003</v>
      </c>
      <c r="D37" s="151">
        <f>D39+D40+D38</f>
        <v>330868.53000000003</v>
      </c>
      <c r="E37" s="151">
        <f>E39+E40+E38</f>
        <v>330868.53000000003</v>
      </c>
      <c r="F37" s="161">
        <f t="shared" ref="F37" si="12">E37/D37</f>
        <v>1</v>
      </c>
      <c r="G37" s="160">
        <f>G39+G40+G38</f>
        <v>330868.52</v>
      </c>
      <c r="H37" s="161">
        <f t="shared" ref="H37" si="13">G37/D37</f>
        <v>1</v>
      </c>
      <c r="I37" s="172">
        <f>I39+I40+I38</f>
        <v>0.01</v>
      </c>
      <c r="J37" s="197" t="s">
        <v>126</v>
      </c>
      <c r="K37" s="64">
        <f t="shared" si="0"/>
        <v>486.14</v>
      </c>
      <c r="L37" s="33"/>
      <c r="M37" s="34"/>
    </row>
    <row r="38" spans="1:13" s="37" customFormat="1" x14ac:dyDescent="0.4">
      <c r="A38" s="117"/>
      <c r="B38" s="114" t="s">
        <v>4</v>
      </c>
      <c r="C38" s="100">
        <v>486.14</v>
      </c>
      <c r="D38" s="100">
        <v>486.14</v>
      </c>
      <c r="E38" s="100">
        <v>486.14</v>
      </c>
      <c r="F38" s="98">
        <f>E38/D38</f>
        <v>1</v>
      </c>
      <c r="G38" s="96">
        <v>486.14</v>
      </c>
      <c r="H38" s="98">
        <f>G38/D38</f>
        <v>1</v>
      </c>
      <c r="I38" s="100">
        <f>D38-G38</f>
        <v>0</v>
      </c>
      <c r="J38" s="197"/>
      <c r="K38" s="64">
        <f t="shared" si="0"/>
        <v>166398.21</v>
      </c>
      <c r="L38" s="41"/>
      <c r="M38" s="42"/>
    </row>
    <row r="39" spans="1:13" s="37" customFormat="1" x14ac:dyDescent="0.4">
      <c r="A39" s="82"/>
      <c r="B39" s="114" t="s">
        <v>53</v>
      </c>
      <c r="C39" s="100">
        <v>166398.22</v>
      </c>
      <c r="D39" s="100">
        <v>166398.22</v>
      </c>
      <c r="E39" s="100">
        <v>166398.22</v>
      </c>
      <c r="F39" s="98">
        <f t="shared" ref="F39" si="14">E39/D39</f>
        <v>1</v>
      </c>
      <c r="G39" s="100">
        <v>166398.21</v>
      </c>
      <c r="H39" s="98">
        <f t="shared" ref="H39" si="15">G39/D39</f>
        <v>1</v>
      </c>
      <c r="I39" s="100">
        <f>D39-G39</f>
        <v>0.01</v>
      </c>
      <c r="J39" s="197"/>
      <c r="K39" s="64">
        <f t="shared" si="0"/>
        <v>163984.17000000001</v>
      </c>
      <c r="L39" s="33"/>
      <c r="M39" s="34"/>
    </row>
    <row r="40" spans="1:13" s="37" customFormat="1" x14ac:dyDescent="0.4">
      <c r="A40" s="82"/>
      <c r="B40" s="114" t="s">
        <v>11</v>
      </c>
      <c r="C40" s="100">
        <v>163984.17000000001</v>
      </c>
      <c r="D40" s="100">
        <v>163984.17000000001</v>
      </c>
      <c r="E40" s="100">
        <f>G40</f>
        <v>163984.17000000001</v>
      </c>
      <c r="F40" s="98">
        <f>E40/D40</f>
        <v>1</v>
      </c>
      <c r="G40" s="96">
        <v>163984.17000000001</v>
      </c>
      <c r="H40" s="98">
        <f>G40/D40</f>
        <v>1</v>
      </c>
      <c r="I40" s="18">
        <f>D40-G40</f>
        <v>0</v>
      </c>
      <c r="J40" s="197"/>
      <c r="K40" s="64">
        <f t="shared" si="0"/>
        <v>0</v>
      </c>
      <c r="L40" s="33"/>
      <c r="M40" s="34"/>
    </row>
    <row r="41" spans="1:13" s="37" customFormat="1" x14ac:dyDescent="0.4">
      <c r="A41" s="68"/>
      <c r="B41" s="114" t="s">
        <v>13</v>
      </c>
      <c r="C41" s="18"/>
      <c r="D41" s="18"/>
      <c r="E41" s="18"/>
      <c r="F41" s="54"/>
      <c r="G41" s="19"/>
      <c r="H41" s="54"/>
      <c r="I41" s="18"/>
      <c r="J41" s="197"/>
      <c r="K41" s="64">
        <f t="shared" si="0"/>
        <v>0</v>
      </c>
      <c r="L41" s="33"/>
      <c r="M41" s="34"/>
    </row>
    <row r="42" spans="1:13" s="37" customFormat="1" x14ac:dyDescent="0.4">
      <c r="A42" s="68"/>
      <c r="B42" s="114" t="s">
        <v>5</v>
      </c>
      <c r="C42" s="18"/>
      <c r="D42" s="18"/>
      <c r="E42" s="18"/>
      <c r="F42" s="54"/>
      <c r="G42" s="19"/>
      <c r="H42" s="54"/>
      <c r="I42" s="18"/>
      <c r="J42" s="197"/>
      <c r="K42" s="64">
        <f t="shared" si="0"/>
        <v>8421.69</v>
      </c>
      <c r="L42" s="33"/>
      <c r="M42" s="34"/>
    </row>
    <row r="43" spans="1:13" s="40" customFormat="1" ht="222.75" x14ac:dyDescent="0.25">
      <c r="A43" s="82" t="s">
        <v>10</v>
      </c>
      <c r="B43" s="119" t="s">
        <v>108</v>
      </c>
      <c r="C43" s="151">
        <f>C44+C45+C46+C47</f>
        <v>8369.19</v>
      </c>
      <c r="D43" s="151">
        <f>D44+D45+D46+D47</f>
        <v>8421.69</v>
      </c>
      <c r="E43" s="151">
        <f>E44+E45+E46+E47+E48</f>
        <v>8421.69</v>
      </c>
      <c r="F43" s="161">
        <f>E43/D43</f>
        <v>1</v>
      </c>
      <c r="G43" s="160">
        <f>SUM(G44:G48)</f>
        <v>8421.69</v>
      </c>
      <c r="H43" s="161">
        <f>G43/D43</f>
        <v>1</v>
      </c>
      <c r="I43" s="62">
        <f>I44+I45+I46+I47</f>
        <v>0</v>
      </c>
      <c r="J43" s="198" t="s">
        <v>107</v>
      </c>
      <c r="K43" s="64">
        <f t="shared" si="0"/>
        <v>0</v>
      </c>
      <c r="L43" s="33"/>
      <c r="M43" s="34"/>
    </row>
    <row r="44" spans="1:13" s="36" customFormat="1" x14ac:dyDescent="0.25">
      <c r="A44" s="120"/>
      <c r="B44" s="118" t="s">
        <v>4</v>
      </c>
      <c r="C44" s="100"/>
      <c r="D44" s="100"/>
      <c r="E44" s="100"/>
      <c r="F44" s="98"/>
      <c r="G44" s="96"/>
      <c r="H44" s="161"/>
      <c r="I44" s="18"/>
      <c r="J44" s="197"/>
      <c r="K44" s="64">
        <f t="shared" si="0"/>
        <v>7548.5</v>
      </c>
      <c r="L44" s="33"/>
      <c r="M44" s="34"/>
    </row>
    <row r="45" spans="1:13" s="36" customFormat="1" x14ac:dyDescent="0.25">
      <c r="A45" s="120"/>
      <c r="B45" s="118" t="s">
        <v>53</v>
      </c>
      <c r="C45" s="100">
        <v>7496</v>
      </c>
      <c r="D45" s="100">
        <v>7548.5</v>
      </c>
      <c r="E45" s="100">
        <v>7548.5</v>
      </c>
      <c r="F45" s="98">
        <f>E45/D45</f>
        <v>1</v>
      </c>
      <c r="G45" s="96">
        <v>7548.5</v>
      </c>
      <c r="H45" s="98">
        <f t="shared" ref="H45:H46" si="16">G45/D45</f>
        <v>1</v>
      </c>
      <c r="I45" s="18">
        <v>0</v>
      </c>
      <c r="J45" s="197"/>
      <c r="K45" s="64">
        <f t="shared" si="0"/>
        <v>873.19</v>
      </c>
      <c r="L45" s="33"/>
      <c r="M45" s="34"/>
    </row>
    <row r="46" spans="1:13" s="36" customFormat="1" x14ac:dyDescent="0.25">
      <c r="A46" s="120"/>
      <c r="B46" s="118" t="s">
        <v>11</v>
      </c>
      <c r="C46" s="100">
        <v>873.19</v>
      </c>
      <c r="D46" s="100">
        <v>873.19</v>
      </c>
      <c r="E46" s="100">
        <f>G46</f>
        <v>873.19</v>
      </c>
      <c r="F46" s="98">
        <f>E46/D46</f>
        <v>1</v>
      </c>
      <c r="G46" s="96">
        <v>873.19</v>
      </c>
      <c r="H46" s="98">
        <f t="shared" si="16"/>
        <v>1</v>
      </c>
      <c r="I46" s="18">
        <v>0</v>
      </c>
      <c r="J46" s="197"/>
      <c r="K46" s="64">
        <f t="shared" si="0"/>
        <v>0</v>
      </c>
      <c r="L46" s="33"/>
      <c r="M46" s="34"/>
    </row>
    <row r="47" spans="1:13" s="36" customFormat="1" x14ac:dyDescent="0.25">
      <c r="A47" s="120"/>
      <c r="B47" s="118" t="s">
        <v>13</v>
      </c>
      <c r="C47" s="18">
        <v>0</v>
      </c>
      <c r="D47" s="18">
        <v>0</v>
      </c>
      <c r="E47" s="18"/>
      <c r="F47" s="54">
        <v>0</v>
      </c>
      <c r="G47" s="43"/>
      <c r="H47" s="54"/>
      <c r="I47" s="18">
        <f>D47-G47</f>
        <v>0</v>
      </c>
      <c r="J47" s="197"/>
      <c r="K47" s="64">
        <f t="shared" si="0"/>
        <v>0</v>
      </c>
      <c r="L47" s="33"/>
      <c r="M47" s="34"/>
    </row>
    <row r="48" spans="1:13" s="36" customFormat="1" ht="172.5" customHeight="1" x14ac:dyDescent="0.25">
      <c r="A48" s="120"/>
      <c r="B48" s="118" t="s">
        <v>5</v>
      </c>
      <c r="C48" s="18"/>
      <c r="D48" s="18"/>
      <c r="E48" s="18"/>
      <c r="F48" s="54"/>
      <c r="G48" s="19"/>
      <c r="H48" s="54"/>
      <c r="I48" s="18"/>
      <c r="J48" s="197"/>
      <c r="K48" s="64">
        <f t="shared" si="0"/>
        <v>9193.6200000000008</v>
      </c>
      <c r="L48" s="33"/>
      <c r="M48" s="34"/>
    </row>
    <row r="49" spans="1:13" s="36" customFormat="1" ht="175.5" customHeight="1" x14ac:dyDescent="0.25">
      <c r="A49" s="82" t="s">
        <v>35</v>
      </c>
      <c r="B49" s="116" t="s">
        <v>102</v>
      </c>
      <c r="C49" s="160">
        <f>C50+C51+C52+C53</f>
        <v>9424.4</v>
      </c>
      <c r="D49" s="160">
        <f t="shared" ref="D49:E49" si="17">D50+D51+D52+D53</f>
        <v>9433.49</v>
      </c>
      <c r="E49" s="160">
        <f t="shared" si="17"/>
        <v>9198.17</v>
      </c>
      <c r="F49" s="162">
        <f t="shared" ref="F49:F51" si="18">E49/D49</f>
        <v>0.97509999999999997</v>
      </c>
      <c r="G49" s="160">
        <f>G50+G51+G52+G53</f>
        <v>9193.6200000000008</v>
      </c>
      <c r="H49" s="162">
        <f t="shared" ref="H49:H51" si="19">G49/D49</f>
        <v>0.97460000000000002</v>
      </c>
      <c r="I49" s="171">
        <f>I50+I51+I52+I53</f>
        <v>239.87</v>
      </c>
      <c r="J49" s="196" t="s">
        <v>116</v>
      </c>
      <c r="K49" s="64">
        <f t="shared" si="0"/>
        <v>0</v>
      </c>
      <c r="L49" s="33"/>
      <c r="M49" s="34"/>
    </row>
    <row r="50" spans="1:13" s="36" customFormat="1" ht="53.25" customHeight="1" x14ac:dyDescent="0.25">
      <c r="A50" s="82"/>
      <c r="B50" s="114" t="s">
        <v>4</v>
      </c>
      <c r="C50" s="160"/>
      <c r="D50" s="160"/>
      <c r="E50" s="160"/>
      <c r="F50" s="162"/>
      <c r="G50" s="160"/>
      <c r="H50" s="162"/>
      <c r="I50" s="171"/>
      <c r="J50" s="197"/>
      <c r="K50" s="64">
        <f t="shared" si="0"/>
        <v>9193.6200000000008</v>
      </c>
      <c r="L50" s="33"/>
      <c r="M50" s="34"/>
    </row>
    <row r="51" spans="1:13" s="36" customFormat="1" ht="60.75" customHeight="1" x14ac:dyDescent="0.25">
      <c r="A51" s="82"/>
      <c r="B51" s="114" t="s">
        <v>16</v>
      </c>
      <c r="C51" s="96">
        <v>9424.4</v>
      </c>
      <c r="D51" s="96">
        <v>9433.49</v>
      </c>
      <c r="E51" s="96">
        <v>9198.17</v>
      </c>
      <c r="F51" s="163">
        <f t="shared" si="18"/>
        <v>0.97509999999999997</v>
      </c>
      <c r="G51" s="96">
        <v>9193.6200000000008</v>
      </c>
      <c r="H51" s="163">
        <f t="shared" si="19"/>
        <v>0.97460000000000002</v>
      </c>
      <c r="I51" s="96">
        <f>D51-G51</f>
        <v>239.87</v>
      </c>
      <c r="J51" s="197"/>
      <c r="K51" s="64">
        <f t="shared" si="0"/>
        <v>0</v>
      </c>
      <c r="L51" s="33"/>
      <c r="M51" s="34"/>
    </row>
    <row r="52" spans="1:13" s="36" customFormat="1" x14ac:dyDescent="0.25">
      <c r="A52" s="82"/>
      <c r="B52" s="114" t="s">
        <v>11</v>
      </c>
      <c r="C52" s="65"/>
      <c r="D52" s="65"/>
      <c r="E52" s="65"/>
      <c r="F52" s="58"/>
      <c r="G52" s="65"/>
      <c r="H52" s="58"/>
      <c r="I52" s="65"/>
      <c r="J52" s="197"/>
      <c r="K52" s="64">
        <f t="shared" si="0"/>
        <v>0</v>
      </c>
      <c r="L52" s="33"/>
      <c r="M52" s="34"/>
    </row>
    <row r="53" spans="1:13" s="36" customFormat="1" ht="30.75" customHeight="1" x14ac:dyDescent="0.25">
      <c r="A53" s="82"/>
      <c r="B53" s="114" t="s">
        <v>13</v>
      </c>
      <c r="C53" s="65"/>
      <c r="D53" s="65"/>
      <c r="E53" s="65"/>
      <c r="F53" s="58"/>
      <c r="G53" s="65"/>
      <c r="H53" s="58"/>
      <c r="I53" s="65"/>
      <c r="J53" s="197"/>
      <c r="K53" s="64">
        <f t="shared" si="0"/>
        <v>0</v>
      </c>
      <c r="L53" s="33"/>
      <c r="M53" s="34"/>
    </row>
    <row r="54" spans="1:13" s="36" customFormat="1" ht="102.75" customHeight="1" x14ac:dyDescent="0.25">
      <c r="A54" s="82"/>
      <c r="B54" s="114" t="s">
        <v>5</v>
      </c>
      <c r="C54" s="19"/>
      <c r="D54" s="19"/>
      <c r="E54" s="19"/>
      <c r="F54" s="55"/>
      <c r="G54" s="19"/>
      <c r="H54" s="55"/>
      <c r="I54" s="19"/>
      <c r="J54" s="197"/>
      <c r="K54" s="64">
        <f t="shared" si="0"/>
        <v>8455.7199999999993</v>
      </c>
      <c r="L54" s="33"/>
      <c r="M54" s="34"/>
    </row>
    <row r="55" spans="1:13" s="44" customFormat="1" ht="212.25" customHeight="1" x14ac:dyDescent="0.25">
      <c r="A55" s="103" t="s">
        <v>17</v>
      </c>
      <c r="B55" s="104" t="s">
        <v>95</v>
      </c>
      <c r="C55" s="167">
        <f>C56+C57+C58+C59+C60</f>
        <v>4107.8</v>
      </c>
      <c r="D55" s="167">
        <f>D56+D57+D58+D59+D60</f>
        <v>8469.7000000000007</v>
      </c>
      <c r="E55" s="167">
        <f>E56+E57+E58+E59+E60</f>
        <v>8461.32</v>
      </c>
      <c r="F55" s="168">
        <f>E55/D55</f>
        <v>0.999</v>
      </c>
      <c r="G55" s="167">
        <f>G56+G57+G58+G59+G60</f>
        <v>8455.7199999999993</v>
      </c>
      <c r="H55" s="168">
        <f>G55/D55</f>
        <v>0.99829999999999997</v>
      </c>
      <c r="I55" s="167">
        <f>I56+I57+I58+I59+I60</f>
        <v>13.98</v>
      </c>
      <c r="J55" s="199" t="s">
        <v>133</v>
      </c>
      <c r="K55" s="64"/>
      <c r="L55" s="33"/>
      <c r="M55" s="34"/>
    </row>
    <row r="56" spans="1:13" s="36" customFormat="1" x14ac:dyDescent="0.25">
      <c r="A56" s="103"/>
      <c r="B56" s="105" t="s">
        <v>4</v>
      </c>
      <c r="C56" s="19">
        <v>0</v>
      </c>
      <c r="D56" s="19">
        <v>0</v>
      </c>
      <c r="E56" s="19">
        <v>0</v>
      </c>
      <c r="F56" s="55"/>
      <c r="G56" s="19">
        <v>0</v>
      </c>
      <c r="H56" s="55"/>
      <c r="I56" s="19">
        <v>0</v>
      </c>
      <c r="J56" s="199"/>
      <c r="K56" s="64">
        <f>D57-I57</f>
        <v>8455.7199999999993</v>
      </c>
      <c r="L56" s="33"/>
      <c r="M56" s="34"/>
    </row>
    <row r="57" spans="1:13" s="36" customFormat="1" x14ac:dyDescent="0.25">
      <c r="A57" s="103"/>
      <c r="B57" s="105" t="s">
        <v>53</v>
      </c>
      <c r="C57" s="96">
        <v>4107.8</v>
      </c>
      <c r="D57" s="96">
        <v>8469.7000000000007</v>
      </c>
      <c r="E57" s="96">
        <f>1072.52+27+499.25+6862.55</f>
        <v>8461.32</v>
      </c>
      <c r="F57" s="163">
        <f t="shared" ref="F57" si="20">E57/D57</f>
        <v>0.999</v>
      </c>
      <c r="G57" s="96">
        <v>8455.7199999999993</v>
      </c>
      <c r="H57" s="163">
        <f t="shared" ref="H57" si="21">G57/D57</f>
        <v>0.99829999999999997</v>
      </c>
      <c r="I57" s="96">
        <f>D57-G57</f>
        <v>13.98</v>
      </c>
      <c r="J57" s="199"/>
      <c r="K57" s="64">
        <f t="shared" si="0"/>
        <v>0</v>
      </c>
      <c r="L57" s="33"/>
      <c r="M57" s="34"/>
    </row>
    <row r="58" spans="1:13" s="36" customFormat="1" x14ac:dyDescent="0.25">
      <c r="A58" s="103"/>
      <c r="B58" s="105" t="s">
        <v>11</v>
      </c>
      <c r="C58" s="19">
        <v>0</v>
      </c>
      <c r="D58" s="19">
        <v>0</v>
      </c>
      <c r="E58" s="19">
        <f>G58</f>
        <v>0</v>
      </c>
      <c r="F58" s="55"/>
      <c r="G58" s="19">
        <v>0</v>
      </c>
      <c r="H58" s="55"/>
      <c r="I58" s="19">
        <v>0</v>
      </c>
      <c r="J58" s="199"/>
      <c r="K58" s="64">
        <f t="shared" si="0"/>
        <v>0</v>
      </c>
      <c r="L58" s="33"/>
      <c r="M58" s="34"/>
    </row>
    <row r="59" spans="1:13" s="36" customFormat="1" x14ac:dyDescent="0.25">
      <c r="A59" s="103"/>
      <c r="B59" s="105" t="s">
        <v>13</v>
      </c>
      <c r="C59" s="19"/>
      <c r="D59" s="19"/>
      <c r="E59" s="19"/>
      <c r="F59" s="55"/>
      <c r="G59" s="19"/>
      <c r="H59" s="55"/>
      <c r="I59" s="19"/>
      <c r="J59" s="199"/>
      <c r="K59" s="64">
        <f t="shared" si="0"/>
        <v>0</v>
      </c>
      <c r="L59" s="33"/>
      <c r="M59" s="34"/>
    </row>
    <row r="60" spans="1:13" s="36" customFormat="1" x14ac:dyDescent="0.25">
      <c r="A60" s="103"/>
      <c r="B60" s="102" t="s">
        <v>5</v>
      </c>
      <c r="C60" s="19"/>
      <c r="D60" s="19"/>
      <c r="E60" s="19"/>
      <c r="F60" s="55"/>
      <c r="G60" s="19"/>
      <c r="H60" s="55"/>
      <c r="I60" s="19"/>
      <c r="J60" s="199"/>
      <c r="K60" s="64">
        <f t="shared" si="0"/>
        <v>0</v>
      </c>
      <c r="L60" s="33"/>
      <c r="M60" s="34"/>
    </row>
    <row r="61" spans="1:13" s="99" customFormat="1" ht="61.5" customHeight="1" x14ac:dyDescent="0.25">
      <c r="A61" s="82" t="s">
        <v>18</v>
      </c>
      <c r="B61" s="83" t="s">
        <v>65</v>
      </c>
      <c r="C61" s="65"/>
      <c r="D61" s="65"/>
      <c r="E61" s="154"/>
      <c r="F61" s="58"/>
      <c r="G61" s="65"/>
      <c r="H61" s="58"/>
      <c r="I61" s="155"/>
      <c r="J61" s="165" t="s">
        <v>36</v>
      </c>
      <c r="K61" s="60">
        <f t="shared" si="0"/>
        <v>1249113.1399999999</v>
      </c>
      <c r="L61" s="84"/>
      <c r="M61" s="85"/>
    </row>
    <row r="62" spans="1:13" s="69" customFormat="1" ht="103.5" customHeight="1" x14ac:dyDescent="0.25">
      <c r="A62" s="122" t="s">
        <v>19</v>
      </c>
      <c r="B62" s="123" t="s">
        <v>103</v>
      </c>
      <c r="C62" s="160">
        <f>SUM(C63:C66)</f>
        <v>1455739.21</v>
      </c>
      <c r="D62" s="151">
        <f>SUM(D63:D66)</f>
        <v>1399632.11</v>
      </c>
      <c r="E62" s="151">
        <f>SUM(E63:E66)</f>
        <v>1249140.18</v>
      </c>
      <c r="F62" s="161">
        <f>E62/D62</f>
        <v>0.89249999999999996</v>
      </c>
      <c r="G62" s="151">
        <f t="shared" ref="G62" si="22">SUM(G63:G67)</f>
        <v>1249113.1399999999</v>
      </c>
      <c r="H62" s="161">
        <f>G62/D62</f>
        <v>0.89249999999999996</v>
      </c>
      <c r="I62" s="170">
        <f>SUM(I63:I66)</f>
        <v>150518.97</v>
      </c>
      <c r="J62" s="200"/>
      <c r="K62" s="64">
        <f t="shared" si="0"/>
        <v>18690.25</v>
      </c>
      <c r="L62" s="33"/>
      <c r="M62" s="34"/>
    </row>
    <row r="63" spans="1:13" s="70" customFormat="1" x14ac:dyDescent="0.25">
      <c r="A63" s="82"/>
      <c r="B63" s="121" t="s">
        <v>4</v>
      </c>
      <c r="C63" s="96">
        <f t="shared" ref="C63:E67" si="23">C69+C123</f>
        <v>19471.02</v>
      </c>
      <c r="D63" s="100">
        <f t="shared" si="23"/>
        <v>18690.25</v>
      </c>
      <c r="E63" s="100">
        <f t="shared" si="23"/>
        <v>18690.25</v>
      </c>
      <c r="F63" s="98">
        <f t="shared" ref="F63:F65" si="24">E63/D63</f>
        <v>1</v>
      </c>
      <c r="G63" s="100">
        <f>G69+G123</f>
        <v>18690.25</v>
      </c>
      <c r="H63" s="98">
        <f t="shared" ref="H63:H65" si="25">G63/D63</f>
        <v>1</v>
      </c>
      <c r="I63" s="96">
        <f>I69+I123</f>
        <v>0</v>
      </c>
      <c r="J63" s="200"/>
      <c r="K63" s="64">
        <f t="shared" si="0"/>
        <v>1063745.1599999999</v>
      </c>
      <c r="L63" s="33"/>
      <c r="M63" s="34"/>
    </row>
    <row r="64" spans="1:13" s="70" customFormat="1" x14ac:dyDescent="0.25">
      <c r="A64" s="82"/>
      <c r="B64" s="121" t="s">
        <v>37</v>
      </c>
      <c r="C64" s="96">
        <f t="shared" si="23"/>
        <v>1247475.8899999999</v>
      </c>
      <c r="D64" s="100">
        <f t="shared" si="23"/>
        <v>1192159.22</v>
      </c>
      <c r="E64" s="100">
        <f t="shared" si="23"/>
        <v>1063772.2</v>
      </c>
      <c r="F64" s="98">
        <f t="shared" si="24"/>
        <v>0.89229999999999998</v>
      </c>
      <c r="G64" s="100">
        <f>G70+G124</f>
        <v>1063745.1599999999</v>
      </c>
      <c r="H64" s="98">
        <f t="shared" si="25"/>
        <v>0.89229999999999998</v>
      </c>
      <c r="I64" s="96">
        <f>I70+I124</f>
        <v>128414.06</v>
      </c>
      <c r="J64" s="200"/>
      <c r="K64" s="64">
        <f t="shared" si="0"/>
        <v>166677.73000000001</v>
      </c>
      <c r="L64" s="33"/>
      <c r="M64" s="34"/>
    </row>
    <row r="65" spans="1:13" s="70" customFormat="1" x14ac:dyDescent="0.25">
      <c r="A65" s="82"/>
      <c r="B65" s="121" t="s">
        <v>11</v>
      </c>
      <c r="C65" s="96">
        <f t="shared" si="23"/>
        <v>188792.3</v>
      </c>
      <c r="D65" s="100">
        <f t="shared" si="23"/>
        <v>188782.64</v>
      </c>
      <c r="E65" s="100">
        <f t="shared" si="23"/>
        <v>166677.73000000001</v>
      </c>
      <c r="F65" s="98">
        <f t="shared" si="24"/>
        <v>0.88290000000000002</v>
      </c>
      <c r="G65" s="100">
        <f>G71+G125</f>
        <v>166677.73000000001</v>
      </c>
      <c r="H65" s="98">
        <f t="shared" si="25"/>
        <v>0.88290000000000002</v>
      </c>
      <c r="I65" s="96">
        <f>I71+I125</f>
        <v>22104.91</v>
      </c>
      <c r="J65" s="200"/>
      <c r="K65" s="64">
        <f t="shared" si="0"/>
        <v>0</v>
      </c>
      <c r="L65" s="33"/>
      <c r="M65" s="34"/>
    </row>
    <row r="66" spans="1:13" s="70" customFormat="1" x14ac:dyDescent="0.25">
      <c r="A66" s="82"/>
      <c r="B66" s="121" t="s">
        <v>13</v>
      </c>
      <c r="C66" s="96">
        <f t="shared" si="23"/>
        <v>0</v>
      </c>
      <c r="D66" s="100">
        <f t="shared" si="23"/>
        <v>0</v>
      </c>
      <c r="E66" s="100">
        <f t="shared" si="23"/>
        <v>0</v>
      </c>
      <c r="F66" s="98">
        <v>0</v>
      </c>
      <c r="G66" s="100"/>
      <c r="H66" s="98">
        <v>0</v>
      </c>
      <c r="I66" s="19">
        <f>I72+I126</f>
        <v>0</v>
      </c>
      <c r="J66" s="200"/>
      <c r="K66" s="64">
        <f t="shared" si="0"/>
        <v>0</v>
      </c>
      <c r="L66" s="33"/>
      <c r="M66" s="34"/>
    </row>
    <row r="67" spans="1:13" s="70" customFormat="1" collapsed="1" x14ac:dyDescent="0.25">
      <c r="A67" s="82"/>
      <c r="B67" s="121" t="s">
        <v>5</v>
      </c>
      <c r="C67" s="96">
        <f t="shared" si="23"/>
        <v>0</v>
      </c>
      <c r="D67" s="100">
        <f t="shared" si="23"/>
        <v>0</v>
      </c>
      <c r="E67" s="100">
        <f t="shared" si="23"/>
        <v>0</v>
      </c>
      <c r="F67" s="98"/>
      <c r="G67" s="100"/>
      <c r="H67" s="98"/>
      <c r="I67" s="19">
        <f>I73+I127</f>
        <v>0</v>
      </c>
      <c r="J67" s="200"/>
      <c r="K67" s="64">
        <f t="shared" si="0"/>
        <v>1225549.04</v>
      </c>
      <c r="L67" s="33"/>
      <c r="M67" s="34"/>
    </row>
    <row r="68" spans="1:13" s="72" customFormat="1" x14ac:dyDescent="0.25">
      <c r="A68" s="137" t="s">
        <v>42</v>
      </c>
      <c r="B68" s="138" t="s">
        <v>76</v>
      </c>
      <c r="C68" s="157">
        <f>SUM(C69:C73)</f>
        <v>1432067.85</v>
      </c>
      <c r="D68" s="158">
        <f>SUM(D69:D73)</f>
        <v>1376067.86</v>
      </c>
      <c r="E68" s="158">
        <f>SUM(E69:E73)</f>
        <v>1225575.93</v>
      </c>
      <c r="F68" s="159">
        <f>E68/D68</f>
        <v>0.89059999999999995</v>
      </c>
      <c r="G68" s="158">
        <f>SUM(G69:G73)</f>
        <v>1225549.04</v>
      </c>
      <c r="H68" s="159">
        <f>G68/D68</f>
        <v>0.89059999999999995</v>
      </c>
      <c r="I68" s="157">
        <f>SUM(I69:I73)</f>
        <v>150518.82</v>
      </c>
      <c r="J68" s="203"/>
      <c r="K68" s="64">
        <f>D68-I68</f>
        <v>1225549.04</v>
      </c>
      <c r="L68" s="71"/>
      <c r="M68" s="67"/>
    </row>
    <row r="69" spans="1:13" s="73" customFormat="1" x14ac:dyDescent="0.25">
      <c r="A69" s="139"/>
      <c r="B69" s="95" t="s">
        <v>4</v>
      </c>
      <c r="C69" s="96">
        <f t="shared" ref="C69:I71" si="26">C111+C75</f>
        <v>0</v>
      </c>
      <c r="D69" s="100">
        <f t="shared" si="26"/>
        <v>0</v>
      </c>
      <c r="E69" s="100">
        <f t="shared" si="26"/>
        <v>0</v>
      </c>
      <c r="F69" s="98">
        <f t="shared" si="26"/>
        <v>0</v>
      </c>
      <c r="G69" s="100">
        <f t="shared" si="26"/>
        <v>0</v>
      </c>
      <c r="H69" s="98">
        <f t="shared" si="26"/>
        <v>0</v>
      </c>
      <c r="I69" s="96">
        <f t="shared" si="26"/>
        <v>0</v>
      </c>
      <c r="J69" s="203"/>
      <c r="K69" s="64">
        <f t="shared" si="0"/>
        <v>1059134.8899999999</v>
      </c>
      <c r="L69" s="38"/>
      <c r="M69" s="67"/>
    </row>
    <row r="70" spans="1:13" s="73" customFormat="1" x14ac:dyDescent="0.25">
      <c r="A70" s="139"/>
      <c r="B70" s="95" t="s">
        <v>52</v>
      </c>
      <c r="C70" s="96">
        <f t="shared" si="26"/>
        <v>1243548.8</v>
      </c>
      <c r="D70" s="100">
        <f>D112+D76</f>
        <v>1187548.8</v>
      </c>
      <c r="E70" s="100">
        <f t="shared" si="26"/>
        <v>1059161.78</v>
      </c>
      <c r="F70" s="98">
        <f t="shared" si="26"/>
        <v>1.8743000000000001</v>
      </c>
      <c r="G70" s="100">
        <f t="shared" si="26"/>
        <v>1059134.8899999999</v>
      </c>
      <c r="H70" s="98">
        <f t="shared" si="26"/>
        <v>1.8743000000000001</v>
      </c>
      <c r="I70" s="96">
        <f>I112+I76</f>
        <v>128413.91</v>
      </c>
      <c r="J70" s="203"/>
      <c r="K70" s="64">
        <f t="shared" si="0"/>
        <v>166414.15</v>
      </c>
      <c r="L70" s="38"/>
      <c r="M70" s="67"/>
    </row>
    <row r="71" spans="1:13" s="73" customFormat="1" x14ac:dyDescent="0.25">
      <c r="A71" s="139"/>
      <c r="B71" s="95" t="s">
        <v>11</v>
      </c>
      <c r="C71" s="96">
        <f t="shared" si="26"/>
        <v>188519.05</v>
      </c>
      <c r="D71" s="100">
        <f t="shared" si="26"/>
        <v>188519.06</v>
      </c>
      <c r="E71" s="100">
        <f t="shared" si="26"/>
        <v>166414.15</v>
      </c>
      <c r="F71" s="98">
        <f t="shared" si="26"/>
        <v>1.8340000000000001</v>
      </c>
      <c r="G71" s="100">
        <f t="shared" si="26"/>
        <v>166414.15</v>
      </c>
      <c r="H71" s="98">
        <f t="shared" si="26"/>
        <v>1.8340000000000001</v>
      </c>
      <c r="I71" s="96">
        <f t="shared" si="26"/>
        <v>22104.91</v>
      </c>
      <c r="J71" s="203"/>
      <c r="K71" s="64">
        <f t="shared" si="0"/>
        <v>0</v>
      </c>
      <c r="L71" s="38"/>
      <c r="M71" s="67"/>
    </row>
    <row r="72" spans="1:13" s="73" customFormat="1" x14ac:dyDescent="0.25">
      <c r="A72" s="139"/>
      <c r="B72" s="95" t="s">
        <v>13</v>
      </c>
      <c r="C72" s="96"/>
      <c r="D72" s="100"/>
      <c r="E72" s="100"/>
      <c r="F72" s="98">
        <v>0</v>
      </c>
      <c r="G72" s="100"/>
      <c r="H72" s="98">
        <v>0</v>
      </c>
      <c r="I72" s="96"/>
      <c r="J72" s="203"/>
      <c r="K72" s="64">
        <f t="shared" ref="K72:K135" si="27">D73-I73</f>
        <v>0</v>
      </c>
      <c r="L72" s="38"/>
      <c r="M72" s="67"/>
    </row>
    <row r="73" spans="1:13" s="73" customFormat="1" x14ac:dyDescent="0.25">
      <c r="A73" s="139"/>
      <c r="B73" s="95" t="s">
        <v>5</v>
      </c>
      <c r="C73" s="96">
        <f t="shared" ref="C73:I73" si="28">C79+C115</f>
        <v>0</v>
      </c>
      <c r="D73" s="100">
        <f t="shared" si="28"/>
        <v>0</v>
      </c>
      <c r="E73" s="100">
        <f t="shared" si="28"/>
        <v>0</v>
      </c>
      <c r="F73" s="98">
        <f t="shared" si="28"/>
        <v>0</v>
      </c>
      <c r="G73" s="100">
        <f t="shared" si="28"/>
        <v>0</v>
      </c>
      <c r="H73" s="98">
        <f t="shared" si="28"/>
        <v>0</v>
      </c>
      <c r="I73" s="96">
        <f t="shared" si="28"/>
        <v>0</v>
      </c>
      <c r="J73" s="203"/>
      <c r="K73" s="64">
        <f t="shared" si="27"/>
        <v>1004180.62</v>
      </c>
      <c r="L73" s="38"/>
      <c r="M73" s="67"/>
    </row>
    <row r="74" spans="1:13" s="72" customFormat="1" ht="81" x14ac:dyDescent="0.25">
      <c r="A74" s="140" t="s">
        <v>43</v>
      </c>
      <c r="B74" s="141" t="s">
        <v>81</v>
      </c>
      <c r="C74" s="157">
        <f>SUM(C75:C79)</f>
        <v>1210699.43</v>
      </c>
      <c r="D74" s="158">
        <f>SUM(D75:D79)</f>
        <v>1154699.43</v>
      </c>
      <c r="E74" s="158">
        <f>SUM(E75:E79)</f>
        <v>1004207.51</v>
      </c>
      <c r="F74" s="159">
        <f>E74/D74</f>
        <v>0.86970000000000003</v>
      </c>
      <c r="G74" s="158">
        <f>SUM(G75:G79)</f>
        <v>1004180.62</v>
      </c>
      <c r="H74" s="159">
        <f>G74/D74</f>
        <v>0.86960000000000004</v>
      </c>
      <c r="I74" s="157">
        <f>SUM(I75:I79)</f>
        <v>150518.81</v>
      </c>
      <c r="J74" s="146"/>
      <c r="K74" s="64">
        <f t="shared" si="27"/>
        <v>0</v>
      </c>
      <c r="L74" s="71"/>
      <c r="M74" s="71"/>
    </row>
    <row r="75" spans="1:13" s="73" customFormat="1" x14ac:dyDescent="0.25">
      <c r="A75" s="133"/>
      <c r="B75" s="95" t="s">
        <v>4</v>
      </c>
      <c r="C75" s="96"/>
      <c r="D75" s="151"/>
      <c r="E75" s="100"/>
      <c r="F75" s="159"/>
      <c r="G75" s="100"/>
      <c r="H75" s="159"/>
      <c r="I75" s="96"/>
      <c r="J75" s="150"/>
      <c r="K75" s="64">
        <f t="shared" si="27"/>
        <v>893108.59</v>
      </c>
      <c r="L75" s="38"/>
      <c r="M75" s="67"/>
    </row>
    <row r="76" spans="1:13" s="73" customFormat="1" x14ac:dyDescent="0.25">
      <c r="A76" s="133"/>
      <c r="B76" s="95" t="s">
        <v>52</v>
      </c>
      <c r="C76" s="96">
        <f>C88+C94+C100+C82+C106</f>
        <v>1077522.5</v>
      </c>
      <c r="D76" s="96">
        <f t="shared" ref="D76:E77" si="29">D88+D94+D100+D82+D106</f>
        <v>1021522.5</v>
      </c>
      <c r="E76" s="96">
        <f t="shared" si="29"/>
        <v>893135.48</v>
      </c>
      <c r="F76" s="159">
        <f t="shared" ref="F76:F77" si="30">E76/D76</f>
        <v>0.87429999999999997</v>
      </c>
      <c r="G76" s="100">
        <f>G88+G94+G100+G82+G106</f>
        <v>893108.59</v>
      </c>
      <c r="H76" s="159">
        <f t="shared" ref="H76:H77" si="31">G76/D76</f>
        <v>0.87429999999999997</v>
      </c>
      <c r="I76" s="96">
        <f>I88+I94+I100+I82+I106</f>
        <v>128413.91</v>
      </c>
      <c r="J76" s="150"/>
      <c r="K76" s="64">
        <f t="shared" si="27"/>
        <v>111072.03</v>
      </c>
      <c r="L76" s="38"/>
      <c r="M76" s="67"/>
    </row>
    <row r="77" spans="1:13" s="73" customFormat="1" x14ac:dyDescent="0.25">
      <c r="A77" s="133"/>
      <c r="B77" s="95" t="s">
        <v>38</v>
      </c>
      <c r="C77" s="96">
        <f>C89+C95+C101+C83+C107</f>
        <v>133176.93</v>
      </c>
      <c r="D77" s="96">
        <f t="shared" si="29"/>
        <v>133176.93</v>
      </c>
      <c r="E77" s="96">
        <f t="shared" si="29"/>
        <v>111072.03</v>
      </c>
      <c r="F77" s="159">
        <f t="shared" si="30"/>
        <v>0.83399999999999996</v>
      </c>
      <c r="G77" s="100">
        <f>G89+G95+G101+G83+G107</f>
        <v>111072.03</v>
      </c>
      <c r="H77" s="159">
        <f t="shared" si="31"/>
        <v>0.83399999999999996</v>
      </c>
      <c r="I77" s="96">
        <f>I89+I95+I101+I83+I107</f>
        <v>22104.9</v>
      </c>
      <c r="J77" s="150"/>
      <c r="K77" s="64">
        <f t="shared" si="27"/>
        <v>0</v>
      </c>
      <c r="L77" s="38"/>
      <c r="M77" s="67"/>
    </row>
    <row r="78" spans="1:13" s="73" customFormat="1" x14ac:dyDescent="0.25">
      <c r="A78" s="133"/>
      <c r="B78" s="95" t="s">
        <v>13</v>
      </c>
      <c r="C78" s="19"/>
      <c r="D78" s="18"/>
      <c r="E78" s="18"/>
      <c r="F78" s="54"/>
      <c r="G78" s="18"/>
      <c r="H78" s="54"/>
      <c r="I78" s="19"/>
      <c r="J78" s="150"/>
      <c r="K78" s="64">
        <f t="shared" si="27"/>
        <v>0</v>
      </c>
      <c r="L78" s="38"/>
      <c r="M78" s="67"/>
    </row>
    <row r="79" spans="1:13" s="73" customFormat="1" x14ac:dyDescent="0.25">
      <c r="A79" s="133"/>
      <c r="B79" s="95" t="s">
        <v>5</v>
      </c>
      <c r="C79" s="19"/>
      <c r="D79" s="62"/>
      <c r="E79" s="18"/>
      <c r="F79" s="54"/>
      <c r="G79" s="18"/>
      <c r="H79" s="54"/>
      <c r="I79" s="19"/>
      <c r="J79" s="150"/>
      <c r="K79" s="64">
        <f>D80-I80</f>
        <v>960528.93</v>
      </c>
      <c r="L79" s="38"/>
      <c r="M79" s="67"/>
    </row>
    <row r="80" spans="1:13" s="72" customFormat="1" ht="50.25" customHeight="1" x14ac:dyDescent="0.25">
      <c r="A80" s="129" t="s">
        <v>82</v>
      </c>
      <c r="B80" s="127" t="s">
        <v>77</v>
      </c>
      <c r="C80" s="126">
        <f>SUM(C81:C85)</f>
        <v>1165802.73</v>
      </c>
      <c r="D80" s="109">
        <f>SUM(D81:D85)</f>
        <v>1109802.73</v>
      </c>
      <c r="E80" s="109">
        <f>SUM(E81:E85)</f>
        <v>960555.82</v>
      </c>
      <c r="F80" s="110">
        <f>E80/D80</f>
        <v>0.86550000000000005</v>
      </c>
      <c r="G80" s="109">
        <f>SUM(G81:G85)</f>
        <v>960528.93</v>
      </c>
      <c r="H80" s="110">
        <f>G80/D80</f>
        <v>0.86550000000000005</v>
      </c>
      <c r="I80" s="126">
        <f>SUM(I81:I85)</f>
        <v>149273.79999999999</v>
      </c>
      <c r="J80" s="212" t="s">
        <v>120</v>
      </c>
      <c r="K80" s="64">
        <f t="shared" si="27"/>
        <v>0</v>
      </c>
      <c r="L80" s="71"/>
      <c r="M80" s="71"/>
    </row>
    <row r="81" spans="1:13" s="73" customFormat="1" x14ac:dyDescent="0.25">
      <c r="A81" s="75"/>
      <c r="B81" s="95" t="s">
        <v>4</v>
      </c>
      <c r="C81" s="19"/>
      <c r="D81" s="62"/>
      <c r="E81" s="18"/>
      <c r="F81" s="54"/>
      <c r="G81" s="18"/>
      <c r="H81" s="54"/>
      <c r="I81" s="96"/>
      <c r="J81" s="213"/>
      <c r="K81" s="64">
        <f t="shared" si="27"/>
        <v>854258.83</v>
      </c>
      <c r="L81" s="38"/>
      <c r="M81" s="67"/>
    </row>
    <row r="82" spans="1:13" s="73" customFormat="1" x14ac:dyDescent="0.25">
      <c r="A82" s="75"/>
      <c r="B82" s="95" t="s">
        <v>52</v>
      </c>
      <c r="C82" s="96">
        <v>1037564.43</v>
      </c>
      <c r="D82" s="100">
        <v>981564.43</v>
      </c>
      <c r="E82" s="100">
        <f>854258.83+26.89</f>
        <v>854285.72</v>
      </c>
      <c r="F82" s="98">
        <f>E82/D82</f>
        <v>0.87029999999999996</v>
      </c>
      <c r="G82" s="100">
        <v>854258.83</v>
      </c>
      <c r="H82" s="98">
        <f>G82/D82</f>
        <v>0.87029999999999996</v>
      </c>
      <c r="I82" s="96">
        <f>D82-G82</f>
        <v>127305.60000000001</v>
      </c>
      <c r="J82" s="213"/>
      <c r="K82" s="64">
        <f t="shared" si="27"/>
        <v>106270.1</v>
      </c>
      <c r="L82" s="38"/>
      <c r="M82" s="67"/>
    </row>
    <row r="83" spans="1:13" s="73" customFormat="1" x14ac:dyDescent="0.25">
      <c r="A83" s="75"/>
      <c r="B83" s="95" t="s">
        <v>38</v>
      </c>
      <c r="C83" s="96">
        <v>128238.3</v>
      </c>
      <c r="D83" s="100">
        <v>128238.3</v>
      </c>
      <c r="E83" s="100">
        <v>106270.1</v>
      </c>
      <c r="F83" s="98">
        <f>E83/D83</f>
        <v>0.82869999999999999</v>
      </c>
      <c r="G83" s="100">
        <v>106270.1</v>
      </c>
      <c r="H83" s="98">
        <f>G83/D83</f>
        <v>0.82869999999999999</v>
      </c>
      <c r="I83" s="96">
        <f>D83-G83</f>
        <v>21968.2</v>
      </c>
      <c r="J83" s="213"/>
      <c r="K83" s="64">
        <f t="shared" si="27"/>
        <v>0</v>
      </c>
      <c r="L83" s="38"/>
      <c r="M83" s="67"/>
    </row>
    <row r="84" spans="1:13" s="73" customFormat="1" x14ac:dyDescent="0.25">
      <c r="A84" s="75"/>
      <c r="B84" s="95" t="s">
        <v>13</v>
      </c>
      <c r="C84" s="19"/>
      <c r="D84" s="18"/>
      <c r="E84" s="18"/>
      <c r="F84" s="54"/>
      <c r="G84" s="18"/>
      <c r="H84" s="54"/>
      <c r="I84" s="19"/>
      <c r="J84" s="213"/>
      <c r="K84" s="64">
        <f t="shared" si="27"/>
        <v>0</v>
      </c>
      <c r="L84" s="38"/>
      <c r="M84" s="67"/>
    </row>
    <row r="85" spans="1:13" s="73" customFormat="1" x14ac:dyDescent="0.25">
      <c r="A85" s="75"/>
      <c r="B85" s="95" t="s">
        <v>5</v>
      </c>
      <c r="C85" s="19"/>
      <c r="D85" s="62"/>
      <c r="E85" s="18"/>
      <c r="F85" s="54"/>
      <c r="G85" s="18"/>
      <c r="H85" s="54"/>
      <c r="I85" s="19"/>
      <c r="J85" s="214"/>
      <c r="K85" s="64">
        <f t="shared" si="27"/>
        <v>29699.41</v>
      </c>
      <c r="L85" s="38"/>
      <c r="M85" s="67"/>
    </row>
    <row r="86" spans="1:13" s="72" customFormat="1" ht="60.75" customHeight="1" x14ac:dyDescent="0.25">
      <c r="A86" s="131" t="s">
        <v>83</v>
      </c>
      <c r="B86" s="128" t="s">
        <v>88</v>
      </c>
      <c r="C86" s="126">
        <f>SUM(C87:C91)</f>
        <v>30324.68</v>
      </c>
      <c r="D86" s="109">
        <f>SUM(D87:D91)</f>
        <v>30324.68</v>
      </c>
      <c r="E86" s="109">
        <f>SUM(E87:E91)</f>
        <v>29699.41</v>
      </c>
      <c r="F86" s="110">
        <f>E86/D86</f>
        <v>0.97940000000000005</v>
      </c>
      <c r="G86" s="109">
        <f>SUM(G87:G91)</f>
        <v>29699.41</v>
      </c>
      <c r="H86" s="110">
        <f>G86/D86</f>
        <v>0.97940000000000005</v>
      </c>
      <c r="I86" s="126">
        <f>SUM(I87:I91)</f>
        <v>625.27</v>
      </c>
      <c r="J86" s="184" t="s">
        <v>114</v>
      </c>
      <c r="K86" s="64">
        <f>D86-G86</f>
        <v>625.27</v>
      </c>
      <c r="L86" s="71"/>
      <c r="M86" s="71"/>
    </row>
    <row r="87" spans="1:13" s="73" customFormat="1" x14ac:dyDescent="0.25">
      <c r="A87" s="75"/>
      <c r="B87" s="95" t="s">
        <v>4</v>
      </c>
      <c r="C87" s="96"/>
      <c r="D87" s="151"/>
      <c r="E87" s="100"/>
      <c r="F87" s="98"/>
      <c r="G87" s="100"/>
      <c r="H87" s="98"/>
      <c r="I87" s="96"/>
      <c r="J87" s="185"/>
      <c r="K87" s="64">
        <f t="shared" si="27"/>
        <v>26432.23</v>
      </c>
      <c r="L87" s="38"/>
      <c r="M87" s="67"/>
    </row>
    <row r="88" spans="1:13" s="73" customFormat="1" x14ac:dyDescent="0.25">
      <c r="A88" s="75"/>
      <c r="B88" s="95" t="s">
        <v>52</v>
      </c>
      <c r="C88" s="96">
        <v>26988.97</v>
      </c>
      <c r="D88" s="100">
        <v>26988.97</v>
      </c>
      <c r="E88" s="100">
        <v>26432.23</v>
      </c>
      <c r="F88" s="98">
        <f>E88/D88</f>
        <v>0.97940000000000005</v>
      </c>
      <c r="G88" s="100">
        <v>26432.23</v>
      </c>
      <c r="H88" s="98">
        <f>G88/D88</f>
        <v>0.97940000000000005</v>
      </c>
      <c r="I88" s="96">
        <f>D88-G88</f>
        <v>556.74</v>
      </c>
      <c r="J88" s="185"/>
      <c r="K88" s="64">
        <f t="shared" si="27"/>
        <v>3267.18</v>
      </c>
      <c r="L88" s="38"/>
      <c r="M88" s="67"/>
    </row>
    <row r="89" spans="1:13" s="73" customFormat="1" x14ac:dyDescent="0.25">
      <c r="A89" s="75"/>
      <c r="B89" s="95" t="s">
        <v>38</v>
      </c>
      <c r="C89" s="96">
        <v>3335.71</v>
      </c>
      <c r="D89" s="100">
        <v>3335.71</v>
      </c>
      <c r="E89" s="100">
        <v>3267.18</v>
      </c>
      <c r="F89" s="98">
        <f>E89/D89</f>
        <v>0.97950000000000004</v>
      </c>
      <c r="G89" s="100">
        <v>3267.18</v>
      </c>
      <c r="H89" s="98">
        <f>G89/D89</f>
        <v>0.97950000000000004</v>
      </c>
      <c r="I89" s="96">
        <f>D89-G89</f>
        <v>68.53</v>
      </c>
      <c r="J89" s="185"/>
      <c r="K89" s="64">
        <f t="shared" si="27"/>
        <v>0</v>
      </c>
      <c r="L89" s="38"/>
      <c r="M89" s="67"/>
    </row>
    <row r="90" spans="1:13" s="73" customFormat="1" x14ac:dyDescent="0.25">
      <c r="A90" s="75"/>
      <c r="B90" s="95" t="s">
        <v>13</v>
      </c>
      <c r="C90" s="19"/>
      <c r="D90" s="18"/>
      <c r="E90" s="18"/>
      <c r="F90" s="54"/>
      <c r="G90" s="18"/>
      <c r="H90" s="54"/>
      <c r="I90" s="19"/>
      <c r="J90" s="185"/>
      <c r="K90" s="64">
        <f t="shared" si="27"/>
        <v>0</v>
      </c>
      <c r="L90" s="38"/>
      <c r="M90" s="67"/>
    </row>
    <row r="91" spans="1:13" s="73" customFormat="1" x14ac:dyDescent="0.25">
      <c r="A91" s="75"/>
      <c r="B91" s="95" t="s">
        <v>5</v>
      </c>
      <c r="C91" s="19"/>
      <c r="D91" s="62"/>
      <c r="E91" s="18"/>
      <c r="F91" s="54"/>
      <c r="G91" s="18"/>
      <c r="H91" s="54"/>
      <c r="I91" s="19"/>
      <c r="J91" s="186"/>
      <c r="K91" s="64">
        <f t="shared" si="27"/>
        <v>12139.1</v>
      </c>
      <c r="L91" s="38"/>
      <c r="M91" s="67"/>
    </row>
    <row r="92" spans="1:13" s="72" customFormat="1" ht="60.75" customHeight="1" x14ac:dyDescent="0.25">
      <c r="A92" s="129" t="s">
        <v>85</v>
      </c>
      <c r="B92" s="128" t="s">
        <v>86</v>
      </c>
      <c r="C92" s="126">
        <v>12139.1</v>
      </c>
      <c r="D92" s="109">
        <f>SUM(D93:D97)</f>
        <v>12139.1</v>
      </c>
      <c r="E92" s="109">
        <f>SUM(E93:E97)</f>
        <v>12139.1</v>
      </c>
      <c r="F92" s="110">
        <f>E92/D92</f>
        <v>1</v>
      </c>
      <c r="G92" s="109">
        <f>SUM(G93:G97)</f>
        <v>12139.1</v>
      </c>
      <c r="H92" s="98">
        <f t="shared" ref="H92:H95" si="32">G92/D92</f>
        <v>1</v>
      </c>
      <c r="I92" s="43">
        <f>SUM(I93:I97)</f>
        <v>0</v>
      </c>
      <c r="J92" s="184" t="s">
        <v>122</v>
      </c>
      <c r="K92" s="64">
        <f t="shared" si="27"/>
        <v>0</v>
      </c>
      <c r="L92" s="71"/>
      <c r="M92" s="71"/>
    </row>
    <row r="93" spans="1:13" s="73" customFormat="1" x14ac:dyDescent="0.25">
      <c r="A93" s="130"/>
      <c r="B93" s="95" t="s">
        <v>4</v>
      </c>
      <c r="C93" s="96"/>
      <c r="D93" s="151"/>
      <c r="E93" s="100"/>
      <c r="F93" s="98"/>
      <c r="G93" s="100"/>
      <c r="H93" s="98"/>
      <c r="I93" s="19"/>
      <c r="J93" s="185"/>
      <c r="K93" s="64">
        <f t="shared" si="27"/>
        <v>10803.8</v>
      </c>
      <c r="L93" s="38"/>
      <c r="M93" s="67"/>
    </row>
    <row r="94" spans="1:13" s="73" customFormat="1" x14ac:dyDescent="0.25">
      <c r="A94" s="130"/>
      <c r="B94" s="95" t="s">
        <v>52</v>
      </c>
      <c r="C94" s="96">
        <v>10803.8</v>
      </c>
      <c r="D94" s="100">
        <v>10803.8</v>
      </c>
      <c r="E94" s="100">
        <v>10803.8</v>
      </c>
      <c r="F94" s="98">
        <f>E94/D94</f>
        <v>1</v>
      </c>
      <c r="G94" s="100">
        <v>10803.8</v>
      </c>
      <c r="H94" s="98">
        <f t="shared" si="32"/>
        <v>1</v>
      </c>
      <c r="I94" s="19">
        <f>D94-G94</f>
        <v>0</v>
      </c>
      <c r="J94" s="185"/>
      <c r="K94" s="64">
        <f t="shared" si="27"/>
        <v>1335.3</v>
      </c>
      <c r="L94" s="38"/>
      <c r="M94" s="67"/>
    </row>
    <row r="95" spans="1:13" s="73" customFormat="1" x14ac:dyDescent="0.25">
      <c r="A95" s="130"/>
      <c r="B95" s="95" t="s">
        <v>38</v>
      </c>
      <c r="C95" s="96">
        <v>1335.3</v>
      </c>
      <c r="D95" s="100">
        <v>1335.3</v>
      </c>
      <c r="E95" s="100">
        <v>1335.3</v>
      </c>
      <c r="F95" s="98">
        <f>E95/D95</f>
        <v>1</v>
      </c>
      <c r="G95" s="100">
        <v>1335.3</v>
      </c>
      <c r="H95" s="98">
        <f t="shared" si="32"/>
        <v>1</v>
      </c>
      <c r="I95" s="19">
        <f>D95-G95</f>
        <v>0</v>
      </c>
      <c r="J95" s="185"/>
      <c r="K95" s="64">
        <f t="shared" si="27"/>
        <v>0</v>
      </c>
      <c r="L95" s="38"/>
      <c r="M95" s="67"/>
    </row>
    <row r="96" spans="1:13" s="73" customFormat="1" x14ac:dyDescent="0.25">
      <c r="A96" s="130"/>
      <c r="B96" s="95" t="s">
        <v>13</v>
      </c>
      <c r="C96" s="19"/>
      <c r="D96" s="18"/>
      <c r="E96" s="18"/>
      <c r="F96" s="54"/>
      <c r="G96" s="18"/>
      <c r="H96" s="54"/>
      <c r="I96" s="19">
        <v>0</v>
      </c>
      <c r="J96" s="185"/>
      <c r="K96" s="64">
        <f t="shared" si="27"/>
        <v>0</v>
      </c>
      <c r="L96" s="38"/>
      <c r="M96" s="67"/>
    </row>
    <row r="97" spans="1:13" s="73" customFormat="1" x14ac:dyDescent="0.25">
      <c r="A97" s="130"/>
      <c r="B97" s="95" t="s">
        <v>5</v>
      </c>
      <c r="C97" s="19"/>
      <c r="D97" s="62"/>
      <c r="E97" s="18"/>
      <c r="F97" s="54"/>
      <c r="G97" s="18"/>
      <c r="H97" s="54"/>
      <c r="I97" s="19"/>
      <c r="J97" s="186"/>
      <c r="K97" s="64">
        <f>D98-I98</f>
        <v>0</v>
      </c>
      <c r="L97" s="38"/>
      <c r="M97" s="67"/>
    </row>
    <row r="98" spans="1:13" s="72" customFormat="1" ht="82.5" customHeight="1" x14ac:dyDescent="0.25">
      <c r="A98" s="131" t="s">
        <v>87</v>
      </c>
      <c r="B98" s="128" t="s">
        <v>84</v>
      </c>
      <c r="C98" s="126">
        <f>SUM(C99:C103)</f>
        <v>2432.92</v>
      </c>
      <c r="D98" s="109">
        <f>SUM(D99:D103)</f>
        <v>0</v>
      </c>
      <c r="E98" s="109">
        <f>SUM(E99:E103)</f>
        <v>0</v>
      </c>
      <c r="F98" s="110"/>
      <c r="G98" s="109">
        <f>SUM(G99:G103)</f>
        <v>0</v>
      </c>
      <c r="H98" s="98"/>
      <c r="I98" s="43">
        <f>SUM(I99:I103)</f>
        <v>0</v>
      </c>
      <c r="J98" s="184" t="s">
        <v>121</v>
      </c>
      <c r="K98" s="64">
        <f t="shared" si="27"/>
        <v>0</v>
      </c>
      <c r="L98" s="71"/>
      <c r="M98" s="71"/>
    </row>
    <row r="99" spans="1:13" s="73" customFormat="1" x14ac:dyDescent="0.25">
      <c r="A99" s="130"/>
      <c r="B99" s="95" t="s">
        <v>4</v>
      </c>
      <c r="C99" s="96"/>
      <c r="D99" s="151"/>
      <c r="E99" s="100"/>
      <c r="F99" s="98"/>
      <c r="G99" s="100"/>
      <c r="H99" s="98"/>
      <c r="I99" s="19"/>
      <c r="J99" s="185"/>
      <c r="K99" s="64">
        <f t="shared" si="27"/>
        <v>0</v>
      </c>
      <c r="L99" s="38"/>
      <c r="M99" s="67"/>
    </row>
    <row r="100" spans="1:13" s="73" customFormat="1" x14ac:dyDescent="0.25">
      <c r="A100" s="130"/>
      <c r="B100" s="95" t="s">
        <v>52</v>
      </c>
      <c r="C100" s="96">
        <v>2165.3000000000002</v>
      </c>
      <c r="D100" s="100">
        <v>0</v>
      </c>
      <c r="E100" s="100">
        <v>0</v>
      </c>
      <c r="F100" s="98"/>
      <c r="G100" s="100">
        <v>0</v>
      </c>
      <c r="H100" s="98"/>
      <c r="I100" s="19">
        <v>0</v>
      </c>
      <c r="J100" s="185"/>
      <c r="K100" s="64">
        <f t="shared" si="27"/>
        <v>0</v>
      </c>
      <c r="L100" s="38"/>
      <c r="M100" s="67"/>
    </row>
    <row r="101" spans="1:13" s="73" customFormat="1" x14ac:dyDescent="0.25">
      <c r="A101" s="130"/>
      <c r="B101" s="95" t="s">
        <v>38</v>
      </c>
      <c r="C101" s="96">
        <v>267.62</v>
      </c>
      <c r="D101" s="100">
        <v>0</v>
      </c>
      <c r="E101" s="100">
        <v>0</v>
      </c>
      <c r="F101" s="98">
        <v>0</v>
      </c>
      <c r="G101" s="100">
        <v>0</v>
      </c>
      <c r="H101" s="98"/>
      <c r="I101" s="19"/>
      <c r="J101" s="185"/>
      <c r="K101" s="64">
        <f t="shared" si="27"/>
        <v>0</v>
      </c>
      <c r="L101" s="38"/>
      <c r="M101" s="67"/>
    </row>
    <row r="102" spans="1:13" s="73" customFormat="1" x14ac:dyDescent="0.25">
      <c r="A102" s="130"/>
      <c r="B102" s="95" t="s">
        <v>13</v>
      </c>
      <c r="C102" s="96"/>
      <c r="D102" s="100"/>
      <c r="E102" s="100"/>
      <c r="F102" s="98"/>
      <c r="G102" s="100"/>
      <c r="H102" s="98"/>
      <c r="I102" s="19"/>
      <c r="J102" s="185"/>
      <c r="K102" s="64">
        <f t="shared" si="27"/>
        <v>0</v>
      </c>
      <c r="L102" s="38"/>
      <c r="M102" s="67"/>
    </row>
    <row r="103" spans="1:13" s="73" customFormat="1" x14ac:dyDescent="0.25">
      <c r="A103" s="130"/>
      <c r="B103" s="95" t="s">
        <v>5</v>
      </c>
      <c r="C103" s="96"/>
      <c r="D103" s="151"/>
      <c r="E103" s="100"/>
      <c r="F103" s="98"/>
      <c r="G103" s="100"/>
      <c r="H103" s="98"/>
      <c r="I103" s="19"/>
      <c r="J103" s="186"/>
      <c r="K103" s="64">
        <f t="shared" si="27"/>
        <v>1813.18</v>
      </c>
      <c r="L103" s="38"/>
      <c r="M103" s="67"/>
    </row>
    <row r="104" spans="1:13" s="72" customFormat="1" ht="81" x14ac:dyDescent="0.25">
      <c r="A104" s="131" t="s">
        <v>89</v>
      </c>
      <c r="B104" s="128" t="s">
        <v>90</v>
      </c>
      <c r="C104" s="126">
        <f>SUM(C105:C109)</f>
        <v>0</v>
      </c>
      <c r="D104" s="109">
        <f>SUM(D105:D109)</f>
        <v>2432.92</v>
      </c>
      <c r="E104" s="109">
        <f>SUM(E105:E109)</f>
        <v>1813.18</v>
      </c>
      <c r="F104" s="110">
        <f>E104/D104</f>
        <v>0.74529999999999996</v>
      </c>
      <c r="G104" s="109">
        <f>SUM(G105:G109)</f>
        <v>1813.18</v>
      </c>
      <c r="H104" s="98"/>
      <c r="I104" s="126">
        <f>SUM(I105:I109)</f>
        <v>619.74</v>
      </c>
      <c r="J104" s="184" t="s">
        <v>112</v>
      </c>
      <c r="K104" s="64">
        <f>D104-I104</f>
        <v>1813.18</v>
      </c>
      <c r="L104" s="71"/>
      <c r="M104" s="71"/>
    </row>
    <row r="105" spans="1:13" s="73" customFormat="1" x14ac:dyDescent="0.25">
      <c r="A105" s="75"/>
      <c r="B105" s="95" t="s">
        <v>4</v>
      </c>
      <c r="C105" s="96"/>
      <c r="D105" s="151"/>
      <c r="E105" s="100"/>
      <c r="F105" s="98"/>
      <c r="G105" s="100"/>
      <c r="H105" s="98"/>
      <c r="I105" s="96"/>
      <c r="J105" s="185"/>
      <c r="K105" s="64">
        <f t="shared" si="27"/>
        <v>1613.73</v>
      </c>
      <c r="L105" s="38"/>
      <c r="M105" s="67"/>
    </row>
    <row r="106" spans="1:13" s="73" customFormat="1" x14ac:dyDescent="0.25">
      <c r="A106" s="75"/>
      <c r="B106" s="95" t="s">
        <v>52</v>
      </c>
      <c r="C106" s="96">
        <v>0</v>
      </c>
      <c r="D106" s="100">
        <v>2165.3000000000002</v>
      </c>
      <c r="E106" s="100">
        <v>1613.73</v>
      </c>
      <c r="F106" s="98">
        <f>E106/D106</f>
        <v>0.74529999999999996</v>
      </c>
      <c r="G106" s="100">
        <v>1613.73</v>
      </c>
      <c r="H106" s="98">
        <f>G106/D106</f>
        <v>0.74529999999999996</v>
      </c>
      <c r="I106" s="96">
        <f>D106-G106</f>
        <v>551.57000000000005</v>
      </c>
      <c r="J106" s="185"/>
      <c r="K106" s="64">
        <f t="shared" si="27"/>
        <v>199.45</v>
      </c>
      <c r="L106" s="38"/>
      <c r="M106" s="67"/>
    </row>
    <row r="107" spans="1:13" s="73" customFormat="1" x14ac:dyDescent="0.25">
      <c r="A107" s="75"/>
      <c r="B107" s="95" t="s">
        <v>38</v>
      </c>
      <c r="C107" s="96">
        <v>0</v>
      </c>
      <c r="D107" s="100">
        <v>267.62</v>
      </c>
      <c r="E107" s="100">
        <v>199.45</v>
      </c>
      <c r="F107" s="98">
        <f>E107/D107</f>
        <v>0.74529999999999996</v>
      </c>
      <c r="G107" s="100">
        <v>199.45</v>
      </c>
      <c r="H107" s="98">
        <f>G107/D107</f>
        <v>0.74529999999999996</v>
      </c>
      <c r="I107" s="96">
        <f>D107-G107</f>
        <v>68.17</v>
      </c>
      <c r="J107" s="185"/>
      <c r="K107" s="64">
        <f t="shared" si="27"/>
        <v>0</v>
      </c>
      <c r="L107" s="38"/>
      <c r="M107" s="67"/>
    </row>
    <row r="108" spans="1:13" s="73" customFormat="1" x14ac:dyDescent="0.25">
      <c r="A108" s="75"/>
      <c r="B108" s="95" t="s">
        <v>13</v>
      </c>
      <c r="C108" s="19"/>
      <c r="D108" s="18"/>
      <c r="E108" s="18"/>
      <c r="F108" s="54"/>
      <c r="G108" s="18"/>
      <c r="H108" s="54"/>
      <c r="I108" s="19"/>
      <c r="J108" s="185"/>
      <c r="K108" s="64">
        <f t="shared" si="27"/>
        <v>0</v>
      </c>
      <c r="L108" s="38"/>
      <c r="M108" s="67"/>
    </row>
    <row r="109" spans="1:13" s="73" customFormat="1" x14ac:dyDescent="0.25">
      <c r="A109" s="75"/>
      <c r="B109" s="95" t="s">
        <v>5</v>
      </c>
      <c r="C109" s="19"/>
      <c r="D109" s="62"/>
      <c r="E109" s="18"/>
      <c r="F109" s="54"/>
      <c r="G109" s="18"/>
      <c r="H109" s="54"/>
      <c r="I109" s="19"/>
      <c r="J109" s="186"/>
      <c r="K109" s="64">
        <f t="shared" si="27"/>
        <v>221368.42</v>
      </c>
      <c r="L109" s="38"/>
      <c r="M109" s="67"/>
    </row>
    <row r="110" spans="1:13" s="72" customFormat="1" ht="81" x14ac:dyDescent="0.25">
      <c r="A110" s="137" t="s">
        <v>60</v>
      </c>
      <c r="B110" s="138" t="s">
        <v>78</v>
      </c>
      <c r="C110" s="157">
        <f>SUM(C111:C115)</f>
        <v>221368.42</v>
      </c>
      <c r="D110" s="158">
        <f>SUM(D111:D115)</f>
        <v>221368.43</v>
      </c>
      <c r="E110" s="158">
        <f>SUM(E111:E115)</f>
        <v>221368.42</v>
      </c>
      <c r="F110" s="159">
        <f>E110/D110</f>
        <v>1</v>
      </c>
      <c r="G110" s="158">
        <f>SUM(G111:G115)</f>
        <v>221368.42</v>
      </c>
      <c r="H110" s="159">
        <f>G110/D110</f>
        <v>1</v>
      </c>
      <c r="I110" s="157">
        <f>SUM(I111:I115)</f>
        <v>0.01</v>
      </c>
      <c r="J110" s="202"/>
      <c r="K110" s="64">
        <f t="shared" si="27"/>
        <v>0</v>
      </c>
      <c r="L110" s="71"/>
      <c r="M110" s="67"/>
    </row>
    <row r="111" spans="1:13" s="73" customFormat="1" x14ac:dyDescent="0.25">
      <c r="A111" s="130"/>
      <c r="B111" s="95" t="s">
        <v>4</v>
      </c>
      <c r="C111" s="96">
        <f>C117</f>
        <v>0</v>
      </c>
      <c r="D111" s="100">
        <f>D117</f>
        <v>0</v>
      </c>
      <c r="E111" s="100">
        <f>E117</f>
        <v>0</v>
      </c>
      <c r="F111" s="98"/>
      <c r="G111" s="100"/>
      <c r="H111" s="98"/>
      <c r="I111" s="96"/>
      <c r="J111" s="202"/>
      <c r="K111" s="64">
        <f t="shared" si="27"/>
        <v>166026.29999999999</v>
      </c>
      <c r="L111" s="38"/>
      <c r="M111" s="67"/>
    </row>
    <row r="112" spans="1:13" s="73" customFormat="1" x14ac:dyDescent="0.25">
      <c r="A112" s="130"/>
      <c r="B112" s="95" t="s">
        <v>52</v>
      </c>
      <c r="C112" s="96">
        <f t="shared" ref="C112:G115" si="33">C118</f>
        <v>166026.29999999999</v>
      </c>
      <c r="D112" s="100">
        <f t="shared" si="33"/>
        <v>166026.29999999999</v>
      </c>
      <c r="E112" s="100">
        <f t="shared" si="33"/>
        <v>166026.29999999999</v>
      </c>
      <c r="F112" s="98">
        <f>E112/D112</f>
        <v>1</v>
      </c>
      <c r="G112" s="100">
        <f t="shared" si="33"/>
        <v>166026.29999999999</v>
      </c>
      <c r="H112" s="98">
        <f>G112/D112</f>
        <v>1</v>
      </c>
      <c r="I112" s="96"/>
      <c r="J112" s="202"/>
      <c r="K112" s="64">
        <f t="shared" si="27"/>
        <v>55342.12</v>
      </c>
      <c r="L112" s="38"/>
      <c r="M112" s="67"/>
    </row>
    <row r="113" spans="1:13" s="73" customFormat="1" x14ac:dyDescent="0.25">
      <c r="A113" s="130"/>
      <c r="B113" s="95" t="s">
        <v>38</v>
      </c>
      <c r="C113" s="96">
        <f t="shared" si="33"/>
        <v>55342.12</v>
      </c>
      <c r="D113" s="100">
        <f>D119</f>
        <v>55342.13</v>
      </c>
      <c r="E113" s="100">
        <f t="shared" si="33"/>
        <v>55342.12</v>
      </c>
      <c r="F113" s="98">
        <f>E113/D113</f>
        <v>1</v>
      </c>
      <c r="G113" s="100">
        <f t="shared" si="33"/>
        <v>55342.12</v>
      </c>
      <c r="H113" s="98">
        <f>G113/D113</f>
        <v>1</v>
      </c>
      <c r="I113" s="96">
        <f>I119</f>
        <v>0.01</v>
      </c>
      <c r="J113" s="202"/>
      <c r="K113" s="64">
        <f t="shared" si="27"/>
        <v>0</v>
      </c>
      <c r="L113" s="38"/>
      <c r="M113" s="67"/>
    </row>
    <row r="114" spans="1:13" s="73" customFormat="1" x14ac:dyDescent="0.25">
      <c r="A114" s="130"/>
      <c r="B114" s="95" t="s">
        <v>13</v>
      </c>
      <c r="C114" s="96">
        <f t="shared" si="33"/>
        <v>0</v>
      </c>
      <c r="D114" s="100">
        <f t="shared" si="33"/>
        <v>0</v>
      </c>
      <c r="E114" s="100">
        <f>E120</f>
        <v>0</v>
      </c>
      <c r="F114" s="98"/>
      <c r="G114" s="100">
        <f>G120</f>
        <v>0</v>
      </c>
      <c r="H114" s="98"/>
      <c r="I114" s="96">
        <f t="shared" ref="I114" si="34">I120</f>
        <v>0</v>
      </c>
      <c r="J114" s="202"/>
      <c r="K114" s="64">
        <f t="shared" si="27"/>
        <v>0</v>
      </c>
      <c r="L114" s="38"/>
      <c r="M114" s="67"/>
    </row>
    <row r="115" spans="1:13" s="73" customFormat="1" x14ac:dyDescent="0.25">
      <c r="A115" s="130"/>
      <c r="B115" s="95" t="s">
        <v>5</v>
      </c>
      <c r="C115" s="19">
        <f t="shared" si="33"/>
        <v>0</v>
      </c>
      <c r="D115" s="18">
        <f t="shared" si="33"/>
        <v>0</v>
      </c>
      <c r="E115" s="18">
        <f>E121</f>
        <v>0</v>
      </c>
      <c r="F115" s="54"/>
      <c r="G115" s="18"/>
      <c r="H115" s="54"/>
      <c r="I115" s="96"/>
      <c r="J115" s="202"/>
      <c r="K115" s="64">
        <f t="shared" si="27"/>
        <v>221368.42</v>
      </c>
      <c r="L115" s="38"/>
      <c r="M115" s="67"/>
    </row>
    <row r="116" spans="1:13" s="78" customFormat="1" ht="45.75" customHeight="1" x14ac:dyDescent="0.25">
      <c r="A116" s="130" t="s">
        <v>64</v>
      </c>
      <c r="B116" s="132" t="s">
        <v>56</v>
      </c>
      <c r="C116" s="126">
        <f>SUM(C117:C121)</f>
        <v>221368.42</v>
      </c>
      <c r="D116" s="109">
        <f>SUM(D117:D121)</f>
        <v>221368.43</v>
      </c>
      <c r="E116" s="109">
        <f>SUM(E117:E121)</f>
        <v>221368.42</v>
      </c>
      <c r="F116" s="110">
        <f>E116/D116</f>
        <v>1</v>
      </c>
      <c r="G116" s="109">
        <f>SUM(G117:G121)</f>
        <v>221368.42</v>
      </c>
      <c r="H116" s="110">
        <f>G116/D116</f>
        <v>1</v>
      </c>
      <c r="I116" s="126">
        <f>SUM(I117:I121)</f>
        <v>0.01</v>
      </c>
      <c r="J116" s="187" t="s">
        <v>115</v>
      </c>
      <c r="K116" s="64">
        <f t="shared" si="27"/>
        <v>0</v>
      </c>
      <c r="L116" s="71"/>
      <c r="M116" s="67"/>
    </row>
    <row r="117" spans="1:13" s="73" customFormat="1" x14ac:dyDescent="0.25">
      <c r="A117" s="75"/>
      <c r="B117" s="95" t="s">
        <v>4</v>
      </c>
      <c r="C117" s="96"/>
      <c r="D117" s="151"/>
      <c r="E117" s="100"/>
      <c r="F117" s="98"/>
      <c r="G117" s="100"/>
      <c r="H117" s="98"/>
      <c r="I117" s="96"/>
      <c r="J117" s="187"/>
      <c r="K117" s="64">
        <f t="shared" si="27"/>
        <v>166026.29999999999</v>
      </c>
      <c r="L117" s="38"/>
      <c r="M117" s="67"/>
    </row>
    <row r="118" spans="1:13" s="73" customFormat="1" x14ac:dyDescent="0.25">
      <c r="A118" s="75"/>
      <c r="B118" s="95" t="s">
        <v>52</v>
      </c>
      <c r="C118" s="96">
        <v>166026.29999999999</v>
      </c>
      <c r="D118" s="100">
        <v>166026.29999999999</v>
      </c>
      <c r="E118" s="100">
        <v>166026.29999999999</v>
      </c>
      <c r="F118" s="98">
        <f>E118/D118</f>
        <v>1</v>
      </c>
      <c r="G118" s="100">
        <v>166026.29999999999</v>
      </c>
      <c r="H118" s="98">
        <f>G118/D118</f>
        <v>1</v>
      </c>
      <c r="I118" s="96">
        <f>D118-G118</f>
        <v>0</v>
      </c>
      <c r="J118" s="187"/>
      <c r="K118" s="64">
        <f t="shared" si="27"/>
        <v>55342.12</v>
      </c>
      <c r="L118" s="38"/>
      <c r="M118" s="67"/>
    </row>
    <row r="119" spans="1:13" s="73" customFormat="1" x14ac:dyDescent="0.25">
      <c r="A119" s="75"/>
      <c r="B119" s="95" t="s">
        <v>38</v>
      </c>
      <c r="C119" s="96">
        <v>55342.12</v>
      </c>
      <c r="D119" s="100">
        <v>55342.13</v>
      </c>
      <c r="E119" s="100">
        <v>55342.12</v>
      </c>
      <c r="F119" s="98">
        <f>E119/D119</f>
        <v>1</v>
      </c>
      <c r="G119" s="100">
        <v>55342.12</v>
      </c>
      <c r="H119" s="98">
        <f>G119/D119</f>
        <v>1</v>
      </c>
      <c r="I119" s="96">
        <f>D119-G119</f>
        <v>0.01</v>
      </c>
      <c r="J119" s="187"/>
      <c r="K119" s="64">
        <f t="shared" si="27"/>
        <v>0</v>
      </c>
      <c r="L119" s="38"/>
      <c r="M119" s="67"/>
    </row>
    <row r="120" spans="1:13" s="73" customFormat="1" x14ac:dyDescent="0.25">
      <c r="A120" s="75"/>
      <c r="B120" s="95" t="s">
        <v>13</v>
      </c>
      <c r="C120" s="19">
        <v>0</v>
      </c>
      <c r="D120" s="18">
        <v>0</v>
      </c>
      <c r="E120" s="18"/>
      <c r="F120" s="54"/>
      <c r="G120" s="18"/>
      <c r="H120" s="54">
        <v>0</v>
      </c>
      <c r="I120" s="19"/>
      <c r="J120" s="187"/>
      <c r="K120" s="64">
        <f t="shared" si="27"/>
        <v>0</v>
      </c>
      <c r="L120" s="38"/>
      <c r="M120" s="67"/>
    </row>
    <row r="121" spans="1:13" s="73" customFormat="1" x14ac:dyDescent="0.25">
      <c r="A121" s="74"/>
      <c r="B121" s="95" t="s">
        <v>5</v>
      </c>
      <c r="C121" s="19"/>
      <c r="D121" s="62"/>
      <c r="E121" s="18"/>
      <c r="F121" s="54"/>
      <c r="G121" s="18"/>
      <c r="H121" s="54"/>
      <c r="I121" s="61"/>
      <c r="J121" s="187"/>
      <c r="K121" s="64">
        <f t="shared" si="27"/>
        <v>23564.1</v>
      </c>
      <c r="L121" s="38"/>
      <c r="M121" s="67"/>
    </row>
    <row r="122" spans="1:13" s="69" customFormat="1" ht="60.75" x14ac:dyDescent="0.25">
      <c r="A122" s="134" t="s">
        <v>44</v>
      </c>
      <c r="B122" s="135" t="s">
        <v>79</v>
      </c>
      <c r="C122" s="158">
        <f>SUM(C123:C127)</f>
        <v>23671.360000000001</v>
      </c>
      <c r="D122" s="158">
        <f t="shared" ref="D122" si="35">SUM(D123:D127)</f>
        <v>23564.25</v>
      </c>
      <c r="E122" s="158">
        <f>SUM(E123:E127)</f>
        <v>23564.25</v>
      </c>
      <c r="F122" s="159">
        <f t="shared" ref="F122:F131" si="36">E122/D122</f>
        <v>1</v>
      </c>
      <c r="G122" s="158">
        <f>SUM(G123:G127)</f>
        <v>23564.1</v>
      </c>
      <c r="H122" s="159">
        <f t="shared" ref="H122:H131" si="37">G122/D122</f>
        <v>1</v>
      </c>
      <c r="I122" s="158">
        <f>SUM(I123:I127)</f>
        <v>0.15</v>
      </c>
      <c r="J122" s="192"/>
      <c r="K122" s="64">
        <f t="shared" si="27"/>
        <v>18690.25</v>
      </c>
      <c r="L122" s="33"/>
      <c r="M122" s="34"/>
    </row>
    <row r="123" spans="1:13" s="70" customFormat="1" x14ac:dyDescent="0.25">
      <c r="A123" s="136"/>
      <c r="B123" s="121" t="s">
        <v>4</v>
      </c>
      <c r="C123" s="100">
        <f>C147+C129+C135+C141+C153</f>
        <v>19471.02</v>
      </c>
      <c r="D123" s="100">
        <f t="shared" ref="D123" si="38">D147+D129+D135+D141+D153</f>
        <v>18690.25</v>
      </c>
      <c r="E123" s="100">
        <f>E129+E135+E141+E147+E153</f>
        <v>18690.25</v>
      </c>
      <c r="F123" s="98">
        <f t="shared" si="36"/>
        <v>1</v>
      </c>
      <c r="G123" s="100">
        <f>G147+G129+G135+G141+G153</f>
        <v>18690.25</v>
      </c>
      <c r="H123" s="98">
        <f t="shared" si="37"/>
        <v>1</v>
      </c>
      <c r="I123" s="100">
        <f>I129+I135+I141+I147+I153</f>
        <v>0</v>
      </c>
      <c r="J123" s="192"/>
      <c r="K123" s="64">
        <f t="shared" si="27"/>
        <v>4610.2700000000004</v>
      </c>
      <c r="L123" s="33"/>
      <c r="M123" s="34"/>
    </row>
    <row r="124" spans="1:13" s="70" customFormat="1" x14ac:dyDescent="0.25">
      <c r="A124" s="136"/>
      <c r="B124" s="121" t="s">
        <v>37</v>
      </c>
      <c r="C124" s="100">
        <f>C148+C130+C136+C142+C154</f>
        <v>3927.09</v>
      </c>
      <c r="D124" s="100">
        <f t="shared" ref="C124:E127" si="39">D148+D130+D136+D142+D154</f>
        <v>4610.42</v>
      </c>
      <c r="E124" s="100">
        <f>E130++E136+E142+E148+E154</f>
        <v>4610.42</v>
      </c>
      <c r="F124" s="98">
        <f t="shared" si="36"/>
        <v>1</v>
      </c>
      <c r="G124" s="100">
        <f>G148+G130+G136+G142+G154</f>
        <v>4610.2700000000004</v>
      </c>
      <c r="H124" s="98">
        <f t="shared" si="37"/>
        <v>1</v>
      </c>
      <c r="I124" s="100">
        <f>I130+I136+I142+I148+I154</f>
        <v>0.15</v>
      </c>
      <c r="J124" s="192"/>
      <c r="K124" s="64">
        <f t="shared" si="27"/>
        <v>263.58</v>
      </c>
      <c r="L124" s="33"/>
      <c r="M124" s="34"/>
    </row>
    <row r="125" spans="1:13" s="70" customFormat="1" x14ac:dyDescent="0.25">
      <c r="A125" s="136"/>
      <c r="B125" s="121" t="s">
        <v>38</v>
      </c>
      <c r="C125" s="100">
        <f t="shared" si="39"/>
        <v>273.25</v>
      </c>
      <c r="D125" s="100">
        <f t="shared" si="39"/>
        <v>263.58</v>
      </c>
      <c r="E125" s="100">
        <f>E149+E131+E137+E143+E155</f>
        <v>263.58</v>
      </c>
      <c r="F125" s="98">
        <f t="shared" si="36"/>
        <v>1</v>
      </c>
      <c r="G125" s="100">
        <f>G149+G131+G137+G143+G155</f>
        <v>263.58</v>
      </c>
      <c r="H125" s="98">
        <f t="shared" si="37"/>
        <v>1</v>
      </c>
      <c r="I125" s="18">
        <f>I131+I137+I143+I149+I155</f>
        <v>0</v>
      </c>
      <c r="J125" s="192"/>
      <c r="K125" s="64">
        <f t="shared" si="27"/>
        <v>0</v>
      </c>
      <c r="L125" s="33"/>
      <c r="M125" s="34"/>
    </row>
    <row r="126" spans="1:13" s="70" customFormat="1" x14ac:dyDescent="0.25">
      <c r="A126" s="136"/>
      <c r="B126" s="121" t="s">
        <v>13</v>
      </c>
      <c r="C126" s="18">
        <f t="shared" si="39"/>
        <v>0</v>
      </c>
      <c r="D126" s="18">
        <f t="shared" si="39"/>
        <v>0</v>
      </c>
      <c r="E126" s="18">
        <f t="shared" si="39"/>
        <v>0</v>
      </c>
      <c r="F126" s="54"/>
      <c r="G126" s="18"/>
      <c r="H126" s="54"/>
      <c r="I126" s="18"/>
      <c r="J126" s="192"/>
      <c r="K126" s="64">
        <f t="shared" si="27"/>
        <v>0</v>
      </c>
      <c r="L126" s="33"/>
      <c r="M126" s="34"/>
    </row>
    <row r="127" spans="1:13" s="70" customFormat="1" collapsed="1" x14ac:dyDescent="0.25">
      <c r="A127" s="136"/>
      <c r="B127" s="121" t="s">
        <v>5</v>
      </c>
      <c r="C127" s="18">
        <f t="shared" si="39"/>
        <v>0</v>
      </c>
      <c r="D127" s="18">
        <f t="shared" si="39"/>
        <v>0</v>
      </c>
      <c r="E127" s="18">
        <f t="shared" si="39"/>
        <v>0</v>
      </c>
      <c r="F127" s="54"/>
      <c r="G127" s="18"/>
      <c r="H127" s="54"/>
      <c r="I127" s="18"/>
      <c r="J127" s="192"/>
      <c r="K127" s="64">
        <f t="shared" si="27"/>
        <v>5271.59</v>
      </c>
      <c r="L127" s="33"/>
      <c r="M127" s="34"/>
    </row>
    <row r="128" spans="1:13" s="79" customFormat="1" ht="40.5" x14ac:dyDescent="0.25">
      <c r="A128" s="107" t="s">
        <v>45</v>
      </c>
      <c r="B128" s="108" t="s">
        <v>39</v>
      </c>
      <c r="C128" s="109">
        <f t="shared" ref="C128:E128" si="40">SUM(C129:C133)</f>
        <v>4490.53</v>
      </c>
      <c r="D128" s="109">
        <f t="shared" si="40"/>
        <v>5271.59</v>
      </c>
      <c r="E128" s="109">
        <f t="shared" si="40"/>
        <v>5271.59</v>
      </c>
      <c r="F128" s="110">
        <f>E128/D128</f>
        <v>1</v>
      </c>
      <c r="G128" s="109">
        <f>SUM(G129:G133)</f>
        <v>5271.59</v>
      </c>
      <c r="H128" s="110">
        <f t="shared" si="37"/>
        <v>1</v>
      </c>
      <c r="I128" s="76">
        <f>I129+I130+I131</f>
        <v>0</v>
      </c>
      <c r="J128" s="194" t="s">
        <v>111</v>
      </c>
      <c r="K128" s="64">
        <f>D128-I128</f>
        <v>5271.59</v>
      </c>
      <c r="L128" s="33"/>
      <c r="M128" s="34"/>
    </row>
    <row r="129" spans="1:13" s="70" customFormat="1" x14ac:dyDescent="0.25">
      <c r="A129" s="107"/>
      <c r="B129" s="81" t="s">
        <v>54</v>
      </c>
      <c r="C129" s="100">
        <v>572.84</v>
      </c>
      <c r="D129" s="100">
        <v>680.24</v>
      </c>
      <c r="E129" s="100">
        <v>680.24</v>
      </c>
      <c r="F129" s="110">
        <f>E129/D129</f>
        <v>1</v>
      </c>
      <c r="G129" s="100">
        <v>680.24</v>
      </c>
      <c r="H129" s="110">
        <f>G129/D129</f>
        <v>1</v>
      </c>
      <c r="I129" s="18">
        <f>D129-G129</f>
        <v>0</v>
      </c>
      <c r="J129" s="194"/>
      <c r="K129" s="64">
        <f t="shared" si="27"/>
        <v>4327.7700000000004</v>
      </c>
      <c r="L129" s="33"/>
      <c r="M129" s="34"/>
    </row>
    <row r="130" spans="1:13" s="70" customFormat="1" x14ac:dyDescent="0.25">
      <c r="A130" s="107"/>
      <c r="B130" s="81" t="s">
        <v>52</v>
      </c>
      <c r="C130" s="100">
        <v>3644.44</v>
      </c>
      <c r="D130" s="100">
        <v>4327.7700000000004</v>
      </c>
      <c r="E130" s="100">
        <v>4327.7700000000004</v>
      </c>
      <c r="F130" s="110">
        <f>E130/D130</f>
        <v>1</v>
      </c>
      <c r="G130" s="100">
        <v>4327.7700000000004</v>
      </c>
      <c r="H130" s="110">
        <f>G130/D130</f>
        <v>1</v>
      </c>
      <c r="I130" s="18">
        <f>D130-G130</f>
        <v>0</v>
      </c>
      <c r="J130" s="194"/>
      <c r="K130" s="64">
        <f t="shared" si="27"/>
        <v>263.58</v>
      </c>
      <c r="L130" s="33"/>
      <c r="M130" s="34"/>
    </row>
    <row r="131" spans="1:13" s="70" customFormat="1" x14ac:dyDescent="0.25">
      <c r="A131" s="107"/>
      <c r="B131" s="81" t="s">
        <v>38</v>
      </c>
      <c r="C131" s="100">
        <v>273.25</v>
      </c>
      <c r="D131" s="100">
        <v>263.58</v>
      </c>
      <c r="E131" s="100">
        <v>263.58</v>
      </c>
      <c r="F131" s="98">
        <f t="shared" si="36"/>
        <v>1</v>
      </c>
      <c r="G131" s="100">
        <v>263.58</v>
      </c>
      <c r="H131" s="110">
        <f t="shared" si="37"/>
        <v>1</v>
      </c>
      <c r="I131" s="18">
        <f>D131-G131</f>
        <v>0</v>
      </c>
      <c r="J131" s="194"/>
      <c r="K131" s="64">
        <f t="shared" si="27"/>
        <v>0</v>
      </c>
      <c r="L131" s="33"/>
      <c r="M131" s="34"/>
    </row>
    <row r="132" spans="1:13" s="70" customFormat="1" x14ac:dyDescent="0.25">
      <c r="A132" s="107"/>
      <c r="B132" s="81" t="s">
        <v>13</v>
      </c>
      <c r="C132" s="18"/>
      <c r="D132" s="62"/>
      <c r="E132" s="18"/>
      <c r="F132" s="54"/>
      <c r="G132" s="18"/>
      <c r="H132" s="54"/>
      <c r="I132" s="156"/>
      <c r="J132" s="194"/>
      <c r="K132" s="64">
        <f t="shared" si="27"/>
        <v>0</v>
      </c>
      <c r="L132" s="33"/>
      <c r="M132" s="34"/>
    </row>
    <row r="133" spans="1:13" s="70" customFormat="1" ht="35.25" customHeight="1" collapsed="1" x14ac:dyDescent="0.25">
      <c r="A133" s="107"/>
      <c r="B133" s="81" t="s">
        <v>5</v>
      </c>
      <c r="C133" s="18"/>
      <c r="D133" s="62"/>
      <c r="E133" s="18"/>
      <c r="F133" s="54"/>
      <c r="G133" s="18"/>
      <c r="H133" s="54"/>
      <c r="I133" s="156"/>
      <c r="J133" s="195"/>
      <c r="K133" s="64">
        <f t="shared" si="27"/>
        <v>12.95</v>
      </c>
      <c r="L133" s="33"/>
      <c r="M133" s="34"/>
    </row>
    <row r="134" spans="1:13" s="111" customFormat="1" ht="220.5" customHeight="1" x14ac:dyDescent="0.25">
      <c r="A134" s="107" t="s">
        <v>46</v>
      </c>
      <c r="B134" s="108" t="s">
        <v>40</v>
      </c>
      <c r="C134" s="109">
        <f t="shared" ref="C134:D134" si="41">SUM(C135:C139)</f>
        <v>13.1</v>
      </c>
      <c r="D134" s="109">
        <f t="shared" si="41"/>
        <v>13.1</v>
      </c>
      <c r="E134" s="109">
        <v>12.95</v>
      </c>
      <c r="F134" s="110">
        <f t="shared" ref="F134:F146" si="42">E134/D134</f>
        <v>0.98850000000000005</v>
      </c>
      <c r="G134" s="109">
        <f>G135+G136+G137+G138+G139</f>
        <v>12.95</v>
      </c>
      <c r="H134" s="110">
        <f t="shared" ref="H134:H148" si="43">G134/D134</f>
        <v>0.98850000000000005</v>
      </c>
      <c r="I134" s="177">
        <f>I136</f>
        <v>0.15</v>
      </c>
      <c r="J134" s="180" t="s">
        <v>117</v>
      </c>
      <c r="K134" s="60">
        <f t="shared" si="27"/>
        <v>0</v>
      </c>
      <c r="L134" s="84"/>
      <c r="M134" s="85"/>
    </row>
    <row r="135" spans="1:13" s="112" customFormat="1" x14ac:dyDescent="0.25">
      <c r="A135" s="107"/>
      <c r="B135" s="81" t="s">
        <v>4</v>
      </c>
      <c r="C135" s="100"/>
      <c r="D135" s="100"/>
      <c r="E135" s="100"/>
      <c r="F135" s="98"/>
      <c r="G135" s="100"/>
      <c r="H135" s="98"/>
      <c r="I135" s="178"/>
      <c r="J135" s="181"/>
      <c r="K135" s="60">
        <f t="shared" si="27"/>
        <v>12.95</v>
      </c>
      <c r="L135" s="84"/>
      <c r="M135" s="85"/>
    </row>
    <row r="136" spans="1:13" s="112" customFormat="1" x14ac:dyDescent="0.25">
      <c r="A136" s="107"/>
      <c r="B136" s="81" t="s">
        <v>37</v>
      </c>
      <c r="C136" s="100">
        <v>13.1</v>
      </c>
      <c r="D136" s="100">
        <v>13.1</v>
      </c>
      <c r="E136" s="100">
        <v>13.1</v>
      </c>
      <c r="F136" s="98">
        <f>E136/D136</f>
        <v>1</v>
      </c>
      <c r="G136" s="100">
        <v>12.95</v>
      </c>
      <c r="H136" s="98">
        <f t="shared" si="43"/>
        <v>0.98850000000000005</v>
      </c>
      <c r="I136" s="177">
        <f>D136-G136</f>
        <v>0.15</v>
      </c>
      <c r="J136" s="181"/>
      <c r="K136" s="60">
        <f t="shared" ref="K136:K200" si="44">D137-I137</f>
        <v>0</v>
      </c>
      <c r="L136" s="84"/>
      <c r="M136" s="85"/>
    </row>
    <row r="137" spans="1:13" s="112" customFormat="1" x14ac:dyDescent="0.25">
      <c r="A137" s="107"/>
      <c r="B137" s="81" t="s">
        <v>38</v>
      </c>
      <c r="C137" s="18"/>
      <c r="D137" s="18"/>
      <c r="E137" s="18"/>
      <c r="F137" s="54"/>
      <c r="G137" s="18"/>
      <c r="H137" s="54"/>
      <c r="I137" s="179"/>
      <c r="J137" s="181"/>
      <c r="K137" s="60">
        <f t="shared" si="44"/>
        <v>0</v>
      </c>
      <c r="L137" s="84"/>
      <c r="M137" s="85"/>
    </row>
    <row r="138" spans="1:13" s="112" customFormat="1" x14ac:dyDescent="0.25">
      <c r="A138" s="107"/>
      <c r="B138" s="81" t="s">
        <v>13</v>
      </c>
      <c r="C138" s="18"/>
      <c r="D138" s="18"/>
      <c r="E138" s="18"/>
      <c r="F138" s="54"/>
      <c r="G138" s="18"/>
      <c r="H138" s="54"/>
      <c r="I138" s="179"/>
      <c r="J138" s="181"/>
      <c r="K138" s="60">
        <f t="shared" si="44"/>
        <v>0</v>
      </c>
      <c r="L138" s="84"/>
      <c r="M138" s="85"/>
    </row>
    <row r="139" spans="1:13" s="112" customFormat="1" collapsed="1" x14ac:dyDescent="0.25">
      <c r="A139" s="107"/>
      <c r="B139" s="81" t="s">
        <v>5</v>
      </c>
      <c r="C139" s="18"/>
      <c r="D139" s="18"/>
      <c r="E139" s="18"/>
      <c r="F139" s="54"/>
      <c r="G139" s="18"/>
      <c r="H139" s="54"/>
      <c r="I139" s="179"/>
      <c r="J139" s="182"/>
      <c r="K139" s="60">
        <f t="shared" si="44"/>
        <v>14859.47</v>
      </c>
      <c r="L139" s="84"/>
      <c r="M139" s="85"/>
    </row>
    <row r="140" spans="1:13" s="80" customFormat="1" ht="118.5" customHeight="1" outlineLevel="1" x14ac:dyDescent="0.25">
      <c r="A140" s="107" t="s">
        <v>47</v>
      </c>
      <c r="B140" s="108" t="s">
        <v>80</v>
      </c>
      <c r="C140" s="109">
        <f>SUM(C141:C145)</f>
        <v>15747.64</v>
      </c>
      <c r="D140" s="109">
        <f t="shared" ref="D140:E140" si="45">SUM(D141:D145)</f>
        <v>14859.47</v>
      </c>
      <c r="E140" s="109">
        <f t="shared" si="45"/>
        <v>14859.47</v>
      </c>
      <c r="F140" s="110">
        <f t="shared" si="42"/>
        <v>1</v>
      </c>
      <c r="G140" s="109">
        <f>SUM(G141:G145)</f>
        <v>14859.47</v>
      </c>
      <c r="H140" s="110">
        <f t="shared" si="43"/>
        <v>1</v>
      </c>
      <c r="I140" s="18">
        <f>I141</f>
        <v>0</v>
      </c>
      <c r="J140" s="201" t="s">
        <v>118</v>
      </c>
      <c r="K140" s="64">
        <f t="shared" si="44"/>
        <v>14859.47</v>
      </c>
      <c r="L140" s="33"/>
      <c r="M140" s="34"/>
    </row>
    <row r="141" spans="1:13" s="70" customFormat="1" outlineLevel="1" x14ac:dyDescent="0.25">
      <c r="A141" s="107"/>
      <c r="B141" s="81" t="s">
        <v>4</v>
      </c>
      <c r="C141" s="100">
        <f>13083.12+2664.52</f>
        <v>15747.64</v>
      </c>
      <c r="D141" s="100">
        <f>2664.52+12194.95</f>
        <v>14859.47</v>
      </c>
      <c r="E141" s="100">
        <f>12194.95+2664.52</f>
        <v>14859.47</v>
      </c>
      <c r="F141" s="98">
        <f t="shared" si="42"/>
        <v>1</v>
      </c>
      <c r="G141" s="100">
        <f>12194.95+2664.52</f>
        <v>14859.47</v>
      </c>
      <c r="H141" s="98">
        <f t="shared" si="43"/>
        <v>1</v>
      </c>
      <c r="I141" s="18">
        <f>D141-G141</f>
        <v>0</v>
      </c>
      <c r="J141" s="194"/>
      <c r="K141" s="64">
        <f t="shared" si="44"/>
        <v>0</v>
      </c>
      <c r="L141" s="33"/>
      <c r="M141" s="34"/>
    </row>
    <row r="142" spans="1:13" s="70" customFormat="1" ht="47.25" customHeight="1" outlineLevel="1" x14ac:dyDescent="0.25">
      <c r="A142" s="107"/>
      <c r="B142" s="81" t="s">
        <v>37</v>
      </c>
      <c r="C142" s="18"/>
      <c r="D142" s="18"/>
      <c r="E142" s="18"/>
      <c r="F142" s="54"/>
      <c r="G142" s="18"/>
      <c r="H142" s="54"/>
      <c r="I142" s="156"/>
      <c r="J142" s="194"/>
      <c r="K142" s="64">
        <f t="shared" si="44"/>
        <v>0</v>
      </c>
      <c r="L142" s="33"/>
      <c r="M142" s="34"/>
    </row>
    <row r="143" spans="1:13" s="70" customFormat="1" outlineLevel="1" x14ac:dyDescent="0.25">
      <c r="A143" s="107"/>
      <c r="B143" s="81" t="s">
        <v>38</v>
      </c>
      <c r="C143" s="18"/>
      <c r="D143" s="18"/>
      <c r="E143" s="18"/>
      <c r="F143" s="54"/>
      <c r="G143" s="18"/>
      <c r="H143" s="54"/>
      <c r="I143" s="156"/>
      <c r="J143" s="194"/>
      <c r="K143" s="64">
        <f t="shared" si="44"/>
        <v>0</v>
      </c>
      <c r="L143" s="33"/>
      <c r="M143" s="34"/>
    </row>
    <row r="144" spans="1:13" s="70" customFormat="1" outlineLevel="1" x14ac:dyDescent="0.25">
      <c r="A144" s="107"/>
      <c r="B144" s="81" t="s">
        <v>13</v>
      </c>
      <c r="C144" s="18"/>
      <c r="D144" s="62"/>
      <c r="E144" s="18"/>
      <c r="F144" s="54"/>
      <c r="G144" s="18"/>
      <c r="H144" s="54"/>
      <c r="I144" s="156"/>
      <c r="J144" s="194"/>
      <c r="K144" s="64">
        <f t="shared" si="44"/>
        <v>0</v>
      </c>
      <c r="L144" s="33"/>
      <c r="M144" s="34"/>
    </row>
    <row r="145" spans="1:13" s="70" customFormat="1" outlineLevel="1" collapsed="1" x14ac:dyDescent="0.25">
      <c r="A145" s="107"/>
      <c r="B145" s="81" t="s">
        <v>5</v>
      </c>
      <c r="C145" s="18"/>
      <c r="D145" s="62"/>
      <c r="E145" s="18"/>
      <c r="F145" s="54"/>
      <c r="G145" s="18"/>
      <c r="H145" s="54"/>
      <c r="I145" s="156"/>
      <c r="J145" s="194"/>
      <c r="K145" s="64">
        <f>D146-I146</f>
        <v>3420.09</v>
      </c>
      <c r="L145" s="33"/>
      <c r="M145" s="34"/>
    </row>
    <row r="146" spans="1:13" s="78" customFormat="1" ht="68.25" customHeight="1" x14ac:dyDescent="0.25">
      <c r="A146" s="133" t="s">
        <v>48</v>
      </c>
      <c r="B146" s="132" t="s">
        <v>41</v>
      </c>
      <c r="C146" s="126">
        <f t="shared" ref="C146:D146" si="46">SUM(C147:C151)</f>
        <v>3420.09</v>
      </c>
      <c r="D146" s="109">
        <f t="shared" si="46"/>
        <v>3420.09</v>
      </c>
      <c r="E146" s="109">
        <f>SUM(E147:E151)</f>
        <v>3420.09</v>
      </c>
      <c r="F146" s="110">
        <f t="shared" si="42"/>
        <v>1</v>
      </c>
      <c r="G146" s="109">
        <f>SUM(G147:G151)</f>
        <v>3420.09</v>
      </c>
      <c r="H146" s="110">
        <f t="shared" si="43"/>
        <v>1</v>
      </c>
      <c r="I146" s="43">
        <f>SUM(I147:I151)</f>
        <v>0</v>
      </c>
      <c r="J146" s="193" t="s">
        <v>123</v>
      </c>
      <c r="K146" s="64">
        <f t="shared" si="44"/>
        <v>3150.54</v>
      </c>
      <c r="L146" s="38"/>
      <c r="M146" s="67"/>
    </row>
    <row r="147" spans="1:13" s="73" customFormat="1" x14ac:dyDescent="0.25">
      <c r="A147" s="74"/>
      <c r="B147" s="95" t="s">
        <v>4</v>
      </c>
      <c r="C147" s="96">
        <v>3150.54</v>
      </c>
      <c r="D147" s="100">
        <v>3150.54</v>
      </c>
      <c r="E147" s="100">
        <v>3150.54</v>
      </c>
      <c r="F147" s="110">
        <f>E147/D147</f>
        <v>1</v>
      </c>
      <c r="G147" s="100">
        <v>3150.54</v>
      </c>
      <c r="H147" s="98">
        <f t="shared" si="43"/>
        <v>1</v>
      </c>
      <c r="I147" s="19">
        <f>D147-G147</f>
        <v>0</v>
      </c>
      <c r="J147" s="193"/>
      <c r="K147" s="64">
        <f t="shared" si="44"/>
        <v>269.55</v>
      </c>
      <c r="L147" s="38"/>
      <c r="M147" s="67"/>
    </row>
    <row r="148" spans="1:13" s="73" customFormat="1" x14ac:dyDescent="0.25">
      <c r="A148" s="74"/>
      <c r="B148" s="95" t="s">
        <v>37</v>
      </c>
      <c r="C148" s="96">
        <v>269.55</v>
      </c>
      <c r="D148" s="100">
        <v>269.55</v>
      </c>
      <c r="E148" s="100">
        <v>269.55</v>
      </c>
      <c r="F148" s="110">
        <f>E148/D148</f>
        <v>1</v>
      </c>
      <c r="G148" s="100">
        <v>269.55</v>
      </c>
      <c r="H148" s="98">
        <f t="shared" si="43"/>
        <v>1</v>
      </c>
      <c r="I148" s="19">
        <f>D148-G148</f>
        <v>0</v>
      </c>
      <c r="J148" s="193"/>
      <c r="K148" s="64">
        <f t="shared" si="44"/>
        <v>0</v>
      </c>
      <c r="L148" s="38"/>
      <c r="M148" s="67"/>
    </row>
    <row r="149" spans="1:13" s="73" customFormat="1" x14ac:dyDescent="0.25">
      <c r="A149" s="74"/>
      <c r="B149" s="95" t="s">
        <v>38</v>
      </c>
      <c r="C149" s="19"/>
      <c r="D149" s="18"/>
      <c r="E149" s="18"/>
      <c r="F149" s="54"/>
      <c r="G149" s="18"/>
      <c r="H149" s="54"/>
      <c r="I149" s="61"/>
      <c r="J149" s="193"/>
      <c r="K149" s="64">
        <f t="shared" si="44"/>
        <v>0</v>
      </c>
      <c r="L149" s="38"/>
      <c r="M149" s="67"/>
    </row>
    <row r="150" spans="1:13" s="73" customFormat="1" x14ac:dyDescent="0.25">
      <c r="A150" s="74"/>
      <c r="B150" s="95" t="s">
        <v>13</v>
      </c>
      <c r="C150" s="19"/>
      <c r="D150" s="62"/>
      <c r="E150" s="18"/>
      <c r="F150" s="54"/>
      <c r="G150" s="18"/>
      <c r="H150" s="54"/>
      <c r="I150" s="61"/>
      <c r="J150" s="193"/>
      <c r="K150" s="64">
        <f t="shared" si="44"/>
        <v>0</v>
      </c>
      <c r="L150" s="38"/>
      <c r="M150" s="67"/>
    </row>
    <row r="151" spans="1:13" s="73" customFormat="1" x14ac:dyDescent="0.25">
      <c r="A151" s="74"/>
      <c r="B151" s="95" t="s">
        <v>5</v>
      </c>
      <c r="C151" s="19"/>
      <c r="D151" s="62"/>
      <c r="E151" s="18"/>
      <c r="F151" s="54"/>
      <c r="G151" s="18"/>
      <c r="H151" s="54"/>
      <c r="I151" s="61"/>
      <c r="J151" s="193"/>
      <c r="K151" s="64">
        <f t="shared" si="44"/>
        <v>0</v>
      </c>
      <c r="L151" s="38"/>
      <c r="M151" s="67"/>
    </row>
    <row r="152" spans="1:13" s="113" customFormat="1" ht="48" hidden="1" customHeight="1" x14ac:dyDescent="0.25">
      <c r="A152" s="107" t="s">
        <v>49</v>
      </c>
      <c r="B152" s="108" t="s">
        <v>55</v>
      </c>
      <c r="C152" s="76">
        <f t="shared" ref="C152:E152" si="47">SUM(C153:C157)</f>
        <v>0</v>
      </c>
      <c r="D152" s="76">
        <f t="shared" si="47"/>
        <v>0</v>
      </c>
      <c r="E152" s="76">
        <f t="shared" si="47"/>
        <v>0</v>
      </c>
      <c r="F152" s="54"/>
      <c r="G152" s="76">
        <f>SUM(G153:G157)</f>
        <v>0</v>
      </c>
      <c r="H152" s="77"/>
      <c r="I152" s="18">
        <f>I153</f>
        <v>0</v>
      </c>
      <c r="J152" s="187" t="s">
        <v>104</v>
      </c>
      <c r="K152" s="60">
        <f t="shared" si="44"/>
        <v>0</v>
      </c>
      <c r="L152" s="84"/>
      <c r="M152" s="85"/>
    </row>
    <row r="153" spans="1:13" s="112" customFormat="1" ht="27.75" hidden="1" customHeight="1" x14ac:dyDescent="0.25">
      <c r="A153" s="107"/>
      <c r="B153" s="81" t="s">
        <v>4</v>
      </c>
      <c r="C153" s="18"/>
      <c r="D153" s="18"/>
      <c r="E153" s="18"/>
      <c r="F153" s="54"/>
      <c r="G153" s="18"/>
      <c r="H153" s="54"/>
      <c r="I153" s="18"/>
      <c r="J153" s="187"/>
      <c r="K153" s="60">
        <f t="shared" si="44"/>
        <v>0</v>
      </c>
      <c r="L153" s="84"/>
      <c r="M153" s="85"/>
    </row>
    <row r="154" spans="1:13" s="112" customFormat="1" ht="27.75" hidden="1" customHeight="1" x14ac:dyDescent="0.25">
      <c r="A154" s="107"/>
      <c r="B154" s="81" t="s">
        <v>37</v>
      </c>
      <c r="C154" s="18"/>
      <c r="D154" s="18"/>
      <c r="E154" s="18"/>
      <c r="F154" s="54"/>
      <c r="G154" s="18"/>
      <c r="H154" s="54"/>
      <c r="I154" s="156"/>
      <c r="J154" s="187"/>
      <c r="K154" s="60">
        <f t="shared" si="44"/>
        <v>0</v>
      </c>
      <c r="L154" s="84"/>
      <c r="M154" s="85"/>
    </row>
    <row r="155" spans="1:13" s="112" customFormat="1" ht="27.75" hidden="1" customHeight="1" x14ac:dyDescent="0.25">
      <c r="A155" s="107"/>
      <c r="B155" s="81" t="s">
        <v>38</v>
      </c>
      <c r="C155" s="18"/>
      <c r="D155" s="18"/>
      <c r="E155" s="18"/>
      <c r="F155" s="54"/>
      <c r="G155" s="18"/>
      <c r="H155" s="54"/>
      <c r="I155" s="156"/>
      <c r="J155" s="187"/>
      <c r="K155" s="60">
        <f t="shared" si="44"/>
        <v>0</v>
      </c>
      <c r="L155" s="84"/>
      <c r="M155" s="85"/>
    </row>
    <row r="156" spans="1:13" s="112" customFormat="1" ht="27.75" hidden="1" customHeight="1" x14ac:dyDescent="0.25">
      <c r="A156" s="107"/>
      <c r="B156" s="81" t="s">
        <v>13</v>
      </c>
      <c r="C156" s="18"/>
      <c r="D156" s="62"/>
      <c r="E156" s="18"/>
      <c r="F156" s="54"/>
      <c r="G156" s="18"/>
      <c r="H156" s="54"/>
      <c r="I156" s="156"/>
      <c r="J156" s="187"/>
      <c r="K156" s="60">
        <f t="shared" si="44"/>
        <v>0</v>
      </c>
      <c r="L156" s="84"/>
      <c r="M156" s="85"/>
    </row>
    <row r="157" spans="1:13" s="112" customFormat="1" ht="27.75" hidden="1" customHeight="1" x14ac:dyDescent="0.25">
      <c r="A157" s="107"/>
      <c r="B157" s="81" t="s">
        <v>5</v>
      </c>
      <c r="C157" s="18"/>
      <c r="D157" s="62"/>
      <c r="E157" s="18"/>
      <c r="F157" s="54"/>
      <c r="G157" s="18"/>
      <c r="H157" s="54"/>
      <c r="I157" s="156"/>
      <c r="J157" s="187"/>
      <c r="K157" s="60">
        <f t="shared" si="44"/>
        <v>255182.54</v>
      </c>
      <c r="L157" s="84"/>
      <c r="M157" s="85"/>
    </row>
    <row r="158" spans="1:13" s="44" customFormat="1" x14ac:dyDescent="0.25">
      <c r="A158" s="232" t="s">
        <v>20</v>
      </c>
      <c r="B158" s="236" t="s">
        <v>110</v>
      </c>
      <c r="C158" s="191">
        <f>SUM(C160:C164)</f>
        <v>304015.8</v>
      </c>
      <c r="D158" s="191">
        <f>SUM(D160:D164)</f>
        <v>261200.42</v>
      </c>
      <c r="E158" s="191">
        <f>SUM(E160:E164)</f>
        <v>255182.54</v>
      </c>
      <c r="F158" s="211">
        <f>E158/D158</f>
        <v>0.97699999999999998</v>
      </c>
      <c r="G158" s="191">
        <f>SUM(G160:G164)</f>
        <v>255182.54</v>
      </c>
      <c r="H158" s="211">
        <f>G158/D158</f>
        <v>0.97699999999999998</v>
      </c>
      <c r="I158" s="191">
        <f>I160+I161+I162+I163+I164</f>
        <v>6017.88</v>
      </c>
      <c r="J158" s="199" t="s">
        <v>127</v>
      </c>
      <c r="K158" s="64">
        <f t="shared" si="44"/>
        <v>0</v>
      </c>
      <c r="L158" s="33"/>
      <c r="M158" s="34"/>
    </row>
    <row r="159" spans="1:13" s="44" customFormat="1" ht="408.75" customHeight="1" x14ac:dyDescent="0.25">
      <c r="A159" s="232"/>
      <c r="B159" s="236"/>
      <c r="C159" s="191"/>
      <c r="D159" s="191"/>
      <c r="E159" s="191"/>
      <c r="F159" s="211"/>
      <c r="G159" s="191"/>
      <c r="H159" s="211"/>
      <c r="I159" s="191"/>
      <c r="J159" s="194"/>
      <c r="K159" s="64">
        <f>D160-I160</f>
        <v>16517.330000000002</v>
      </c>
      <c r="L159" s="33"/>
      <c r="M159" s="34"/>
    </row>
    <row r="160" spans="1:13" s="36" customFormat="1" ht="119.25" customHeight="1" x14ac:dyDescent="0.25">
      <c r="A160" s="232"/>
      <c r="B160" s="165" t="s">
        <v>4</v>
      </c>
      <c r="C160" s="96">
        <v>18110.400000000001</v>
      </c>
      <c r="D160" s="96">
        <v>16517.330000000002</v>
      </c>
      <c r="E160" s="96">
        <v>16517.330000000002</v>
      </c>
      <c r="F160" s="163">
        <f>E160/D160</f>
        <v>1</v>
      </c>
      <c r="G160" s="96">
        <v>16517.330000000002</v>
      </c>
      <c r="H160" s="163">
        <f>G160/D160</f>
        <v>1</v>
      </c>
      <c r="I160" s="100">
        <f>D160-G160</f>
        <v>0</v>
      </c>
      <c r="J160" s="194"/>
      <c r="K160" s="64">
        <f>D161-I161</f>
        <v>73785.7</v>
      </c>
      <c r="L160" s="33"/>
      <c r="M160" s="34"/>
    </row>
    <row r="161" spans="1:13" s="46" customFormat="1" ht="144.75" customHeight="1" x14ac:dyDescent="0.25">
      <c r="A161" s="232"/>
      <c r="B161" s="164" t="s">
        <v>16</v>
      </c>
      <c r="C161" s="96">
        <v>79882.3</v>
      </c>
      <c r="D161" s="96">
        <v>74199.009999999995</v>
      </c>
      <c r="E161" s="96">
        <v>73785.7</v>
      </c>
      <c r="F161" s="163">
        <f>E161/D161</f>
        <v>0.99439999999999995</v>
      </c>
      <c r="G161" s="96">
        <v>73785.7</v>
      </c>
      <c r="H161" s="163">
        <f>G161/D161</f>
        <v>0.99439999999999995</v>
      </c>
      <c r="I161" s="100">
        <f>D161-G161</f>
        <v>413.31</v>
      </c>
      <c r="J161" s="194"/>
      <c r="K161" s="64">
        <f>D162-I162</f>
        <v>14948.79</v>
      </c>
      <c r="L161" s="38"/>
      <c r="M161" s="34"/>
    </row>
    <row r="162" spans="1:13" s="36" customFormat="1" ht="134.25" customHeight="1" x14ac:dyDescent="0.25">
      <c r="A162" s="232"/>
      <c r="B162" s="165" t="s">
        <v>11</v>
      </c>
      <c r="C162" s="100">
        <v>15577.08</v>
      </c>
      <c r="D162" s="100">
        <v>15812.93</v>
      </c>
      <c r="E162" s="100">
        <f>G162</f>
        <v>14948.79</v>
      </c>
      <c r="F162" s="98">
        <f>E162/D162</f>
        <v>0.94540000000000002</v>
      </c>
      <c r="G162" s="100">
        <v>14948.79</v>
      </c>
      <c r="H162" s="98">
        <f>G162/D162</f>
        <v>0.94540000000000002</v>
      </c>
      <c r="I162" s="100">
        <f>D162-G162</f>
        <v>864.14</v>
      </c>
      <c r="J162" s="194"/>
      <c r="K162" s="64">
        <f t="shared" si="44"/>
        <v>0</v>
      </c>
      <c r="L162" s="33"/>
      <c r="M162" s="34"/>
    </row>
    <row r="163" spans="1:13" s="36" customFormat="1" ht="35.25" customHeight="1" x14ac:dyDescent="0.25">
      <c r="A163" s="232"/>
      <c r="B163" s="165" t="s">
        <v>13</v>
      </c>
      <c r="C163" s="96"/>
      <c r="D163" s="96"/>
      <c r="E163" s="169"/>
      <c r="F163" s="163"/>
      <c r="G163" s="169"/>
      <c r="H163" s="163"/>
      <c r="I163" s="96"/>
      <c r="J163" s="194"/>
      <c r="K163" s="64">
        <f t="shared" si="44"/>
        <v>149930.72</v>
      </c>
      <c r="L163" s="33"/>
      <c r="M163" s="34"/>
    </row>
    <row r="164" spans="1:13" s="36" customFormat="1" ht="33.75" customHeight="1" x14ac:dyDescent="0.25">
      <c r="A164" s="232"/>
      <c r="B164" s="165" t="s">
        <v>5</v>
      </c>
      <c r="C164" s="96">
        <v>190446.02</v>
      </c>
      <c r="D164" s="96">
        <v>154671.15</v>
      </c>
      <c r="E164" s="96">
        <v>149930.72</v>
      </c>
      <c r="F164" s="163">
        <f t="shared" ref="F164:F181" si="48">E164/D164</f>
        <v>0.96940000000000004</v>
      </c>
      <c r="G164" s="96">
        <v>149930.72</v>
      </c>
      <c r="H164" s="163">
        <f t="shared" ref="H164:H171" si="49">G164/D164</f>
        <v>0.96940000000000004</v>
      </c>
      <c r="I164" s="100">
        <f>D164-G164</f>
        <v>4740.43</v>
      </c>
      <c r="J164" s="194"/>
      <c r="K164" s="64">
        <f t="shared" si="44"/>
        <v>36746.379999999997</v>
      </c>
      <c r="L164" s="33"/>
      <c r="M164" s="34"/>
    </row>
    <row r="165" spans="1:13" s="44" customFormat="1" ht="26.25" customHeight="1" x14ac:dyDescent="0.25">
      <c r="A165" s="226" t="s">
        <v>21</v>
      </c>
      <c r="B165" s="226" t="s">
        <v>98</v>
      </c>
      <c r="C165" s="207">
        <f>C168+C169+C170+C171+C172</f>
        <v>37262.160000000003</v>
      </c>
      <c r="D165" s="207">
        <f>D168+D169+D170+D171+D172</f>
        <v>37687.18</v>
      </c>
      <c r="E165" s="207">
        <f>E168+E169+E170+E171+E172</f>
        <v>37056.85</v>
      </c>
      <c r="F165" s="204">
        <f t="shared" si="48"/>
        <v>0.98329999999999995</v>
      </c>
      <c r="G165" s="207">
        <f>G168+G169+G170+G171+G172</f>
        <v>36746.379999999997</v>
      </c>
      <c r="H165" s="204">
        <f t="shared" si="49"/>
        <v>0.97499999999999998</v>
      </c>
      <c r="I165" s="207">
        <f>I168+I169+I170+I171+I172</f>
        <v>940.8</v>
      </c>
      <c r="J165" s="196" t="s">
        <v>131</v>
      </c>
      <c r="K165" s="64">
        <f t="shared" si="44"/>
        <v>0</v>
      </c>
      <c r="L165" s="33"/>
      <c r="M165" s="34"/>
    </row>
    <row r="166" spans="1:13" s="44" customFormat="1" ht="408.75" customHeight="1" x14ac:dyDescent="0.25">
      <c r="A166" s="227"/>
      <c r="B166" s="227"/>
      <c r="C166" s="208"/>
      <c r="D166" s="208"/>
      <c r="E166" s="208"/>
      <c r="F166" s="205"/>
      <c r="G166" s="208"/>
      <c r="H166" s="205"/>
      <c r="I166" s="208"/>
      <c r="J166" s="197"/>
      <c r="K166" s="64">
        <f t="shared" ref="K166:K172" si="50">D168-I168</f>
        <v>47.32</v>
      </c>
      <c r="L166" s="33"/>
      <c r="M166" s="34"/>
    </row>
    <row r="167" spans="1:13" s="44" customFormat="1" ht="167.25" customHeight="1" x14ac:dyDescent="0.25">
      <c r="A167" s="228"/>
      <c r="B167" s="228"/>
      <c r="C167" s="209"/>
      <c r="D167" s="209"/>
      <c r="E167" s="209"/>
      <c r="F167" s="206"/>
      <c r="G167" s="209"/>
      <c r="H167" s="206"/>
      <c r="I167" s="209"/>
      <c r="J167" s="197"/>
      <c r="K167" s="64">
        <f t="shared" si="50"/>
        <v>21763.93</v>
      </c>
      <c r="L167" s="33"/>
      <c r="M167" s="34"/>
    </row>
    <row r="168" spans="1:13" s="36" customFormat="1" x14ac:dyDescent="0.25">
      <c r="A168" s="82"/>
      <c r="B168" s="81" t="s">
        <v>4</v>
      </c>
      <c r="C168" s="100">
        <v>446.3</v>
      </c>
      <c r="D168" s="100">
        <v>446.3</v>
      </c>
      <c r="E168" s="100">
        <v>47.32</v>
      </c>
      <c r="F168" s="98">
        <f>E168/D168</f>
        <v>0.106</v>
      </c>
      <c r="G168" s="100">
        <v>47.32</v>
      </c>
      <c r="H168" s="98">
        <f>G168/D168</f>
        <v>0.106</v>
      </c>
      <c r="I168" s="100">
        <f>D168-G168</f>
        <v>398.98</v>
      </c>
      <c r="J168" s="197"/>
      <c r="K168" s="64">
        <f t="shared" si="50"/>
        <v>3136.55</v>
      </c>
      <c r="L168" s="33"/>
      <c r="M168" s="34"/>
    </row>
    <row r="169" spans="1:13" s="36" customFormat="1" x14ac:dyDescent="0.25">
      <c r="A169" s="82"/>
      <c r="B169" s="81" t="s">
        <v>16</v>
      </c>
      <c r="C169" s="100">
        <v>22113.9</v>
      </c>
      <c r="D169" s="100">
        <v>22113.9</v>
      </c>
      <c r="E169" s="100">
        <v>22074.400000000001</v>
      </c>
      <c r="F169" s="98">
        <f t="shared" si="48"/>
        <v>0.99819999999999998</v>
      </c>
      <c r="G169" s="100">
        <v>21763.93</v>
      </c>
      <c r="H169" s="98">
        <f t="shared" si="49"/>
        <v>0.98419999999999996</v>
      </c>
      <c r="I169" s="100">
        <f t="shared" ref="I169:I171" si="51">D169-G169</f>
        <v>349.97</v>
      </c>
      <c r="J169" s="197"/>
      <c r="K169" s="64">
        <f t="shared" si="50"/>
        <v>11798.58</v>
      </c>
      <c r="L169" s="33"/>
      <c r="M169" s="34"/>
    </row>
    <row r="170" spans="1:13" s="36" customFormat="1" x14ac:dyDescent="0.25">
      <c r="A170" s="82"/>
      <c r="B170" s="81" t="s">
        <v>11</v>
      </c>
      <c r="C170" s="100">
        <v>3498.16</v>
      </c>
      <c r="D170" s="100">
        <v>3220.66</v>
      </c>
      <c r="E170" s="100">
        <f>G170</f>
        <v>3136.55</v>
      </c>
      <c r="F170" s="98">
        <f t="shared" si="48"/>
        <v>0.97389999999999999</v>
      </c>
      <c r="G170" s="100">
        <v>3136.55</v>
      </c>
      <c r="H170" s="98">
        <f t="shared" si="49"/>
        <v>0.97389999999999999</v>
      </c>
      <c r="I170" s="100">
        <f t="shared" si="51"/>
        <v>84.11</v>
      </c>
      <c r="J170" s="197"/>
      <c r="K170" s="64">
        <f t="shared" si="50"/>
        <v>0</v>
      </c>
      <c r="L170" s="33"/>
      <c r="M170" s="34"/>
    </row>
    <row r="171" spans="1:13" s="36" customFormat="1" x14ac:dyDescent="0.25">
      <c r="A171" s="82"/>
      <c r="B171" s="81" t="s">
        <v>13</v>
      </c>
      <c r="C171" s="100">
        <v>11203.8</v>
      </c>
      <c r="D171" s="100">
        <v>11906.32</v>
      </c>
      <c r="E171" s="100">
        <f>G171</f>
        <v>11798.58</v>
      </c>
      <c r="F171" s="98">
        <f t="shared" si="48"/>
        <v>0.99099999999999999</v>
      </c>
      <c r="G171" s="100">
        <v>11798.58</v>
      </c>
      <c r="H171" s="98">
        <f t="shared" si="49"/>
        <v>0.99099999999999999</v>
      </c>
      <c r="I171" s="100">
        <f t="shared" si="51"/>
        <v>107.74</v>
      </c>
      <c r="J171" s="197"/>
      <c r="K171" s="64">
        <f t="shared" si="50"/>
        <v>0</v>
      </c>
      <c r="L171" s="33"/>
      <c r="M171" s="34"/>
    </row>
    <row r="172" spans="1:13" s="36" customFormat="1" ht="35.25" customHeight="1" x14ac:dyDescent="0.25">
      <c r="A172" s="82"/>
      <c r="B172" s="81" t="s">
        <v>5</v>
      </c>
      <c r="C172" s="18"/>
      <c r="D172" s="18"/>
      <c r="E172" s="18"/>
      <c r="F172" s="54"/>
      <c r="G172" s="18"/>
      <c r="H172" s="54"/>
      <c r="I172" s="18"/>
      <c r="J172" s="197"/>
      <c r="K172" s="64">
        <f t="shared" si="50"/>
        <v>0</v>
      </c>
      <c r="L172" s="33"/>
      <c r="M172" s="34"/>
    </row>
    <row r="173" spans="1:13" s="31" customFormat="1" ht="116.25" customHeight="1" x14ac:dyDescent="0.25">
      <c r="A173" s="82" t="s">
        <v>22</v>
      </c>
      <c r="B173" s="83" t="s">
        <v>66</v>
      </c>
      <c r="C173" s="62"/>
      <c r="D173" s="62"/>
      <c r="E173" s="62"/>
      <c r="F173" s="54"/>
      <c r="G173" s="65"/>
      <c r="H173" s="63"/>
      <c r="I173" s="153"/>
      <c r="J173" s="194" t="s">
        <v>36</v>
      </c>
      <c r="K173" s="60">
        <f t="shared" si="44"/>
        <v>0</v>
      </c>
      <c r="L173" s="84"/>
      <c r="M173" s="85"/>
    </row>
    <row r="174" spans="1:13" s="31" customFormat="1" x14ac:dyDescent="0.25">
      <c r="A174" s="82"/>
      <c r="B174" s="81" t="s">
        <v>4</v>
      </c>
      <c r="C174" s="62"/>
      <c r="D174" s="62"/>
      <c r="E174" s="62"/>
      <c r="F174" s="54"/>
      <c r="G174" s="65"/>
      <c r="H174" s="63"/>
      <c r="I174" s="153"/>
      <c r="J174" s="194"/>
      <c r="K174" s="60">
        <f t="shared" si="44"/>
        <v>0</v>
      </c>
      <c r="L174" s="84"/>
      <c r="M174" s="85"/>
    </row>
    <row r="175" spans="1:13" s="31" customFormat="1" x14ac:dyDescent="0.25">
      <c r="A175" s="82"/>
      <c r="B175" s="81" t="s">
        <v>16</v>
      </c>
      <c r="C175" s="62"/>
      <c r="D175" s="62"/>
      <c r="E175" s="62"/>
      <c r="F175" s="54"/>
      <c r="G175" s="65"/>
      <c r="H175" s="63"/>
      <c r="I175" s="153"/>
      <c r="J175" s="194"/>
      <c r="K175" s="60">
        <f t="shared" si="44"/>
        <v>0</v>
      </c>
      <c r="L175" s="84"/>
      <c r="M175" s="85"/>
    </row>
    <row r="176" spans="1:13" s="31" customFormat="1" x14ac:dyDescent="0.25">
      <c r="A176" s="82"/>
      <c r="B176" s="81" t="s">
        <v>11</v>
      </c>
      <c r="C176" s="62"/>
      <c r="D176" s="62"/>
      <c r="E176" s="62"/>
      <c r="F176" s="54"/>
      <c r="G176" s="65"/>
      <c r="H176" s="63"/>
      <c r="I176" s="153"/>
      <c r="J176" s="194"/>
      <c r="K176" s="60">
        <f t="shared" si="44"/>
        <v>0</v>
      </c>
      <c r="L176" s="84"/>
      <c r="M176" s="85"/>
    </row>
    <row r="177" spans="1:13" s="31" customFormat="1" x14ac:dyDescent="0.25">
      <c r="A177" s="82"/>
      <c r="B177" s="81" t="s">
        <v>13</v>
      </c>
      <c r="C177" s="62"/>
      <c r="D177" s="62"/>
      <c r="E177" s="62"/>
      <c r="F177" s="54"/>
      <c r="G177" s="65"/>
      <c r="H177" s="63"/>
      <c r="I177" s="153"/>
      <c r="J177" s="194"/>
      <c r="K177" s="60">
        <f t="shared" si="44"/>
        <v>0</v>
      </c>
      <c r="L177" s="84"/>
      <c r="M177" s="85"/>
    </row>
    <row r="178" spans="1:13" s="31" customFormat="1" x14ac:dyDescent="0.25">
      <c r="A178" s="82"/>
      <c r="B178" s="81" t="s">
        <v>5</v>
      </c>
      <c r="C178" s="62"/>
      <c r="D178" s="62"/>
      <c r="E178" s="62"/>
      <c r="F178" s="54"/>
      <c r="G178" s="65"/>
      <c r="H178" s="63"/>
      <c r="I178" s="153"/>
      <c r="J178" s="194"/>
      <c r="K178" s="60">
        <f t="shared" si="44"/>
        <v>261.8</v>
      </c>
      <c r="L178" s="84"/>
      <c r="M178" s="85"/>
    </row>
    <row r="179" spans="1:13" s="45" customFormat="1" ht="108" customHeight="1" x14ac:dyDescent="0.25">
      <c r="A179" s="103" t="s">
        <v>23</v>
      </c>
      <c r="B179" s="104" t="s">
        <v>96</v>
      </c>
      <c r="C179" s="167">
        <f>SUM(C180:C184)</f>
        <v>261.8</v>
      </c>
      <c r="D179" s="167">
        <f t="shared" ref="D179:I179" si="52">SUM(D180:D184)</f>
        <v>261.8</v>
      </c>
      <c r="E179" s="167">
        <f t="shared" si="52"/>
        <v>261.8</v>
      </c>
      <c r="F179" s="98">
        <f t="shared" si="48"/>
        <v>1</v>
      </c>
      <c r="G179" s="167">
        <f t="shared" si="52"/>
        <v>261.8</v>
      </c>
      <c r="H179" s="166">
        <f t="shared" ref="H179" si="53">G179/D179</f>
        <v>1</v>
      </c>
      <c r="I179" s="167">
        <f t="shared" si="52"/>
        <v>0</v>
      </c>
      <c r="J179" s="194" t="s">
        <v>130</v>
      </c>
      <c r="K179" s="64">
        <f t="shared" si="44"/>
        <v>0</v>
      </c>
      <c r="L179" s="33"/>
      <c r="M179" s="34"/>
    </row>
    <row r="180" spans="1:13" s="45" customFormat="1" x14ac:dyDescent="0.25">
      <c r="A180" s="103"/>
      <c r="B180" s="105" t="s">
        <v>4</v>
      </c>
      <c r="C180" s="96"/>
      <c r="D180" s="96"/>
      <c r="E180" s="96"/>
      <c r="F180" s="98"/>
      <c r="G180" s="96"/>
      <c r="H180" s="98"/>
      <c r="I180" s="96"/>
      <c r="J180" s="194"/>
      <c r="K180" s="64">
        <f t="shared" si="44"/>
        <v>261.8</v>
      </c>
      <c r="L180" s="33"/>
      <c r="M180" s="34"/>
    </row>
    <row r="181" spans="1:13" s="45" customFormat="1" x14ac:dyDescent="0.25">
      <c r="A181" s="103"/>
      <c r="B181" s="105" t="s">
        <v>16</v>
      </c>
      <c r="C181" s="96">
        <v>261.8</v>
      </c>
      <c r="D181" s="96">
        <v>261.8</v>
      </c>
      <c r="E181" s="96">
        <v>261.8</v>
      </c>
      <c r="F181" s="98">
        <f t="shared" si="48"/>
        <v>1</v>
      </c>
      <c r="G181" s="96">
        <v>261.8</v>
      </c>
      <c r="H181" s="98">
        <f>G181/D181</f>
        <v>1</v>
      </c>
      <c r="I181" s="96">
        <f>D181-G181</f>
        <v>0</v>
      </c>
      <c r="J181" s="194"/>
      <c r="K181" s="64">
        <f t="shared" si="44"/>
        <v>0</v>
      </c>
      <c r="L181" s="33"/>
      <c r="M181" s="34"/>
    </row>
    <row r="182" spans="1:13" s="45" customFormat="1" x14ac:dyDescent="0.25">
      <c r="A182" s="103"/>
      <c r="B182" s="105" t="s">
        <v>11</v>
      </c>
      <c r="C182" s="96"/>
      <c r="D182" s="96"/>
      <c r="E182" s="96"/>
      <c r="F182" s="163"/>
      <c r="G182" s="96"/>
      <c r="H182" s="98"/>
      <c r="I182" s="96"/>
      <c r="J182" s="194"/>
      <c r="K182" s="64">
        <f t="shared" si="44"/>
        <v>0</v>
      </c>
      <c r="L182" s="33"/>
      <c r="M182" s="34"/>
    </row>
    <row r="183" spans="1:13" s="45" customFormat="1" x14ac:dyDescent="0.25">
      <c r="A183" s="103"/>
      <c r="B183" s="105" t="s">
        <v>13</v>
      </c>
      <c r="C183" s="96"/>
      <c r="D183" s="96"/>
      <c r="E183" s="96"/>
      <c r="F183" s="163"/>
      <c r="G183" s="96"/>
      <c r="H183" s="163"/>
      <c r="I183" s="96"/>
      <c r="J183" s="194"/>
      <c r="K183" s="64">
        <f t="shared" si="44"/>
        <v>0</v>
      </c>
      <c r="L183" s="33"/>
      <c r="M183" s="34"/>
    </row>
    <row r="184" spans="1:13" s="45" customFormat="1" x14ac:dyDescent="0.25">
      <c r="A184" s="103"/>
      <c r="B184" s="105" t="s">
        <v>5</v>
      </c>
      <c r="C184" s="96"/>
      <c r="D184" s="96"/>
      <c r="E184" s="96"/>
      <c r="F184" s="163"/>
      <c r="G184" s="96"/>
      <c r="H184" s="163"/>
      <c r="I184" s="96"/>
      <c r="J184" s="194"/>
      <c r="K184" s="64">
        <f t="shared" si="44"/>
        <v>265508.01</v>
      </c>
      <c r="L184" s="33"/>
      <c r="M184" s="34"/>
    </row>
    <row r="185" spans="1:13" s="47" customFormat="1" ht="291.75" customHeight="1" x14ac:dyDescent="0.25">
      <c r="A185" s="82" t="s">
        <v>24</v>
      </c>
      <c r="B185" s="90" t="s">
        <v>99</v>
      </c>
      <c r="C185" s="151">
        <f>C187+C186+C188+C189+C190</f>
        <v>282748.92</v>
      </c>
      <c r="D185" s="151">
        <f>D187+D186+D188+D189+D190</f>
        <v>282794.83</v>
      </c>
      <c r="E185" s="151">
        <f t="shared" ref="E185" si="54">E187+E186+E188+E189+E190</f>
        <v>265508.01</v>
      </c>
      <c r="F185" s="161">
        <f>E185/D185</f>
        <v>0.93889999999999996</v>
      </c>
      <c r="G185" s="160">
        <f>G187+G186+G188+G189+G190</f>
        <v>265508.01</v>
      </c>
      <c r="H185" s="161">
        <f t="shared" ref="H185" si="55">G185/D185</f>
        <v>0.93889999999999996</v>
      </c>
      <c r="I185" s="151">
        <f>I187+I186+I188+I189+I190</f>
        <v>17286.82</v>
      </c>
      <c r="J185" s="199" t="s">
        <v>119</v>
      </c>
      <c r="K185" s="64">
        <f t="shared" si="44"/>
        <v>0</v>
      </c>
      <c r="L185" s="33"/>
      <c r="M185" s="34"/>
    </row>
    <row r="186" spans="1:13" s="36" customFormat="1" ht="96.75" customHeight="1" x14ac:dyDescent="0.25">
      <c r="A186" s="82"/>
      <c r="B186" s="81" t="s">
        <v>4</v>
      </c>
      <c r="C186" s="18"/>
      <c r="D186" s="18"/>
      <c r="E186" s="18"/>
      <c r="F186" s="54"/>
      <c r="G186" s="19"/>
      <c r="H186" s="54"/>
      <c r="I186" s="18"/>
      <c r="J186" s="199"/>
      <c r="K186" s="64">
        <f t="shared" si="44"/>
        <v>246555.14</v>
      </c>
      <c r="L186" s="33"/>
      <c r="M186" s="34"/>
    </row>
    <row r="187" spans="1:13" s="36" customFormat="1" ht="33.75" customHeight="1" x14ac:dyDescent="0.25">
      <c r="A187" s="82"/>
      <c r="B187" s="81" t="s">
        <v>16</v>
      </c>
      <c r="C187" s="100">
        <v>261388.7</v>
      </c>
      <c r="D187" s="100">
        <v>261388.7</v>
      </c>
      <c r="E187" s="100">
        <v>246555.14</v>
      </c>
      <c r="F187" s="98">
        <f>E187/D187</f>
        <v>0.94330000000000003</v>
      </c>
      <c r="G187" s="96">
        <v>246555.14</v>
      </c>
      <c r="H187" s="98">
        <f>G187/D187</f>
        <v>0.94330000000000003</v>
      </c>
      <c r="I187" s="100">
        <f>D187-G187</f>
        <v>14833.56</v>
      </c>
      <c r="J187" s="199"/>
      <c r="K187" s="64">
        <f t="shared" si="44"/>
        <v>13884.67</v>
      </c>
      <c r="L187" s="33"/>
      <c r="M187" s="34"/>
    </row>
    <row r="188" spans="1:13" s="36" customFormat="1" ht="33.75" customHeight="1" x14ac:dyDescent="0.25">
      <c r="A188" s="82"/>
      <c r="B188" s="81" t="s">
        <v>11</v>
      </c>
      <c r="C188" s="100">
        <v>14178.94</v>
      </c>
      <c r="D188" s="100">
        <v>14178.93</v>
      </c>
      <c r="E188" s="100">
        <f>G188</f>
        <v>13884.67</v>
      </c>
      <c r="F188" s="98">
        <f>E188/D188</f>
        <v>0.97919999999999996</v>
      </c>
      <c r="G188" s="100">
        <v>13884.67</v>
      </c>
      <c r="H188" s="98">
        <f>G188/D188</f>
        <v>0.97919999999999996</v>
      </c>
      <c r="I188" s="100">
        <f t="shared" ref="I188:I189" si="56">D188-G188</f>
        <v>294.26</v>
      </c>
      <c r="J188" s="199"/>
      <c r="K188" s="64">
        <f t="shared" si="44"/>
        <v>5068.2</v>
      </c>
      <c r="L188" s="33"/>
      <c r="M188" s="34"/>
    </row>
    <row r="189" spans="1:13" s="36" customFormat="1" ht="33.75" customHeight="1" x14ac:dyDescent="0.25">
      <c r="A189" s="82"/>
      <c r="B189" s="81" t="s">
        <v>13</v>
      </c>
      <c r="C189" s="100">
        <v>7181.28</v>
      </c>
      <c r="D189" s="100">
        <v>7227.2</v>
      </c>
      <c r="E189" s="100">
        <f>G189</f>
        <v>5068.2</v>
      </c>
      <c r="F189" s="98">
        <f>E189/D189</f>
        <v>0.70130000000000003</v>
      </c>
      <c r="G189" s="100">
        <v>5068.2</v>
      </c>
      <c r="H189" s="98">
        <f>G189/D189</f>
        <v>0.70130000000000003</v>
      </c>
      <c r="I189" s="100">
        <f t="shared" si="56"/>
        <v>2159</v>
      </c>
      <c r="J189" s="199"/>
      <c r="K189" s="64">
        <f t="shared" si="44"/>
        <v>0</v>
      </c>
      <c r="L189" s="33"/>
      <c r="M189" s="34"/>
    </row>
    <row r="190" spans="1:13" s="36" customFormat="1" ht="33.75" customHeight="1" x14ac:dyDescent="0.25">
      <c r="A190" s="82"/>
      <c r="B190" s="81" t="s">
        <v>5</v>
      </c>
      <c r="C190" s="18"/>
      <c r="D190" s="18"/>
      <c r="E190" s="18"/>
      <c r="F190" s="54"/>
      <c r="G190" s="19"/>
      <c r="H190" s="54"/>
      <c r="I190" s="18"/>
      <c r="J190" s="199"/>
      <c r="K190" s="64">
        <f t="shared" si="44"/>
        <v>0</v>
      </c>
      <c r="L190" s="33"/>
      <c r="M190" s="34"/>
    </row>
    <row r="191" spans="1:13" s="32" customFormat="1" ht="83.25" customHeight="1" x14ac:dyDescent="0.25">
      <c r="A191" s="82" t="s">
        <v>25</v>
      </c>
      <c r="B191" s="83" t="s">
        <v>67</v>
      </c>
      <c r="C191" s="62"/>
      <c r="D191" s="62"/>
      <c r="E191" s="152"/>
      <c r="F191" s="63"/>
      <c r="G191" s="65"/>
      <c r="H191" s="63"/>
      <c r="I191" s="153"/>
      <c r="J191" s="165" t="s">
        <v>36</v>
      </c>
      <c r="K191" s="60">
        <f t="shared" si="44"/>
        <v>692468.42</v>
      </c>
      <c r="L191" s="84"/>
      <c r="M191" s="85"/>
    </row>
    <row r="192" spans="1:13" s="37" customFormat="1" ht="108" customHeight="1" x14ac:dyDescent="0.4">
      <c r="A192" s="103" t="s">
        <v>26</v>
      </c>
      <c r="B192" s="101" t="s">
        <v>97</v>
      </c>
      <c r="C192" s="167">
        <f>SUM(C193:C197)</f>
        <v>759610.95</v>
      </c>
      <c r="D192" s="167">
        <f>SUM(D193:D197)</f>
        <v>763266.74</v>
      </c>
      <c r="E192" s="167">
        <f>SUM(E193:E197)</f>
        <v>692468.42</v>
      </c>
      <c r="F192" s="168">
        <f>E192/D192</f>
        <v>0.90720000000000001</v>
      </c>
      <c r="G192" s="167">
        <f>SUM(G193:G197)</f>
        <v>692468.42</v>
      </c>
      <c r="H192" s="168">
        <f>G192/D192</f>
        <v>0.90720000000000001</v>
      </c>
      <c r="I192" s="183">
        <f>SUM(I193:I197)</f>
        <v>70798.320000000007</v>
      </c>
      <c r="J192" s="196" t="s">
        <v>129</v>
      </c>
      <c r="K192" s="64">
        <f t="shared" si="44"/>
        <v>0</v>
      </c>
      <c r="L192" s="33"/>
      <c r="M192" s="34"/>
    </row>
    <row r="193" spans="1:13" s="37" customFormat="1" ht="53.25" customHeight="1" x14ac:dyDescent="0.4">
      <c r="A193" s="103"/>
      <c r="B193" s="102" t="s">
        <v>4</v>
      </c>
      <c r="C193" s="96"/>
      <c r="D193" s="96"/>
      <c r="E193" s="96"/>
      <c r="F193" s="163"/>
      <c r="G193" s="96"/>
      <c r="H193" s="163"/>
      <c r="I193" s="96"/>
      <c r="J193" s="197"/>
      <c r="K193" s="64">
        <f t="shared" si="44"/>
        <v>657845</v>
      </c>
      <c r="L193" s="33"/>
      <c r="M193" s="34"/>
    </row>
    <row r="194" spans="1:13" s="39" customFormat="1" ht="53.25" customHeight="1" x14ac:dyDescent="0.4">
      <c r="A194" s="106"/>
      <c r="B194" s="105" t="s">
        <v>16</v>
      </c>
      <c r="C194" s="96">
        <v>725103.4</v>
      </c>
      <c r="D194" s="96">
        <v>725103.4</v>
      </c>
      <c r="E194" s="96">
        <v>657845</v>
      </c>
      <c r="F194" s="163">
        <f>E194/D194</f>
        <v>0.90720000000000001</v>
      </c>
      <c r="G194" s="96">
        <v>657845</v>
      </c>
      <c r="H194" s="163">
        <f>G194/D194</f>
        <v>0.90720000000000001</v>
      </c>
      <c r="I194" s="96">
        <f>D194-G194</f>
        <v>67258.399999999994</v>
      </c>
      <c r="J194" s="197"/>
      <c r="K194" s="64">
        <f t="shared" si="44"/>
        <v>34623.42</v>
      </c>
      <c r="L194" s="38"/>
      <c r="M194" s="34"/>
    </row>
    <row r="195" spans="1:13" s="39" customFormat="1" ht="53.25" customHeight="1" x14ac:dyDescent="0.4">
      <c r="A195" s="106"/>
      <c r="B195" s="105" t="s">
        <v>11</v>
      </c>
      <c r="C195" s="96">
        <f>19389.5+15118.05</f>
        <v>34507.550000000003</v>
      </c>
      <c r="D195" s="96">
        <f>15118.05+23045.29</f>
        <v>38163.339999999997</v>
      </c>
      <c r="E195" s="96">
        <f>G195</f>
        <v>34623.42</v>
      </c>
      <c r="F195" s="163">
        <f>E195/D195</f>
        <v>0.90720000000000001</v>
      </c>
      <c r="G195" s="96">
        <v>34623.42</v>
      </c>
      <c r="H195" s="163">
        <f>G195/D195</f>
        <v>0.90720000000000001</v>
      </c>
      <c r="I195" s="96">
        <f>D195-G195</f>
        <v>3539.92</v>
      </c>
      <c r="J195" s="197"/>
      <c r="K195" s="64">
        <f t="shared" si="44"/>
        <v>0</v>
      </c>
      <c r="L195" s="38"/>
      <c r="M195" s="34"/>
    </row>
    <row r="196" spans="1:13" s="37" customFormat="1" ht="53.25" customHeight="1" x14ac:dyDescent="0.4">
      <c r="A196" s="103"/>
      <c r="B196" s="102" t="s">
        <v>13</v>
      </c>
      <c r="C196" s="19">
        <v>0</v>
      </c>
      <c r="D196" s="19">
        <v>0</v>
      </c>
      <c r="E196" s="19">
        <v>0</v>
      </c>
      <c r="F196" s="55"/>
      <c r="G196" s="19"/>
      <c r="H196" s="55"/>
      <c r="I196" s="19">
        <v>0</v>
      </c>
      <c r="J196" s="197"/>
      <c r="K196" s="64">
        <f t="shared" si="44"/>
        <v>0</v>
      </c>
      <c r="L196" s="33"/>
      <c r="M196" s="34"/>
    </row>
    <row r="197" spans="1:13" s="37" customFormat="1" ht="53.25" customHeight="1" x14ac:dyDescent="0.4">
      <c r="A197" s="103"/>
      <c r="B197" s="102" t="s">
        <v>5</v>
      </c>
      <c r="C197" s="18"/>
      <c r="D197" s="18"/>
      <c r="E197" s="18"/>
      <c r="F197" s="54"/>
      <c r="G197" s="19"/>
      <c r="H197" s="54"/>
      <c r="I197" s="18"/>
      <c r="J197" s="197"/>
      <c r="K197" s="64">
        <f t="shared" si="44"/>
        <v>0</v>
      </c>
      <c r="L197" s="33"/>
      <c r="M197" s="34"/>
    </row>
    <row r="198" spans="1:13" s="88" customFormat="1" ht="70.5" customHeight="1" x14ac:dyDescent="0.25">
      <c r="A198" s="82" t="s">
        <v>27</v>
      </c>
      <c r="B198" s="83" t="s">
        <v>68</v>
      </c>
      <c r="C198" s="62"/>
      <c r="D198" s="62"/>
      <c r="E198" s="152"/>
      <c r="F198" s="63"/>
      <c r="G198" s="65"/>
      <c r="H198" s="63"/>
      <c r="I198" s="153"/>
      <c r="J198" s="165" t="s">
        <v>36</v>
      </c>
      <c r="K198" s="60">
        <f t="shared" si="44"/>
        <v>0</v>
      </c>
      <c r="L198" s="84"/>
      <c r="M198" s="85"/>
    </row>
    <row r="199" spans="1:13" s="93" customFormat="1" ht="101.25" x14ac:dyDescent="0.25">
      <c r="A199" s="89" t="s">
        <v>30</v>
      </c>
      <c r="B199" s="90" t="s">
        <v>92</v>
      </c>
      <c r="C199" s="65">
        <f>C200+C201+C202</f>
        <v>0</v>
      </c>
      <c r="D199" s="65">
        <f t="shared" ref="D199:E199" si="57">D200+D201+D202</f>
        <v>0</v>
      </c>
      <c r="E199" s="65">
        <f t="shared" si="57"/>
        <v>0</v>
      </c>
      <c r="F199" s="58"/>
      <c r="G199" s="65">
        <f>G200+G201+G202</f>
        <v>0</v>
      </c>
      <c r="H199" s="58"/>
      <c r="I199" s="65">
        <f>I200+I201+I202</f>
        <v>0</v>
      </c>
      <c r="J199" s="194" t="s">
        <v>36</v>
      </c>
      <c r="K199" s="60">
        <f t="shared" si="44"/>
        <v>0</v>
      </c>
      <c r="L199" s="91"/>
      <c r="M199" s="92"/>
    </row>
    <row r="200" spans="1:13" s="97" customFormat="1" x14ac:dyDescent="0.25">
      <c r="A200" s="94"/>
      <c r="B200" s="95" t="s">
        <v>4</v>
      </c>
      <c r="C200" s="19"/>
      <c r="D200" s="19"/>
      <c r="E200" s="19"/>
      <c r="F200" s="55"/>
      <c r="G200" s="19"/>
      <c r="H200" s="55"/>
      <c r="I200" s="19"/>
      <c r="J200" s="194"/>
      <c r="K200" s="60">
        <f t="shared" si="44"/>
        <v>0</v>
      </c>
      <c r="L200" s="91"/>
      <c r="M200" s="92"/>
    </row>
    <row r="201" spans="1:13" s="97" customFormat="1" x14ac:dyDescent="0.25">
      <c r="A201" s="94"/>
      <c r="B201" s="95" t="s">
        <v>16</v>
      </c>
      <c r="C201" s="19"/>
      <c r="D201" s="19"/>
      <c r="E201" s="19"/>
      <c r="F201" s="55"/>
      <c r="G201" s="19"/>
      <c r="H201" s="55"/>
      <c r="I201" s="19"/>
      <c r="J201" s="194"/>
      <c r="K201" s="60">
        <f t="shared" ref="K201:K214" si="58">D202-I202</f>
        <v>0</v>
      </c>
      <c r="L201" s="91"/>
      <c r="M201" s="92"/>
    </row>
    <row r="202" spans="1:13" s="97" customFormat="1" x14ac:dyDescent="0.25">
      <c r="A202" s="94"/>
      <c r="B202" s="95" t="s">
        <v>11</v>
      </c>
      <c r="C202" s="19"/>
      <c r="D202" s="19"/>
      <c r="E202" s="19"/>
      <c r="F202" s="55"/>
      <c r="G202" s="19"/>
      <c r="H202" s="55"/>
      <c r="I202" s="19"/>
      <c r="J202" s="194"/>
      <c r="K202" s="60">
        <f t="shared" si="58"/>
        <v>0</v>
      </c>
      <c r="L202" s="91"/>
      <c r="M202" s="92"/>
    </row>
    <row r="203" spans="1:13" s="97" customFormat="1" x14ac:dyDescent="0.25">
      <c r="A203" s="94"/>
      <c r="B203" s="95" t="s">
        <v>13</v>
      </c>
      <c r="C203" s="19"/>
      <c r="D203" s="19"/>
      <c r="E203" s="19"/>
      <c r="F203" s="55"/>
      <c r="G203" s="19"/>
      <c r="H203" s="55"/>
      <c r="I203" s="19"/>
      <c r="J203" s="194"/>
      <c r="K203" s="60">
        <f t="shared" si="58"/>
        <v>0</v>
      </c>
      <c r="L203" s="91"/>
      <c r="M203" s="92"/>
    </row>
    <row r="204" spans="1:13" s="97" customFormat="1" x14ac:dyDescent="0.25">
      <c r="A204" s="94"/>
      <c r="B204" s="95" t="s">
        <v>5</v>
      </c>
      <c r="C204" s="19"/>
      <c r="D204" s="19"/>
      <c r="E204" s="19"/>
      <c r="F204" s="55"/>
      <c r="G204" s="19"/>
      <c r="H204" s="55"/>
      <c r="I204" s="19"/>
      <c r="J204" s="194"/>
      <c r="K204" s="60">
        <f t="shared" si="58"/>
        <v>0</v>
      </c>
      <c r="L204" s="91"/>
      <c r="M204" s="92"/>
    </row>
    <row r="205" spans="1:13" s="86" customFormat="1" ht="97.5" customHeight="1" x14ac:dyDescent="0.25">
      <c r="A205" s="82" t="s">
        <v>29</v>
      </c>
      <c r="B205" s="83" t="s">
        <v>69</v>
      </c>
      <c r="C205" s="65"/>
      <c r="D205" s="65"/>
      <c r="E205" s="65"/>
      <c r="F205" s="58"/>
      <c r="G205" s="65"/>
      <c r="H205" s="58"/>
      <c r="I205" s="155"/>
      <c r="J205" s="165" t="s">
        <v>36</v>
      </c>
      <c r="K205" s="60">
        <f t="shared" si="58"/>
        <v>0</v>
      </c>
      <c r="L205" s="84"/>
      <c r="M205" s="85"/>
    </row>
    <row r="206" spans="1:13" s="86" customFormat="1" ht="97.5" customHeight="1" x14ac:dyDescent="0.25">
      <c r="A206" s="82" t="s">
        <v>28</v>
      </c>
      <c r="B206" s="83" t="s">
        <v>70</v>
      </c>
      <c r="C206" s="65"/>
      <c r="D206" s="65"/>
      <c r="E206" s="65"/>
      <c r="F206" s="58"/>
      <c r="G206" s="65"/>
      <c r="H206" s="58"/>
      <c r="I206" s="155"/>
      <c r="J206" s="165" t="s">
        <v>36</v>
      </c>
      <c r="K206" s="60">
        <f t="shared" si="58"/>
        <v>0</v>
      </c>
      <c r="L206" s="84"/>
      <c r="M206" s="85"/>
    </row>
    <row r="207" spans="1:13" s="87" customFormat="1" ht="81" customHeight="1" x14ac:dyDescent="0.4">
      <c r="A207" s="82" t="s">
        <v>71</v>
      </c>
      <c r="B207" s="83" t="s">
        <v>59</v>
      </c>
      <c r="C207" s="65"/>
      <c r="D207" s="65"/>
      <c r="E207" s="154"/>
      <c r="F207" s="58"/>
      <c r="G207" s="65"/>
      <c r="H207" s="58"/>
      <c r="I207" s="155"/>
      <c r="J207" s="165" t="s">
        <v>36</v>
      </c>
      <c r="K207" s="60">
        <f t="shared" si="58"/>
        <v>32643.119999999999</v>
      </c>
      <c r="L207" s="84"/>
      <c r="M207" s="85"/>
    </row>
    <row r="208" spans="1:13" s="37" customFormat="1" ht="165" customHeight="1" x14ac:dyDescent="0.4">
      <c r="A208" s="82" t="s">
        <v>57</v>
      </c>
      <c r="B208" s="83" t="s">
        <v>100</v>
      </c>
      <c r="C208" s="151">
        <f>SUM(C209:C212)</f>
        <v>35605.599999999999</v>
      </c>
      <c r="D208" s="151">
        <f>SUM(D209:D212)</f>
        <v>32650.94</v>
      </c>
      <c r="E208" s="151">
        <f>SUM(E209:E212)</f>
        <v>32650.94</v>
      </c>
      <c r="F208" s="161">
        <f>E208/D208</f>
        <v>1</v>
      </c>
      <c r="G208" s="160">
        <f>SUM(G209:G212)</f>
        <v>32643.119999999999</v>
      </c>
      <c r="H208" s="161">
        <f>G208/D208</f>
        <v>0.99980000000000002</v>
      </c>
      <c r="I208" s="151">
        <f>SUM(I209:I212)</f>
        <v>7.82</v>
      </c>
      <c r="J208" s="194" t="s">
        <v>128</v>
      </c>
      <c r="K208" s="64">
        <f t="shared" si="58"/>
        <v>28839.86</v>
      </c>
      <c r="L208" s="33"/>
      <c r="M208" s="34"/>
    </row>
    <row r="209" spans="1:13" s="49" customFormat="1" x14ac:dyDescent="0.4">
      <c r="A209" s="82"/>
      <c r="B209" s="81" t="s">
        <v>4</v>
      </c>
      <c r="C209" s="100">
        <v>31863.1</v>
      </c>
      <c r="D209" s="100">
        <v>28839.86</v>
      </c>
      <c r="E209" s="100">
        <v>28839.86</v>
      </c>
      <c r="F209" s="98">
        <f>E209/D209</f>
        <v>1</v>
      </c>
      <c r="G209" s="96">
        <v>28839.86</v>
      </c>
      <c r="H209" s="98">
        <f t="shared" ref="H209:H211" si="59">G209/D209</f>
        <v>1</v>
      </c>
      <c r="I209" s="100">
        <f>D209-G209</f>
        <v>0</v>
      </c>
      <c r="J209" s="194"/>
      <c r="K209" s="64">
        <f t="shared" si="58"/>
        <v>3734.68</v>
      </c>
      <c r="L209" s="33"/>
      <c r="M209" s="48"/>
    </row>
    <row r="210" spans="1:13" s="49" customFormat="1" x14ac:dyDescent="0.4">
      <c r="A210" s="82"/>
      <c r="B210" s="81" t="s">
        <v>16</v>
      </c>
      <c r="C210" s="100">
        <v>3742.5</v>
      </c>
      <c r="D210" s="100">
        <v>3742.5</v>
      </c>
      <c r="E210" s="100">
        <v>3742.5</v>
      </c>
      <c r="F210" s="98">
        <f>E210/D210</f>
        <v>1</v>
      </c>
      <c r="G210" s="96">
        <v>3734.68</v>
      </c>
      <c r="H210" s="98">
        <f t="shared" si="59"/>
        <v>0.99790000000000001</v>
      </c>
      <c r="I210" s="100">
        <f t="shared" ref="I210:I211" si="60">D210-G210</f>
        <v>7.82</v>
      </c>
      <c r="J210" s="194"/>
      <c r="K210" s="64">
        <f t="shared" si="58"/>
        <v>68.58</v>
      </c>
      <c r="L210" s="33"/>
      <c r="M210" s="48"/>
    </row>
    <row r="211" spans="1:13" s="49" customFormat="1" x14ac:dyDescent="0.4">
      <c r="A211" s="82"/>
      <c r="B211" s="81" t="s">
        <v>11</v>
      </c>
      <c r="C211" s="100"/>
      <c r="D211" s="100">
        <v>68.58</v>
      </c>
      <c r="E211" s="100">
        <f>G211</f>
        <v>68.58</v>
      </c>
      <c r="F211" s="98">
        <f>E211/D211</f>
        <v>1</v>
      </c>
      <c r="G211" s="96">
        <v>68.58</v>
      </c>
      <c r="H211" s="98">
        <f t="shared" si="59"/>
        <v>1</v>
      </c>
      <c r="I211" s="100">
        <f t="shared" si="60"/>
        <v>0</v>
      </c>
      <c r="J211" s="194"/>
      <c r="K211" s="64">
        <f t="shared" si="58"/>
        <v>0</v>
      </c>
      <c r="L211" s="33"/>
      <c r="M211" s="48"/>
    </row>
    <row r="212" spans="1:13" s="49" customFormat="1" x14ac:dyDescent="0.4">
      <c r="A212" s="82"/>
      <c r="B212" s="81" t="s">
        <v>13</v>
      </c>
      <c r="C212" s="100"/>
      <c r="D212" s="100"/>
      <c r="E212" s="100"/>
      <c r="F212" s="98"/>
      <c r="G212" s="96"/>
      <c r="H212" s="98"/>
      <c r="I212" s="100"/>
      <c r="J212" s="194"/>
      <c r="K212" s="64">
        <f t="shared" si="58"/>
        <v>0</v>
      </c>
      <c r="L212" s="33"/>
      <c r="M212" s="48"/>
    </row>
    <row r="213" spans="1:13" ht="81" x14ac:dyDescent="0.4">
      <c r="A213" s="142" t="s">
        <v>73</v>
      </c>
      <c r="B213" s="143" t="s">
        <v>72</v>
      </c>
      <c r="C213" s="65"/>
      <c r="D213" s="65"/>
      <c r="E213" s="154"/>
      <c r="F213" s="58"/>
      <c r="G213" s="65"/>
      <c r="H213" s="58"/>
      <c r="I213" s="155"/>
      <c r="J213" s="102" t="s">
        <v>36</v>
      </c>
      <c r="K213" s="147">
        <f t="shared" si="58"/>
        <v>0</v>
      </c>
      <c r="L213" s="148"/>
      <c r="M213" s="149"/>
    </row>
    <row r="214" spans="1:13" ht="60.75" x14ac:dyDescent="0.4">
      <c r="A214" s="142" t="s">
        <v>75</v>
      </c>
      <c r="B214" s="143" t="s">
        <v>74</v>
      </c>
      <c r="C214" s="65"/>
      <c r="D214" s="65"/>
      <c r="E214" s="154"/>
      <c r="F214" s="58"/>
      <c r="G214" s="65"/>
      <c r="H214" s="58"/>
      <c r="I214" s="155"/>
      <c r="J214" s="102" t="s">
        <v>36</v>
      </c>
      <c r="K214" s="147">
        <f t="shared" si="58"/>
        <v>0</v>
      </c>
      <c r="L214" s="148"/>
      <c r="M214" s="149"/>
    </row>
    <row r="224" spans="1:13" x14ac:dyDescent="0.4">
      <c r="B224" s="12" t="s">
        <v>91</v>
      </c>
    </row>
    <row r="429" spans="9:9" x14ac:dyDescent="0.4">
      <c r="I429" s="6"/>
    </row>
    <row r="430" spans="9:9" x14ac:dyDescent="0.4">
      <c r="I430" s="6"/>
    </row>
    <row r="431" spans="9:9" x14ac:dyDescent="0.4">
      <c r="I431" s="6"/>
    </row>
  </sheetData>
  <autoFilter ref="A7:J416"/>
  <customSheetViews>
    <customSheetView guid="{67ADFAE6-A9AF-44D7-8539-93CD0F6B7849}" scale="50" showPageBreaks="1" outlineSymbols="0" zeroValues="0" fitToPage="1" printArea="1" showAutoFilter="1" hiddenRows="1" view="pageBreakPreview" topLeftCell="A4">
      <pane xSplit="4" ySplit="7" topLeftCell="F55" activePane="bottomRight" state="frozen"/>
      <selection pane="bottomRight" activeCell="J62" sqref="J62:J67"/>
      <rowBreaks count="28" manualBreakCount="28">
        <brk id="28" max="9"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47" bottom="0" header="0" footer="0"/>
      <printOptions horizontalCentered="1"/>
      <pageSetup paperSize="8" scale="42" fitToHeight="0" orientation="landscape" r:id="rId1"/>
      <autoFilter ref="A7:J416"/>
    </customSheetView>
    <customSheetView guid="{6E4A7295-8CE0-4D28-ABEF-D38EBAE7C204}" scale="50" showPageBreaks="1" outlineSymbols="0" zeroValues="0" fitToPage="1" printArea="1" showAutoFilter="1" view="pageBreakPreview" topLeftCell="A4">
      <pane xSplit="2" ySplit="5" topLeftCell="G183" activePane="bottomRight" state="frozen"/>
      <selection pane="bottomRight" activeCell="K185" sqref="K185"/>
      <rowBreaks count="31" manualBreakCount="31">
        <brk id="28" max="9" man="1"/>
        <brk id="61" max="9" man="1"/>
        <brk id="127" max="9" man="1"/>
        <brk id="204"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42" fitToHeight="0" orientation="landscape" horizontalDpi="4294967293" r:id="rId2"/>
      <autoFilter ref="A7:J416"/>
    </customSheetView>
    <customSheetView guid="{A0A3CD9B-2436-40D7-91DB-589A95FBBF00}" scale="50" showPageBreaks="1" outlineSymbols="0" zeroValues="0" fitToPage="1" printArea="1" showAutoFilter="1" view="pageBreakPreview">
      <pane xSplit="2" ySplit="8" topLeftCell="J23" activePane="bottomRight" state="frozen"/>
      <selection pane="bottomRight" activeCell="B5" sqref="B5:B7"/>
      <rowBreaks count="28" manualBreakCount="28">
        <brk id="27"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41" fitToHeight="0" orientation="landscape" r:id="rId3"/>
      <autoFilter ref="A7:J416"/>
    </customSheetView>
    <customSheetView guid="{3EEA7E1A-5F2B-4408-A34C-1F0223B5B245}" scale="50" showPageBreaks="1" outlineSymbols="0" zeroValues="0" fitToPage="1" showAutoFilter="1" view="pageBreakPreview" topLeftCell="A5">
      <pane xSplit="4" ySplit="10" topLeftCell="J22" activePane="bottomRight" state="frozen"/>
      <selection pane="bottomRight" activeCell="J21" sqref="J21:J28"/>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36" fitToHeight="0" orientation="landscape" horizontalDpi="4294967293" r:id="rId4"/>
      <autoFilter ref="A7:J416"/>
    </customSheetView>
    <customSheetView guid="{45DE1976-7F07-4EB4-8A9C-FB72D060BEFA}" scale="50" showPageBreaks="1" outlineSymbols="0" zeroValues="0" fitToPage="1" printArea="1" showAutoFilter="1" view="pageBreakPreview" topLeftCell="A210">
      <selection activeCell="J158" sqref="J158:J164"/>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2" fitToHeight="0" orientation="landscape" r:id="rId5"/>
      <autoFilter ref="A7:J416"/>
    </customSheetView>
    <customSheetView guid="{0CCCFAED-79CE-4449-BC23-D60C794B65C2}" scale="50" showPageBreaks="1" outlineSymbols="0" zeroValues="0" fitToPage="1" printArea="1" showAutoFilter="1" view="pageBreakPreview" topLeftCell="A5">
      <pane xSplit="2" ySplit="4" topLeftCell="H162" activePane="bottomRight" state="frozen"/>
      <selection pane="bottomRight" activeCell="J166" sqref="J166:J171"/>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6" fitToHeight="0" orientation="landscape" horizontalDpi="4294967293" r:id="rId6"/>
      <autoFilter ref="A7:J397"/>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7"/>
      <autoFilter ref="A7:P404"/>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8"/>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9"/>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10"/>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11"/>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12"/>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3"/>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4"/>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5"/>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6"/>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7"/>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8"/>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9"/>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20"/>
      <autoFilter ref="A7:P393"/>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21"/>
      <autoFilter ref="A7:P401"/>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22"/>
      <autoFilter ref="A7:P401"/>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23"/>
      <autoFilter ref="A7:P398"/>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24"/>
      <autoFilter ref="A7:K386"/>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25"/>
      <autoFilter ref="A7:L386"/>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26"/>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27"/>
      <autoFilter ref="A7:J397"/>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28"/>
      <autoFilter ref="A7:J415"/>
    </customSheetView>
    <customSheetView guid="{13BE7114-35DF-4699-8779-61985C68F6C3}" scale="50" showPageBreaks="1" outlineSymbols="0" zeroValues="0" fitToPage="1" printArea="1" showAutoFilter="1" view="pageBreakPreview" topLeftCell="A5">
      <pane xSplit="4" ySplit="10" topLeftCell="J40" activePane="bottomRight" state="frozen"/>
      <selection pane="bottomRight" activeCell="J37" sqref="J37:J42"/>
      <rowBreaks count="33" manualBreakCount="33">
        <brk id="28" max="15" man="1"/>
        <brk id="35" max="11" man="1"/>
        <brk id="48" max="9" man="1"/>
        <brk id="109" max="11" man="1"/>
        <brk id="148" max="11"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6692913385826772" bottom="0" header="0" footer="0"/>
      <printOptions horizontalCentered="1"/>
      <pageSetup paperSize="8" scale="48" fitToHeight="0" orientation="landscape" horizontalDpi="4294967293" r:id="rId29"/>
      <autoFilter ref="A7:J415"/>
    </customSheetView>
    <customSheetView guid="{CCF533A2-322B-40E2-88B2-065E6D1D35B4}" scale="40" showPageBreaks="1" outlineSymbols="0" zeroValues="0" fitToPage="1" printArea="1" showAutoFilter="1" view="pageBreakPreview" topLeftCell="A4">
      <pane xSplit="2" ySplit="4" topLeftCell="J158" activePane="bottomRight" state="frozen"/>
      <selection pane="bottomRight" activeCell="L162" sqref="L162"/>
      <rowBreaks count="31" manualBreakCount="31">
        <brk id="23" max="9" man="1"/>
        <brk id="35" max="9" man="1"/>
        <brk id="62" max="9"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35" fitToHeight="0" orientation="landscape" r:id="rId30"/>
      <autoFilter ref="A7:J415"/>
    </customSheetView>
    <customSheetView guid="{6068C3FF-17AA-48A5-A88B-2523CBAC39AE}" scale="50" showPageBreaks="1" outlineSymbols="0" zeroValues="0" fitToPage="1" printArea="1" showAutoFilter="1" view="pageBreakPreview" topLeftCell="A4">
      <pane xSplit="4" ySplit="7" topLeftCell="E92" activePane="bottomRight" state="frozen"/>
      <selection pane="bottomRight" activeCell="I104" sqref="I104:I107"/>
      <rowBreaks count="32" manualBreakCount="32">
        <brk id="23" max="9" man="1"/>
        <brk id="35" max="9" man="1"/>
        <brk id="54" max="9" man="1"/>
        <brk id="157" max="9" man="1"/>
        <brk id="190" max="9"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9055118110236221" bottom="0" header="0" footer="0"/>
      <printOptions horizontalCentered="1"/>
      <pageSetup paperSize="8" scale="42" fitToHeight="0" orientation="landscape" r:id="rId31"/>
      <autoFilter ref="A7:J416"/>
    </customSheetView>
    <customSheetView guid="{CA384592-0CFD-4322-A4EB-34EC04693944}" scale="50" showPageBreaks="1" outlineSymbols="0" zeroValues="0" fitToPage="1" printArea="1" showAutoFilter="1" view="pageBreakPreview" topLeftCell="F91">
      <selection activeCell="J104" sqref="J104:J109"/>
      <rowBreaks count="31" manualBreakCount="31">
        <brk id="28" max="9" man="1"/>
        <brk id="147" max="9" man="1"/>
        <brk id="171"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1" fitToHeight="0" orientation="landscape" r:id="rId32"/>
      <autoFilter ref="A7:J416"/>
    </customSheetView>
    <customSheetView guid="{BEA0FDBA-BB07-4C19-8BBD-5E57EE395C09}" scale="50" showPageBreaks="1" outlineSymbols="0" zeroValues="0" fitToPage="1" printArea="1" showAutoFilter="1" view="pageBreakPreview" topLeftCell="A5">
      <pane xSplit="2" ySplit="4" topLeftCell="J184" activePane="bottomRight" state="frozen"/>
      <selection pane="bottomRight" activeCell="B185" sqref="B185"/>
      <rowBreaks count="33" manualBreakCount="33">
        <brk id="23" max="9" man="1"/>
        <brk id="56" max="9" man="1"/>
        <brk id="103" max="9" man="1"/>
        <brk id="143" max="9" man="1"/>
        <brk id="164" max="9" man="1"/>
        <brk id="184"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19685039370078741" header="0" footer="0"/>
      <printOptions horizontalCentered="1"/>
      <pageSetup paperSize="8" scale="42" fitToHeight="0" orientation="landscape" r:id="rId33"/>
      <autoFilter ref="A7:J416"/>
    </customSheetView>
  </customSheetViews>
  <mergeCells count="79">
    <mergeCell ref="J208:J212"/>
    <mergeCell ref="B158:B159"/>
    <mergeCell ref="C158:C159"/>
    <mergeCell ref="J199:J204"/>
    <mergeCell ref="J165:J172"/>
    <mergeCell ref="J192:J197"/>
    <mergeCell ref="J158:J164"/>
    <mergeCell ref="I158:I159"/>
    <mergeCell ref="J185:J190"/>
    <mergeCell ref="J179:J184"/>
    <mergeCell ref="J173:J178"/>
    <mergeCell ref="H158:H159"/>
    <mergeCell ref="B165:B167"/>
    <mergeCell ref="I165:I167"/>
    <mergeCell ref="D165:D167"/>
    <mergeCell ref="E165:E167"/>
    <mergeCell ref="A165:A167"/>
    <mergeCell ref="C165:C167"/>
    <mergeCell ref="J21:J28"/>
    <mergeCell ref="B21:B23"/>
    <mergeCell ref="D21:D23"/>
    <mergeCell ref="D158:D159"/>
    <mergeCell ref="A158:A164"/>
    <mergeCell ref="E158:E159"/>
    <mergeCell ref="F158:F159"/>
    <mergeCell ref="G158:G159"/>
    <mergeCell ref="E21:E23"/>
    <mergeCell ref="A21:A22"/>
    <mergeCell ref="B29:B30"/>
    <mergeCell ref="A29:A30"/>
    <mergeCell ref="C29:C30"/>
    <mergeCell ref="D29:D30"/>
    <mergeCell ref="A3:J3"/>
    <mergeCell ref="G6:H6"/>
    <mergeCell ref="A9:A14"/>
    <mergeCell ref="A5:A7"/>
    <mergeCell ref="E6:F6"/>
    <mergeCell ref="D6:D7"/>
    <mergeCell ref="C5:D5"/>
    <mergeCell ref="C6:C7"/>
    <mergeCell ref="B5:B7"/>
    <mergeCell ref="I5:I7"/>
    <mergeCell ref="J5:J7"/>
    <mergeCell ref="E5:H5"/>
    <mergeCell ref="J9:J14"/>
    <mergeCell ref="I21:I23"/>
    <mergeCell ref="G29:G30"/>
    <mergeCell ref="H29:H30"/>
    <mergeCell ref="I29:I30"/>
    <mergeCell ref="F29:F30"/>
    <mergeCell ref="J80:J85"/>
    <mergeCell ref="J86:J91"/>
    <mergeCell ref="J92:J97"/>
    <mergeCell ref="J15:J20"/>
    <mergeCell ref="J37:J42"/>
    <mergeCell ref="J29:J35"/>
    <mergeCell ref="F165:F167"/>
    <mergeCell ref="G165:G167"/>
    <mergeCell ref="H165:H167"/>
    <mergeCell ref="E29:E30"/>
    <mergeCell ref="H21:H23"/>
    <mergeCell ref="F21:F23"/>
    <mergeCell ref="G21:G23"/>
    <mergeCell ref="J98:J103"/>
    <mergeCell ref="J104:J109"/>
    <mergeCell ref="J152:J157"/>
    <mergeCell ref="A15:A20"/>
    <mergeCell ref="C21:C23"/>
    <mergeCell ref="J122:J127"/>
    <mergeCell ref="J146:J151"/>
    <mergeCell ref="J128:J133"/>
    <mergeCell ref="J116:J121"/>
    <mergeCell ref="J49:J54"/>
    <mergeCell ref="J43:J48"/>
    <mergeCell ref="J55:J60"/>
    <mergeCell ref="J62:J67"/>
    <mergeCell ref="J140:J145"/>
    <mergeCell ref="J110:J115"/>
    <mergeCell ref="J68:J73"/>
  </mergeCells>
  <phoneticPr fontId="4" type="noConversion"/>
  <printOptions horizontalCentered="1"/>
  <pageMargins left="0" right="0" top="0.47" bottom="0" header="0" footer="0"/>
  <pageSetup paperSize="8" scale="42" fitToHeight="0" orientation="landscape" r:id="rId34"/>
  <rowBreaks count="28" manualBreakCount="28">
    <brk id="28" max="9"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31.12.2018</vt:lpstr>
      <vt:lpstr>'на 31.12.2018'!Заголовки_для_печати</vt:lpstr>
      <vt:lpstr>'на 31.12.2018'!Область_печати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Шулепова Ольга Анатольевна</cp:lastModifiedBy>
  <cp:lastPrinted>2019-01-21T05:25:50Z</cp:lastPrinted>
  <dcterms:created xsi:type="dcterms:W3CDTF">2011-12-13T05:34:09Z</dcterms:created>
  <dcterms:modified xsi:type="dcterms:W3CDTF">2019-01-24T04:11:06Z</dcterms:modified>
</cp:coreProperties>
</file>