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385" tabRatio="598"/>
  </bookViews>
  <sheets>
    <sheet name="2021раздел 1" sheetId="1" r:id="rId1"/>
    <sheet name="2021раздел2" sheetId="3" r:id="rId2"/>
  </sheets>
  <definedNames>
    <definedName name="_xlnm.Print_Titles" localSheetId="0">'2021раздел 1'!$4:$6</definedName>
    <definedName name="_xlnm.Print_Titles" localSheetId="1">'2021раздел2'!$3:$5</definedName>
    <definedName name="_xlnm.Print_Area" localSheetId="0">'2021раздел 1'!$A$1:$J$33</definedName>
    <definedName name="_xlnm.Print_Area" localSheetId="1">'2021раздел2'!$A$1:$I$10</definedName>
  </definedNames>
  <calcPr calcId="162913"/>
</workbook>
</file>

<file path=xl/calcChain.xml><?xml version="1.0" encoding="utf-8"?>
<calcChain xmlns="http://schemas.openxmlformats.org/spreadsheetml/2006/main">
  <c r="G21" i="1" l="1"/>
  <c r="E27" i="1" l="1"/>
  <c r="E31" i="1" s="1"/>
  <c r="F27" i="1"/>
  <c r="D27" i="1"/>
  <c r="D31" i="1" s="1"/>
  <c r="D26" i="1"/>
  <c r="F8" i="1"/>
  <c r="E8" i="1"/>
  <c r="G9" i="1"/>
  <c r="D10" i="1"/>
  <c r="D28" i="1" s="1"/>
  <c r="D32" i="1" s="1"/>
  <c r="D25" i="1" l="1"/>
  <c r="E26" i="1"/>
  <c r="E30" i="1" s="1"/>
  <c r="G8" i="1"/>
  <c r="H8" i="1" s="1"/>
  <c r="E10" i="1"/>
  <c r="E28" i="1" s="1"/>
  <c r="E32" i="1" s="1"/>
  <c r="D7" i="1"/>
  <c r="F10" i="1"/>
  <c r="F28" i="1" s="1"/>
  <c r="F26" i="1"/>
  <c r="F30" i="1" s="1"/>
  <c r="F31" i="1"/>
  <c r="G27" i="1"/>
  <c r="H27" i="1" s="1"/>
  <c r="D30" i="1"/>
  <c r="D29" i="1" s="1"/>
  <c r="E25" i="1" l="1"/>
  <c r="F25" i="1"/>
  <c r="G26" i="1"/>
  <c r="G30" i="1" s="1"/>
  <c r="H30" i="1" s="1"/>
  <c r="H26" i="1"/>
  <c r="E7" i="1"/>
  <c r="F7" i="1"/>
  <c r="G10" i="1"/>
  <c r="G7" i="1" s="1"/>
  <c r="G31" i="1"/>
  <c r="D15" i="1"/>
  <c r="F21" i="1"/>
  <c r="E21" i="1"/>
  <c r="D21" i="1"/>
  <c r="G12" i="1"/>
  <c r="H12" i="1" s="1"/>
  <c r="E14" i="1" l="1"/>
  <c r="E17" i="1"/>
  <c r="F17" i="1"/>
  <c r="D17" i="1"/>
  <c r="F14" i="1"/>
  <c r="F13" i="1" s="1"/>
  <c r="D14" i="1"/>
  <c r="D13" i="1" s="1"/>
  <c r="E15" i="1"/>
  <c r="F15" i="1"/>
  <c r="G14" i="1" l="1"/>
  <c r="H14" i="1" s="1"/>
  <c r="H7" i="1"/>
  <c r="E13" i="1"/>
  <c r="G16" i="1" l="1"/>
  <c r="G18" i="1"/>
  <c r="H18" i="1" s="1"/>
  <c r="G20" i="1"/>
  <c r="G28" i="1" l="1"/>
  <c r="G25" i="1" s="1"/>
  <c r="G17" i="1"/>
  <c r="H17" i="1" s="1"/>
  <c r="H20" i="1" l="1"/>
  <c r="F19" i="1" l="1"/>
  <c r="E19" i="1"/>
  <c r="D19" i="1"/>
  <c r="H16" i="1"/>
  <c r="H10" i="1"/>
  <c r="D11" i="1" l="1"/>
  <c r="G15" i="1"/>
  <c r="H15" i="1" s="1"/>
  <c r="F11" i="1"/>
  <c r="E11" i="1"/>
  <c r="G11" i="1"/>
  <c r="H11" i="1" l="1"/>
  <c r="E29" i="1"/>
  <c r="F32" i="1"/>
  <c r="F29" i="1" s="1"/>
  <c r="G13" i="1"/>
  <c r="H13" i="1" s="1"/>
  <c r="G19" i="1"/>
  <c r="H28" i="1" l="1"/>
  <c r="H25" i="1"/>
  <c r="G32" i="1"/>
  <c r="G29" i="1" s="1"/>
  <c r="H32" i="1" l="1"/>
  <c r="H29" i="1"/>
</calcChain>
</file>

<file path=xl/sharedStrings.xml><?xml version="1.0" encoding="utf-8"?>
<sst xmlns="http://schemas.openxmlformats.org/spreadsheetml/2006/main" count="107" uniqueCount="62">
  <si>
    <t>Наименование</t>
  </si>
  <si>
    <t>Ответственный (администратор или соадминистратор)</t>
  </si>
  <si>
    <t>Источники финансирования</t>
  </si>
  <si>
    <t>Объем финансирования (руб.)</t>
  </si>
  <si>
    <t>Результат реализации программы</t>
  </si>
  <si>
    <t>Отклонение</t>
  </si>
  <si>
    <t>руб.</t>
  </si>
  <si>
    <t>%</t>
  </si>
  <si>
    <t>ед.</t>
  </si>
  <si>
    <t>департамент финансов</t>
  </si>
  <si>
    <t>Всего, в том числе:</t>
  </si>
  <si>
    <t>- за счет средств местного бюджета</t>
  </si>
  <si>
    <t xml:space="preserve">Объём ассигнований администратора - департамент финансов </t>
  </si>
  <si>
    <t>Основное мероприятие 2. Управление муниципальным долгом города
в том числе</t>
  </si>
  <si>
    <t>Основное мероприятие 3. Формирование резервных средств в бюджете города в том числе</t>
  </si>
  <si>
    <t>3.1. Мероприятие. Формирование в бюджете города резервного фонда Администрации города                                       в соответствии с требованиями Бюджетного кодекса Российской Федерации</t>
  </si>
  <si>
    <t>Основное мероприятие 4. Обеспечение функционирования и развития автоматизированных систем управления бюджетным процессом в том числе</t>
  </si>
  <si>
    <t xml:space="preserve">Основное мероприятие 1. Обеспечение деятельности департамента финансов
</t>
  </si>
  <si>
    <t>-</t>
  </si>
  <si>
    <t>Утвержденный план на 01.01.2021 года*</t>
  </si>
  <si>
    <t xml:space="preserve">Примечание (факторы, обусловившие неисполнение уточненного плана)
</t>
  </si>
  <si>
    <t>Достигнутый результат в рамках основного мероприятия (мероприятия)</t>
  </si>
  <si>
    <t xml:space="preserve">3.2. Мероприятие.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
</t>
  </si>
  <si>
    <t>Общий объем финансирования программы- всего, в том числе</t>
  </si>
  <si>
    <t>Вид показателя (прямой/обратный)</t>
  </si>
  <si>
    <t xml:space="preserve">Примечание (факторы, обусловившие неисполнение показателей)
</t>
  </si>
  <si>
    <t>№ п/п</t>
  </si>
  <si>
    <t>Исполнение налоговых и неналоговых доходов бюджета города за отчетный финансовый год, не менее, %</t>
  </si>
  <si>
    <t>Отношение объема муниципального долга к общему объему доходов местного бюджета без учета утвержденного объема безвозмездных поступлений и (или) поступлений налоговых доходов по дополнительным нормативам отчислений от налога на доходы физических лиц, %</t>
  </si>
  <si>
    <t>Исполнение расходных обязательств города за отчетный финансовый год от бюджетных ассигнований, утвержденных решением о бюджете города, не менее, %</t>
  </si>
  <si>
    <t>Доля своевременно исполненных обязательств по муниципальным заимствованиям к  объему  обязательств,  подлежащих исполнению в течение отчетного года, %</t>
  </si>
  <si>
    <t>Доля муниципальных программ, достигнувших  высокого уровня эффективности реализации по итогам проведенной оценки, не менее, %</t>
  </si>
  <si>
    <t>≥95%</t>
  </si>
  <si>
    <t>≤ 50,0%</t>
  </si>
  <si>
    <t>≥80%</t>
  </si>
  <si>
    <t>прямой</t>
  </si>
  <si>
    <t>обратный</t>
  </si>
  <si>
    <t>Своевременно и в полном объеме исполнены обязательства по расходам на обеспечение деятельности департамента финансов.</t>
  </si>
  <si>
    <t>Неиспользование средств резервного фонда Администрации города обусловлено отсутствием фактической востребованности в расходах, связанных с предупреждением либо ликвидацией чрезвычайных ситуаций.</t>
  </si>
  <si>
    <t>Своевременно и в полном объеме были перераспределены бюджетные ассигнования по мере поступления обращений от главных распорядителей бюджетных средств на обеспечение расходных обязательств, возникающих после ввода в эксплуатацию новых (завершения капитального ремонта действующих) объектов муниципальной собственности, создания новых муниципальных учреждений.</t>
  </si>
  <si>
    <t>Годовой отчет 
об исполнении муниципальной программы «Управление муниципальными финансами города Сургута на период до 2030 года» на 01 января 2022 года</t>
  </si>
  <si>
    <t xml:space="preserve">     1. Сведения об исполнении программных мероприятий, объеме финансирования муниципальной программы за 2021 год</t>
  </si>
  <si>
    <t>Утвержденный план на 01.01.2022 года*</t>
  </si>
  <si>
    <t>Уточненный план на 01.01.2022 года</t>
  </si>
  <si>
    <t>Факт за 2021 год</t>
  </si>
  <si>
    <t>* В соответствии с постановлением Администрации города от 09.12.2021 № 10612 "О внесении изменения в постановление Администрации города от 13.12.2013 № 8994 «Об утверждении муниципальной программы «Управление муниципальными финансами города Сургута на период до 2030 года»</t>
  </si>
  <si>
    <t>Заключен муниципальный контракт на оказание услуг по сопровождению автоматизированной системы планирования и исполнения бюджета города на основе программного обеспечения "Автоматизированный Центр контроля" с размещением информации о бюджете города в доступной для граждан форме на отдельном информационном портале «Бюджет для граждан», приобретена лицензия (неисключительное право) на модуль "Конструктор форм" Автоматизированной информационной системы "СКИФ-Бюджетный процесс" на 2021 год.</t>
  </si>
  <si>
    <t>Неисполнение обусловлено отсутствием обращений от главных распорядителей бюджетных средств по средствам, зарезервированным в бюджетной росписи департамента финансов до определения исполнителей на обеспечение доли муниципального образования городской округ Сургут в соответствии с условиями государственных программ Ханты-Мансийского автономного округа – Югры в целях софинансирования мероприятий государственных программ Ханты-Мансийского автономного округа - Югры при предоставлении из бюджетов бюджетной системы Российской Федерации объема субсидий сверх утвержденного решением Думы города о бюджете города Сургута.</t>
  </si>
  <si>
    <t xml:space="preserve">     2. Сведения об исполнении целевых показателей муниципальной программы за 2021 год</t>
  </si>
  <si>
    <t>≥95,3%</t>
  </si>
  <si>
    <t>Основное мероприятие 5. Реализация общественных инициатив-победителей в рамках проекта "Бюджет Сургута Online"</t>
  </si>
  <si>
    <t xml:space="preserve">Основное мероприятие 6. Внедрение в бюджетный процесс новых инструментов (технологий), обусловленных изменением законодательства или направленных на оптимизацию бюджетных и технологических процедур и повышение эффективности взаимодействия участников бюджетного процесса </t>
  </si>
  <si>
    <t>Неисполнение обусловлено образованием экономии, в связи с:
- переносом сроков выборки на более поздний срок по заключенным в 2019, 2020 и 2021 годах муниципальным контрактам, 
- досрочным возвратом кредитов, привлеченных ранее.</t>
  </si>
  <si>
    <t xml:space="preserve">Своевременное и в полном объеме исполнены обязательства по заключенным муниципальным контрактам.
Снижена нагрузка на бюджет города в части исполнения расходов на обслуживание долговых обязательств, достигнутая в результате рефинансирования с 8,25% до 7,652663444% по муниципальным контрактам заключенных в 2016 и 2017 годах.
</t>
  </si>
  <si>
    <t>В рамках реализации проекта "Бюджет Сургута Online" проведен конкурсный отбор, в итоговый перечень включено 9 инициатив граждан, подлежащих реализации. По итогам 2021 года 6 инициатив реализованы полностью, реализация 1 инициативы граждан будет завершена в 2022 году, 2 инициативы не реализованы в связи с неисполнением подрядчиком условий контракта, что повлекло его  расторжение.</t>
  </si>
  <si>
    <r>
      <rPr>
        <sz val="11"/>
        <color theme="1"/>
        <rFont val="Times New Roman"/>
        <family val="1"/>
        <charset val="204"/>
      </rPr>
      <t>Своевременно и в полном объеме были выделены бюджетные ассигнования главным распорядителям бюджетных средств на:
 - содержание имущества аппаратно-программного комплекса "Безопасный город";
 - проведение ремонта и замены вышедшего из строя оборудования муниципальной системы оповещения и информирования населения о чрезвычайных ситуациях и системы обеспечения вызова экстренных оперативных служб по единому номеру "112";</t>
    </r>
    <r>
      <rPr>
        <sz val="11"/>
        <color rgb="FFFF0000"/>
        <rFont val="Times New Roman"/>
        <family val="1"/>
        <charset val="204"/>
      </rPr>
      <t xml:space="preserve"> 
</t>
    </r>
    <r>
      <rPr>
        <sz val="11"/>
        <color theme="1"/>
        <rFont val="Times New Roman"/>
        <family val="1"/>
        <charset val="204"/>
      </rPr>
      <t xml:space="preserve"> - мероприятия связанные с профилактикой и устранением последствий распространения новой коронавирусной инфекции COVID-2019.</t>
    </r>
  </si>
  <si>
    <t>за счет межбюджетных трансфертов из окружного бюджета</t>
  </si>
  <si>
    <t>за счет средств местного бюджета</t>
  </si>
  <si>
    <t xml:space="preserve"> за счет средств местного бюджета</t>
  </si>
  <si>
    <t xml:space="preserve">за счет межбюджетных трансфертов из федерального бюджета
</t>
  </si>
  <si>
    <t>3. В соответствии со ст. 26.1 Федерального закона от 06.10.2003 № 131-ФЗ "Об общих принципах организации местного самоуправления в Российской Федерации":
- разработана нормативная правовая база для обеспечения возможности выдвижения, внесения, рассмотрения и реализации гражданами инициативных проектов;
- совместно с МКУ "Наш город" проведены мероприятия по популяризации инициативного бюджетирования (публикации в СМИ, сети Интернет, интервью на телевидении);
- инициативный проект, внесенный гражданами в 2021 году, выдвинут для участия в региональном конкурсе инициативных проектов и вошел в число победителей данного конкурса, что принесло в бюджет города дополнительные средства в размере 2,5 млн. рублей.</t>
  </si>
  <si>
    <t xml:space="preserve">1.В соответствии с положениями Порядка формирования перечня налоговых расходов и оценки налоговых расходов города Сургута, утвержденного постановлением Администрации города от 28.08.2020 № 6034;
- сформирован перечень налоговых расходов;
-  кураторами налоговых расходов проведена оценка эффективности налоговых расходов за 2020 год. Департаментом финансов на основании отчетов кураторов сформирован сводный отчет об оценке налоговых расходов города и сводная аналитическая записка к отчету.                                                                                                             
 2. В соответствии с изменениями, внесенными в бюджетное законодательство:
- с 2021 года осуществляется согласование методик прогнозирования поступлений доходов и источников финансирования дефицита бюджета, утверждаемых главными администраторами доходов  и главными администраторами источников дефицита местного бюджета;
-  разработаны и утверждены постановления Администрации города:  об утверждении перечней главных администраторов доходов и  главных администраторов источников дефицита местного бюджета,  о порядках и сроках внесения изменений в данные перечни.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</si>
</sst>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justify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/>
    <xf numFmtId="0" fontId="10" fillId="0" borderId="0" xfId="0" applyFont="1" applyFill="1"/>
    <xf numFmtId="0" fontId="9" fillId="0" borderId="0" xfId="0" applyFont="1" applyFill="1" applyAlignment="1">
      <alignment horizontal="justify"/>
    </xf>
    <xf numFmtId="0" fontId="9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center" vertical="top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/>
    </xf>
    <xf numFmtId="10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/>
    </xf>
    <xf numFmtId="2" fontId="12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4" fillId="0" borderId="2" xfId="0" applyFont="1" applyFill="1" applyBorder="1" applyAlignment="1">
      <alignment horizontal="justify" vertical="top" wrapText="1"/>
    </xf>
    <xf numFmtId="0" fontId="13" fillId="0" borderId="2" xfId="0" applyFont="1" applyFill="1" applyBorder="1" applyAlignment="1">
      <alignment horizontal="justify" vertical="top"/>
    </xf>
    <xf numFmtId="0" fontId="13" fillId="0" borderId="2" xfId="0" applyFont="1" applyFill="1" applyBorder="1" applyAlignment="1" applyProtection="1">
      <alignment horizontal="justify" vertical="top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10" fontId="11" fillId="2" borderId="2" xfId="0" applyNumberFormat="1" applyFont="1" applyFill="1" applyBorder="1" applyAlignment="1">
      <alignment horizontal="center" vertical="center" wrapText="1"/>
    </xf>
    <xf numFmtId="9" fontId="11" fillId="2" borderId="2" xfId="0" applyNumberFormat="1" applyFont="1" applyFill="1" applyBorder="1" applyAlignment="1">
      <alignment horizontal="center" vertical="center"/>
    </xf>
    <xf numFmtId="10" fontId="11" fillId="2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justify" vertical="top" wrapText="1"/>
    </xf>
    <xf numFmtId="4" fontId="2" fillId="0" borderId="0" xfId="0" applyNumberFormat="1" applyFont="1" applyFill="1"/>
    <xf numFmtId="0" fontId="4" fillId="2" borderId="3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justify" vertical="top" wrapText="1"/>
    </xf>
    <xf numFmtId="0" fontId="14" fillId="0" borderId="6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justify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justify" vertical="top" wrapText="1"/>
    </xf>
    <xf numFmtId="0" fontId="1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40"/>
  <sheetViews>
    <sheetView tabSelected="1" showWhiteSpace="0" view="pageBreakPreview" zoomScale="80" zoomScaleNormal="80" zoomScaleSheetLayoutView="80" workbookViewId="0">
      <selection sqref="A1:J1"/>
    </sheetView>
  </sheetViews>
  <sheetFormatPr defaultColWidth="9.140625" defaultRowHeight="21" x14ac:dyDescent="0.35"/>
  <cols>
    <col min="1" max="1" width="38.85546875" style="1" customWidth="1"/>
    <col min="2" max="2" width="26.5703125" style="1" customWidth="1"/>
    <col min="3" max="3" width="17.7109375" style="1" customWidth="1"/>
    <col min="4" max="6" width="18.28515625" style="1" customWidth="1"/>
    <col min="7" max="7" width="15.85546875" style="1" customWidth="1"/>
    <col min="8" max="8" width="16.7109375" style="1" customWidth="1"/>
    <col min="9" max="9" width="50.7109375" style="2" customWidth="1"/>
    <col min="10" max="10" width="59.42578125" style="1" customWidth="1"/>
    <col min="11" max="11" width="36.85546875" style="30" customWidth="1"/>
    <col min="12" max="12" width="45.28515625" style="9" customWidth="1"/>
    <col min="13" max="16" width="9.140625" style="1"/>
    <col min="17" max="17" width="38" style="2" customWidth="1"/>
    <col min="18" max="18" width="8.28515625" style="3" customWidth="1"/>
    <col min="19" max="16384" width="9.140625" style="1"/>
  </cols>
  <sheetData>
    <row r="1" spans="1:18" ht="42.75" customHeight="1" x14ac:dyDescent="0.35">
      <c r="A1" s="71" t="s">
        <v>40</v>
      </c>
      <c r="B1" s="71"/>
      <c r="C1" s="71"/>
      <c r="D1" s="71"/>
      <c r="E1" s="71"/>
      <c r="F1" s="71"/>
      <c r="G1" s="71"/>
      <c r="H1" s="71"/>
      <c r="I1" s="71"/>
      <c r="J1" s="71"/>
    </row>
    <row r="2" spans="1:18" ht="25.5" customHeight="1" x14ac:dyDescent="0.35">
      <c r="A2" s="73" t="s">
        <v>41</v>
      </c>
      <c r="B2" s="73"/>
      <c r="C2" s="73"/>
      <c r="D2" s="73"/>
      <c r="E2" s="73"/>
      <c r="F2" s="73"/>
      <c r="G2" s="73"/>
      <c r="H2" s="73"/>
      <c r="I2" s="73"/>
      <c r="J2" s="73"/>
    </row>
    <row r="3" spans="1:18" ht="10.5" customHeight="1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8" s="12" customFormat="1" ht="18.75" customHeight="1" x14ac:dyDescent="0.2">
      <c r="A4" s="72" t="s">
        <v>0</v>
      </c>
      <c r="B4" s="72" t="s">
        <v>2</v>
      </c>
      <c r="C4" s="72" t="s">
        <v>1</v>
      </c>
      <c r="D4" s="72" t="s">
        <v>3</v>
      </c>
      <c r="E4" s="72"/>
      <c r="F4" s="72"/>
      <c r="G4" s="72"/>
      <c r="H4" s="72"/>
      <c r="I4" s="72" t="s">
        <v>20</v>
      </c>
      <c r="J4" s="72" t="s">
        <v>21</v>
      </c>
      <c r="K4" s="31"/>
      <c r="L4" s="13"/>
      <c r="Q4" s="14"/>
      <c r="R4" s="15"/>
    </row>
    <row r="5" spans="1:18" s="12" customFormat="1" ht="18.75" customHeight="1" x14ac:dyDescent="0.2">
      <c r="A5" s="72"/>
      <c r="B5" s="72"/>
      <c r="C5" s="72"/>
      <c r="D5" s="72" t="s">
        <v>42</v>
      </c>
      <c r="E5" s="72" t="s">
        <v>43</v>
      </c>
      <c r="F5" s="72" t="s">
        <v>44</v>
      </c>
      <c r="G5" s="72" t="s">
        <v>5</v>
      </c>
      <c r="H5" s="72"/>
      <c r="I5" s="72"/>
      <c r="J5" s="72"/>
      <c r="K5" s="31"/>
      <c r="L5" s="13"/>
      <c r="Q5" s="14"/>
      <c r="R5" s="15"/>
    </row>
    <row r="6" spans="1:18" s="12" customFormat="1" ht="24.75" customHeight="1" x14ac:dyDescent="0.2">
      <c r="A6" s="72"/>
      <c r="B6" s="72"/>
      <c r="C6" s="72"/>
      <c r="D6" s="72"/>
      <c r="E6" s="72"/>
      <c r="F6" s="72"/>
      <c r="G6" s="18" t="s">
        <v>6</v>
      </c>
      <c r="H6" s="18" t="s">
        <v>7</v>
      </c>
      <c r="I6" s="72"/>
      <c r="J6" s="72"/>
      <c r="K6" s="31"/>
      <c r="L6" s="13"/>
      <c r="Q6" s="14"/>
      <c r="R6" s="15"/>
    </row>
    <row r="7" spans="1:18" s="4" customFormat="1" ht="18.75" customHeight="1" x14ac:dyDescent="0.25">
      <c r="A7" s="59" t="s">
        <v>17</v>
      </c>
      <c r="B7" s="34" t="s">
        <v>10</v>
      </c>
      <c r="C7" s="57" t="s">
        <v>9</v>
      </c>
      <c r="D7" s="6">
        <f>SUM(D8:D10)</f>
        <v>125356304.09999999</v>
      </c>
      <c r="E7" s="38">
        <f>SUM(E8:E10)</f>
        <v>126321325.16</v>
      </c>
      <c r="F7" s="38">
        <f>SUM(F8:F10)</f>
        <v>126320941.16</v>
      </c>
      <c r="G7" s="38">
        <f t="shared" ref="G7" si="0">SUM(G9:G10)</f>
        <v>-384</v>
      </c>
      <c r="H7" s="7">
        <f t="shared" ref="H7:H8" si="1">G7/E7</f>
        <v>-3.0398667803209104E-6</v>
      </c>
      <c r="I7" s="64"/>
      <c r="J7" s="66" t="s">
        <v>37</v>
      </c>
      <c r="K7" s="29"/>
      <c r="L7" s="8"/>
    </row>
    <row r="8" spans="1:18" s="36" customFormat="1" ht="55.5" customHeight="1" x14ac:dyDescent="0.25">
      <c r="A8" s="70"/>
      <c r="B8" s="52" t="s">
        <v>59</v>
      </c>
      <c r="C8" s="69"/>
      <c r="D8" s="38">
        <v>0</v>
      </c>
      <c r="E8" s="38">
        <f>744678+220343.06</f>
        <v>965021.06</v>
      </c>
      <c r="F8" s="38">
        <f>744678+220343.06</f>
        <v>965021.06</v>
      </c>
      <c r="G8" s="38">
        <f>F8-E8</f>
        <v>0</v>
      </c>
      <c r="H8" s="39">
        <f t="shared" si="1"/>
        <v>0</v>
      </c>
      <c r="I8" s="65"/>
      <c r="J8" s="67"/>
      <c r="K8" s="41"/>
      <c r="L8" s="40"/>
    </row>
    <row r="9" spans="1:18" s="36" customFormat="1" ht="54" customHeight="1" x14ac:dyDescent="0.25">
      <c r="A9" s="70"/>
      <c r="B9" s="52" t="s">
        <v>56</v>
      </c>
      <c r="C9" s="69"/>
      <c r="D9" s="38">
        <v>0</v>
      </c>
      <c r="E9" s="38">
        <v>0</v>
      </c>
      <c r="F9" s="38">
        <v>0</v>
      </c>
      <c r="G9" s="38">
        <f>F9-E9</f>
        <v>0</v>
      </c>
      <c r="H9" s="39">
        <v>0</v>
      </c>
      <c r="I9" s="65"/>
      <c r="J9" s="67"/>
      <c r="K9" s="41"/>
      <c r="L9" s="40"/>
    </row>
    <row r="10" spans="1:18" s="4" customFormat="1" ht="28.5" customHeight="1" x14ac:dyDescent="0.25">
      <c r="A10" s="70"/>
      <c r="B10" s="16" t="s">
        <v>57</v>
      </c>
      <c r="C10" s="69"/>
      <c r="D10" s="6">
        <f>125356304.1-D9</f>
        <v>125356304.09999999</v>
      </c>
      <c r="E10" s="6">
        <f>126321325.16-E9-E8</f>
        <v>125356304.09999999</v>
      </c>
      <c r="F10" s="6">
        <f>126320941.16-F9-F8</f>
        <v>125355920.09999999</v>
      </c>
      <c r="G10" s="6">
        <f>F10-E10</f>
        <v>-384</v>
      </c>
      <c r="H10" s="7">
        <f t="shared" ref="H10" si="2">G10/E10</f>
        <v>-3.0632683593931834E-6</v>
      </c>
      <c r="I10" s="65"/>
      <c r="J10" s="67"/>
      <c r="K10" s="29"/>
      <c r="L10" s="8"/>
    </row>
    <row r="11" spans="1:18" s="36" customFormat="1" ht="36" customHeight="1" x14ac:dyDescent="0.25">
      <c r="A11" s="74" t="s">
        <v>13</v>
      </c>
      <c r="B11" s="37" t="s">
        <v>10</v>
      </c>
      <c r="C11" s="63" t="s">
        <v>9</v>
      </c>
      <c r="D11" s="38">
        <f t="shared" ref="D11:G11" si="3">D12</f>
        <v>202866962.12</v>
      </c>
      <c r="E11" s="38">
        <f t="shared" si="3"/>
        <v>151467686.16999999</v>
      </c>
      <c r="F11" s="38">
        <f t="shared" si="3"/>
        <v>71532570.5</v>
      </c>
      <c r="G11" s="38">
        <f t="shared" si="3"/>
        <v>-79935115.669999987</v>
      </c>
      <c r="H11" s="39">
        <f>G11/E11</f>
        <v>-0.52773708829409782</v>
      </c>
      <c r="I11" s="66" t="s">
        <v>52</v>
      </c>
      <c r="J11" s="66" t="s">
        <v>53</v>
      </c>
      <c r="K11" s="41"/>
      <c r="L11" s="40"/>
    </row>
    <row r="12" spans="1:18" s="36" customFormat="1" ht="73.5" customHeight="1" x14ac:dyDescent="0.25">
      <c r="A12" s="74"/>
      <c r="B12" s="37" t="s">
        <v>57</v>
      </c>
      <c r="C12" s="63"/>
      <c r="D12" s="38">
        <v>202866962.12</v>
      </c>
      <c r="E12" s="38">
        <v>151467686.16999999</v>
      </c>
      <c r="F12" s="38">
        <v>71532570.5</v>
      </c>
      <c r="G12" s="38">
        <f t="shared" ref="G12:G14" si="4">F12-E12</f>
        <v>-79935115.669999987</v>
      </c>
      <c r="H12" s="39">
        <f>G12/E12</f>
        <v>-0.52773708829409782</v>
      </c>
      <c r="I12" s="68"/>
      <c r="J12" s="68"/>
      <c r="K12" s="41"/>
      <c r="L12" s="40"/>
    </row>
    <row r="13" spans="1:18" s="4" customFormat="1" x14ac:dyDescent="0.25">
      <c r="A13" s="75" t="s">
        <v>14</v>
      </c>
      <c r="B13" s="5" t="s">
        <v>10</v>
      </c>
      <c r="C13" s="63" t="s">
        <v>9</v>
      </c>
      <c r="D13" s="6">
        <f>D14</f>
        <v>234347819.11000001</v>
      </c>
      <c r="E13" s="6">
        <f t="shared" ref="E13:F13" si="5">E14</f>
        <v>80429418.900000006</v>
      </c>
      <c r="F13" s="6">
        <f t="shared" si="5"/>
        <v>0</v>
      </c>
      <c r="G13" s="6">
        <f t="shared" si="4"/>
        <v>-80429418.900000006</v>
      </c>
      <c r="H13" s="7">
        <f t="shared" ref="H13:H14" si="6">G13/E13</f>
        <v>-1</v>
      </c>
      <c r="I13" s="42"/>
      <c r="J13" s="42"/>
      <c r="K13" s="29"/>
      <c r="L13" s="8"/>
    </row>
    <row r="14" spans="1:18" s="4" customFormat="1" ht="30" x14ac:dyDescent="0.25">
      <c r="A14" s="75"/>
      <c r="B14" s="5" t="s">
        <v>57</v>
      </c>
      <c r="C14" s="63"/>
      <c r="D14" s="6">
        <f>D16+D18</f>
        <v>234347819.11000001</v>
      </c>
      <c r="E14" s="6">
        <f>E16+E18</f>
        <v>80429418.900000006</v>
      </c>
      <c r="F14" s="6">
        <f>F16+F18</f>
        <v>0</v>
      </c>
      <c r="G14" s="6">
        <f t="shared" si="4"/>
        <v>-80429418.900000006</v>
      </c>
      <c r="H14" s="7">
        <f t="shared" si="6"/>
        <v>-1</v>
      </c>
      <c r="I14" s="42"/>
      <c r="J14" s="42"/>
      <c r="K14" s="29"/>
      <c r="L14" s="8"/>
    </row>
    <row r="15" spans="1:18" s="4" customFormat="1" ht="80.25" customHeight="1" x14ac:dyDescent="0.25">
      <c r="A15" s="74" t="s">
        <v>15</v>
      </c>
      <c r="B15" s="5" t="s">
        <v>10</v>
      </c>
      <c r="C15" s="63" t="s">
        <v>9</v>
      </c>
      <c r="D15" s="6">
        <f>D16</f>
        <v>69207701.75</v>
      </c>
      <c r="E15" s="6">
        <f t="shared" ref="E15:F15" si="7">E16</f>
        <v>45072524.600000001</v>
      </c>
      <c r="F15" s="6">
        <f t="shared" si="7"/>
        <v>0</v>
      </c>
      <c r="G15" s="6">
        <f t="shared" ref="G15:G20" si="8">F15-E15</f>
        <v>-45072524.600000001</v>
      </c>
      <c r="H15" s="7">
        <f>G15/E15</f>
        <v>-1</v>
      </c>
      <c r="I15" s="74" t="s">
        <v>38</v>
      </c>
      <c r="J15" s="64" t="s">
        <v>55</v>
      </c>
      <c r="K15" s="77"/>
      <c r="L15" s="8"/>
    </row>
    <row r="16" spans="1:18" s="4" customFormat="1" ht="112.5" customHeight="1" x14ac:dyDescent="0.25">
      <c r="A16" s="74"/>
      <c r="B16" s="5" t="s">
        <v>58</v>
      </c>
      <c r="C16" s="63"/>
      <c r="D16" s="6">
        <v>69207701.75</v>
      </c>
      <c r="E16" s="6">
        <v>45072524.600000001</v>
      </c>
      <c r="F16" s="6">
        <v>0</v>
      </c>
      <c r="G16" s="6">
        <f t="shared" si="8"/>
        <v>-45072524.600000001</v>
      </c>
      <c r="H16" s="7">
        <f>G16/E16</f>
        <v>-1</v>
      </c>
      <c r="I16" s="74"/>
      <c r="J16" s="82"/>
      <c r="K16" s="77"/>
      <c r="L16" s="8"/>
    </row>
    <row r="17" spans="1:12" s="4" customFormat="1" ht="90.75" customHeight="1" x14ac:dyDescent="0.25">
      <c r="A17" s="74" t="s">
        <v>22</v>
      </c>
      <c r="B17" s="5" t="s">
        <v>10</v>
      </c>
      <c r="C17" s="63" t="s">
        <v>9</v>
      </c>
      <c r="D17" s="6">
        <f>D18</f>
        <v>165140117.36000001</v>
      </c>
      <c r="E17" s="6">
        <f t="shared" ref="E17:F17" si="9">E18</f>
        <v>35356894.299999997</v>
      </c>
      <c r="F17" s="6">
        <f t="shared" si="9"/>
        <v>0</v>
      </c>
      <c r="G17" s="6">
        <f t="shared" si="8"/>
        <v>-35356894.299999997</v>
      </c>
      <c r="H17" s="7">
        <f>G17/E17</f>
        <v>-1</v>
      </c>
      <c r="I17" s="79" t="s">
        <v>47</v>
      </c>
      <c r="J17" s="66" t="s">
        <v>39</v>
      </c>
      <c r="K17" s="33"/>
      <c r="L17" s="8"/>
    </row>
    <row r="18" spans="1:12" s="4" customFormat="1" ht="150" customHeight="1" x14ac:dyDescent="0.25">
      <c r="A18" s="74"/>
      <c r="B18" s="5" t="s">
        <v>58</v>
      </c>
      <c r="C18" s="63"/>
      <c r="D18" s="6">
        <v>165140117.36000001</v>
      </c>
      <c r="E18" s="6">
        <v>35356894.299999997</v>
      </c>
      <c r="F18" s="6">
        <v>0</v>
      </c>
      <c r="G18" s="6">
        <f t="shared" si="8"/>
        <v>-35356894.299999997</v>
      </c>
      <c r="H18" s="7">
        <f>G18/E18</f>
        <v>-1</v>
      </c>
      <c r="I18" s="79"/>
      <c r="J18" s="68"/>
      <c r="K18" s="29"/>
      <c r="L18" s="8"/>
    </row>
    <row r="19" spans="1:12" s="4" customFormat="1" ht="50.25" customHeight="1" x14ac:dyDescent="0.25">
      <c r="A19" s="75" t="s">
        <v>16</v>
      </c>
      <c r="B19" s="5" t="s">
        <v>10</v>
      </c>
      <c r="C19" s="78" t="s">
        <v>9</v>
      </c>
      <c r="D19" s="6">
        <f>D20</f>
        <v>3365568.89</v>
      </c>
      <c r="E19" s="6">
        <f>E20</f>
        <v>3365568.89</v>
      </c>
      <c r="F19" s="6">
        <f>F20</f>
        <v>3365568.89</v>
      </c>
      <c r="G19" s="6">
        <f t="shared" ref="G19" si="10">G20</f>
        <v>0</v>
      </c>
      <c r="H19" s="7">
        <v>0</v>
      </c>
      <c r="I19" s="80"/>
      <c r="J19" s="66" t="s">
        <v>46</v>
      </c>
      <c r="K19" s="29"/>
      <c r="L19" s="8"/>
    </row>
    <row r="20" spans="1:12" s="4" customFormat="1" ht="116.25" customHeight="1" x14ac:dyDescent="0.25">
      <c r="A20" s="75"/>
      <c r="B20" s="5" t="s">
        <v>11</v>
      </c>
      <c r="C20" s="78"/>
      <c r="D20" s="6">
        <v>3365568.89</v>
      </c>
      <c r="E20" s="6">
        <v>3365568.89</v>
      </c>
      <c r="F20" s="6">
        <v>3365568.89</v>
      </c>
      <c r="G20" s="6">
        <f t="shared" si="8"/>
        <v>0</v>
      </c>
      <c r="H20" s="7">
        <f>G20/E20</f>
        <v>0</v>
      </c>
      <c r="I20" s="81"/>
      <c r="J20" s="68"/>
      <c r="K20" s="29"/>
      <c r="L20" s="8"/>
    </row>
    <row r="21" spans="1:12" s="4" customFormat="1" ht="21" customHeight="1" x14ac:dyDescent="0.25">
      <c r="A21" s="75" t="s">
        <v>50</v>
      </c>
      <c r="B21" s="5" t="s">
        <v>10</v>
      </c>
      <c r="C21" s="78" t="s">
        <v>9</v>
      </c>
      <c r="D21" s="6">
        <f>D22</f>
        <v>0</v>
      </c>
      <c r="E21" s="6">
        <f>E22</f>
        <v>0</v>
      </c>
      <c r="F21" s="6">
        <f>F22</f>
        <v>0</v>
      </c>
      <c r="G21" s="6">
        <f>G22</f>
        <v>0</v>
      </c>
      <c r="H21" s="7">
        <v>0</v>
      </c>
      <c r="I21" s="80"/>
      <c r="J21" s="74" t="s">
        <v>54</v>
      </c>
      <c r="K21" s="29"/>
      <c r="L21" s="8"/>
    </row>
    <row r="22" spans="1:12" s="4" customFormat="1" ht="105.75" customHeight="1" x14ac:dyDescent="0.25">
      <c r="A22" s="75"/>
      <c r="B22" s="37" t="s">
        <v>11</v>
      </c>
      <c r="C22" s="78"/>
      <c r="D22" s="38"/>
      <c r="E22" s="38"/>
      <c r="F22" s="38"/>
      <c r="G22" s="38"/>
      <c r="H22" s="39"/>
      <c r="I22" s="81"/>
      <c r="J22" s="66"/>
      <c r="K22" s="29"/>
      <c r="L22" s="8"/>
    </row>
    <row r="23" spans="1:12" s="4" customFormat="1" ht="336" customHeight="1" x14ac:dyDescent="0.25">
      <c r="A23" s="59" t="s">
        <v>51</v>
      </c>
      <c r="B23" s="57" t="s">
        <v>18</v>
      </c>
      <c r="C23" s="57" t="s">
        <v>9</v>
      </c>
      <c r="D23" s="57" t="s">
        <v>18</v>
      </c>
      <c r="E23" s="57" t="s">
        <v>18</v>
      </c>
      <c r="F23" s="57" t="s">
        <v>18</v>
      </c>
      <c r="G23" s="57" t="s">
        <v>18</v>
      </c>
      <c r="H23" s="57" t="s">
        <v>18</v>
      </c>
      <c r="I23" s="61"/>
      <c r="J23" s="55" t="s">
        <v>61</v>
      </c>
      <c r="K23" s="29"/>
      <c r="L23" s="8"/>
    </row>
    <row r="24" spans="1:12" s="36" customFormat="1" ht="216.75" customHeight="1" x14ac:dyDescent="0.25">
      <c r="A24" s="60"/>
      <c r="B24" s="58"/>
      <c r="C24" s="58"/>
      <c r="D24" s="58"/>
      <c r="E24" s="58"/>
      <c r="F24" s="58"/>
      <c r="G24" s="58"/>
      <c r="H24" s="58"/>
      <c r="I24" s="62"/>
      <c r="J24" s="56" t="s">
        <v>60</v>
      </c>
      <c r="K24" s="41"/>
      <c r="L24" s="40"/>
    </row>
    <row r="25" spans="1:12" s="4" customFormat="1" x14ac:dyDescent="0.25">
      <c r="A25" s="74" t="s">
        <v>23</v>
      </c>
      <c r="B25" s="5" t="s">
        <v>10</v>
      </c>
      <c r="C25" s="63" t="s">
        <v>9</v>
      </c>
      <c r="D25" s="38">
        <f>SUM(D26:D28)</f>
        <v>565936654.22000003</v>
      </c>
      <c r="E25" s="38">
        <f t="shared" ref="E25:F25" si="11">SUM(E26:E28)</f>
        <v>361583999.11999995</v>
      </c>
      <c r="F25" s="38">
        <f t="shared" si="11"/>
        <v>201219080.55000001</v>
      </c>
      <c r="G25" s="38">
        <f>SUM(G26:G28)</f>
        <v>-160364918.56999999</v>
      </c>
      <c r="H25" s="39">
        <f t="shared" ref="H25:H32" si="12">G25/E25</f>
        <v>-0.44350667883613737</v>
      </c>
      <c r="I25" s="42"/>
      <c r="J25" s="53"/>
      <c r="K25" s="29"/>
      <c r="L25" s="8"/>
    </row>
    <row r="26" spans="1:12" s="36" customFormat="1" ht="60" x14ac:dyDescent="0.25">
      <c r="A26" s="74"/>
      <c r="B26" s="37" t="s">
        <v>59</v>
      </c>
      <c r="C26" s="63"/>
      <c r="D26" s="38">
        <f>D8</f>
        <v>0</v>
      </c>
      <c r="E26" s="38">
        <f t="shared" ref="E26:G26" si="13">E8</f>
        <v>965021.06</v>
      </c>
      <c r="F26" s="38">
        <f t="shared" si="13"/>
        <v>965021.06</v>
      </c>
      <c r="G26" s="38">
        <f t="shared" si="13"/>
        <v>0</v>
      </c>
      <c r="H26" s="39">
        <f t="shared" si="12"/>
        <v>0</v>
      </c>
      <c r="I26" s="51"/>
      <c r="J26" s="51"/>
      <c r="K26" s="41"/>
      <c r="L26" s="40"/>
    </row>
    <row r="27" spans="1:12" s="36" customFormat="1" ht="45" hidden="1" x14ac:dyDescent="0.25">
      <c r="A27" s="74"/>
      <c r="B27" s="37" t="s">
        <v>56</v>
      </c>
      <c r="C27" s="63"/>
      <c r="D27" s="38">
        <f>D9</f>
        <v>0</v>
      </c>
      <c r="E27" s="38">
        <f t="shared" ref="E27:G27" si="14">E9</f>
        <v>0</v>
      </c>
      <c r="F27" s="38">
        <f t="shared" si="14"/>
        <v>0</v>
      </c>
      <c r="G27" s="38">
        <f t="shared" si="14"/>
        <v>0</v>
      </c>
      <c r="H27" s="39" t="e">
        <f t="shared" si="12"/>
        <v>#DIV/0!</v>
      </c>
      <c r="I27" s="51"/>
      <c r="J27" s="51"/>
      <c r="K27" s="41"/>
      <c r="L27" s="40"/>
    </row>
    <row r="28" spans="1:12" s="4" customFormat="1" ht="30" x14ac:dyDescent="0.25">
      <c r="A28" s="74"/>
      <c r="B28" s="5" t="s">
        <v>57</v>
      </c>
      <c r="C28" s="63"/>
      <c r="D28" s="6">
        <f>D20+D18+D16+D12+D10</f>
        <v>565936654.22000003</v>
      </c>
      <c r="E28" s="38">
        <f>E20+E18+E16+E12+E10</f>
        <v>360618978.05999994</v>
      </c>
      <c r="F28" s="38">
        <f t="shared" ref="F28:G28" si="15">F20+F18+F16+F12+F10</f>
        <v>200254059.49000001</v>
      </c>
      <c r="G28" s="38">
        <f t="shared" si="15"/>
        <v>-160364918.56999999</v>
      </c>
      <c r="H28" s="7">
        <f t="shared" si="12"/>
        <v>-0.44469350845788935</v>
      </c>
      <c r="I28" s="42"/>
      <c r="J28" s="42"/>
      <c r="K28" s="29"/>
      <c r="L28" s="8"/>
    </row>
    <row r="29" spans="1:12" s="4" customFormat="1" ht="45.75" customHeight="1" x14ac:dyDescent="0.25">
      <c r="A29" s="74" t="s">
        <v>12</v>
      </c>
      <c r="B29" s="5" t="s">
        <v>10</v>
      </c>
      <c r="C29" s="63" t="s">
        <v>9</v>
      </c>
      <c r="D29" s="38">
        <f>SUM(D30:D32)</f>
        <v>565936654.22000003</v>
      </c>
      <c r="E29" s="38">
        <f t="shared" ref="E29:G29" si="16">SUM(E30:E32)</f>
        <v>361583999.11999995</v>
      </c>
      <c r="F29" s="38">
        <f t="shared" si="16"/>
        <v>201219080.55000001</v>
      </c>
      <c r="G29" s="38">
        <f t="shared" si="16"/>
        <v>-160364918.56999993</v>
      </c>
      <c r="H29" s="39">
        <f t="shared" si="12"/>
        <v>-0.4435066788361372</v>
      </c>
      <c r="I29" s="43"/>
      <c r="J29" s="42"/>
      <c r="K29" s="29"/>
      <c r="L29" s="8"/>
    </row>
    <row r="30" spans="1:12" s="36" customFormat="1" ht="54" customHeight="1" x14ac:dyDescent="0.25">
      <c r="A30" s="74"/>
      <c r="B30" s="37" t="s">
        <v>59</v>
      </c>
      <c r="C30" s="63"/>
      <c r="D30" s="38">
        <f t="shared" ref="D30:G31" si="17">D26</f>
        <v>0</v>
      </c>
      <c r="E30" s="38">
        <f t="shared" si="17"/>
        <v>965021.06</v>
      </c>
      <c r="F30" s="38">
        <f t="shared" si="17"/>
        <v>965021.06</v>
      </c>
      <c r="G30" s="38">
        <f t="shared" si="17"/>
        <v>0</v>
      </c>
      <c r="H30" s="39">
        <f t="shared" si="12"/>
        <v>0</v>
      </c>
      <c r="I30" s="43"/>
      <c r="J30" s="51"/>
      <c r="K30" s="41"/>
      <c r="L30" s="40"/>
    </row>
    <row r="31" spans="1:12" s="36" customFormat="1" ht="45" hidden="1" x14ac:dyDescent="0.25">
      <c r="A31" s="74"/>
      <c r="B31" s="37" t="s">
        <v>56</v>
      </c>
      <c r="C31" s="63"/>
      <c r="D31" s="38">
        <f t="shared" si="17"/>
        <v>0</v>
      </c>
      <c r="E31" s="38">
        <f t="shared" si="17"/>
        <v>0</v>
      </c>
      <c r="F31" s="38">
        <f t="shared" si="17"/>
        <v>0</v>
      </c>
      <c r="G31" s="38">
        <f t="shared" si="17"/>
        <v>0</v>
      </c>
      <c r="H31" s="39">
        <v>0</v>
      </c>
      <c r="I31" s="43"/>
      <c r="J31" s="51"/>
      <c r="K31" s="41"/>
      <c r="L31" s="40"/>
    </row>
    <row r="32" spans="1:12" s="4" customFormat="1" ht="34.5" customHeight="1" x14ac:dyDescent="0.25">
      <c r="A32" s="74"/>
      <c r="B32" s="5" t="s">
        <v>57</v>
      </c>
      <c r="C32" s="63"/>
      <c r="D32" s="6">
        <f>D28</f>
        <v>565936654.22000003</v>
      </c>
      <c r="E32" s="6">
        <f>E28</f>
        <v>360618978.05999994</v>
      </c>
      <c r="F32" s="6">
        <f t="shared" ref="F32" si="18">F28</f>
        <v>200254059.49000001</v>
      </c>
      <c r="G32" s="6">
        <f t="shared" ref="G32" si="19">F32-E32</f>
        <v>-160364918.56999993</v>
      </c>
      <c r="H32" s="7">
        <f t="shared" si="12"/>
        <v>-0.44469350845788919</v>
      </c>
      <c r="I32" s="44"/>
      <c r="J32" s="42"/>
      <c r="K32" s="29"/>
      <c r="L32" s="8"/>
    </row>
    <row r="33" spans="1:12" s="10" customFormat="1" ht="30.75" customHeight="1" x14ac:dyDescent="0.25">
      <c r="A33" s="76" t="s">
        <v>45</v>
      </c>
      <c r="B33" s="76"/>
      <c r="C33" s="76"/>
      <c r="D33" s="76"/>
      <c r="E33" s="76"/>
      <c r="F33" s="76"/>
      <c r="G33" s="76"/>
      <c r="H33" s="76"/>
      <c r="I33" s="76"/>
      <c r="J33" s="76"/>
      <c r="K33" s="32"/>
      <c r="L33" s="11"/>
    </row>
    <row r="40" spans="1:12" x14ac:dyDescent="0.35">
      <c r="E40" s="54"/>
    </row>
  </sheetData>
  <mergeCells count="53">
    <mergeCell ref="K15:K16"/>
    <mergeCell ref="C21:C22"/>
    <mergeCell ref="I17:I18"/>
    <mergeCell ref="I15:I16"/>
    <mergeCell ref="I21:I22"/>
    <mergeCell ref="J21:J22"/>
    <mergeCell ref="C15:C16"/>
    <mergeCell ref="C17:C18"/>
    <mergeCell ref="C19:C20"/>
    <mergeCell ref="J15:J16"/>
    <mergeCell ref="J17:J18"/>
    <mergeCell ref="J19:J20"/>
    <mergeCell ref="I19:I20"/>
    <mergeCell ref="A25:A28"/>
    <mergeCell ref="A29:A32"/>
    <mergeCell ref="C25:C28"/>
    <mergeCell ref="C29:C32"/>
    <mergeCell ref="A33:J33"/>
    <mergeCell ref="A11:A12"/>
    <mergeCell ref="A21:A22"/>
    <mergeCell ref="A15:A16"/>
    <mergeCell ref="A19:A20"/>
    <mergeCell ref="A17:A18"/>
    <mergeCell ref="A13:A14"/>
    <mergeCell ref="A7:A10"/>
    <mergeCell ref="A1:J1"/>
    <mergeCell ref="A4:A6"/>
    <mergeCell ref="B4:B6"/>
    <mergeCell ref="D4:H4"/>
    <mergeCell ref="I4:I6"/>
    <mergeCell ref="J4:J6"/>
    <mergeCell ref="C4:C6"/>
    <mergeCell ref="A2:J2"/>
    <mergeCell ref="D5:D6"/>
    <mergeCell ref="E5:E6"/>
    <mergeCell ref="F5:F6"/>
    <mergeCell ref="G5:H5"/>
    <mergeCell ref="C13:C14"/>
    <mergeCell ref="I7:I10"/>
    <mergeCell ref="J7:J10"/>
    <mergeCell ref="I11:I12"/>
    <mergeCell ref="C11:C12"/>
    <mergeCell ref="J11:J12"/>
    <mergeCell ref="C7:C10"/>
    <mergeCell ref="D23:D24"/>
    <mergeCell ref="C23:C24"/>
    <mergeCell ref="B23:B24"/>
    <mergeCell ref="A23:A24"/>
    <mergeCell ref="I23:I24"/>
    <mergeCell ref="H23:H24"/>
    <mergeCell ref="G23:G24"/>
    <mergeCell ref="F23:F24"/>
    <mergeCell ref="E23:E24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50" fitToHeight="15" orientation="landscape" r:id="rId1"/>
  <rowBreaks count="1" manualBreakCount="1">
    <brk id="2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0"/>
  <sheetViews>
    <sheetView view="pageBreakPreview" zoomScale="80" zoomScaleNormal="80" zoomScaleSheetLayoutView="80" workbookViewId="0">
      <selection activeCell="H8" sqref="H8"/>
    </sheetView>
  </sheetViews>
  <sheetFormatPr defaultColWidth="9.140625" defaultRowHeight="15" x14ac:dyDescent="0.25"/>
  <cols>
    <col min="1" max="1" width="10.5703125" style="1" customWidth="1"/>
    <col min="2" max="2" width="55.140625" style="1" customWidth="1"/>
    <col min="3" max="3" width="25.85546875" style="1" customWidth="1"/>
    <col min="4" max="4" width="21.7109375" style="1" customWidth="1"/>
    <col min="5" max="5" width="18.85546875" style="1" customWidth="1"/>
    <col min="6" max="6" width="18.7109375" style="1" customWidth="1"/>
    <col min="7" max="7" width="15.85546875" style="1" customWidth="1"/>
    <col min="8" max="8" width="16.7109375" style="1" customWidth="1"/>
    <col min="9" max="9" width="52.7109375" style="2" customWidth="1"/>
    <col min="10" max="11" width="9.140625" style="1"/>
    <col min="12" max="12" width="38" style="2" customWidth="1"/>
    <col min="13" max="13" width="8.28515625" style="3" customWidth="1"/>
    <col min="14" max="16384" width="9.140625" style="1"/>
  </cols>
  <sheetData>
    <row r="1" spans="1:13" ht="32.25" customHeight="1" x14ac:dyDescent="0.25">
      <c r="A1" s="73" t="s">
        <v>48</v>
      </c>
      <c r="B1" s="73"/>
      <c r="C1" s="73"/>
      <c r="D1" s="73"/>
      <c r="E1" s="73"/>
      <c r="F1" s="73"/>
      <c r="G1" s="73"/>
      <c r="H1" s="73"/>
      <c r="I1" s="73"/>
    </row>
    <row r="2" spans="1:13" ht="18" customHeight="1" x14ac:dyDescent="0.25">
      <c r="A2" s="17"/>
      <c r="B2" s="17"/>
      <c r="C2" s="17"/>
      <c r="D2" s="17"/>
      <c r="E2" s="17"/>
      <c r="F2" s="17"/>
      <c r="G2" s="17"/>
      <c r="H2" s="17"/>
      <c r="I2" s="17"/>
    </row>
    <row r="3" spans="1:13" s="19" customFormat="1" ht="24" customHeight="1" x14ac:dyDescent="0.25">
      <c r="A3" s="83" t="s">
        <v>26</v>
      </c>
      <c r="B3" s="83" t="s">
        <v>0</v>
      </c>
      <c r="C3" s="83" t="s">
        <v>1</v>
      </c>
      <c r="D3" s="83" t="s">
        <v>24</v>
      </c>
      <c r="E3" s="83" t="s">
        <v>4</v>
      </c>
      <c r="F3" s="83"/>
      <c r="G3" s="83"/>
      <c r="H3" s="83"/>
      <c r="I3" s="83" t="s">
        <v>25</v>
      </c>
      <c r="L3" s="20"/>
      <c r="M3" s="21"/>
    </row>
    <row r="4" spans="1:13" s="19" customFormat="1" ht="24" customHeight="1" x14ac:dyDescent="0.25">
      <c r="A4" s="83"/>
      <c r="B4" s="83"/>
      <c r="C4" s="83"/>
      <c r="D4" s="83"/>
      <c r="E4" s="83" t="s">
        <v>19</v>
      </c>
      <c r="F4" s="83" t="s">
        <v>44</v>
      </c>
      <c r="G4" s="83" t="s">
        <v>5</v>
      </c>
      <c r="H4" s="83"/>
      <c r="I4" s="83"/>
      <c r="L4" s="20"/>
      <c r="M4" s="21"/>
    </row>
    <row r="5" spans="1:13" s="19" customFormat="1" ht="33.75" customHeight="1" x14ac:dyDescent="0.25">
      <c r="A5" s="83"/>
      <c r="B5" s="83"/>
      <c r="C5" s="83"/>
      <c r="D5" s="83"/>
      <c r="E5" s="83"/>
      <c r="F5" s="83"/>
      <c r="G5" s="35" t="s">
        <v>8</v>
      </c>
      <c r="H5" s="35" t="s">
        <v>7</v>
      </c>
      <c r="I5" s="83"/>
      <c r="L5" s="20"/>
      <c r="M5" s="21"/>
    </row>
    <row r="6" spans="1:13" s="19" customFormat="1" ht="58.5" customHeight="1" x14ac:dyDescent="0.25">
      <c r="A6" s="22">
        <v>1</v>
      </c>
      <c r="B6" s="23" t="s">
        <v>27</v>
      </c>
      <c r="C6" s="24" t="s">
        <v>9</v>
      </c>
      <c r="D6" s="24" t="s">
        <v>35</v>
      </c>
      <c r="E6" s="25" t="s">
        <v>49</v>
      </c>
      <c r="F6" s="25">
        <v>1.0864</v>
      </c>
      <c r="G6" s="35">
        <v>0</v>
      </c>
      <c r="H6" s="35">
        <v>0</v>
      </c>
      <c r="I6" s="26"/>
      <c r="L6" s="20"/>
      <c r="M6" s="21"/>
    </row>
    <row r="7" spans="1:13" s="19" customFormat="1" ht="108.75" customHeight="1" x14ac:dyDescent="0.25">
      <c r="A7" s="22">
        <v>2</v>
      </c>
      <c r="B7" s="28" t="s">
        <v>28</v>
      </c>
      <c r="C7" s="24" t="s">
        <v>9</v>
      </c>
      <c r="D7" s="24" t="s">
        <v>36</v>
      </c>
      <c r="E7" s="25" t="s">
        <v>33</v>
      </c>
      <c r="F7" s="50">
        <v>0.13639999999999999</v>
      </c>
      <c r="G7" s="24">
        <v>0</v>
      </c>
      <c r="H7" s="24">
        <v>0</v>
      </c>
      <c r="I7" s="26"/>
      <c r="L7" s="20"/>
      <c r="M7" s="21"/>
    </row>
    <row r="8" spans="1:13" s="19" customFormat="1" ht="72.75" customHeight="1" x14ac:dyDescent="0.25">
      <c r="A8" s="22">
        <v>3</v>
      </c>
      <c r="B8" s="28" t="s">
        <v>29</v>
      </c>
      <c r="C8" s="24" t="s">
        <v>9</v>
      </c>
      <c r="D8" s="24" t="s">
        <v>35</v>
      </c>
      <c r="E8" s="25" t="s">
        <v>32</v>
      </c>
      <c r="F8" s="50">
        <v>0.95499999999999996</v>
      </c>
      <c r="G8" s="24">
        <v>0</v>
      </c>
      <c r="H8" s="24">
        <v>0</v>
      </c>
      <c r="I8" s="35"/>
      <c r="L8" s="20"/>
      <c r="M8" s="21"/>
    </row>
    <row r="9" spans="1:13" s="19" customFormat="1" ht="81" customHeight="1" x14ac:dyDescent="0.25">
      <c r="A9" s="45">
        <v>4</v>
      </c>
      <c r="B9" s="46" t="s">
        <v>30</v>
      </c>
      <c r="C9" s="47" t="s">
        <v>9</v>
      </c>
      <c r="D9" s="47" t="s">
        <v>35</v>
      </c>
      <c r="E9" s="48">
        <v>1</v>
      </c>
      <c r="F9" s="49">
        <v>1</v>
      </c>
      <c r="G9" s="47">
        <v>0</v>
      </c>
      <c r="H9" s="47">
        <v>0</v>
      </c>
      <c r="I9" s="27"/>
      <c r="L9" s="20"/>
      <c r="M9" s="21"/>
    </row>
    <row r="10" spans="1:13" s="19" customFormat="1" ht="60" customHeight="1" x14ac:dyDescent="0.25">
      <c r="A10" s="22">
        <v>5</v>
      </c>
      <c r="B10" s="28" t="s">
        <v>31</v>
      </c>
      <c r="C10" s="24" t="s">
        <v>9</v>
      </c>
      <c r="D10" s="24" t="s">
        <v>35</v>
      </c>
      <c r="E10" s="25" t="s">
        <v>34</v>
      </c>
      <c r="F10" s="25">
        <v>0.79169999999999996</v>
      </c>
      <c r="G10" s="24">
        <v>-0.83</v>
      </c>
      <c r="H10" s="24">
        <v>-1.04</v>
      </c>
      <c r="I10" s="26"/>
      <c r="L10" s="20"/>
      <c r="M10" s="21"/>
    </row>
  </sheetData>
  <mergeCells count="10">
    <mergeCell ref="B3:B5"/>
    <mergeCell ref="F4:F5"/>
    <mergeCell ref="G4:H4"/>
    <mergeCell ref="A1:I1"/>
    <mergeCell ref="A3:A5"/>
    <mergeCell ref="C3:C5"/>
    <mergeCell ref="D3:D5"/>
    <mergeCell ref="E3:H3"/>
    <mergeCell ref="I3:I5"/>
    <mergeCell ref="E4:E5"/>
  </mergeCells>
  <printOptions horizontalCentered="1"/>
  <pageMargins left="0.19685039370078741" right="0.19685039370078741" top="0.78740157480314965" bottom="0.1968503937007874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2021раздел 1</vt:lpstr>
      <vt:lpstr>2021раздел2</vt:lpstr>
      <vt:lpstr>'2021раздел 1'!Заголовки_для_печати</vt:lpstr>
      <vt:lpstr>'2021раздел2'!Заголовки_для_печати</vt:lpstr>
      <vt:lpstr>'2021раздел 1'!Область_печати</vt:lpstr>
      <vt:lpstr>'2021раздел2'!Область_печати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2022-02-24T05:19:49Z</dcterms:modified>
</cp:coreProperties>
</file>