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222.205\df\Documents\Бюджет -  2021-2023\Проект бюджета на 2021-2023 годы\Дополнительные материалы для размещения на сайте\"/>
    </mc:Choice>
  </mc:AlternateContent>
  <bookViews>
    <workbookView xWindow="0" yWindow="0" windowWidth="19200" windowHeight="10860"/>
  </bookViews>
  <sheets>
    <sheet name="доходы" sheetId="1" r:id="rId1"/>
  </sheets>
  <definedNames>
    <definedName name="_xlnm._FilterDatabase" localSheetId="0" hidden="1">доходы!$A$2:$H$39</definedName>
    <definedName name="APPT" localSheetId="0">доходы!#REF!</definedName>
    <definedName name="FIO" localSheetId="0">доходы!#REF!</definedName>
    <definedName name="SIGN" localSheetId="0">доходы!#REF!</definedName>
    <definedName name="Z_0802AC52_9BE3_448E_99B9_F0CAE3C10C31_.wvu.FilterData" localSheetId="0" hidden="1">доходы!$A$2:$F$39</definedName>
    <definedName name="Z_160F787A_22F3_43B5_9A33_36FAC870A14F_.wvu.FilterData" localSheetId="0" hidden="1">доходы!$A$2:$F$39</definedName>
    <definedName name="Z_160F787A_22F3_43B5_9A33_36FAC870A14F_.wvu.PrintArea" localSheetId="0" hidden="1">доходы!$A$1:$H$39</definedName>
    <definedName name="Z_160F787A_22F3_43B5_9A33_36FAC870A14F_.wvu.PrintTitles" localSheetId="0" hidden="1">доходы!$2:$2</definedName>
    <definedName name="Z_B3365E97_AD1B_44E7_A643_0049F1E0C955_.wvu.FilterData" localSheetId="0" hidden="1">доходы!$A$2:$F$39</definedName>
    <definedName name="Z_B3365E97_AD1B_44E7_A643_0049F1E0C955_.wvu.PrintArea" localSheetId="0" hidden="1">доходы!$A$1:$H$39</definedName>
    <definedName name="Z_B3365E97_AD1B_44E7_A643_0049F1E0C955_.wvu.PrintTitles" localSheetId="0" hidden="1">доходы!$2:$2</definedName>
    <definedName name="_xlnm.Print_Titles" localSheetId="0">доходы!$2:$2</definedName>
    <definedName name="_xlnm.Print_Area" localSheetId="0">доходы!$A$1:$L$76</definedName>
  </definedNames>
  <calcPr calcId="162913" fullPrecision="0"/>
  <customWorkbookViews>
    <customWorkbookView name="Маганёва Екатерина Николаевна - Личное представление" guid="{160F787A-22F3-43B5-9A33-36FAC870A14F}" mergeInterval="0" personalView="1" maximized="1" xWindow="-8" yWindow="-8" windowWidth="1296" windowHeight="1000" activeSheetId="1"/>
    <customWorkbookView name="Вершинина Мария Игоревна - Личное представление" guid="{B3365E97-AD1B-44E7-A643-0049F1E0C955}" mergeInterval="0" personalView="1" maximized="1" windowWidth="1276" windowHeight="779" activeSheetId="1"/>
  </customWorkbookViews>
</workbook>
</file>

<file path=xl/calcChain.xml><?xml version="1.0" encoding="utf-8"?>
<calcChain xmlns="http://schemas.openxmlformats.org/spreadsheetml/2006/main">
  <c r="D63" i="1" l="1"/>
  <c r="D69" i="1"/>
  <c r="K4" i="1" l="1"/>
  <c r="E15" i="1" l="1"/>
  <c r="E40" i="1"/>
  <c r="I63" i="1" l="1"/>
  <c r="K72" i="1"/>
  <c r="K71" i="1"/>
  <c r="H63" i="1"/>
  <c r="G63" i="1"/>
  <c r="F63" i="1"/>
  <c r="E64" i="1"/>
  <c r="E71" i="1"/>
  <c r="L17" i="1"/>
  <c r="I17" i="1" l="1"/>
  <c r="I59" i="1"/>
  <c r="I58" i="1"/>
  <c r="I57" i="1"/>
  <c r="I56" i="1"/>
  <c r="I55" i="1"/>
  <c r="K27" i="1"/>
  <c r="I27" i="1"/>
  <c r="K76" i="1"/>
  <c r="K74" i="1"/>
  <c r="K70" i="1"/>
  <c r="K68" i="1"/>
  <c r="K67" i="1"/>
  <c r="K66" i="1"/>
  <c r="K65" i="1"/>
  <c r="K62" i="1"/>
  <c r="K61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4" i="1"/>
  <c r="K33" i="1"/>
  <c r="K31" i="1"/>
  <c r="K29" i="1"/>
  <c r="K28" i="1"/>
  <c r="K26" i="1"/>
  <c r="K25" i="1"/>
  <c r="K24" i="1"/>
  <c r="K22" i="1"/>
  <c r="K21" i="1"/>
  <c r="K20" i="1"/>
  <c r="K18" i="1"/>
  <c r="K17" i="1"/>
  <c r="K16" i="1"/>
  <c r="K14" i="1"/>
  <c r="K13" i="1"/>
  <c r="K12" i="1"/>
  <c r="K11" i="1"/>
  <c r="K9" i="1"/>
  <c r="K7" i="1"/>
  <c r="I70" i="1"/>
  <c r="I40" i="1"/>
  <c r="H40" i="1"/>
  <c r="G40" i="1"/>
  <c r="F40" i="1"/>
  <c r="D40" i="1"/>
  <c r="G73" i="1" l="1"/>
  <c r="H23" i="1" l="1"/>
  <c r="G23" i="1"/>
  <c r="F23" i="1"/>
  <c r="E23" i="1"/>
  <c r="K23" i="1" s="1"/>
  <c r="D23" i="1"/>
  <c r="L22" i="1" l="1"/>
  <c r="G75" i="1"/>
  <c r="H15" i="1" l="1"/>
  <c r="G15" i="1"/>
  <c r="F15" i="1"/>
  <c r="E69" i="1"/>
  <c r="K69" i="1" s="1"/>
  <c r="H75" i="1" l="1"/>
  <c r="F75" i="1"/>
  <c r="E75" i="1"/>
  <c r="H73" i="1"/>
  <c r="F73" i="1"/>
  <c r="E73" i="1"/>
  <c r="H64" i="1"/>
  <c r="G64" i="1"/>
  <c r="F64" i="1"/>
  <c r="K64" i="1"/>
  <c r="H60" i="1"/>
  <c r="G60" i="1"/>
  <c r="F60" i="1"/>
  <c r="E60" i="1"/>
  <c r="K60" i="1" s="1"/>
  <c r="L40" i="1"/>
  <c r="H35" i="1"/>
  <c r="G35" i="1"/>
  <c r="F35" i="1"/>
  <c r="E35" i="1"/>
  <c r="H32" i="1"/>
  <c r="G32" i="1"/>
  <c r="F32" i="1"/>
  <c r="E32" i="1"/>
  <c r="K32" i="1" s="1"/>
  <c r="H30" i="1"/>
  <c r="G30" i="1"/>
  <c r="F30" i="1"/>
  <c r="E30" i="1"/>
  <c r="H19" i="1"/>
  <c r="G19" i="1"/>
  <c r="F19" i="1"/>
  <c r="E19" i="1"/>
  <c r="K19" i="1" s="1"/>
  <c r="K15" i="1"/>
  <c r="H10" i="1"/>
  <c r="G10" i="1"/>
  <c r="F10" i="1"/>
  <c r="E10" i="1"/>
  <c r="K10" i="1" s="1"/>
  <c r="H8" i="1"/>
  <c r="G8" i="1"/>
  <c r="F8" i="1"/>
  <c r="E8" i="1"/>
  <c r="K8" i="1" s="1"/>
  <c r="H6" i="1"/>
  <c r="G6" i="1"/>
  <c r="F6" i="1"/>
  <c r="E6" i="1"/>
  <c r="J40" i="1"/>
  <c r="L76" i="1"/>
  <c r="L74" i="1"/>
  <c r="L68" i="1"/>
  <c r="L67" i="1"/>
  <c r="L66" i="1"/>
  <c r="L62" i="1"/>
  <c r="L38" i="1"/>
  <c r="L37" i="1"/>
  <c r="L36" i="1"/>
  <c r="L34" i="1"/>
  <c r="L33" i="1"/>
  <c r="L31" i="1"/>
  <c r="L28" i="1"/>
  <c r="L26" i="1"/>
  <c r="L25" i="1"/>
  <c r="L24" i="1"/>
  <c r="L23" i="1"/>
  <c r="L21" i="1"/>
  <c r="L20" i="1"/>
  <c r="L18" i="1"/>
  <c r="L16" i="1"/>
  <c r="L14" i="1"/>
  <c r="L13" i="1"/>
  <c r="L12" i="1"/>
  <c r="L11" i="1"/>
  <c r="L9" i="1"/>
  <c r="L7" i="1"/>
  <c r="J76" i="1"/>
  <c r="J74" i="1"/>
  <c r="J68" i="1"/>
  <c r="J67" i="1"/>
  <c r="J66" i="1"/>
  <c r="J62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39" i="1"/>
  <c r="J38" i="1"/>
  <c r="J37" i="1"/>
  <c r="J36" i="1"/>
  <c r="J34" i="1"/>
  <c r="J33" i="1"/>
  <c r="J31" i="1"/>
  <c r="J28" i="1"/>
  <c r="J26" i="1"/>
  <c r="J25" i="1"/>
  <c r="J24" i="1"/>
  <c r="J22" i="1"/>
  <c r="J21" i="1"/>
  <c r="J20" i="1"/>
  <c r="J18" i="1"/>
  <c r="J16" i="1"/>
  <c r="J14" i="1"/>
  <c r="J13" i="1"/>
  <c r="J12" i="1"/>
  <c r="J11" i="1"/>
  <c r="J9" i="1"/>
  <c r="J7" i="1"/>
  <c r="I76" i="1"/>
  <c r="I74" i="1"/>
  <c r="I68" i="1"/>
  <c r="I67" i="1"/>
  <c r="I66" i="1"/>
  <c r="I65" i="1"/>
  <c r="I62" i="1"/>
  <c r="I61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39" i="1"/>
  <c r="I38" i="1"/>
  <c r="I37" i="1"/>
  <c r="I36" i="1"/>
  <c r="I34" i="1"/>
  <c r="I33" i="1"/>
  <c r="I31" i="1"/>
  <c r="I29" i="1"/>
  <c r="I28" i="1"/>
  <c r="I26" i="1"/>
  <c r="I25" i="1"/>
  <c r="I24" i="1"/>
  <c r="I22" i="1"/>
  <c r="I21" i="1"/>
  <c r="I20" i="1"/>
  <c r="I18" i="1"/>
  <c r="I16" i="1"/>
  <c r="I14" i="1"/>
  <c r="I13" i="1"/>
  <c r="I12" i="1"/>
  <c r="I11" i="1"/>
  <c r="I9" i="1"/>
  <c r="I7" i="1"/>
  <c r="D75" i="1"/>
  <c r="J75" i="1" s="1"/>
  <c r="D73" i="1"/>
  <c r="I73" i="1" s="1"/>
  <c r="D64" i="1"/>
  <c r="D60" i="1"/>
  <c r="D35" i="1"/>
  <c r="D32" i="1"/>
  <c r="D30" i="1"/>
  <c r="I30" i="1" s="1"/>
  <c r="D19" i="1"/>
  <c r="D15" i="1"/>
  <c r="D10" i="1"/>
  <c r="D8" i="1"/>
  <c r="D6" i="1"/>
  <c r="L19" i="1" l="1"/>
  <c r="L75" i="1"/>
  <c r="K75" i="1"/>
  <c r="E63" i="1"/>
  <c r="K73" i="1"/>
  <c r="K63" i="1" s="1"/>
  <c r="L73" i="1"/>
  <c r="L35" i="1"/>
  <c r="K35" i="1"/>
  <c r="L30" i="1"/>
  <c r="K30" i="1"/>
  <c r="L6" i="1"/>
  <c r="K6" i="1"/>
  <c r="L8" i="1"/>
  <c r="L32" i="1"/>
  <c r="L10" i="1"/>
  <c r="I23" i="1"/>
  <c r="J10" i="1"/>
  <c r="I75" i="1"/>
  <c r="J73" i="1"/>
  <c r="D5" i="1"/>
  <c r="H5" i="1"/>
  <c r="H4" i="1" s="1"/>
  <c r="G5" i="1"/>
  <c r="G4" i="1" s="1"/>
  <c r="I64" i="1"/>
  <c r="I60" i="1"/>
  <c r="L60" i="1"/>
  <c r="I35" i="1"/>
  <c r="I32" i="1"/>
  <c r="J23" i="1"/>
  <c r="J19" i="1"/>
  <c r="I15" i="1"/>
  <c r="J8" i="1"/>
  <c r="F5" i="1"/>
  <c r="F4" i="1" s="1"/>
  <c r="J6" i="1"/>
  <c r="L64" i="1"/>
  <c r="E5" i="1"/>
  <c r="K5" i="1" s="1"/>
  <c r="L15" i="1"/>
  <c r="J64" i="1"/>
  <c r="J60" i="1"/>
  <c r="J30" i="1"/>
  <c r="J35" i="1"/>
  <c r="J15" i="1"/>
  <c r="J32" i="1"/>
  <c r="I19" i="1"/>
  <c r="I10" i="1"/>
  <c r="I8" i="1"/>
  <c r="I6" i="1"/>
  <c r="L63" i="1" l="1"/>
  <c r="L5" i="1"/>
  <c r="E4" i="1"/>
  <c r="J63" i="1"/>
  <c r="D4" i="1"/>
  <c r="I4" i="1" s="1"/>
  <c r="J5" i="1"/>
  <c r="I5" i="1"/>
  <c r="L4" i="1" l="1"/>
  <c r="J4" i="1"/>
</calcChain>
</file>

<file path=xl/sharedStrings.xml><?xml version="1.0" encoding="utf-8"?>
<sst xmlns="http://schemas.openxmlformats.org/spreadsheetml/2006/main" count="235" uniqueCount="229">
  <si>
    <t>№ п/п</t>
  </si>
  <si>
    <t>1.</t>
  </si>
  <si>
    <t>2.</t>
  </si>
  <si>
    <t>3.</t>
  </si>
  <si>
    <t>4.</t>
  </si>
  <si>
    <t>5.</t>
  </si>
  <si>
    <t>6.</t>
  </si>
  <si>
    <t>8.</t>
  </si>
  <si>
    <t>9.</t>
  </si>
  <si>
    <t>10.</t>
  </si>
  <si>
    <t>11.</t>
  </si>
  <si>
    <t>12.</t>
  </si>
  <si>
    <t>13.</t>
  </si>
  <si>
    <t>14.</t>
  </si>
  <si>
    <t>15.</t>
  </si>
  <si>
    <t>000 1 00 00000 00 0000 000</t>
  </si>
  <si>
    <t>000 1 01 00000 00 0000 000</t>
  </si>
  <si>
    <t>000 1 01 02000 01 0000 110</t>
  </si>
  <si>
    <t>000 1 03 00000 00 0000 000</t>
  </si>
  <si>
    <t>000 1 03 02000 01 0000 110</t>
  </si>
  <si>
    <t>000 1 05 00000 00 0000 000</t>
  </si>
  <si>
    <t>000 1 05 01000 00 0000 110</t>
  </si>
  <si>
    <t>000 1 05 02000 02 0000 110</t>
  </si>
  <si>
    <t>000 1 05 03000 01 0000 110</t>
  </si>
  <si>
    <t>000 1 05 04000 02 0000 110</t>
  </si>
  <si>
    <t>000 1 06 00000 00 0000 000</t>
  </si>
  <si>
    <t>000 1 06 01000 00 0000 110</t>
  </si>
  <si>
    <t>000 1 06 06000 00 0000 110</t>
  </si>
  <si>
    <t>000 1 08 00000 00 0000 000</t>
  </si>
  <si>
    <t>000 1 08 03000 01 0000 110</t>
  </si>
  <si>
    <t>000 1 08 07000 01 0000 110</t>
  </si>
  <si>
    <t>000 1 09 00000 00 0000 000</t>
  </si>
  <si>
    <t>000 1 11 00000 00 0000 000</t>
  </si>
  <si>
    <t xml:space="preserve"> 000 1 11 01000 00 0000 120</t>
  </si>
  <si>
    <t>000 1 11 03000 00 0000 120</t>
  </si>
  <si>
    <t>000 1 11 05000 00 0000 120</t>
  </si>
  <si>
    <t>000 1 11 07000 00 0000 120</t>
  </si>
  <si>
    <t xml:space="preserve">000 1 11 09000 00 0000 120 </t>
  </si>
  <si>
    <t>000 1 12 00000 00 0000 000</t>
  </si>
  <si>
    <t>000 1 12 01000 01 0000 120</t>
  </si>
  <si>
    <t>000 1 13 00000 00 0000 000</t>
  </si>
  <si>
    <t>000 1 13 01000 00 0000 130</t>
  </si>
  <si>
    <t>000 1 13 02000 00 0000 130</t>
  </si>
  <si>
    <t>000 1 14 00000 00 0000 000</t>
  </si>
  <si>
    <t>000 1 14 01000 00 0000 410</t>
  </si>
  <si>
    <t>000 1 14 02000 00 0000 000</t>
  </si>
  <si>
    <t>000 1 14 06000 00 0000 430</t>
  </si>
  <si>
    <t>000 1 14 06300 00 0000 430</t>
  </si>
  <si>
    <t>000 1 16 00000 00 0000 000</t>
  </si>
  <si>
    <t>000 1 16 03000 00 0000 140</t>
  </si>
  <si>
    <t>000 1 16 06000 01 0000 140</t>
  </si>
  <si>
    <t>000 1 16 08000 01 0000 140</t>
  </si>
  <si>
    <t>000 1 16 23000 00 0000 140</t>
  </si>
  <si>
    <t>000 1 16 25000 00 0000 140</t>
  </si>
  <si>
    <t>000 1 16 28000 01 0000 140</t>
  </si>
  <si>
    <t>000 1 16 30000 01 0000 140</t>
  </si>
  <si>
    <t>000 1 16 33000 00 0000 140</t>
  </si>
  <si>
    <t>000 1 16 35000 00 0000 140</t>
  </si>
  <si>
    <t>000 1 16 41000 01 0000 140</t>
  </si>
  <si>
    <t>000 1 16 43000 01 0000 140</t>
  </si>
  <si>
    <t>000 1 16 45000 01 0000 140</t>
  </si>
  <si>
    <t>000 1 16 90000 00 0000 140</t>
  </si>
  <si>
    <t>000 1 17 00000 00 0000 000</t>
  </si>
  <si>
    <t>000 1 17 01040 04 0000 180</t>
  </si>
  <si>
    <t>000 1 17 05040 04 0000 180</t>
  </si>
  <si>
    <t>000 2 00 00000 00 0000 000</t>
  </si>
  <si>
    <t>000 2 02 00000 00 0000 000</t>
  </si>
  <si>
    <t>000 2 18 00000 00 0000 000</t>
  </si>
  <si>
    <t>000 2 19 00000 00 0000 000</t>
  </si>
  <si>
    <t>1.1.</t>
  </si>
  <si>
    <t>2.1.</t>
  </si>
  <si>
    <t>3.1.</t>
  </si>
  <si>
    <t>3.2.</t>
  </si>
  <si>
    <t>3.3.</t>
  </si>
  <si>
    <t>3.4.</t>
  </si>
  <si>
    <t>4.1.</t>
  </si>
  <si>
    <t>4.2.</t>
  </si>
  <si>
    <t>5.1.</t>
  </si>
  <si>
    <t>5.2.</t>
  </si>
  <si>
    <t>7.</t>
  </si>
  <si>
    <t>7.1.</t>
  </si>
  <si>
    <t>7.2.</t>
  </si>
  <si>
    <t>7.3.</t>
  </si>
  <si>
    <t>7.4.</t>
  </si>
  <si>
    <t>7.5.</t>
  </si>
  <si>
    <t>8.1.</t>
  </si>
  <si>
    <t>9.1.</t>
  </si>
  <si>
    <t>9.2.</t>
  </si>
  <si>
    <t>10.1.</t>
  </si>
  <si>
    <t>10.2.</t>
  </si>
  <si>
    <t>10.3.</t>
  </si>
  <si>
    <t>10.4.</t>
  </si>
  <si>
    <t>11.1.</t>
  </si>
  <si>
    <t>11.2.</t>
  </si>
  <si>
    <t>11.3.</t>
  </si>
  <si>
    <t>11.4.</t>
  </si>
  <si>
    <t>11.5.</t>
  </si>
  <si>
    <t>11.6.</t>
  </si>
  <si>
    <t>11.7.</t>
  </si>
  <si>
    <t>11.8.</t>
  </si>
  <si>
    <t>11.9.</t>
  </si>
  <si>
    <t>11.10.</t>
  </si>
  <si>
    <t>11.11.</t>
  </si>
  <si>
    <t>11.12.</t>
  </si>
  <si>
    <t>11.13.</t>
  </si>
  <si>
    <t>12.1.</t>
  </si>
  <si>
    <t>12.2.</t>
  </si>
  <si>
    <t>13.1.</t>
  </si>
  <si>
    <t>13.2.</t>
  </si>
  <si>
    <t>13.3.</t>
  </si>
  <si>
    <t>13.4.</t>
  </si>
  <si>
    <t>14.1.</t>
  </si>
  <si>
    <t>15.1.</t>
  </si>
  <si>
    <t>Наименование кода классификации доходов</t>
  </si>
  <si>
    <t>Код классификации доходов бюджета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</si>
  <si>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</si>
  <si>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</si>
  <si>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</si>
  <si>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</si>
  <si>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</si>
  <si>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</si>
  <si>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</si>
  <si>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</si>
  <si>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</si>
  <si>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</si>
  <si>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</si>
  <si>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</si>
  <si>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</si>
  <si>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</si>
  <si>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 xml:space="preserve">Государственная пошлина по делам, рассматриваемым в судах общей юрисдикции, мировыми судьями 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</si>
  <si>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</si>
  <si>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</si>
  <si>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</si>
  <si>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</si>
  <si>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Проценты, полученные от предоставления бюджетных кредитов внутри страны </t>
  </si>
  <si>
    <t>Доходы, получаемые в виде арендной либо иной платы за передачу в возмездное пользование государственного и муниципального имущества(за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</si>
  <si>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</si>
  <si>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</si>
  <si>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</si>
  <si>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</si>
  <si>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(работ)
и компенсации затрат государства</t>
  </si>
  <si>
    <t>Доходы от оказания платных услуг (работ)</t>
  </si>
  <si>
    <t>Доходы от компенсации затрат государства</t>
  </si>
  <si>
    <t>Доходы от продажи материальных и нематериальных активов</t>
  </si>
  <si>
    <t>Доходы от продажи квартир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</si>
  <si>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
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</si>
  <si>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</si>
  <si>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</si>
  <si>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</si>
  <si>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</si>
  <si>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</si>
  <si>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</si>
  <si>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Доходы от возмещения ущерба при возникновении страховых случаев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</si>
  <si>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</si>
  <si>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              и законодательства в сфере защиты прав потребителей</t>
  </si>
  <si>
    <t>Денежные взыскания (штрафы) за правонарушения         в области дорожного движения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</si>
  <si>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</si>
  <si>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Суммы по искам о возмещении вреда, причиненного окружающей среде</t>
  </si>
  <si>
    <t>Денежные взыскания (штрафы) за нарушение законодательства Российской Федерации об электроэнергетике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</si>
  <si>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</si>
  <si>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за нарушение законодательства Российской Федерации                                                                                                                                                     о промышленной безопасности</t>
  </si>
  <si>
    <t>Прочие поступления от денежных взысканий (штрафов) и иных сумм в возмещение ущерба</t>
  </si>
  <si>
    <t>Прочие неналоговые доходы</t>
  </si>
  <si>
    <t>Невыясненные поступления, зачисляемые в бюджеты городских округов</t>
  </si>
  <si>
    <t>Прочие неналоговые доходы  бюджетов городских округов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</si>
  <si>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</si>
  <si>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</si>
  <si>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</si>
  <si>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</si>
  <si>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</si>
  <si>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</si>
  <si>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Доходы бюджетов городских округов от возврата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</si>
  <si>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</si>
  <si>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</si>
  <si>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ВСЕГО</t>
  </si>
  <si>
    <t>000 1 16 37000 00 0000 140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</si>
  <si>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</si>
  <si>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000 2 02 20000 00 0000 150</t>
  </si>
  <si>
    <t>000 2 02 30000 00  0000 150</t>
  </si>
  <si>
    <t>000 2 19 00000 04 0000 150</t>
  </si>
  <si>
    <t>План на 2021 год, руб.</t>
  </si>
  <si>
    <t>отклонение, руб.</t>
  </si>
  <si>
    <t>отношение, %</t>
  </si>
  <si>
    <t>000 2 02 10000 00 0000 150</t>
  </si>
  <si>
    <t>000 2 02 40000 00  0000 150</t>
  </si>
  <si>
    <t>000 2 18 04000 04 0000 150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</si>
  <si>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 </t>
  </si>
  <si>
    <t>План на 2022 год, руб.</t>
  </si>
  <si>
    <t>Безвозмездные поступления от негосударственных организаций в бюджеты городских округов</t>
  </si>
  <si>
    <t>000 2 04 00000 00  0000 000</t>
  </si>
  <si>
    <t>000 2 04 40000 04  0000 150</t>
  </si>
  <si>
    <t xml:space="preserve">
Транспортный налог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</si>
  <si>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</si>
  <si>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</si>
  <si>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000 1 16 07000 01 0000 140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</si>
  <si>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</si>
  <si>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000 1 16 10000 00 0000 140</t>
  </si>
  <si>
    <t>Платежи в целях возмещения причиненного ущерба (убытков)</t>
  </si>
  <si>
    <t>000 1 16 11000 01 0000 140</t>
  </si>
  <si>
    <t>Платежи, уплачиваемые в целях возмещения вреда</t>
  </si>
  <si>
    <t>Сведения о доходах бюджета по видам доходов на 2021 год и плановый период 2022-2023 годов в сравнении с ожидаемым исполнением за 2020 год и фактическим исполнением за 2019 год</t>
  </si>
  <si>
    <t>Исполнение за 2019 год, руб.</t>
  </si>
  <si>
    <t>Ожидаемое исполнение за 2020 год, руб.</t>
  </si>
  <si>
    <t>План на 2023 год, руб.</t>
  </si>
  <si>
    <t>Сравнение плана 2021 года с исполнением за 2019 год</t>
  </si>
  <si>
    <t>Сравнение плана 2021 года с ожидаемым исполнением за 2020 год</t>
  </si>
  <si>
    <t>000 1 06 04000 02 0000 110</t>
  </si>
  <si>
    <t>000 1 11 05300 00 0000 120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</si>
  <si>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</si>
  <si>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</si>
  <si>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</si>
  <si>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7.6.</t>
  </si>
  <si>
    <t>11.14.</t>
  </si>
  <si>
    <t>11.15.</t>
  </si>
  <si>
    <t>11.16.</t>
  </si>
  <si>
    <t>11.17.</t>
  </si>
  <si>
    <t>11.18.</t>
  </si>
  <si>
    <t>16.</t>
  </si>
  <si>
    <t>16.1.</t>
  </si>
  <si>
    <t>4.3.</t>
  </si>
  <si>
    <t>11.19.</t>
  </si>
  <si>
    <t>более 200%</t>
  </si>
  <si>
    <t>Прочие безвозмездные поступления</t>
  </si>
  <si>
    <t>000 2 07 00000 00 0000 000</t>
  </si>
  <si>
    <t>Прочие безвозмездные поступления в бюджеты городских округов</t>
  </si>
  <si>
    <t>000 2 07 04000 04 0000 150</t>
  </si>
  <si>
    <t>17.</t>
  </si>
  <si>
    <t>17.1.</t>
  </si>
  <si>
    <t>Безвозмездные поступления от негосударственных организаций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</si>
</sst>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0"/>
      <name val="Arial"/>
      <charset val="204"/>
    </font>
    <font>
      <sz val="11"/>
      <color rgb="FF000000"/>
      <name val="Calibri"/>
      <family val="2"/>
      <scheme val="minor"/>
    </font>
    <font>
      <sz val="14"/>
      <name val="Times New Roman"/>
      <family val="1"/>
      <charset val="204"/>
    </font>
    <font>
      <sz val="10"/>
      <name val="Arial Cyr"/>
      <charset val="204"/>
    </font>
    <font>
      <sz val="14"/>
      <name val="Times New Roman CYR"/>
      <family val="1"/>
      <charset val="204"/>
    </font>
    <font>
      <sz val="10"/>
      <name val="Arial"/>
      <family val="2"/>
      <charset val="204"/>
    </font>
    <font>
      <b/>
      <sz val="14"/>
      <name val="Times New Roman Cyr"/>
      <family val="1"/>
      <charset val="204"/>
    </font>
    <font>
      <sz val="14"/>
      <color theme="1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6">
    <xf numFmtId="0" fontId="0" fillId="0" borderId="0" xfId="0"/>
    <xf numFmtId="0" fontId="0" fillId="0" borderId="0" xfId="0" applyFill="1"/>
    <xf numFmtId="0" fontId="2" fillId="0" borderId="0" xfId="0" applyFont="1" applyFill="1"/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justify" vertical="top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top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left" wrapText="1"/>
    </xf>
    <xf numFmtId="0" fontId="7" fillId="0" borderId="1" xfId="2" applyFont="1" applyFill="1" applyBorder="1" applyAlignment="1">
      <alignment wrapText="1"/>
    </xf>
    <xf numFmtId="0" fontId="3" fillId="0" borderId="1" xfId="2" applyFill="1" applyBorder="1" applyAlignment="1">
      <alignment wrapText="1"/>
    </xf>
    <xf numFmtId="1" fontId="4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16" fontId="4" fillId="0" borderId="1" xfId="0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/>
    <xf numFmtId="49" fontId="2" fillId="0" borderId="3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</cellXfs>
  <cellStyles count="3">
    <cellStyle name="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M76"/>
  <sheetViews>
    <sheetView showGridLines="0" tabSelected="1" view="pageBreakPreview" topLeftCell="D1" zoomScale="70" zoomScaleNormal="70" zoomScaleSheetLayoutView="70" workbookViewId="0">
      <selection activeCell="L54" sqref="L54"/>
    </sheetView>
  </sheetViews>
  <sheetFormatPr defaultRowHeight="18.75" x14ac:dyDescent="0.3"/>
  <cols>
    <col min="1" max="1" width="8" style="27" customWidth="1"/>
    <col min="2" max="2" width="35.5703125" style="2" customWidth="1"/>
    <col min="3" max="3" width="60" style="2" customWidth="1"/>
    <col min="4" max="4" width="30.28515625" style="2" customWidth="1"/>
    <col min="5" max="6" width="24.140625" style="2" customWidth="1"/>
    <col min="7" max="7" width="23.5703125" style="2" customWidth="1"/>
    <col min="8" max="8" width="25.42578125" style="2" customWidth="1"/>
    <col min="9" max="9" width="23.7109375" style="2" customWidth="1"/>
    <col min="10" max="10" width="17" style="2" customWidth="1"/>
    <col min="11" max="11" width="25.85546875" style="2" customWidth="1"/>
    <col min="12" max="12" width="14.5703125" style="2" customWidth="1"/>
    <col min="13" max="13" width="9.140625" style="1"/>
    <col min="14" max="16384" width="9.140625" style="2"/>
  </cols>
  <sheetData>
    <row r="1" spans="1:12" ht="39" customHeight="1" x14ac:dyDescent="0.3">
      <c r="A1" s="28" t="s">
        <v>200</v>
      </c>
      <c r="B1" s="28"/>
      <c r="C1" s="28"/>
      <c r="D1" s="28"/>
      <c r="E1" s="28"/>
      <c r="F1" s="28"/>
      <c r="G1" s="28"/>
      <c r="H1" s="28"/>
      <c r="I1" s="29"/>
      <c r="J1" s="29"/>
      <c r="K1" s="29"/>
      <c r="L1" s="29"/>
    </row>
    <row r="2" spans="1:12" ht="63.75" customHeight="1" x14ac:dyDescent="0.3">
      <c r="A2" s="32" t="s">
        <v>0</v>
      </c>
      <c r="B2" s="34" t="s">
        <v>114</v>
      </c>
      <c r="C2" s="34" t="s">
        <v>113</v>
      </c>
      <c r="D2" s="35" t="s">
        <v>201</v>
      </c>
      <c r="E2" s="35" t="s">
        <v>202</v>
      </c>
      <c r="F2" s="35" t="s">
        <v>180</v>
      </c>
      <c r="G2" s="35" t="s">
        <v>187</v>
      </c>
      <c r="H2" s="35" t="s">
        <v>203</v>
      </c>
      <c r="I2" s="30" t="s">
        <v>204</v>
      </c>
      <c r="J2" s="31"/>
      <c r="K2" s="30" t="s">
        <v>205</v>
      </c>
      <c r="L2" s="31"/>
    </row>
    <row r="3" spans="1:12" ht="44.25" customHeight="1" x14ac:dyDescent="0.3">
      <c r="A3" s="33"/>
      <c r="B3" s="33"/>
      <c r="C3" s="33"/>
      <c r="D3" s="33"/>
      <c r="E3" s="33"/>
      <c r="F3" s="33"/>
      <c r="G3" s="33"/>
      <c r="H3" s="33"/>
      <c r="I3" s="3" t="s">
        <v>181</v>
      </c>
      <c r="J3" s="3" t="s">
        <v>182</v>
      </c>
      <c r="K3" s="3" t="s">
        <v>181</v>
      </c>
      <c r="L3" s="3" t="s">
        <v>182</v>
      </c>
    </row>
    <row r="4" spans="1:12" x14ac:dyDescent="0.3">
      <c r="A4" s="4"/>
      <c r="B4" s="5"/>
      <c r="C4" s="6" t="s">
        <v>174</v>
      </c>
      <c r="D4" s="7">
        <f>D5+D63</f>
        <v>27371348229.619999</v>
      </c>
      <c r="E4" s="7">
        <f>E5+E63</f>
        <v>30962942071.220001</v>
      </c>
      <c r="F4" s="7">
        <f>F5+F63</f>
        <v>29911519323.689999</v>
      </c>
      <c r="G4" s="7">
        <f>G5+G63</f>
        <v>28858926965.849998</v>
      </c>
      <c r="H4" s="7">
        <f>H5+H63</f>
        <v>30472498488.75</v>
      </c>
      <c r="I4" s="7">
        <f>F4-D4</f>
        <v>2540171094.0700002</v>
      </c>
      <c r="J4" s="8">
        <f>F4/D4*100</f>
        <v>109.3</v>
      </c>
      <c r="K4" s="7">
        <f>F4-E4</f>
        <v>-1051422747.53</v>
      </c>
      <c r="L4" s="8">
        <f>F4/E4*100</f>
        <v>96.6</v>
      </c>
    </row>
    <row r="5" spans="1:12" x14ac:dyDescent="0.3">
      <c r="A5" s="9"/>
      <c r="B5" s="10" t="s">
        <v>15</v>
      </c>
      <c r="C5" s="11" t="s">
        <v>115</v>
      </c>
      <c r="D5" s="7">
        <f>D6+D15+D19+D22+D23+D30+D32+D35+D40+D60+D8+D10</f>
        <v>12088273489.73</v>
      </c>
      <c r="E5" s="7">
        <f>E6+E15+E19+E22+E23+E30+E32+E35+E40+E60+E8+E10</f>
        <v>11890042033.52</v>
      </c>
      <c r="F5" s="7">
        <f>F6+F15+F19+F22+F23+F30+F32+F35+F40+F60+F8+F10</f>
        <v>10784397671.32</v>
      </c>
      <c r="G5" s="7">
        <f>G6+G15+G19+G22+G23+G30+G32+G35+G40+G60+G8+G10</f>
        <v>11658482340.35</v>
      </c>
      <c r="H5" s="7">
        <f>H6+H15+H19+H22+H23+H30+H32+H35+H40+H60+H8+H10</f>
        <v>12301542663.25</v>
      </c>
      <c r="I5" s="7">
        <f t="shared" ref="I5:I76" si="0">F5-D5</f>
        <v>-1303875818.4100001</v>
      </c>
      <c r="J5" s="8">
        <f t="shared" ref="J5:J76" si="1">F5/D5*100</f>
        <v>89.2</v>
      </c>
      <c r="K5" s="7">
        <f>F5-E5</f>
        <v>-1105644362.2</v>
      </c>
      <c r="L5" s="8">
        <f t="shared" ref="L5:L76" si="2">F5/E5*100</f>
        <v>90.7</v>
      </c>
    </row>
    <row r="6" spans="1:12" x14ac:dyDescent="0.3">
      <c r="A6" s="12" t="s">
        <v>1</v>
      </c>
      <c r="B6" s="10" t="s">
        <v>16</v>
      </c>
      <c r="C6" s="13" t="s">
        <v>116</v>
      </c>
      <c r="D6" s="7">
        <f>D7</f>
        <v>8281550270.6599998</v>
      </c>
      <c r="E6" s="7">
        <f t="shared" ref="E6:H6" si="3">E7</f>
        <v>8235108695.29</v>
      </c>
      <c r="F6" s="7">
        <f t="shared" si="3"/>
        <v>6796830576.04</v>
      </c>
      <c r="G6" s="7">
        <f t="shared" si="3"/>
        <v>7432623677.3500004</v>
      </c>
      <c r="H6" s="7">
        <f t="shared" si="3"/>
        <v>7890866134.2200003</v>
      </c>
      <c r="I6" s="7">
        <f t="shared" si="0"/>
        <v>-1484719694.6199999</v>
      </c>
      <c r="J6" s="8">
        <f t="shared" si="1"/>
        <v>82.1</v>
      </c>
      <c r="K6" s="7">
        <f t="shared" ref="K6:K68" si="4">F6-E6</f>
        <v>-1438278119.25</v>
      </c>
      <c r="L6" s="8">
        <f t="shared" si="2"/>
        <v>82.5</v>
      </c>
    </row>
    <row r="7" spans="1:12" x14ac:dyDescent="0.3">
      <c r="A7" s="12" t="s">
        <v>69</v>
      </c>
      <c r="B7" s="14" t="s">
        <v>17</v>
      </c>
      <c r="C7" s="11" t="s">
        <v>117</v>
      </c>
      <c r="D7" s="7">
        <v>8281550270.6599998</v>
      </c>
      <c r="E7" s="15">
        <v>8235108695.29</v>
      </c>
      <c r="F7" s="15">
        <v>6796830576.04</v>
      </c>
      <c r="G7" s="7">
        <v>7432623677.3500004</v>
      </c>
      <c r="H7" s="7">
        <v>7890866134.2200003</v>
      </c>
      <c r="I7" s="7">
        <f t="shared" si="0"/>
        <v>-1484719694.6199999</v>
      </c>
      <c r="J7" s="8">
        <f t="shared" si="1"/>
        <v>82.1</v>
      </c>
      <c r="K7" s="7">
        <f t="shared" si="4"/>
        <v>-1438278119.25</v>
      </c>
      <c r="L7" s="8">
        <f t="shared" si="2"/>
        <v>82.5</v>
      </c>
    </row>
    <row r="8" spans="1:12" ht="48" customHeight="1" x14ac:dyDescent="0.3">
      <c r="A8" s="12" t="s">
        <v>2</v>
      </c>
      <c r="B8" s="14" t="s">
        <v>18</v>
      </c>
      <c r="C8" s="13" t="s">
        <v>118</v>
      </c>
      <c r="D8" s="7">
        <f>D9</f>
        <v>41484594.840000004</v>
      </c>
      <c r="E8" s="7">
        <f t="shared" ref="E8:H8" si="5">E9</f>
        <v>38796099.149999999</v>
      </c>
      <c r="F8" s="7">
        <f t="shared" si="5"/>
        <v>44923430</v>
      </c>
      <c r="G8" s="7">
        <f t="shared" si="5"/>
        <v>48237800</v>
      </c>
      <c r="H8" s="7">
        <f t="shared" si="5"/>
        <v>48237800</v>
      </c>
      <c r="I8" s="7">
        <f t="shared" si="0"/>
        <v>3438835.16</v>
      </c>
      <c r="J8" s="8">
        <f t="shared" si="1"/>
        <v>108.3</v>
      </c>
      <c r="K8" s="7">
        <f t="shared" si="4"/>
        <v>6127330.8499999996</v>
      </c>
      <c r="L8" s="8">
        <f t="shared" si="2"/>
        <v>115.8</v>
      </c>
    </row>
    <row r="9" spans="1:12" ht="56.25" x14ac:dyDescent="0.3">
      <c r="A9" s="12" t="s">
        <v>70</v>
      </c>
      <c r="B9" s="14" t="s">
        <v>19</v>
      </c>
      <c r="C9" s="11" t="s">
        <v>119</v>
      </c>
      <c r="D9" s="7">
        <v>41484594.840000004</v>
      </c>
      <c r="E9" s="15">
        <v>38796099.149999999</v>
      </c>
      <c r="F9" s="15">
        <v>44923430</v>
      </c>
      <c r="G9" s="16">
        <v>48237800</v>
      </c>
      <c r="H9" s="7">
        <v>48237800</v>
      </c>
      <c r="I9" s="7">
        <f t="shared" si="0"/>
        <v>3438835.16</v>
      </c>
      <c r="J9" s="8">
        <f t="shared" si="1"/>
        <v>108.3</v>
      </c>
      <c r="K9" s="7">
        <f t="shared" si="4"/>
        <v>6127330.8499999996</v>
      </c>
      <c r="L9" s="8">
        <f t="shared" si="2"/>
        <v>115.8</v>
      </c>
    </row>
    <row r="10" spans="1:12" ht="30.75" customHeight="1" x14ac:dyDescent="0.3">
      <c r="A10" s="12" t="s">
        <v>3</v>
      </c>
      <c r="B10" s="14" t="s">
        <v>20</v>
      </c>
      <c r="C10" s="13" t="s">
        <v>120</v>
      </c>
      <c r="D10" s="7">
        <f>D11+D12+D13+D14</f>
        <v>1946097968.6800001</v>
      </c>
      <c r="E10" s="7">
        <f t="shared" ref="E10:H10" si="6">E11+E12+E13+E14</f>
        <v>1735890047.55</v>
      </c>
      <c r="F10" s="7">
        <f t="shared" si="6"/>
        <v>1899629425.95</v>
      </c>
      <c r="G10" s="7">
        <f t="shared" si="6"/>
        <v>2026660279.6400001</v>
      </c>
      <c r="H10" s="7">
        <f t="shared" si="6"/>
        <v>2133612708.8800001</v>
      </c>
      <c r="I10" s="7">
        <f t="shared" si="0"/>
        <v>-46468542.729999997</v>
      </c>
      <c r="J10" s="8">
        <f t="shared" si="1"/>
        <v>97.6</v>
      </c>
      <c r="K10" s="7">
        <f t="shared" si="4"/>
        <v>163739378.40000001</v>
      </c>
      <c r="L10" s="8">
        <f t="shared" si="2"/>
        <v>109.4</v>
      </c>
    </row>
    <row r="11" spans="1:12" ht="37.5" x14ac:dyDescent="0.3">
      <c r="A11" s="17" t="s">
        <v>71</v>
      </c>
      <c r="B11" s="14" t="s">
        <v>21</v>
      </c>
      <c r="C11" s="13" t="s">
        <v>121</v>
      </c>
      <c r="D11" s="7">
        <v>1557327905.6199999</v>
      </c>
      <c r="E11" s="15">
        <v>1437652107.3599999</v>
      </c>
      <c r="F11" s="15">
        <v>1736616314.6900001</v>
      </c>
      <c r="G11" s="16">
        <v>1903684897.6700001</v>
      </c>
      <c r="H11" s="7">
        <v>2005712574.4000001</v>
      </c>
      <c r="I11" s="7">
        <f t="shared" si="0"/>
        <v>179288409.06999999</v>
      </c>
      <c r="J11" s="8">
        <f t="shared" si="1"/>
        <v>111.5</v>
      </c>
      <c r="K11" s="7">
        <f t="shared" si="4"/>
        <v>298964207.32999998</v>
      </c>
      <c r="L11" s="8">
        <f t="shared" si="2"/>
        <v>120.8</v>
      </c>
    </row>
    <row r="12" spans="1:12" ht="37.5" x14ac:dyDescent="0.3">
      <c r="A12" s="12" t="s">
        <v>72</v>
      </c>
      <c r="B12" s="14" t="s">
        <v>22</v>
      </c>
      <c r="C12" s="13" t="s">
        <v>122</v>
      </c>
      <c r="D12" s="7">
        <v>297868297.66000003</v>
      </c>
      <c r="E12" s="15">
        <v>220762895.78</v>
      </c>
      <c r="F12" s="15">
        <v>58758783.289999999</v>
      </c>
      <c r="G12" s="16"/>
      <c r="H12" s="7"/>
      <c r="I12" s="7">
        <f t="shared" si="0"/>
        <v>-239109514.37</v>
      </c>
      <c r="J12" s="8">
        <f t="shared" si="1"/>
        <v>19.7</v>
      </c>
      <c r="K12" s="7">
        <f t="shared" si="4"/>
        <v>-162004112.49000001</v>
      </c>
      <c r="L12" s="8">
        <f t="shared" si="2"/>
        <v>26.6</v>
      </c>
    </row>
    <row r="13" spans="1:12" ht="31.5" customHeight="1" x14ac:dyDescent="0.3">
      <c r="A13" s="12" t="s">
        <v>73</v>
      </c>
      <c r="B13" s="14" t="s">
        <v>23</v>
      </c>
      <c r="C13" s="13" t="s">
        <v>123</v>
      </c>
      <c r="D13" s="7">
        <v>299236.76</v>
      </c>
      <c r="E13" s="15">
        <v>193000</v>
      </c>
      <c r="F13" s="15">
        <v>341983.46</v>
      </c>
      <c r="G13" s="16">
        <v>369762.46</v>
      </c>
      <c r="H13" s="7">
        <v>390290.19</v>
      </c>
      <c r="I13" s="7">
        <f t="shared" si="0"/>
        <v>42746.7</v>
      </c>
      <c r="J13" s="8">
        <f t="shared" si="1"/>
        <v>114.3</v>
      </c>
      <c r="K13" s="7">
        <f t="shared" si="4"/>
        <v>148983.46</v>
      </c>
      <c r="L13" s="8">
        <f t="shared" si="2"/>
        <v>177.2</v>
      </c>
    </row>
    <row r="14" spans="1:12" ht="37.5" x14ac:dyDescent="0.3">
      <c r="A14" s="12" t="s">
        <v>74</v>
      </c>
      <c r="B14" s="14" t="s">
        <v>24</v>
      </c>
      <c r="C14" s="13" t="s">
        <v>124</v>
      </c>
      <c r="D14" s="7">
        <v>90602528.640000001</v>
      </c>
      <c r="E14" s="15">
        <v>77282044.409999996</v>
      </c>
      <c r="F14" s="15">
        <v>103912344.51000001</v>
      </c>
      <c r="G14" s="16">
        <v>122605619.51000001</v>
      </c>
      <c r="H14" s="7">
        <v>127509844.29000001</v>
      </c>
      <c r="I14" s="7">
        <f t="shared" si="0"/>
        <v>13309815.869999999</v>
      </c>
      <c r="J14" s="8">
        <f t="shared" si="1"/>
        <v>114.7</v>
      </c>
      <c r="K14" s="7">
        <f t="shared" si="4"/>
        <v>26630300.100000001</v>
      </c>
      <c r="L14" s="8">
        <f t="shared" si="2"/>
        <v>134.5</v>
      </c>
    </row>
    <row r="15" spans="1:12" x14ac:dyDescent="0.3">
      <c r="A15" s="12" t="s">
        <v>4</v>
      </c>
      <c r="B15" s="14" t="s">
        <v>25</v>
      </c>
      <c r="C15" s="13" t="s">
        <v>125</v>
      </c>
      <c r="D15" s="7">
        <f>D16+D18</f>
        <v>644063744.64999998</v>
      </c>
      <c r="E15" s="7">
        <f>E16+E18+E17</f>
        <v>739171163.63999999</v>
      </c>
      <c r="F15" s="7">
        <f>F16+F18+F17</f>
        <v>898805754.08000004</v>
      </c>
      <c r="G15" s="7">
        <f t="shared" ref="G15:H15" si="7">G16+G18+G17</f>
        <v>1017166143.8</v>
      </c>
      <c r="H15" s="7">
        <f t="shared" si="7"/>
        <v>1098284038.1400001</v>
      </c>
      <c r="I15" s="7">
        <f t="shared" si="0"/>
        <v>254742009.43000001</v>
      </c>
      <c r="J15" s="8">
        <f t="shared" si="1"/>
        <v>139.6</v>
      </c>
      <c r="K15" s="7">
        <f t="shared" si="4"/>
        <v>159634590.44</v>
      </c>
      <c r="L15" s="8">
        <f t="shared" si="2"/>
        <v>121.6</v>
      </c>
    </row>
    <row r="16" spans="1:12" x14ac:dyDescent="0.3">
      <c r="A16" s="12" t="s">
        <v>75</v>
      </c>
      <c r="B16" s="14" t="s">
        <v>26</v>
      </c>
      <c r="C16" s="13" t="s">
        <v>126</v>
      </c>
      <c r="D16" s="7">
        <v>219212117.65000001</v>
      </c>
      <c r="E16" s="15">
        <v>156840494</v>
      </c>
      <c r="F16" s="15">
        <v>179936075.44</v>
      </c>
      <c r="G16" s="16">
        <v>233233387.63</v>
      </c>
      <c r="H16" s="7">
        <v>241146183.59999999</v>
      </c>
      <c r="I16" s="7">
        <f t="shared" si="0"/>
        <v>-39276042.210000001</v>
      </c>
      <c r="J16" s="8">
        <f t="shared" si="1"/>
        <v>82.1</v>
      </c>
      <c r="K16" s="7">
        <f t="shared" si="4"/>
        <v>23095581.440000001</v>
      </c>
      <c r="L16" s="8">
        <f t="shared" si="2"/>
        <v>114.7</v>
      </c>
    </row>
    <row r="17" spans="1:12" ht="23.25" customHeight="1" x14ac:dyDescent="0.3">
      <c r="A17" s="12" t="s">
        <v>76</v>
      </c>
      <c r="B17" s="18" t="s">
        <v>206</v>
      </c>
      <c r="C17" s="19" t="s">
        <v>191</v>
      </c>
      <c r="D17" s="20"/>
      <c r="E17" s="15">
        <v>197744074.16999999</v>
      </c>
      <c r="F17" s="15">
        <v>213652491.30000001</v>
      </c>
      <c r="G17" s="16">
        <v>214834460.72999999</v>
      </c>
      <c r="H17" s="7">
        <v>216030807.88999999</v>
      </c>
      <c r="I17" s="7">
        <f>F17-D17</f>
        <v>213652491.30000001</v>
      </c>
      <c r="J17" s="8"/>
      <c r="K17" s="7">
        <f t="shared" si="4"/>
        <v>15908417.130000001</v>
      </c>
      <c r="L17" s="8">
        <f t="shared" si="2"/>
        <v>108</v>
      </c>
    </row>
    <row r="18" spans="1:12" x14ac:dyDescent="0.3">
      <c r="A18" s="12" t="s">
        <v>219</v>
      </c>
      <c r="B18" s="14" t="s">
        <v>27</v>
      </c>
      <c r="C18" s="13" t="s">
        <v>127</v>
      </c>
      <c r="D18" s="7">
        <v>424851627</v>
      </c>
      <c r="E18" s="15">
        <v>384586595.47000003</v>
      </c>
      <c r="F18" s="15">
        <v>505217187.33999997</v>
      </c>
      <c r="G18" s="16">
        <v>569098295.44000006</v>
      </c>
      <c r="H18" s="7">
        <v>641107046.64999998</v>
      </c>
      <c r="I18" s="7">
        <f t="shared" si="0"/>
        <v>80365560.340000004</v>
      </c>
      <c r="J18" s="8">
        <f t="shared" si="1"/>
        <v>118.9</v>
      </c>
      <c r="K18" s="7">
        <f t="shared" si="4"/>
        <v>120630591.87</v>
      </c>
      <c r="L18" s="8">
        <f t="shared" si="2"/>
        <v>131.4</v>
      </c>
    </row>
    <row r="19" spans="1:12" x14ac:dyDescent="0.3">
      <c r="A19" s="12" t="s">
        <v>5</v>
      </c>
      <c r="B19" s="14" t="s">
        <v>28</v>
      </c>
      <c r="C19" s="13" t="s">
        <v>128</v>
      </c>
      <c r="D19" s="7">
        <f>D20+D21</f>
        <v>92974052.989999995</v>
      </c>
      <c r="E19" s="7">
        <f t="shared" ref="E19:H19" si="8">E20+E21</f>
        <v>97176956.189999998</v>
      </c>
      <c r="F19" s="7">
        <f t="shared" si="8"/>
        <v>96999040.390000001</v>
      </c>
      <c r="G19" s="7">
        <f t="shared" si="8"/>
        <v>96969040.390000001</v>
      </c>
      <c r="H19" s="7">
        <f t="shared" si="8"/>
        <v>96969040.390000001</v>
      </c>
      <c r="I19" s="7">
        <f t="shared" si="0"/>
        <v>4024987.4</v>
      </c>
      <c r="J19" s="8">
        <f t="shared" si="1"/>
        <v>104.3</v>
      </c>
      <c r="K19" s="7">
        <f t="shared" si="4"/>
        <v>-177915.8</v>
      </c>
      <c r="L19" s="8">
        <f t="shared" si="2"/>
        <v>99.8</v>
      </c>
    </row>
    <row r="20" spans="1:12" ht="56.25" x14ac:dyDescent="0.3">
      <c r="A20" s="17" t="s">
        <v>77</v>
      </c>
      <c r="B20" s="14" t="s">
        <v>29</v>
      </c>
      <c r="C20" s="13" t="s">
        <v>129</v>
      </c>
      <c r="D20" s="7">
        <v>91139052.989999995</v>
      </c>
      <c r="E20" s="15">
        <v>93085756.189999998</v>
      </c>
      <c r="F20" s="15">
        <v>95074040.390000001</v>
      </c>
      <c r="G20" s="16">
        <v>95074040.390000001</v>
      </c>
      <c r="H20" s="7">
        <v>95074040.390000001</v>
      </c>
      <c r="I20" s="7">
        <f t="shared" si="0"/>
        <v>3934987.4</v>
      </c>
      <c r="J20" s="8">
        <f t="shared" si="1"/>
        <v>104.3</v>
      </c>
      <c r="K20" s="7">
        <f t="shared" si="4"/>
        <v>1988284.2</v>
      </c>
      <c r="L20" s="8">
        <f t="shared" si="2"/>
        <v>102.1</v>
      </c>
    </row>
    <row r="21" spans="1:12" ht="56.25" x14ac:dyDescent="0.3">
      <c r="A21" s="17" t="s">
        <v>78</v>
      </c>
      <c r="B21" s="14" t="s">
        <v>30</v>
      </c>
      <c r="C21" s="13" t="s">
        <v>130</v>
      </c>
      <c r="D21" s="7">
        <v>1835000</v>
      </c>
      <c r="E21" s="15">
        <v>4091200</v>
      </c>
      <c r="F21" s="15">
        <v>1925000</v>
      </c>
      <c r="G21" s="16">
        <v>1895000</v>
      </c>
      <c r="H21" s="7">
        <v>1895000</v>
      </c>
      <c r="I21" s="7">
        <f t="shared" si="0"/>
        <v>90000</v>
      </c>
      <c r="J21" s="8">
        <f t="shared" si="1"/>
        <v>104.9</v>
      </c>
      <c r="K21" s="7">
        <f t="shared" si="4"/>
        <v>-2166200</v>
      </c>
      <c r="L21" s="8">
        <f t="shared" si="2"/>
        <v>47.1</v>
      </c>
    </row>
    <row r="22" spans="1:12" ht="56.25" x14ac:dyDescent="0.3">
      <c r="A22" s="17" t="s">
        <v>6</v>
      </c>
      <c r="B22" s="14" t="s">
        <v>31</v>
      </c>
      <c r="C22" s="13" t="s">
        <v>131</v>
      </c>
      <c r="D22" s="7">
        <v>2366.33</v>
      </c>
      <c r="E22" s="15"/>
      <c r="F22" s="15"/>
      <c r="G22" s="16"/>
      <c r="H22" s="7"/>
      <c r="I22" s="7">
        <f t="shared" si="0"/>
        <v>-2366.33</v>
      </c>
      <c r="J22" s="8">
        <f t="shared" si="1"/>
        <v>0</v>
      </c>
      <c r="K22" s="7">
        <f t="shared" si="4"/>
        <v>0</v>
      </c>
      <c r="L22" s="8" t="e">
        <f>F22/E22*100</f>
        <v>#DIV/0!</v>
      </c>
    </row>
    <row r="23" spans="1:12" ht="56.25" x14ac:dyDescent="0.3">
      <c r="A23" s="12" t="s">
        <v>79</v>
      </c>
      <c r="B23" s="14" t="s">
        <v>32</v>
      </c>
      <c r="C23" s="13" t="s">
        <v>132</v>
      </c>
      <c r="D23" s="7">
        <f>D24+D25+D26+D28+D29+D27</f>
        <v>635304159.32000005</v>
      </c>
      <c r="E23" s="7">
        <f t="shared" ref="E23:I23" si="9">E24+E25+E26+E28+E29+E27</f>
        <v>590612157.38</v>
      </c>
      <c r="F23" s="7">
        <f t="shared" si="9"/>
        <v>696793666.28999996</v>
      </c>
      <c r="G23" s="7">
        <f t="shared" si="9"/>
        <v>711868569.86000001</v>
      </c>
      <c r="H23" s="7">
        <f t="shared" si="9"/>
        <v>711810001.04999995</v>
      </c>
      <c r="I23" s="7">
        <f t="shared" si="9"/>
        <v>61489506.969999999</v>
      </c>
      <c r="J23" s="8">
        <f t="shared" si="1"/>
        <v>109.7</v>
      </c>
      <c r="K23" s="7">
        <f t="shared" si="4"/>
        <v>106181508.91</v>
      </c>
      <c r="L23" s="8">
        <f t="shared" si="2"/>
        <v>118</v>
      </c>
    </row>
    <row r="24" spans="1:12" ht="112.5" x14ac:dyDescent="0.3">
      <c r="A24" s="12" t="s">
        <v>80</v>
      </c>
      <c r="B24" s="14" t="s">
        <v>33</v>
      </c>
      <c r="C24" s="13" t="s">
        <v>133</v>
      </c>
      <c r="D24" s="7">
        <v>12098747</v>
      </c>
      <c r="E24" s="15">
        <v>21181312</v>
      </c>
      <c r="F24" s="15">
        <v>21086079.050000001</v>
      </c>
      <c r="G24" s="16">
        <v>17942857.850000001</v>
      </c>
      <c r="H24" s="7">
        <v>10088907.85</v>
      </c>
      <c r="I24" s="7">
        <f t="shared" si="0"/>
        <v>8987332.0500000007</v>
      </c>
      <c r="J24" s="8">
        <f t="shared" si="1"/>
        <v>174.3</v>
      </c>
      <c r="K24" s="7">
        <f t="shared" si="4"/>
        <v>-95232.95</v>
      </c>
      <c r="L24" s="8">
        <f t="shared" si="2"/>
        <v>99.6</v>
      </c>
    </row>
    <row r="25" spans="1:12" ht="37.5" x14ac:dyDescent="0.3">
      <c r="A25" s="12" t="s">
        <v>81</v>
      </c>
      <c r="B25" s="14" t="s">
        <v>34</v>
      </c>
      <c r="C25" s="13" t="s">
        <v>134</v>
      </c>
      <c r="D25" s="7">
        <v>2169</v>
      </c>
      <c r="E25" s="15">
        <v>51441.75</v>
      </c>
      <c r="F25" s="15"/>
      <c r="G25" s="16"/>
      <c r="H25" s="7"/>
      <c r="I25" s="7">
        <f t="shared" si="0"/>
        <v>-2169</v>
      </c>
      <c r="J25" s="8">
        <f t="shared" si="1"/>
        <v>0</v>
      </c>
      <c r="K25" s="7">
        <f t="shared" si="4"/>
        <v>-51441.75</v>
      </c>
      <c r="L25" s="8">
        <f t="shared" si="2"/>
        <v>0</v>
      </c>
    </row>
    <row r="26" spans="1:12" ht="150" x14ac:dyDescent="0.3">
      <c r="A26" s="12" t="s">
        <v>82</v>
      </c>
      <c r="B26" s="14" t="s">
        <v>35</v>
      </c>
      <c r="C26" s="13" t="s">
        <v>135</v>
      </c>
      <c r="D26" s="7">
        <v>607243435.36000001</v>
      </c>
      <c r="E26" s="15">
        <v>495465341.01999998</v>
      </c>
      <c r="F26" s="15">
        <v>600588642.27999997</v>
      </c>
      <c r="G26" s="16">
        <v>618708316.96000004</v>
      </c>
      <c r="H26" s="7">
        <v>626401324.63</v>
      </c>
      <c r="I26" s="7">
        <f t="shared" si="0"/>
        <v>-6654793.0800000001</v>
      </c>
      <c r="J26" s="8">
        <f t="shared" si="1"/>
        <v>98.9</v>
      </c>
      <c r="K26" s="7">
        <f t="shared" si="4"/>
        <v>105123301.26000001</v>
      </c>
      <c r="L26" s="8">
        <f t="shared" si="2"/>
        <v>121.2</v>
      </c>
    </row>
    <row r="27" spans="1:12" ht="75" x14ac:dyDescent="0.3">
      <c r="A27" s="24" t="s">
        <v>83</v>
      </c>
      <c r="B27" s="14" t="s">
        <v>207</v>
      </c>
      <c r="C27" s="13" t="s">
        <v>208</v>
      </c>
      <c r="D27" s="7">
        <v>0.01</v>
      </c>
      <c r="E27" s="15"/>
      <c r="F27" s="15"/>
      <c r="G27" s="16"/>
      <c r="H27" s="7"/>
      <c r="I27" s="7">
        <f t="shared" si="0"/>
        <v>-0.01</v>
      </c>
      <c r="J27" s="8"/>
      <c r="K27" s="7">
        <f t="shared" si="4"/>
        <v>0</v>
      </c>
      <c r="L27" s="8"/>
    </row>
    <row r="28" spans="1:12" ht="37.5" x14ac:dyDescent="0.3">
      <c r="A28" s="12" t="s">
        <v>84</v>
      </c>
      <c r="B28" s="14" t="s">
        <v>36</v>
      </c>
      <c r="C28" s="13" t="s">
        <v>136</v>
      </c>
      <c r="D28" s="7">
        <v>15934482.710000001</v>
      </c>
      <c r="E28" s="15">
        <v>20172150.870000001</v>
      </c>
      <c r="F28" s="15">
        <v>13547441.859999999</v>
      </c>
      <c r="G28" s="16">
        <v>13547441.859999999</v>
      </c>
      <c r="H28" s="7">
        <v>13547441.859999999</v>
      </c>
      <c r="I28" s="7">
        <f t="shared" si="0"/>
        <v>-2387040.85</v>
      </c>
      <c r="J28" s="8">
        <f t="shared" si="1"/>
        <v>85</v>
      </c>
      <c r="K28" s="7">
        <f t="shared" si="4"/>
        <v>-6624709.0099999998</v>
      </c>
      <c r="L28" s="8">
        <f t="shared" si="2"/>
        <v>67.2</v>
      </c>
    </row>
    <row r="29" spans="1:12" ht="131.25" x14ac:dyDescent="0.3">
      <c r="A29" s="12" t="s">
        <v>211</v>
      </c>
      <c r="B29" s="14" t="s">
        <v>37</v>
      </c>
      <c r="C29" s="13" t="s">
        <v>137</v>
      </c>
      <c r="D29" s="7">
        <v>25325.24</v>
      </c>
      <c r="E29" s="15">
        <v>53741911.740000002</v>
      </c>
      <c r="F29" s="15">
        <v>61571503.100000001</v>
      </c>
      <c r="G29" s="16">
        <v>61669953.189999998</v>
      </c>
      <c r="H29" s="7">
        <v>61772326.710000001</v>
      </c>
      <c r="I29" s="7">
        <f t="shared" si="0"/>
        <v>61546177.859999999</v>
      </c>
      <c r="J29" s="8" t="s">
        <v>221</v>
      </c>
      <c r="K29" s="7">
        <f t="shared" si="4"/>
        <v>7829591.3600000003</v>
      </c>
      <c r="L29" s="8" t="s">
        <v>221</v>
      </c>
    </row>
    <row r="30" spans="1:12" ht="37.5" x14ac:dyDescent="0.3">
      <c r="A30" s="12" t="s">
        <v>7</v>
      </c>
      <c r="B30" s="14" t="s">
        <v>38</v>
      </c>
      <c r="C30" s="13" t="s">
        <v>138</v>
      </c>
      <c r="D30" s="7">
        <f>D31</f>
        <v>36038563.380000003</v>
      </c>
      <c r="E30" s="7">
        <f t="shared" ref="E30:H30" si="10">E31</f>
        <v>67644579.349999994</v>
      </c>
      <c r="F30" s="7">
        <f t="shared" si="10"/>
        <v>67648491.5</v>
      </c>
      <c r="G30" s="7">
        <f t="shared" si="10"/>
        <v>67648491.5</v>
      </c>
      <c r="H30" s="7">
        <f t="shared" si="10"/>
        <v>67648491.5</v>
      </c>
      <c r="I30" s="7">
        <f t="shared" si="0"/>
        <v>31609928.120000001</v>
      </c>
      <c r="J30" s="8">
        <f t="shared" si="1"/>
        <v>187.7</v>
      </c>
      <c r="K30" s="7">
        <f t="shared" si="4"/>
        <v>3912.15</v>
      </c>
      <c r="L30" s="8">
        <f t="shared" si="2"/>
        <v>100</v>
      </c>
    </row>
    <row r="31" spans="1:12" ht="37.5" x14ac:dyDescent="0.3">
      <c r="A31" s="21" t="s">
        <v>85</v>
      </c>
      <c r="B31" s="14" t="s">
        <v>39</v>
      </c>
      <c r="C31" s="13" t="s">
        <v>139</v>
      </c>
      <c r="D31" s="7">
        <v>36038563.380000003</v>
      </c>
      <c r="E31" s="15">
        <v>67644579.349999994</v>
      </c>
      <c r="F31" s="15">
        <v>67648491.5</v>
      </c>
      <c r="G31" s="16">
        <v>67648491.5</v>
      </c>
      <c r="H31" s="7">
        <v>67648491.5</v>
      </c>
      <c r="I31" s="7">
        <f t="shared" si="0"/>
        <v>31609928.120000001</v>
      </c>
      <c r="J31" s="8">
        <f t="shared" si="1"/>
        <v>187.7</v>
      </c>
      <c r="K31" s="7">
        <f t="shared" si="4"/>
        <v>3912.15</v>
      </c>
      <c r="L31" s="8">
        <f t="shared" si="2"/>
        <v>100</v>
      </c>
    </row>
    <row r="32" spans="1:12" ht="37.5" x14ac:dyDescent="0.3">
      <c r="A32" s="21" t="s">
        <v>8</v>
      </c>
      <c r="B32" s="14" t="s">
        <v>40</v>
      </c>
      <c r="C32" s="13" t="s">
        <v>140</v>
      </c>
      <c r="D32" s="7">
        <f>D33+D34</f>
        <v>63478429.460000001</v>
      </c>
      <c r="E32" s="7">
        <f t="shared" ref="E32:H32" si="11">E33+E34</f>
        <v>73064839.870000005</v>
      </c>
      <c r="F32" s="7">
        <f t="shared" si="11"/>
        <v>60212806.719999999</v>
      </c>
      <c r="G32" s="7">
        <f t="shared" si="11"/>
        <v>51023151.140000001</v>
      </c>
      <c r="H32" s="7">
        <f t="shared" si="11"/>
        <v>51003151.140000001</v>
      </c>
      <c r="I32" s="7">
        <f t="shared" si="0"/>
        <v>-3265622.74</v>
      </c>
      <c r="J32" s="8">
        <f t="shared" si="1"/>
        <v>94.9</v>
      </c>
      <c r="K32" s="7">
        <f t="shared" si="4"/>
        <v>-12852033.15</v>
      </c>
      <c r="L32" s="8">
        <f t="shared" si="2"/>
        <v>82.4</v>
      </c>
    </row>
    <row r="33" spans="1:12" x14ac:dyDescent="0.3">
      <c r="A33" s="21" t="s">
        <v>86</v>
      </c>
      <c r="B33" s="14" t="s">
        <v>41</v>
      </c>
      <c r="C33" s="13" t="s">
        <v>141</v>
      </c>
      <c r="D33" s="7">
        <v>24642979</v>
      </c>
      <c r="E33" s="15">
        <v>21602879.629999999</v>
      </c>
      <c r="F33" s="15">
        <v>19874702.210000001</v>
      </c>
      <c r="G33" s="15">
        <v>19894702.210000001</v>
      </c>
      <c r="H33" s="15">
        <v>19874702.210000001</v>
      </c>
      <c r="I33" s="7">
        <f t="shared" si="0"/>
        <v>-4768276.79</v>
      </c>
      <c r="J33" s="8">
        <f t="shared" si="1"/>
        <v>80.7</v>
      </c>
      <c r="K33" s="7">
        <f t="shared" si="4"/>
        <v>-1728177.42</v>
      </c>
      <c r="L33" s="8">
        <f t="shared" si="2"/>
        <v>92</v>
      </c>
    </row>
    <row r="34" spans="1:12" x14ac:dyDescent="0.3">
      <c r="A34" s="21" t="s">
        <v>87</v>
      </c>
      <c r="B34" s="14" t="s">
        <v>42</v>
      </c>
      <c r="C34" s="13" t="s">
        <v>142</v>
      </c>
      <c r="D34" s="7">
        <v>38835450.460000001</v>
      </c>
      <c r="E34" s="15">
        <v>51461960.240000002</v>
      </c>
      <c r="F34" s="15">
        <v>40338104.509999998</v>
      </c>
      <c r="G34" s="16">
        <v>31128448.93</v>
      </c>
      <c r="H34" s="7">
        <v>31128448.93</v>
      </c>
      <c r="I34" s="7">
        <f t="shared" si="0"/>
        <v>1502654.05</v>
      </c>
      <c r="J34" s="8">
        <f t="shared" si="1"/>
        <v>103.9</v>
      </c>
      <c r="K34" s="7">
        <f t="shared" si="4"/>
        <v>-11123855.73</v>
      </c>
      <c r="L34" s="8">
        <f t="shared" si="2"/>
        <v>78.400000000000006</v>
      </c>
    </row>
    <row r="35" spans="1:12" ht="37.5" x14ac:dyDescent="0.3">
      <c r="A35" s="12" t="s">
        <v>9</v>
      </c>
      <c r="B35" s="14" t="s">
        <v>43</v>
      </c>
      <c r="C35" s="13" t="s">
        <v>143</v>
      </c>
      <c r="D35" s="7">
        <f>D36+D37+D38+D39</f>
        <v>139607375.83000001</v>
      </c>
      <c r="E35" s="7">
        <f t="shared" ref="E35:H35" si="12">E36+E37+E38+E39</f>
        <v>224227774.24000001</v>
      </c>
      <c r="F35" s="7">
        <f t="shared" si="12"/>
        <v>119131714.73999999</v>
      </c>
      <c r="G35" s="7">
        <f t="shared" si="12"/>
        <v>115093851.36</v>
      </c>
      <c r="H35" s="7">
        <f t="shared" si="12"/>
        <v>104633226.18000001</v>
      </c>
      <c r="I35" s="7">
        <f t="shared" si="0"/>
        <v>-20475661.09</v>
      </c>
      <c r="J35" s="8">
        <f t="shared" si="1"/>
        <v>85.3</v>
      </c>
      <c r="K35" s="7">
        <f t="shared" si="4"/>
        <v>-105096059.5</v>
      </c>
      <c r="L35" s="8">
        <f t="shared" si="2"/>
        <v>53.1</v>
      </c>
    </row>
    <row r="36" spans="1:12" x14ac:dyDescent="0.3">
      <c r="A36" s="12" t="s">
        <v>88</v>
      </c>
      <c r="B36" s="14" t="s">
        <v>44</v>
      </c>
      <c r="C36" s="13" t="s">
        <v>144</v>
      </c>
      <c r="D36" s="7">
        <v>30446144.07</v>
      </c>
      <c r="E36" s="15">
        <v>39474197.25</v>
      </c>
      <c r="F36" s="15">
        <v>18793825.170000002</v>
      </c>
      <c r="G36" s="15">
        <v>14793833.67</v>
      </c>
      <c r="H36" s="15">
        <v>10362207.67</v>
      </c>
      <c r="I36" s="7">
        <f t="shared" si="0"/>
        <v>-11652318.9</v>
      </c>
      <c r="J36" s="8">
        <f t="shared" si="1"/>
        <v>61.7</v>
      </c>
      <c r="K36" s="7">
        <f t="shared" si="4"/>
        <v>-20680372.079999998</v>
      </c>
      <c r="L36" s="8">
        <f t="shared" si="2"/>
        <v>47.6</v>
      </c>
    </row>
    <row r="37" spans="1:12" ht="131.25" x14ac:dyDescent="0.3">
      <c r="A37" s="12" t="s">
        <v>89</v>
      </c>
      <c r="B37" s="14" t="s">
        <v>45</v>
      </c>
      <c r="C37" s="13" t="s">
        <v>145</v>
      </c>
      <c r="D37" s="7">
        <v>43982502.619999997</v>
      </c>
      <c r="E37" s="15">
        <v>123394336.3</v>
      </c>
      <c r="F37" s="15">
        <v>56407234.450000003</v>
      </c>
      <c r="G37" s="15">
        <v>56378666.329999998</v>
      </c>
      <c r="H37" s="15">
        <v>50420932.25</v>
      </c>
      <c r="I37" s="7">
        <f t="shared" si="0"/>
        <v>12424731.83</v>
      </c>
      <c r="J37" s="8">
        <f t="shared" si="1"/>
        <v>128.19999999999999</v>
      </c>
      <c r="K37" s="7">
        <f t="shared" si="4"/>
        <v>-66987101.850000001</v>
      </c>
      <c r="L37" s="8">
        <f t="shared" si="2"/>
        <v>45.7</v>
      </c>
    </row>
    <row r="38" spans="1:12" ht="56.25" x14ac:dyDescent="0.3">
      <c r="A38" s="12" t="s">
        <v>90</v>
      </c>
      <c r="B38" s="14" t="s">
        <v>46</v>
      </c>
      <c r="C38" s="13" t="s">
        <v>146</v>
      </c>
      <c r="D38" s="7">
        <v>61557815.600000001</v>
      </c>
      <c r="E38" s="15">
        <v>37393666.520000003</v>
      </c>
      <c r="F38" s="15">
        <v>42288020.43</v>
      </c>
      <c r="G38" s="15">
        <v>42278716.670000002</v>
      </c>
      <c r="H38" s="15">
        <v>42207451.57</v>
      </c>
      <c r="I38" s="7">
        <f t="shared" si="0"/>
        <v>-19269795.170000002</v>
      </c>
      <c r="J38" s="8">
        <f t="shared" si="1"/>
        <v>68.7</v>
      </c>
      <c r="K38" s="7">
        <f t="shared" si="4"/>
        <v>4894353.91</v>
      </c>
      <c r="L38" s="8">
        <f t="shared" si="2"/>
        <v>113.1</v>
      </c>
    </row>
    <row r="39" spans="1:12" ht="131.25" x14ac:dyDescent="0.3">
      <c r="A39" s="12" t="s">
        <v>91</v>
      </c>
      <c r="B39" s="22" t="s">
        <v>47</v>
      </c>
      <c r="C39" s="13" t="s">
        <v>147</v>
      </c>
      <c r="D39" s="7">
        <v>3620913.54</v>
      </c>
      <c r="E39" s="7">
        <v>23965574.170000002</v>
      </c>
      <c r="F39" s="15">
        <v>1642634.69</v>
      </c>
      <c r="G39" s="15">
        <v>1642634.69</v>
      </c>
      <c r="H39" s="15">
        <v>1642634.69</v>
      </c>
      <c r="I39" s="7">
        <f t="shared" si="0"/>
        <v>-1978278.85</v>
      </c>
      <c r="J39" s="8">
        <f t="shared" si="1"/>
        <v>45.4</v>
      </c>
      <c r="K39" s="7">
        <f t="shared" si="4"/>
        <v>-22322939.48</v>
      </c>
      <c r="L39" s="8" t="s">
        <v>221</v>
      </c>
    </row>
    <row r="40" spans="1:12" ht="30.75" customHeight="1" x14ac:dyDescent="0.3">
      <c r="A40" s="12" t="s">
        <v>10</v>
      </c>
      <c r="B40" s="23" t="s">
        <v>48</v>
      </c>
      <c r="C40" s="13" t="s">
        <v>148</v>
      </c>
      <c r="D40" s="7">
        <f>D41+D42+D43+D44+D45+D46+D47+D48+D49+D50+D51+D52+D53+D54</f>
        <v>106455873.34</v>
      </c>
      <c r="E40" s="7">
        <f>E41+E42+E43+E44+E45+E46+E47+E48+E49+E50+E51+E52+E53+E54+E55+E56+E57+E58+E59</f>
        <v>85543492.930000007</v>
      </c>
      <c r="F40" s="7">
        <f>F41+F42+F43+F44+F45+F46+F47+F48+F49+F50+F51+F52+F53+F54+F55+F56+F57+F58+F59</f>
        <v>60884956.369999997</v>
      </c>
      <c r="G40" s="7">
        <f>G41+G42+G43+G44+G45+G46+G47+G48+G49+G50+G51+G52+G53+G54+G55+G56+G57+G58+G59</f>
        <v>60865606.369999997</v>
      </c>
      <c r="H40" s="7">
        <f>H41+H42+H43+H44+H45+H46+H47+H48+H49+H50+H51+H52+H53+H54+H55+H56+H57+H58+H59</f>
        <v>60809806.369999997</v>
      </c>
      <c r="I40" s="7">
        <f t="shared" si="0"/>
        <v>-45570916.969999999</v>
      </c>
      <c r="J40" s="8">
        <f t="shared" si="1"/>
        <v>57.2</v>
      </c>
      <c r="K40" s="7">
        <f t="shared" si="4"/>
        <v>-24658536.559999999</v>
      </c>
      <c r="L40" s="8">
        <f t="shared" si="2"/>
        <v>71.2</v>
      </c>
    </row>
    <row r="41" spans="1:12" ht="37.5" x14ac:dyDescent="0.3">
      <c r="A41" s="12" t="s">
        <v>92</v>
      </c>
      <c r="B41" s="23" t="s">
        <v>49</v>
      </c>
      <c r="C41" s="13" t="s">
        <v>149</v>
      </c>
      <c r="D41" s="7">
        <v>2561011.21</v>
      </c>
      <c r="E41" s="7"/>
      <c r="F41" s="15"/>
      <c r="G41" s="15"/>
      <c r="H41" s="15"/>
      <c r="I41" s="7">
        <f t="shared" si="0"/>
        <v>-2561011.21</v>
      </c>
      <c r="J41" s="8">
        <f t="shared" si="1"/>
        <v>0</v>
      </c>
      <c r="K41" s="7">
        <f t="shared" si="4"/>
        <v>0</v>
      </c>
      <c r="L41" s="8"/>
    </row>
    <row r="42" spans="1:12" ht="93.75" x14ac:dyDescent="0.3">
      <c r="A42" s="12" t="s">
        <v>93</v>
      </c>
      <c r="B42" s="23" t="s">
        <v>50</v>
      </c>
      <c r="C42" s="13" t="s">
        <v>150</v>
      </c>
      <c r="D42" s="7">
        <v>996605.94</v>
      </c>
      <c r="E42" s="7"/>
      <c r="F42" s="15"/>
      <c r="G42" s="15"/>
      <c r="H42" s="15"/>
      <c r="I42" s="7">
        <f t="shared" si="0"/>
        <v>-996605.94</v>
      </c>
      <c r="J42" s="8">
        <f t="shared" si="1"/>
        <v>0</v>
      </c>
      <c r="K42" s="7">
        <f t="shared" si="4"/>
        <v>0</v>
      </c>
      <c r="L42" s="8"/>
    </row>
    <row r="43" spans="1:12" ht="99" customHeight="1" x14ac:dyDescent="0.3">
      <c r="A43" s="12" t="s">
        <v>94</v>
      </c>
      <c r="B43" s="23" t="s">
        <v>51</v>
      </c>
      <c r="C43" s="13" t="s">
        <v>151</v>
      </c>
      <c r="D43" s="7">
        <v>7004054.7199999997</v>
      </c>
      <c r="E43" s="7"/>
      <c r="F43" s="15"/>
      <c r="G43" s="15"/>
      <c r="H43" s="15"/>
      <c r="I43" s="7">
        <f t="shared" si="0"/>
        <v>-7004054.7199999997</v>
      </c>
      <c r="J43" s="8">
        <f t="shared" si="1"/>
        <v>0</v>
      </c>
      <c r="K43" s="7">
        <f t="shared" si="4"/>
        <v>0</v>
      </c>
      <c r="L43" s="8"/>
    </row>
    <row r="44" spans="1:12" ht="38.25" customHeight="1" x14ac:dyDescent="0.3">
      <c r="A44" s="12" t="s">
        <v>95</v>
      </c>
      <c r="B44" s="23" t="s">
        <v>52</v>
      </c>
      <c r="C44" s="13" t="s">
        <v>152</v>
      </c>
      <c r="D44" s="7">
        <v>65440</v>
      </c>
      <c r="E44" s="7"/>
      <c r="F44" s="15"/>
      <c r="G44" s="15"/>
      <c r="H44" s="15"/>
      <c r="I44" s="7">
        <f t="shared" si="0"/>
        <v>-65440</v>
      </c>
      <c r="J44" s="8">
        <f t="shared" si="1"/>
        <v>0</v>
      </c>
      <c r="K44" s="7">
        <f t="shared" si="4"/>
        <v>0</v>
      </c>
      <c r="L44" s="8"/>
    </row>
    <row r="45" spans="1:12" ht="167.25" customHeight="1" x14ac:dyDescent="0.3">
      <c r="A45" s="12" t="s">
        <v>96</v>
      </c>
      <c r="B45" s="23" t="s">
        <v>53</v>
      </c>
      <c r="C45" s="13" t="s">
        <v>153</v>
      </c>
      <c r="D45" s="7">
        <v>5155902.34</v>
      </c>
      <c r="E45" s="7"/>
      <c r="F45" s="15"/>
      <c r="G45" s="15"/>
      <c r="H45" s="15"/>
      <c r="I45" s="7">
        <f t="shared" si="0"/>
        <v>-5155902.34</v>
      </c>
      <c r="J45" s="8">
        <f t="shared" si="1"/>
        <v>0</v>
      </c>
      <c r="K45" s="7">
        <f t="shared" si="4"/>
        <v>0</v>
      </c>
      <c r="L45" s="8"/>
    </row>
    <row r="46" spans="1:12" ht="93.75" x14ac:dyDescent="0.3">
      <c r="A46" s="12" t="s">
        <v>97</v>
      </c>
      <c r="B46" s="23" t="s">
        <v>54</v>
      </c>
      <c r="C46" s="13" t="s">
        <v>154</v>
      </c>
      <c r="D46" s="7">
        <v>2683162.58</v>
      </c>
      <c r="E46" s="7"/>
      <c r="F46" s="15"/>
      <c r="G46" s="15"/>
      <c r="H46" s="15"/>
      <c r="I46" s="7">
        <f t="shared" si="0"/>
        <v>-2683162.58</v>
      </c>
      <c r="J46" s="8">
        <f t="shared" si="1"/>
        <v>0</v>
      </c>
      <c r="K46" s="7">
        <f t="shared" si="4"/>
        <v>0</v>
      </c>
      <c r="L46" s="8"/>
    </row>
    <row r="47" spans="1:12" ht="35.25" customHeight="1" x14ac:dyDescent="0.3">
      <c r="A47" s="24" t="s">
        <v>98</v>
      </c>
      <c r="B47" s="23" t="s">
        <v>55</v>
      </c>
      <c r="C47" s="13" t="s">
        <v>155</v>
      </c>
      <c r="D47" s="7">
        <v>11837188.26</v>
      </c>
      <c r="E47" s="7"/>
      <c r="F47" s="15"/>
      <c r="G47" s="15"/>
      <c r="H47" s="15"/>
      <c r="I47" s="7">
        <f t="shared" si="0"/>
        <v>-11837188.26</v>
      </c>
      <c r="J47" s="8">
        <f t="shared" si="1"/>
        <v>0</v>
      </c>
      <c r="K47" s="7">
        <f t="shared" si="4"/>
        <v>0</v>
      </c>
      <c r="L47" s="8"/>
    </row>
    <row r="48" spans="1:12" ht="93.75" customHeight="1" x14ac:dyDescent="0.3">
      <c r="A48" s="12" t="s">
        <v>99</v>
      </c>
      <c r="B48" s="23" t="s">
        <v>56</v>
      </c>
      <c r="C48" s="13" t="s">
        <v>156</v>
      </c>
      <c r="D48" s="7">
        <v>577573.88</v>
      </c>
      <c r="E48" s="7"/>
      <c r="F48" s="15"/>
      <c r="G48" s="15"/>
      <c r="H48" s="15"/>
      <c r="I48" s="7">
        <f t="shared" si="0"/>
        <v>-577573.88</v>
      </c>
      <c r="J48" s="8">
        <f t="shared" si="1"/>
        <v>0</v>
      </c>
      <c r="K48" s="7">
        <f t="shared" si="4"/>
        <v>0</v>
      </c>
      <c r="L48" s="8"/>
    </row>
    <row r="49" spans="1:12" ht="37.5" x14ac:dyDescent="0.3">
      <c r="A49" s="12" t="s">
        <v>100</v>
      </c>
      <c r="B49" s="23" t="s">
        <v>57</v>
      </c>
      <c r="C49" s="13" t="s">
        <v>157</v>
      </c>
      <c r="D49" s="7">
        <v>7295345</v>
      </c>
      <c r="E49" s="7"/>
      <c r="F49" s="15"/>
      <c r="G49" s="15"/>
      <c r="H49" s="15"/>
      <c r="I49" s="7">
        <f t="shared" si="0"/>
        <v>-7295345</v>
      </c>
      <c r="J49" s="8">
        <f t="shared" si="1"/>
        <v>0</v>
      </c>
      <c r="K49" s="7">
        <f t="shared" si="4"/>
        <v>0</v>
      </c>
      <c r="L49" s="8"/>
    </row>
    <row r="50" spans="1:12" ht="93.75" x14ac:dyDescent="0.3">
      <c r="A50" s="12" t="s">
        <v>101</v>
      </c>
      <c r="B50" s="23" t="s">
        <v>175</v>
      </c>
      <c r="C50" s="13" t="s">
        <v>176</v>
      </c>
      <c r="D50" s="7">
        <v>15304707.07</v>
      </c>
      <c r="E50" s="7"/>
      <c r="F50" s="15"/>
      <c r="G50" s="15"/>
      <c r="H50" s="15"/>
      <c r="I50" s="7">
        <f t="shared" si="0"/>
        <v>-15304707.07</v>
      </c>
      <c r="J50" s="8">
        <f t="shared" si="1"/>
        <v>0</v>
      </c>
      <c r="K50" s="7">
        <f t="shared" si="4"/>
        <v>0</v>
      </c>
      <c r="L50" s="8"/>
    </row>
    <row r="51" spans="1:12" ht="56.25" x14ac:dyDescent="0.3">
      <c r="A51" s="12" t="s">
        <v>102</v>
      </c>
      <c r="B51" s="23" t="s">
        <v>58</v>
      </c>
      <c r="C51" s="13" t="s">
        <v>158</v>
      </c>
      <c r="D51" s="7">
        <v>1961000</v>
      </c>
      <c r="E51" s="7"/>
      <c r="F51" s="15"/>
      <c r="G51" s="15"/>
      <c r="H51" s="15"/>
      <c r="I51" s="7">
        <f t="shared" si="0"/>
        <v>-1961000</v>
      </c>
      <c r="J51" s="8">
        <f t="shared" si="1"/>
        <v>0</v>
      </c>
      <c r="K51" s="7">
        <f t="shared" si="4"/>
        <v>0</v>
      </c>
      <c r="L51" s="8"/>
    </row>
    <row r="52" spans="1:12" ht="112.5" x14ac:dyDescent="0.3">
      <c r="A52" s="12" t="s">
        <v>103</v>
      </c>
      <c r="B52" s="23" t="s">
        <v>59</v>
      </c>
      <c r="C52" s="13" t="s">
        <v>159</v>
      </c>
      <c r="D52" s="7">
        <v>7437920.3300000001</v>
      </c>
      <c r="E52" s="7"/>
      <c r="F52" s="15"/>
      <c r="G52" s="15"/>
      <c r="H52" s="15"/>
      <c r="I52" s="7">
        <f t="shared" si="0"/>
        <v>-7437920.3300000001</v>
      </c>
      <c r="J52" s="8">
        <f t="shared" si="1"/>
        <v>0</v>
      </c>
      <c r="K52" s="7">
        <f t="shared" si="4"/>
        <v>0</v>
      </c>
      <c r="L52" s="8"/>
    </row>
    <row r="53" spans="1:12" ht="56.25" x14ac:dyDescent="0.3">
      <c r="A53" s="12" t="s">
        <v>104</v>
      </c>
      <c r="B53" s="23" t="s">
        <v>60</v>
      </c>
      <c r="C53" s="13" t="s">
        <v>160</v>
      </c>
      <c r="D53" s="7">
        <v>8940300</v>
      </c>
      <c r="E53" s="7"/>
      <c r="F53" s="15"/>
      <c r="G53" s="15"/>
      <c r="H53" s="15"/>
      <c r="I53" s="7">
        <f t="shared" si="0"/>
        <v>-8940300</v>
      </c>
      <c r="J53" s="8">
        <f t="shared" si="1"/>
        <v>0</v>
      </c>
      <c r="K53" s="7">
        <f t="shared" si="4"/>
        <v>0</v>
      </c>
      <c r="L53" s="8"/>
    </row>
    <row r="54" spans="1:12" ht="37.5" x14ac:dyDescent="0.3">
      <c r="A54" s="12" t="s">
        <v>212</v>
      </c>
      <c r="B54" s="23" t="s">
        <v>61</v>
      </c>
      <c r="C54" s="13" t="s">
        <v>161</v>
      </c>
      <c r="D54" s="7">
        <v>34635662.009999998</v>
      </c>
      <c r="E54" s="7"/>
      <c r="F54" s="15"/>
      <c r="G54" s="15"/>
      <c r="H54" s="15"/>
      <c r="I54" s="7">
        <f t="shared" si="0"/>
        <v>-34635662.009999998</v>
      </c>
      <c r="J54" s="8">
        <f t="shared" si="1"/>
        <v>0</v>
      </c>
      <c r="K54" s="7">
        <f t="shared" si="4"/>
        <v>0</v>
      </c>
      <c r="L54" s="8"/>
    </row>
    <row r="55" spans="1:12" ht="63" customHeight="1" x14ac:dyDescent="0.3">
      <c r="A55" s="12" t="s">
        <v>213</v>
      </c>
      <c r="B55" s="23" t="s">
        <v>192</v>
      </c>
      <c r="C55" s="13" t="s">
        <v>193</v>
      </c>
      <c r="D55" s="25"/>
      <c r="E55" s="7">
        <v>13660283.73</v>
      </c>
      <c r="F55" s="15">
        <v>12413586.84</v>
      </c>
      <c r="G55" s="15">
        <v>12394236.84</v>
      </c>
      <c r="H55" s="15">
        <v>12338436.84</v>
      </c>
      <c r="I55" s="7">
        <f t="shared" si="0"/>
        <v>12413586.84</v>
      </c>
      <c r="J55" s="8"/>
      <c r="K55" s="7">
        <f t="shared" si="4"/>
        <v>-1246696.8899999999</v>
      </c>
      <c r="L55" s="8"/>
    </row>
    <row r="56" spans="1:12" ht="63" customHeight="1" x14ac:dyDescent="0.3">
      <c r="A56" s="12" t="s">
        <v>214</v>
      </c>
      <c r="B56" s="23" t="s">
        <v>209</v>
      </c>
      <c r="C56" s="13" t="s">
        <v>210</v>
      </c>
      <c r="D56" s="25"/>
      <c r="E56" s="7">
        <v>2052000</v>
      </c>
      <c r="F56" s="15">
        <v>3212000</v>
      </c>
      <c r="G56" s="15">
        <v>3212000</v>
      </c>
      <c r="H56" s="15">
        <v>3212000</v>
      </c>
      <c r="I56" s="7">
        <f t="shared" si="0"/>
        <v>3212000</v>
      </c>
      <c r="J56" s="8"/>
      <c r="K56" s="7">
        <f t="shared" si="4"/>
        <v>1160000</v>
      </c>
      <c r="L56" s="8"/>
    </row>
    <row r="57" spans="1:12" ht="176.25" customHeight="1" x14ac:dyDescent="0.3">
      <c r="A57" s="12" t="s">
        <v>215</v>
      </c>
      <c r="B57" s="23" t="s">
        <v>194</v>
      </c>
      <c r="C57" s="13" t="s">
        <v>195</v>
      </c>
      <c r="D57" s="25"/>
      <c r="E57" s="7">
        <v>35353172.229999997</v>
      </c>
      <c r="F57" s="15">
        <v>26166233.120000001</v>
      </c>
      <c r="G57" s="15">
        <v>26166233.120000001</v>
      </c>
      <c r="H57" s="15">
        <v>26166233.120000001</v>
      </c>
      <c r="I57" s="7">
        <f t="shared" si="0"/>
        <v>26166233.120000001</v>
      </c>
      <c r="J57" s="8"/>
      <c r="K57" s="7">
        <f t="shared" si="4"/>
        <v>-9186939.1099999994</v>
      </c>
      <c r="L57" s="8"/>
    </row>
    <row r="58" spans="1:12" ht="45" customHeight="1" x14ac:dyDescent="0.3">
      <c r="A58" s="12" t="s">
        <v>216</v>
      </c>
      <c r="B58" s="23" t="s">
        <v>196</v>
      </c>
      <c r="C58" s="13" t="s">
        <v>197</v>
      </c>
      <c r="D58" s="25"/>
      <c r="E58" s="7">
        <v>22190111.940000001</v>
      </c>
      <c r="F58" s="15">
        <v>6805212.0099999998</v>
      </c>
      <c r="G58" s="15">
        <v>6805212.0099999998</v>
      </c>
      <c r="H58" s="15">
        <v>6805212.0099999998</v>
      </c>
      <c r="I58" s="7">
        <f t="shared" si="0"/>
        <v>6805212.0099999998</v>
      </c>
      <c r="J58" s="8"/>
      <c r="K58" s="7">
        <f t="shared" si="4"/>
        <v>-15384899.93</v>
      </c>
      <c r="L58" s="8"/>
    </row>
    <row r="59" spans="1:12" ht="29.25" customHeight="1" x14ac:dyDescent="0.3">
      <c r="A59" s="12" t="s">
        <v>220</v>
      </c>
      <c r="B59" s="23" t="s">
        <v>198</v>
      </c>
      <c r="C59" s="13" t="s">
        <v>199</v>
      </c>
      <c r="D59" s="25"/>
      <c r="E59" s="7">
        <v>12287925.029999999</v>
      </c>
      <c r="F59" s="15">
        <v>12287924.4</v>
      </c>
      <c r="G59" s="15">
        <v>12287924.4</v>
      </c>
      <c r="H59" s="15">
        <v>12287924.4</v>
      </c>
      <c r="I59" s="7">
        <f t="shared" si="0"/>
        <v>12287924.4</v>
      </c>
      <c r="J59" s="8"/>
      <c r="K59" s="7">
        <f t="shared" si="4"/>
        <v>-0.63</v>
      </c>
      <c r="L59" s="8"/>
    </row>
    <row r="60" spans="1:12" x14ac:dyDescent="0.3">
      <c r="A60" s="12" t="s">
        <v>11</v>
      </c>
      <c r="B60" s="23" t="s">
        <v>62</v>
      </c>
      <c r="C60" s="13" t="s">
        <v>162</v>
      </c>
      <c r="D60" s="7">
        <f>+D61+D62</f>
        <v>101216090.25</v>
      </c>
      <c r="E60" s="7">
        <f t="shared" ref="E60:H60" si="13">+E61+E62</f>
        <v>2806227.93</v>
      </c>
      <c r="F60" s="7">
        <f t="shared" si="13"/>
        <v>42537809.240000002</v>
      </c>
      <c r="G60" s="7">
        <f t="shared" si="13"/>
        <v>30325728.940000001</v>
      </c>
      <c r="H60" s="7">
        <f t="shared" si="13"/>
        <v>37668265.380000003</v>
      </c>
      <c r="I60" s="7">
        <f t="shared" si="0"/>
        <v>-58678281.009999998</v>
      </c>
      <c r="J60" s="8">
        <f t="shared" si="1"/>
        <v>42</v>
      </c>
      <c r="K60" s="7">
        <f t="shared" si="4"/>
        <v>39731581.310000002</v>
      </c>
      <c r="L60" s="8">
        <f t="shared" si="2"/>
        <v>1515.8</v>
      </c>
    </row>
    <row r="61" spans="1:12" ht="37.5" x14ac:dyDescent="0.3">
      <c r="A61" s="12" t="s">
        <v>105</v>
      </c>
      <c r="B61" s="23" t="s">
        <v>63</v>
      </c>
      <c r="C61" s="13" t="s">
        <v>163</v>
      </c>
      <c r="D61" s="7">
        <v>-708709.78</v>
      </c>
      <c r="E61" s="26"/>
      <c r="F61" s="15"/>
      <c r="G61" s="15"/>
      <c r="H61" s="15"/>
      <c r="I61" s="7">
        <f t="shared" si="0"/>
        <v>708709.78</v>
      </c>
      <c r="J61" s="8"/>
      <c r="K61" s="7">
        <f t="shared" si="4"/>
        <v>0</v>
      </c>
      <c r="L61" s="8"/>
    </row>
    <row r="62" spans="1:12" ht="37.5" x14ac:dyDescent="0.3">
      <c r="A62" s="21" t="s">
        <v>106</v>
      </c>
      <c r="B62" s="23" t="s">
        <v>64</v>
      </c>
      <c r="C62" s="13" t="s">
        <v>164</v>
      </c>
      <c r="D62" s="7">
        <v>101924800.03</v>
      </c>
      <c r="E62" s="7">
        <v>2806227.93</v>
      </c>
      <c r="F62" s="15">
        <v>42537809.240000002</v>
      </c>
      <c r="G62" s="15">
        <v>30325728.940000001</v>
      </c>
      <c r="H62" s="15">
        <v>37668265.380000003</v>
      </c>
      <c r="I62" s="7">
        <f t="shared" si="0"/>
        <v>-59386990.789999999</v>
      </c>
      <c r="J62" s="8">
        <f t="shared" si="1"/>
        <v>41.7</v>
      </c>
      <c r="K62" s="7">
        <f t="shared" si="4"/>
        <v>39731581.310000002</v>
      </c>
      <c r="L62" s="8">
        <f t="shared" si="2"/>
        <v>1515.8</v>
      </c>
    </row>
    <row r="63" spans="1:12" ht="31.5" customHeight="1" x14ac:dyDescent="0.3">
      <c r="A63" s="12"/>
      <c r="B63" s="23" t="s">
        <v>65</v>
      </c>
      <c r="C63" s="13" t="s">
        <v>165</v>
      </c>
      <c r="D63" s="7">
        <f>D64+D73+D75+D69</f>
        <v>15283074739.889999</v>
      </c>
      <c r="E63" s="7">
        <f>E64+E73+E75+E70+E71</f>
        <v>19072900037.700001</v>
      </c>
      <c r="F63" s="7">
        <f t="shared" ref="F63:K63" si="14">F64+F73+F75+F70+F71</f>
        <v>19127121652.369999</v>
      </c>
      <c r="G63" s="7">
        <f t="shared" si="14"/>
        <v>17200444625.5</v>
      </c>
      <c r="H63" s="7">
        <f t="shared" si="14"/>
        <v>18170955825.5</v>
      </c>
      <c r="I63" s="7">
        <f t="shared" si="14"/>
        <v>3844046912.48</v>
      </c>
      <c r="J63" s="8">
        <f t="shared" si="1"/>
        <v>125.2</v>
      </c>
      <c r="K63" s="7">
        <f t="shared" si="14"/>
        <v>54221614.670000002</v>
      </c>
      <c r="L63" s="8">
        <f t="shared" si="2"/>
        <v>100.3</v>
      </c>
    </row>
    <row r="64" spans="1:12" ht="56.25" x14ac:dyDescent="0.3">
      <c r="A64" s="12" t="s">
        <v>12</v>
      </c>
      <c r="B64" s="23" t="s">
        <v>66</v>
      </c>
      <c r="C64" s="13" t="s">
        <v>166</v>
      </c>
      <c r="D64" s="7">
        <f>D65+D66+D67+D68</f>
        <v>15297613383.74</v>
      </c>
      <c r="E64" s="7">
        <f>E65+E66+E67+E68</f>
        <v>19117487096.689999</v>
      </c>
      <c r="F64" s="7">
        <f t="shared" ref="F64:H64" si="15">F65+F66+F67+F68</f>
        <v>19119724000</v>
      </c>
      <c r="G64" s="7">
        <f t="shared" si="15"/>
        <v>17192442400</v>
      </c>
      <c r="H64" s="7">
        <f t="shared" si="15"/>
        <v>18162953600</v>
      </c>
      <c r="I64" s="7">
        <f t="shared" si="0"/>
        <v>3822110616.2600002</v>
      </c>
      <c r="J64" s="8">
        <f t="shared" si="1"/>
        <v>125</v>
      </c>
      <c r="K64" s="7">
        <f t="shared" si="4"/>
        <v>2236903.31</v>
      </c>
      <c r="L64" s="8">
        <f t="shared" si="2"/>
        <v>100</v>
      </c>
    </row>
    <row r="65" spans="1:12" ht="37.5" x14ac:dyDescent="0.3">
      <c r="A65" s="12" t="s">
        <v>107</v>
      </c>
      <c r="B65" s="23" t="s">
        <v>183</v>
      </c>
      <c r="C65" s="13" t="s">
        <v>167</v>
      </c>
      <c r="D65" s="7">
        <v>156534800</v>
      </c>
      <c r="E65" s="7">
        <v>922229017.24000001</v>
      </c>
      <c r="F65" s="15">
        <v>1793644700</v>
      </c>
      <c r="G65" s="15">
        <v>1178266400</v>
      </c>
      <c r="H65" s="15">
        <v>1382944200</v>
      </c>
      <c r="I65" s="7">
        <f t="shared" si="0"/>
        <v>1637109900</v>
      </c>
      <c r="J65" s="8" t="s">
        <v>221</v>
      </c>
      <c r="K65" s="7">
        <f t="shared" si="4"/>
        <v>871415682.75999999</v>
      </c>
      <c r="L65" s="8" t="s">
        <v>221</v>
      </c>
    </row>
    <row r="66" spans="1:12" ht="40.5" customHeight="1" x14ac:dyDescent="0.3">
      <c r="A66" s="12" t="s">
        <v>108</v>
      </c>
      <c r="B66" s="23" t="s">
        <v>177</v>
      </c>
      <c r="C66" s="13" t="s">
        <v>168</v>
      </c>
      <c r="D66" s="7">
        <v>2494729006.0900002</v>
      </c>
      <c r="E66" s="7">
        <v>3909777935.1700001</v>
      </c>
      <c r="F66" s="15">
        <v>3661256200</v>
      </c>
      <c r="G66" s="15">
        <v>2469767500</v>
      </c>
      <c r="H66" s="15">
        <v>3113791000</v>
      </c>
      <c r="I66" s="7">
        <f t="shared" si="0"/>
        <v>1166527193.9100001</v>
      </c>
      <c r="J66" s="8">
        <f t="shared" si="1"/>
        <v>146.80000000000001</v>
      </c>
      <c r="K66" s="7">
        <f t="shared" si="4"/>
        <v>-248521735.16999999</v>
      </c>
      <c r="L66" s="8">
        <f t="shared" si="2"/>
        <v>93.6</v>
      </c>
    </row>
    <row r="67" spans="1:12" ht="37.5" x14ac:dyDescent="0.3">
      <c r="A67" s="12" t="s">
        <v>109</v>
      </c>
      <c r="B67" s="23" t="s">
        <v>178</v>
      </c>
      <c r="C67" s="13" t="s">
        <v>169</v>
      </c>
      <c r="D67" s="7">
        <v>12002094744.75</v>
      </c>
      <c r="E67" s="7">
        <v>13465942087.280001</v>
      </c>
      <c r="F67" s="15">
        <v>13659529900</v>
      </c>
      <c r="G67" s="15">
        <v>13539370100</v>
      </c>
      <c r="H67" s="15">
        <v>13661586900</v>
      </c>
      <c r="I67" s="7">
        <f t="shared" si="0"/>
        <v>1657435155.25</v>
      </c>
      <c r="J67" s="8">
        <f t="shared" si="1"/>
        <v>113.8</v>
      </c>
      <c r="K67" s="7">
        <f t="shared" si="4"/>
        <v>193587812.72</v>
      </c>
      <c r="L67" s="8">
        <f t="shared" si="2"/>
        <v>101.4</v>
      </c>
    </row>
    <row r="68" spans="1:12" ht="25.5" customHeight="1" x14ac:dyDescent="0.3">
      <c r="A68" s="12" t="s">
        <v>110</v>
      </c>
      <c r="B68" s="23" t="s">
        <v>184</v>
      </c>
      <c r="C68" s="13" t="s">
        <v>170</v>
      </c>
      <c r="D68" s="7">
        <v>644254832.89999998</v>
      </c>
      <c r="E68" s="7">
        <v>819538057</v>
      </c>
      <c r="F68" s="15">
        <v>5293200</v>
      </c>
      <c r="G68" s="15">
        <v>5038400</v>
      </c>
      <c r="H68" s="15">
        <v>4631500</v>
      </c>
      <c r="I68" s="7">
        <f t="shared" si="0"/>
        <v>-638961632.89999998</v>
      </c>
      <c r="J68" s="8">
        <f t="shared" si="1"/>
        <v>0.8</v>
      </c>
      <c r="K68" s="7">
        <f t="shared" si="4"/>
        <v>-814244857</v>
      </c>
      <c r="L68" s="8">
        <f t="shared" si="2"/>
        <v>0.6</v>
      </c>
    </row>
    <row r="69" spans="1:12" ht="43.5" customHeight="1" x14ac:dyDescent="0.3">
      <c r="A69" s="12" t="s">
        <v>13</v>
      </c>
      <c r="B69" s="23" t="s">
        <v>189</v>
      </c>
      <c r="C69" s="13" t="s">
        <v>228</v>
      </c>
      <c r="D69" s="7">
        <f>D70</f>
        <v>31711490</v>
      </c>
      <c r="E69" s="7">
        <f>E70</f>
        <v>1963112.2</v>
      </c>
      <c r="F69" s="15"/>
      <c r="G69" s="15"/>
      <c r="H69" s="15"/>
      <c r="I69" s="7"/>
      <c r="J69" s="8"/>
      <c r="K69" s="7">
        <f t="shared" ref="K69:K76" si="16">F69-E69</f>
        <v>-1963112.2</v>
      </c>
      <c r="L69" s="8"/>
    </row>
    <row r="70" spans="1:12" ht="47.25" customHeight="1" x14ac:dyDescent="0.3">
      <c r="A70" s="12" t="s">
        <v>111</v>
      </c>
      <c r="B70" s="23" t="s">
        <v>190</v>
      </c>
      <c r="C70" s="13" t="s">
        <v>188</v>
      </c>
      <c r="D70" s="7">
        <v>31711490</v>
      </c>
      <c r="E70" s="7">
        <v>1963112.2</v>
      </c>
      <c r="F70" s="15"/>
      <c r="G70" s="15"/>
      <c r="H70" s="15"/>
      <c r="I70" s="7">
        <f t="shared" si="0"/>
        <v>-31711490</v>
      </c>
      <c r="J70" s="8"/>
      <c r="K70" s="7">
        <f t="shared" si="16"/>
        <v>-1963112.2</v>
      </c>
      <c r="L70" s="8"/>
    </row>
    <row r="71" spans="1:12" ht="47.25" customHeight="1" x14ac:dyDescent="0.3">
      <c r="A71" s="12" t="s">
        <v>14</v>
      </c>
      <c r="B71" s="23" t="s">
        <v>223</v>
      </c>
      <c r="C71" s="13" t="s">
        <v>222</v>
      </c>
      <c r="D71" s="7"/>
      <c r="E71" s="7">
        <f>E72</f>
        <v>30000</v>
      </c>
      <c r="F71" s="15"/>
      <c r="G71" s="15"/>
      <c r="H71" s="15"/>
      <c r="I71" s="7"/>
      <c r="J71" s="8"/>
      <c r="K71" s="7">
        <f t="shared" si="16"/>
        <v>-30000</v>
      </c>
      <c r="L71" s="8"/>
    </row>
    <row r="72" spans="1:12" ht="47.25" customHeight="1" x14ac:dyDescent="0.3">
      <c r="A72" s="12" t="s">
        <v>112</v>
      </c>
      <c r="B72" s="23" t="s">
        <v>225</v>
      </c>
      <c r="C72" s="13" t="s">
        <v>224</v>
      </c>
      <c r="D72" s="7"/>
      <c r="E72" s="7">
        <v>30000</v>
      </c>
      <c r="F72" s="15"/>
      <c r="G72" s="15"/>
      <c r="H72" s="15"/>
      <c r="I72" s="7"/>
      <c r="J72" s="8"/>
      <c r="K72" s="7">
        <f t="shared" si="16"/>
        <v>-30000</v>
      </c>
      <c r="L72" s="8"/>
    </row>
    <row r="73" spans="1:12" ht="81.75" customHeight="1" x14ac:dyDescent="0.3">
      <c r="A73" s="12" t="s">
        <v>217</v>
      </c>
      <c r="B73" s="23" t="s">
        <v>67</v>
      </c>
      <c r="C73" s="13" t="s">
        <v>186</v>
      </c>
      <c r="D73" s="7">
        <f>D74</f>
        <v>9220947.9100000001</v>
      </c>
      <c r="E73" s="7">
        <f t="shared" ref="E73:H73" si="17">E74</f>
        <v>44201200.950000003</v>
      </c>
      <c r="F73" s="7">
        <f t="shared" si="17"/>
        <v>12060763.51</v>
      </c>
      <c r="G73" s="7">
        <f t="shared" si="17"/>
        <v>12060763.51</v>
      </c>
      <c r="H73" s="7">
        <f t="shared" si="17"/>
        <v>12060763.51</v>
      </c>
      <c r="I73" s="7">
        <f t="shared" si="0"/>
        <v>2839815.6</v>
      </c>
      <c r="J73" s="8">
        <f t="shared" si="1"/>
        <v>130.80000000000001</v>
      </c>
      <c r="K73" s="7">
        <f t="shared" si="16"/>
        <v>-32140437.440000001</v>
      </c>
      <c r="L73" s="8">
        <f t="shared" si="2"/>
        <v>27.3</v>
      </c>
    </row>
    <row r="74" spans="1:12" ht="44.25" customHeight="1" x14ac:dyDescent="0.3">
      <c r="A74" s="24" t="s">
        <v>218</v>
      </c>
      <c r="B74" s="23" t="s">
        <v>185</v>
      </c>
      <c r="C74" s="13" t="s">
        <v>171</v>
      </c>
      <c r="D74" s="7">
        <v>9220947.9100000001</v>
      </c>
      <c r="E74" s="7">
        <v>44201200.950000003</v>
      </c>
      <c r="F74" s="15">
        <v>12060763.51</v>
      </c>
      <c r="G74" s="15">
        <v>12060763.51</v>
      </c>
      <c r="H74" s="15">
        <v>12060763.51</v>
      </c>
      <c r="I74" s="7">
        <f t="shared" si="0"/>
        <v>2839815.6</v>
      </c>
      <c r="J74" s="8">
        <f t="shared" si="1"/>
        <v>130.80000000000001</v>
      </c>
      <c r="K74" s="7">
        <f t="shared" si="16"/>
        <v>-32140437.440000001</v>
      </c>
      <c r="L74" s="8">
        <f t="shared" si="2"/>
        <v>27.3</v>
      </c>
    </row>
    <row r="75" spans="1:12" ht="56.25" x14ac:dyDescent="0.3">
      <c r="A75" s="12" t="s">
        <v>226</v>
      </c>
      <c r="B75" s="23" t="s">
        <v>68</v>
      </c>
      <c r="C75" s="13" t="s">
        <v>172</v>
      </c>
      <c r="D75" s="7">
        <f>D76</f>
        <v>-55471081.759999998</v>
      </c>
      <c r="E75" s="7">
        <f t="shared" ref="E75:H75" si="18">E76</f>
        <v>-90781372.140000001</v>
      </c>
      <c r="F75" s="7">
        <f t="shared" si="18"/>
        <v>-4663111.1399999997</v>
      </c>
      <c r="G75" s="7">
        <f t="shared" si="18"/>
        <v>-4058538.01</v>
      </c>
      <c r="H75" s="7">
        <f t="shared" si="18"/>
        <v>-4058538.01</v>
      </c>
      <c r="I75" s="7">
        <f t="shared" si="0"/>
        <v>50807970.619999997</v>
      </c>
      <c r="J75" s="8">
        <f t="shared" si="1"/>
        <v>8.4</v>
      </c>
      <c r="K75" s="7">
        <f t="shared" si="16"/>
        <v>86118261</v>
      </c>
      <c r="L75" s="8">
        <f t="shared" si="2"/>
        <v>5.0999999999999996</v>
      </c>
    </row>
    <row r="76" spans="1:12" ht="75" x14ac:dyDescent="0.3">
      <c r="A76" s="12" t="s">
        <v>227</v>
      </c>
      <c r="B76" s="23" t="s">
        <v>179</v>
      </c>
      <c r="C76" s="13" t="s">
        <v>173</v>
      </c>
      <c r="D76" s="7">
        <v>-55471081.759999998</v>
      </c>
      <c r="E76" s="7">
        <v>-90781372.140000001</v>
      </c>
      <c r="F76" s="15">
        <v>-4663111.1399999997</v>
      </c>
      <c r="G76" s="15">
        <v>-4058538.01</v>
      </c>
      <c r="H76" s="15">
        <v>-4058538.01</v>
      </c>
      <c r="I76" s="7">
        <f t="shared" si="0"/>
        <v>50807970.619999997</v>
      </c>
      <c r="J76" s="8">
        <f t="shared" si="1"/>
        <v>8.4</v>
      </c>
      <c r="K76" s="7">
        <f t="shared" si="16"/>
        <v>86118261</v>
      </c>
      <c r="L76" s="8">
        <f t="shared" si="2"/>
        <v>5.0999999999999996</v>
      </c>
    </row>
  </sheetData>
  <customSheetViews>
    <customSheetView guid="{160F787A-22F3-43B5-9A33-36FAC870A14F}" scale="60" showPageBreaks="1" showGridLines="0" fitToPage="1" printArea="1" view="pageBreakPreview" topLeftCell="B28">
      <selection activeCell="H33" sqref="H33"/>
      <pageMargins left="0.39370078740157483" right="0.39370078740157483" top="0.28999999999999998" bottom="0.19685039370078741" header="0.51181102362204722" footer="0.51181102362204722"/>
      <pageSetup paperSize="9" scale="47" firstPageNumber="25" fitToHeight="0" orientation="landscape" useFirstPageNumber="1" r:id="rId1"/>
    </customSheetView>
    <customSheetView guid="{B3365E97-AD1B-44E7-A643-0049F1E0C955}" scale="60" showPageBreaks="1" showGridLines="0" fitToPage="1" printArea="1" view="pageBreakPreview" topLeftCell="C31">
      <selection activeCell="H34" sqref="H34"/>
      <pageMargins left="0.39370078740157483" right="0.39370078740157483" top="0.28999999999999998" bottom="0.19685039370078741" header="0.51181102362204722" footer="0.51181102362204722"/>
      <pageSetup paperSize="9" scale="41" firstPageNumber="25" fitToHeight="0" orientation="landscape" useFirstPageNumber="1" r:id="rId2"/>
    </customSheetView>
  </customSheetViews>
  <mergeCells count="11">
    <mergeCell ref="A1:L1"/>
    <mergeCell ref="I2:J2"/>
    <mergeCell ref="K2:L2"/>
    <mergeCell ref="A2:A3"/>
    <mergeCell ref="B2:B3"/>
    <mergeCell ref="C2:C3"/>
    <mergeCell ref="D2:D3"/>
    <mergeCell ref="E2:E3"/>
    <mergeCell ref="F2:F3"/>
    <mergeCell ref="G2:G3"/>
    <mergeCell ref="H2:H3"/>
  </mergeCells>
  <pageMargins left="0.39370078740157483" right="0.39370078740157483" top="0.28999999999999998" bottom="0.19685039370078741" header="0.51181102362204722" footer="0.51181102362204722"/>
  <pageSetup paperSize="256" scale="45" firstPageNumber="25" fitToHeight="0" orientation="landscape" useFirstPageNumber="1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</vt:lpstr>
      <vt:lpstr>доходы!Заголовки_для_печати</vt:lpstr>
      <vt:lpstr>доходы!Область_печати</vt:lpstr>
    </vt:vector>
  </TitlesOfParts>
  <Company>BSS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Рудакова Ирина Ивановна</cp:lastModifiedBy>
  <cp:lastPrinted>2020-11-30T08:32:13Z</cp:lastPrinted>
  <dcterms:created xsi:type="dcterms:W3CDTF">2002-03-11T10:22:12Z</dcterms:created>
  <dcterms:modified xsi:type="dcterms:W3CDTF">2020-11-30T10:00:47Z</dcterms:modified>
</cp:coreProperties>
</file>