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Бюджет -  2022-2024\Проект бюджета на 2022-2024 годы\Дополнительные материалы для размещения на сайте\"/>
    </mc:Choice>
  </mc:AlternateContent>
  <bookViews>
    <workbookView xWindow="0" yWindow="0" windowWidth="28800" windowHeight="11100"/>
  </bookViews>
  <sheets>
    <sheet name="доходы" sheetId="1" r:id="rId1"/>
  </sheets>
  <definedNames>
    <definedName name="_xlnm._FilterDatabase" localSheetId="0" hidden="1">доходы!$A$2:$H$40</definedName>
    <definedName name="APPT" localSheetId="0">доходы!#REF!</definedName>
    <definedName name="FIO" localSheetId="0">доходы!#REF!</definedName>
    <definedName name="SIGN" localSheetId="0">доходы!#REF!</definedName>
    <definedName name="Z_0802AC52_9BE3_448E_99B9_F0CAE3C10C31_.wvu.FilterData" localSheetId="0" hidden="1">доходы!$A$2:$F$40</definedName>
    <definedName name="Z_160F787A_22F3_43B5_9A33_36FAC870A14F_.wvu.FilterData" localSheetId="0" hidden="1">доходы!$A$2:$F$40</definedName>
    <definedName name="Z_160F787A_22F3_43B5_9A33_36FAC870A14F_.wvu.PrintArea" localSheetId="0" hidden="1">доходы!$A$1:$H$40</definedName>
    <definedName name="Z_160F787A_22F3_43B5_9A33_36FAC870A14F_.wvu.PrintTitles" localSheetId="0" hidden="1">доходы!$2:$2</definedName>
    <definedName name="Z_B3365E97_AD1B_44E7_A643_0049F1E0C955_.wvu.FilterData" localSheetId="0" hidden="1">доходы!$A$2:$F$40</definedName>
    <definedName name="Z_B3365E97_AD1B_44E7_A643_0049F1E0C955_.wvu.PrintArea" localSheetId="0" hidden="1">доходы!$A$1:$H$40</definedName>
    <definedName name="Z_B3365E97_AD1B_44E7_A643_0049F1E0C955_.wvu.PrintTitles" localSheetId="0" hidden="1">доходы!$2:$2</definedName>
    <definedName name="_xlnm.Print_Titles" localSheetId="0">доходы!$2:$2</definedName>
    <definedName name="_xlnm.Print_Area" localSheetId="0">доходы!$A$1:$L$64</definedName>
  </definedNames>
  <calcPr calcId="162913" fullPrecision="0"/>
  <customWorkbookViews>
    <customWorkbookView name="Маганёва Екатерина Николаевна - Личное представление" guid="{160F787A-22F3-43B5-9A33-36FAC870A14F}" mergeInterval="0" personalView="1" maximized="1" xWindow="-8" yWindow="-8" windowWidth="1296" windowHeight="1000" activeSheetId="1"/>
    <customWorkbookView name="Вершинина Мария Игоревна - Личное представление" guid="{B3365E97-AD1B-44E7-A643-0049F1E0C955}" mergeInterval="0" personalView="1" maximized="1" windowWidth="1276" windowHeight="779" activeSheetId="1"/>
  </customWorkbookViews>
</workbook>
</file>

<file path=xl/calcChain.xml><?xml version="1.0" encoding="utf-8"?>
<calcChain xmlns="http://schemas.openxmlformats.org/spreadsheetml/2006/main">
  <c r="L4" i="1" l="1"/>
  <c r="K4" i="1"/>
  <c r="F5" i="1" l="1"/>
  <c r="F4" i="1"/>
  <c r="L53" i="1" l="1"/>
  <c r="L50" i="1"/>
  <c r="L46" i="1"/>
  <c r="L45" i="1"/>
  <c r="L44" i="1"/>
  <c r="L43" i="1"/>
  <c r="L42" i="1"/>
  <c r="L30" i="1"/>
  <c r="L27" i="1"/>
  <c r="J53" i="1"/>
  <c r="J46" i="1"/>
  <c r="J45" i="1"/>
  <c r="J44" i="1"/>
  <c r="J43" i="1"/>
  <c r="J42" i="1"/>
  <c r="J30" i="1"/>
  <c r="I60" i="1"/>
  <c r="I57" i="1"/>
  <c r="I50" i="1"/>
  <c r="I28" i="1"/>
  <c r="I27" i="1"/>
  <c r="K50" i="1"/>
  <c r="E63" i="1"/>
  <c r="F47" i="1"/>
  <c r="E47" i="1"/>
  <c r="D51" i="1" l="1"/>
  <c r="G15" i="1"/>
  <c r="F15" i="1"/>
  <c r="E15" i="1"/>
  <c r="D15" i="1"/>
  <c r="D59" i="1"/>
  <c r="I59" i="1" s="1"/>
  <c r="H41" i="1"/>
  <c r="G41" i="1"/>
  <c r="F41" i="1"/>
  <c r="E41" i="1"/>
  <c r="D41" i="1"/>
  <c r="H23" i="1"/>
  <c r="G23" i="1"/>
  <c r="F23" i="1"/>
  <c r="I23" i="1" s="1"/>
  <c r="E23" i="1"/>
  <c r="D23" i="1"/>
  <c r="J17" i="1"/>
  <c r="D6" i="1"/>
  <c r="K15" i="1" l="1"/>
  <c r="K23" i="1"/>
  <c r="D57" i="1"/>
  <c r="K60" i="1" l="1"/>
  <c r="E52" i="1"/>
  <c r="E59" i="1"/>
  <c r="K59" i="1" s="1"/>
  <c r="L17" i="1"/>
  <c r="I17" i="1" l="1"/>
  <c r="I46" i="1"/>
  <c r="I45" i="1"/>
  <c r="I44" i="1"/>
  <c r="I43" i="1"/>
  <c r="I42" i="1"/>
  <c r="K27" i="1"/>
  <c r="K64" i="1"/>
  <c r="K62" i="1"/>
  <c r="K56" i="1"/>
  <c r="K55" i="1"/>
  <c r="K54" i="1"/>
  <c r="K53" i="1"/>
  <c r="K49" i="1"/>
  <c r="K48" i="1"/>
  <c r="K46" i="1"/>
  <c r="K45" i="1"/>
  <c r="K44" i="1"/>
  <c r="K43" i="1"/>
  <c r="K42" i="1"/>
  <c r="K40" i="1"/>
  <c r="K39" i="1"/>
  <c r="K38" i="1"/>
  <c r="K37" i="1"/>
  <c r="K35" i="1"/>
  <c r="K34" i="1"/>
  <c r="K32" i="1"/>
  <c r="K30" i="1"/>
  <c r="K29" i="1"/>
  <c r="K26" i="1"/>
  <c r="K24" i="1"/>
  <c r="K22" i="1"/>
  <c r="K21" i="1"/>
  <c r="K20" i="1"/>
  <c r="K18" i="1"/>
  <c r="K17" i="1"/>
  <c r="K16" i="1"/>
  <c r="K14" i="1"/>
  <c r="K13" i="1"/>
  <c r="K12" i="1"/>
  <c r="K11" i="1"/>
  <c r="K9" i="1"/>
  <c r="K7" i="1"/>
  <c r="I58" i="1"/>
  <c r="K41" i="1"/>
  <c r="I41" i="1" l="1"/>
  <c r="G61" i="1"/>
  <c r="G63" i="1" l="1"/>
  <c r="H15" i="1" l="1"/>
  <c r="E57" i="1"/>
  <c r="H63" i="1" l="1"/>
  <c r="F63" i="1"/>
  <c r="H61" i="1"/>
  <c r="F61" i="1"/>
  <c r="E61" i="1"/>
  <c r="E51" i="1" s="1"/>
  <c r="H52" i="1"/>
  <c r="G52" i="1"/>
  <c r="G51" i="1" s="1"/>
  <c r="F52" i="1"/>
  <c r="K52" i="1" s="1"/>
  <c r="H47" i="1"/>
  <c r="G47" i="1"/>
  <c r="K47" i="1"/>
  <c r="L41" i="1"/>
  <c r="H36" i="1"/>
  <c r="G36" i="1"/>
  <c r="F36" i="1"/>
  <c r="E36" i="1"/>
  <c r="H33" i="1"/>
  <c r="G33" i="1"/>
  <c r="F33" i="1"/>
  <c r="E33" i="1"/>
  <c r="H31" i="1"/>
  <c r="G31" i="1"/>
  <c r="F31" i="1"/>
  <c r="E31" i="1"/>
  <c r="H19" i="1"/>
  <c r="G19" i="1"/>
  <c r="F19" i="1"/>
  <c r="E19" i="1"/>
  <c r="H10" i="1"/>
  <c r="G10" i="1"/>
  <c r="F10" i="1"/>
  <c r="E10" i="1"/>
  <c r="H8" i="1"/>
  <c r="G8" i="1"/>
  <c r="F8" i="1"/>
  <c r="E8" i="1"/>
  <c r="H6" i="1"/>
  <c r="G6" i="1"/>
  <c r="F6" i="1"/>
  <c r="E6" i="1"/>
  <c r="J41" i="1"/>
  <c r="L64" i="1"/>
  <c r="L56" i="1"/>
  <c r="L55" i="1"/>
  <c r="L54" i="1"/>
  <c r="L49" i="1"/>
  <c r="L39" i="1"/>
  <c r="L38" i="1"/>
  <c r="L37" i="1"/>
  <c r="L35" i="1"/>
  <c r="L34" i="1"/>
  <c r="L32" i="1"/>
  <c r="L29" i="1"/>
  <c r="L26" i="1"/>
  <c r="L23" i="1"/>
  <c r="L21" i="1"/>
  <c r="L20" i="1"/>
  <c r="L18" i="1"/>
  <c r="L16" i="1"/>
  <c r="L14" i="1"/>
  <c r="L13" i="1"/>
  <c r="L11" i="1"/>
  <c r="L9" i="1"/>
  <c r="L7" i="1"/>
  <c r="J64" i="1"/>
  <c r="J62" i="1"/>
  <c r="J56" i="1"/>
  <c r="J55" i="1"/>
  <c r="J40" i="1"/>
  <c r="J39" i="1"/>
  <c r="J38" i="1"/>
  <c r="J37" i="1"/>
  <c r="J35" i="1"/>
  <c r="J34" i="1"/>
  <c r="J32" i="1"/>
  <c r="J29" i="1"/>
  <c r="J26" i="1"/>
  <c r="J24" i="1"/>
  <c r="J21" i="1"/>
  <c r="J20" i="1"/>
  <c r="J18" i="1"/>
  <c r="J16" i="1"/>
  <c r="J14" i="1"/>
  <c r="J13" i="1"/>
  <c r="J12" i="1"/>
  <c r="J11" i="1"/>
  <c r="J9" i="1"/>
  <c r="J7" i="1"/>
  <c r="I64" i="1"/>
  <c r="I62" i="1"/>
  <c r="I56" i="1"/>
  <c r="I55" i="1"/>
  <c r="I54" i="1"/>
  <c r="I53" i="1"/>
  <c r="I49" i="1"/>
  <c r="I48" i="1"/>
  <c r="I40" i="1"/>
  <c r="I39" i="1"/>
  <c r="I38" i="1"/>
  <c r="I37" i="1"/>
  <c r="I35" i="1"/>
  <c r="I34" i="1"/>
  <c r="I32" i="1"/>
  <c r="I30" i="1"/>
  <c r="I29" i="1"/>
  <c r="I26" i="1"/>
  <c r="I25" i="1"/>
  <c r="I24" i="1"/>
  <c r="I22" i="1"/>
  <c r="I21" i="1"/>
  <c r="I20" i="1"/>
  <c r="I18" i="1"/>
  <c r="I16" i="1"/>
  <c r="I14" i="1"/>
  <c r="I13" i="1"/>
  <c r="I12" i="1"/>
  <c r="I11" i="1"/>
  <c r="I9" i="1"/>
  <c r="I7" i="1"/>
  <c r="D63" i="1"/>
  <c r="J63" i="1" s="1"/>
  <c r="D61" i="1"/>
  <c r="I61" i="1" s="1"/>
  <c r="D52" i="1"/>
  <c r="D47" i="1"/>
  <c r="D36" i="1"/>
  <c r="D33" i="1"/>
  <c r="D31" i="1"/>
  <c r="I31" i="1" s="1"/>
  <c r="D19" i="1"/>
  <c r="D10" i="1"/>
  <c r="D8" i="1"/>
  <c r="K10" i="1" l="1"/>
  <c r="K8" i="1"/>
  <c r="K19" i="1"/>
  <c r="K33" i="1"/>
  <c r="H51" i="1"/>
  <c r="F51" i="1"/>
  <c r="L19" i="1"/>
  <c r="L63" i="1"/>
  <c r="K63" i="1"/>
  <c r="K61" i="1"/>
  <c r="L36" i="1"/>
  <c r="K36" i="1"/>
  <c r="L31" i="1"/>
  <c r="K31" i="1"/>
  <c r="L6" i="1"/>
  <c r="K6" i="1"/>
  <c r="L8" i="1"/>
  <c r="L33" i="1"/>
  <c r="L10" i="1"/>
  <c r="J10" i="1"/>
  <c r="I63" i="1"/>
  <c r="J61" i="1"/>
  <c r="D5" i="1"/>
  <c r="H5" i="1"/>
  <c r="G5" i="1"/>
  <c r="G4" i="1" s="1"/>
  <c r="I52" i="1"/>
  <c r="I47" i="1"/>
  <c r="L47" i="1"/>
  <c r="I36" i="1"/>
  <c r="I33" i="1"/>
  <c r="J23" i="1"/>
  <c r="J19" i="1"/>
  <c r="I15" i="1"/>
  <c r="J8" i="1"/>
  <c r="J6" i="1"/>
  <c r="L52" i="1"/>
  <c r="E5" i="1"/>
  <c r="L15" i="1"/>
  <c r="J52" i="1"/>
  <c r="J31" i="1"/>
  <c r="J36" i="1"/>
  <c r="J15" i="1"/>
  <c r="J33" i="1"/>
  <c r="I19" i="1"/>
  <c r="I10" i="1"/>
  <c r="I8" i="1"/>
  <c r="I6" i="1"/>
  <c r="H4" i="1" l="1"/>
  <c r="K5" i="1"/>
  <c r="K51" i="1"/>
  <c r="I51" i="1"/>
  <c r="L51" i="1"/>
  <c r="L5" i="1"/>
  <c r="E4" i="1"/>
  <c r="J51" i="1"/>
  <c r="D4" i="1"/>
  <c r="J5" i="1"/>
  <c r="I5" i="1"/>
  <c r="I4" i="1" l="1"/>
  <c r="J4" i="1"/>
</calcChain>
</file>

<file path=xl/sharedStrings.xml><?xml version="1.0" encoding="utf-8"?>
<sst xmlns="http://schemas.openxmlformats.org/spreadsheetml/2006/main" count="201" uniqueCount="193">
  <si>
    <t>№ п/п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</si>
  <si>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</si>
  <si>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</si>
  <si>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</si>
  <si>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</si>
  <si>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</si>
  <si>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</si>
  <si>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</si>
  <si>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</si>
  <si>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</si>
  <si>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</si>
  <si>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</si>
  <si>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</si>
  <si>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</si>
  <si>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</si>
  <si>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</si>
  <si>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</si>
  <si>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</si>
  <si>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</si>
  <si>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</si>
  <si>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</si>
  <si>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</si>
  <si>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</si>
  <si>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</si>
  <si>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</si>
  <si>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000 1 06 00000 00 0000 000</t>
  </si>
  <si>
    <t>000 1 06 01000 00 0000 110</t>
  </si>
  <si>
    <t>000 1 06 06000 00 0000 110</t>
  </si>
  <si>
    <t>000 1 08 00000 00 0000 000</t>
  </si>
  <si>
    <t>000 1 08 03000 01 0000 110</t>
  </si>
  <si>
    <t>000 1 08 07000 01 0000 110</t>
  </si>
  <si>
    <t>000 1 09 00000 00 0000 000</t>
  </si>
  <si>
    <t>000 1 11 00000 00 0000 000</t>
  </si>
  <si>
    <t xml:space="preserve"> 000 1 11 01000 00 0000 120</t>
  </si>
  <si>
    <t>000 1 11 03000 00 0000 120</t>
  </si>
  <si>
    <t>000 1 11 05000 00 0000 120</t>
  </si>
  <si>
    <t>000 1 11 07000 00 0000 120</t>
  </si>
  <si>
    <t xml:space="preserve">000 1 11 09000 00 0000 120 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</si>
  <si>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</si>
  <si>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</si>
  <si>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</si>
  <si>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</si>
  <si>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</si>
  <si>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</si>
  <si>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</si>
  <si>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</si>
  <si>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</si>
  <si>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</si>
  <si>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</si>
  <si>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000 1 17 00000 00 0000 000</t>
  </si>
  <si>
    <t>000 1 17 01040 04 0000 180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</si>
  <si>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</si>
  <si>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</si>
  <si>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</si>
  <si>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</si>
  <si>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</si>
  <si>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1.1.</t>
  </si>
  <si>
    <t>2.1.</t>
  </si>
  <si>
    <t>3.1.</t>
  </si>
  <si>
    <t>3.2.</t>
  </si>
  <si>
    <t>3.3.</t>
  </si>
  <si>
    <t>3.4.</t>
  </si>
  <si>
    <t>4.1.</t>
  </si>
  <si>
    <t>4.2.</t>
  </si>
  <si>
    <t>5.1.</t>
  </si>
  <si>
    <t>5.2.</t>
  </si>
  <si>
    <t>7.</t>
  </si>
  <si>
    <t>7.1.</t>
  </si>
  <si>
    <t>7.2.</t>
  </si>
  <si>
    <t>7.3.</t>
  </si>
  <si>
    <t>7.4.</t>
  </si>
  <si>
    <t>7.5.</t>
  </si>
  <si>
    <t>8.1.</t>
  </si>
  <si>
    <t>9.1.</t>
  </si>
  <si>
    <t>9.2.</t>
  </si>
  <si>
    <t>10.1.</t>
  </si>
  <si>
    <t>10.2.</t>
  </si>
  <si>
    <t>10.3.</t>
  </si>
  <si>
    <t>10.4.</t>
  </si>
  <si>
    <t>11.1.</t>
  </si>
  <si>
    <t>11.2.</t>
  </si>
  <si>
    <t>11.3.</t>
  </si>
  <si>
    <t>11.4.</t>
  </si>
  <si>
    <t>11.5.</t>
  </si>
  <si>
    <t>12.1.</t>
  </si>
  <si>
    <t>12.2.</t>
  </si>
  <si>
    <t>13.1.</t>
  </si>
  <si>
    <t>13.2.</t>
  </si>
  <si>
    <t>13.3.</t>
  </si>
  <si>
    <t>13.4.</t>
  </si>
  <si>
    <t>14.1.</t>
  </si>
  <si>
    <t>15.1.</t>
  </si>
  <si>
    <t>Наименование кода классификации доходов</t>
  </si>
  <si>
    <t>Код классификации доходов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</si>
  <si>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</si>
  <si>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</si>
  <si>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</si>
  <si>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</si>
  <si>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</si>
  <si>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</si>
  <si>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</si>
  <si>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</si>
  <si>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</si>
  <si>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</si>
  <si>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</si>
  <si>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</si>
  <si>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</si>
  <si>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</si>
  <si>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</si>
  <si>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</si>
  <si>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</si>
  <si>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</si>
  <si>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</si>
  <si>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Проценты, полученные от предоставления бюджетных кредитов внутри страны 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</si>
  <si>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</si>
  <si>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</si>
  <si>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</si>
  <si>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</si>
  <si>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</si>
  <si>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</si>
  <si>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</si>
  <si>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</si>
  <si>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продажи квартир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</si>
  <si>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
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</si>
  <si>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</si>
  <si>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</si>
  <si>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Штрафы, санкции, возмещение ущерба</t>
  </si>
  <si>
    <t>Прочие неналоговые доходы</t>
  </si>
  <si>
    <t>Невыясненные поступления, зачисляемые в бюджеты городских округов</t>
  </si>
  <si>
    <t>Прочие неналоговые доходы 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</si>
  <si>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</si>
  <si>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</si>
  <si>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</si>
  <si>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</si>
  <si>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</si>
  <si>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</si>
  <si>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Доходы бюджетов городских округов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</si>
  <si>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</si>
  <si>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</si>
  <si>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</t>
  </si>
  <si>
    <t>000 2 02 20000 00 0000 150</t>
  </si>
  <si>
    <t>000 2 02 30000 00  0000 150</t>
  </si>
  <si>
    <t>000 2 19 00000 04 0000 150</t>
  </si>
  <si>
    <t>отклонение, руб.</t>
  </si>
  <si>
    <t>отношение, %</t>
  </si>
  <si>
    <t>000 2 02 10000 00 0000 150</t>
  </si>
  <si>
    <t>000 2 02 40000 00  0000 150</t>
  </si>
  <si>
    <t>000 2 18 04000 04 0000 150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</si>
  <si>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</t>
  </si>
  <si>
    <t>План на 2022 год, руб.</t>
  </si>
  <si>
    <t>Безвозмездные поступления от негосударственных организаций в бюджеты городских округов</t>
  </si>
  <si>
    <t>000 2 04 00000 00  0000 000</t>
  </si>
  <si>
    <t>000 2 04 40000 04  0000 150</t>
  </si>
  <si>
    <t xml:space="preserve">
Транспортный налог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</si>
  <si>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</si>
  <si>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</si>
  <si>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</si>
  <si>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</si>
  <si>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000 1 16 10000 00 0000 140</t>
  </si>
  <si>
    <t>Платежи в целях возмещения причиненного ущерба (убытков)</t>
  </si>
  <si>
    <t>000 1 16 11000 01 0000 140</t>
  </si>
  <si>
    <t>Платежи, уплачиваемые в целях возмещения вреда</t>
  </si>
  <si>
    <t>План на 2023 год, руб.</t>
  </si>
  <si>
    <t>000 1 06 04000 02 0000 110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</si>
  <si>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</si>
  <si>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</si>
  <si>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</si>
  <si>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</si>
  <si>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7.6.</t>
  </si>
  <si>
    <t>16.</t>
  </si>
  <si>
    <t>16.1.</t>
  </si>
  <si>
    <t>4.3.</t>
  </si>
  <si>
    <t>более 200%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</si>
  <si>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</si>
  <si>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</si>
  <si>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</si>
  <si>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000 2 07 04000 04 0000 150</t>
  </si>
  <si>
    <t>17.</t>
  </si>
  <si>
    <t>17.1.</t>
  </si>
  <si>
    <t>Безвозмездные поступления от негосударственных организаций</t>
  </si>
  <si>
    <t>Сведения о доходах бюджета по видам доходов на 2022 год и плановый период 2023-2024 годов в сравнении с ожидаемым исполнением за 2021 год и фактическим исполнением за 2020 год</t>
  </si>
  <si>
    <t>Исполнение за 2020 год, руб.</t>
  </si>
  <si>
    <t>Ожидаемое исполнение за 2021 год, руб.</t>
  </si>
  <si>
    <t>План на 2024 год, руб.</t>
  </si>
  <si>
    <t>Сравнение плана 2022 года с исполнением за 2020 год</t>
  </si>
  <si>
    <t>000 1 11 05400 00 0000 120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</si>
  <si>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</si>
  <si>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000 1 17 15020 04 0000 180</t>
  </si>
  <si>
    <t>Инициативные платежи, зачисляемые в бюджеты городских округов</t>
  </si>
  <si>
    <t>Сравнение плана 2022 года с ожидаемым исполнением 
за 2021 год</t>
  </si>
  <si>
    <t>Доходы от оказания платных услуг и компенсации затрат государства</t>
  </si>
  <si>
    <t>7.7.</t>
  </si>
  <si>
    <t>12.3.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</si>
</sst>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6">
    <xf numFmtId="0" fontId="0" fillId="0" borderId="0" xfId="0"/>
    <xf numFmtId="0" fontId="4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top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top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wrapText="1"/>
    </xf>
    <xf numFmtId="0" fontId="7" fillId="0" borderId="1" xfId="2" applyFont="1" applyFill="1" applyBorder="1" applyAlignment="1">
      <alignment wrapText="1"/>
    </xf>
    <xf numFmtId="16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4" fontId="7" fillId="0" borderId="4" xfId="0" applyNumberFormat="1" applyFont="1" applyFill="1" applyBorder="1" applyAlignment="1">
      <alignment horizontal="right" vertical="center"/>
    </xf>
    <xf numFmtId="4" fontId="3" fillId="0" borderId="0" xfId="0" applyNumberFormat="1" applyFont="1" applyFill="1"/>
    <xf numFmtId="4" fontId="5" fillId="0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Fill="1" applyBorder="1"/>
    <xf numFmtId="4" fontId="5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/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70"/>
  <sheetViews>
    <sheetView showGridLines="0" tabSelected="1" view="pageBreakPreview" zoomScale="70" zoomScaleNormal="70" zoomScaleSheetLayoutView="70" workbookViewId="0">
      <selection activeCell="L4" sqref="L4"/>
    </sheetView>
  </sheetViews>
  <sheetFormatPr defaultRowHeight="18.75" x14ac:dyDescent="0.3"/>
  <cols>
    <col min="1" max="1" width="8" style="3" customWidth="1"/>
    <col min="2" max="2" width="35.5703125" style="2" customWidth="1"/>
    <col min="3" max="3" width="60" style="2" customWidth="1"/>
    <col min="4" max="5" width="24.140625" style="2" customWidth="1"/>
    <col min="6" max="6" width="21.7109375" style="2" customWidth="1"/>
    <col min="7" max="7" width="21.28515625" style="2" customWidth="1"/>
    <col min="8" max="8" width="22.7109375" style="2" customWidth="1"/>
    <col min="9" max="9" width="23.7109375" style="2" customWidth="1"/>
    <col min="10" max="10" width="17" style="2" customWidth="1"/>
    <col min="11" max="11" width="21.42578125" style="2" customWidth="1"/>
    <col min="12" max="12" width="15.28515625" style="2" customWidth="1"/>
    <col min="13" max="13" width="9.140625" style="1"/>
    <col min="14" max="16384" width="9.140625" style="2"/>
  </cols>
  <sheetData>
    <row r="1" spans="1:12" ht="39" customHeight="1" x14ac:dyDescent="0.3">
      <c r="A1" s="28" t="s">
        <v>180</v>
      </c>
      <c r="B1" s="28"/>
      <c r="C1" s="28"/>
      <c r="D1" s="28"/>
      <c r="E1" s="28"/>
      <c r="F1" s="28"/>
      <c r="G1" s="28"/>
      <c r="H1" s="28"/>
      <c r="I1" s="29"/>
      <c r="J1" s="29"/>
      <c r="K1" s="29"/>
      <c r="L1" s="29"/>
    </row>
    <row r="2" spans="1:12" ht="63.75" customHeight="1" x14ac:dyDescent="0.3">
      <c r="A2" s="32" t="s">
        <v>0</v>
      </c>
      <c r="B2" s="34" t="s">
        <v>93</v>
      </c>
      <c r="C2" s="34" t="s">
        <v>92</v>
      </c>
      <c r="D2" s="35" t="s">
        <v>181</v>
      </c>
      <c r="E2" s="35" t="s">
        <v>182</v>
      </c>
      <c r="F2" s="35" t="s">
        <v>149</v>
      </c>
      <c r="G2" s="35" t="s">
        <v>162</v>
      </c>
      <c r="H2" s="35" t="s">
        <v>183</v>
      </c>
      <c r="I2" s="30" t="s">
        <v>184</v>
      </c>
      <c r="J2" s="31"/>
      <c r="K2" s="30" t="s">
        <v>189</v>
      </c>
      <c r="L2" s="31"/>
    </row>
    <row r="3" spans="1:12" ht="44.25" customHeight="1" x14ac:dyDescent="0.3">
      <c r="A3" s="33"/>
      <c r="B3" s="33"/>
      <c r="C3" s="33"/>
      <c r="D3" s="33"/>
      <c r="E3" s="33"/>
      <c r="F3" s="33"/>
      <c r="G3" s="33"/>
      <c r="H3" s="33"/>
      <c r="I3" s="4" t="s">
        <v>143</v>
      </c>
      <c r="J3" s="4" t="s">
        <v>144</v>
      </c>
      <c r="K3" s="4" t="s">
        <v>143</v>
      </c>
      <c r="L3" s="4" t="s">
        <v>144</v>
      </c>
    </row>
    <row r="4" spans="1:12" x14ac:dyDescent="0.3">
      <c r="A4" s="5"/>
      <c r="B4" s="6"/>
      <c r="C4" s="7" t="s">
        <v>139</v>
      </c>
      <c r="D4" s="8">
        <f>D5+D51</f>
        <v>30152364547.869999</v>
      </c>
      <c r="E4" s="8">
        <f>E5+E51</f>
        <v>32808683821.84</v>
      </c>
      <c r="F4" s="8">
        <f>F5+F51</f>
        <v>35490991165.190002</v>
      </c>
      <c r="G4" s="8">
        <f>G5+G51</f>
        <v>32104279133.900002</v>
      </c>
      <c r="H4" s="8">
        <f>H5+H51</f>
        <v>31755541664.939999</v>
      </c>
      <c r="I4" s="8">
        <f>F4-D4</f>
        <v>5338626617.3199997</v>
      </c>
      <c r="J4" s="27">
        <f>F4/D4*100</f>
        <v>117.7</v>
      </c>
      <c r="K4" s="8">
        <f>F4-E4</f>
        <v>2682307343.3499999</v>
      </c>
      <c r="L4" s="27">
        <f>F4/E4*100</f>
        <v>108.2</v>
      </c>
    </row>
    <row r="5" spans="1:12" x14ac:dyDescent="0.3">
      <c r="A5" s="9"/>
      <c r="B5" s="10" t="s">
        <v>15</v>
      </c>
      <c r="C5" s="11" t="s">
        <v>94</v>
      </c>
      <c r="D5" s="8">
        <f>D6+D15+D19+D22+D23+D31+D33+D36+D41+D47+D8+D10</f>
        <v>12425559828.870001</v>
      </c>
      <c r="E5" s="8">
        <f>E6+E15+E19+E22+E23+E31+E33+E36+E41+E47+E8+E10</f>
        <v>11534604827.91</v>
      </c>
      <c r="F5" s="8">
        <f>F6+F15+F19+F22+F23+F31+F33+F36+F41+F47+F8+F10</f>
        <v>13688979236.59</v>
      </c>
      <c r="G5" s="8">
        <f>G6+G15+G19+G22+G23+G31+G33+G36+G41+G47+G8+G10</f>
        <v>13675328005.299999</v>
      </c>
      <c r="H5" s="8">
        <f>H6+H15+H19+H22+H23+H31+H33+H36+H41+H47+H8+H10</f>
        <v>14791274936.34</v>
      </c>
      <c r="I5" s="8">
        <f t="shared" ref="I5:I64" si="0">F5-D5</f>
        <v>1263419407.72</v>
      </c>
      <c r="J5" s="27">
        <f t="shared" ref="J5:J64" si="1">F5/D5*100</f>
        <v>110.2</v>
      </c>
      <c r="K5" s="8">
        <f>F5-E5</f>
        <v>2154374408.6799998</v>
      </c>
      <c r="L5" s="27">
        <f t="shared" ref="L5:L64" si="2">F5/E5*100</f>
        <v>118.7</v>
      </c>
    </row>
    <row r="6" spans="1:12" x14ac:dyDescent="0.3">
      <c r="A6" s="12" t="s">
        <v>1</v>
      </c>
      <c r="B6" s="10" t="s">
        <v>16</v>
      </c>
      <c r="C6" s="13" t="s">
        <v>95</v>
      </c>
      <c r="D6" s="8">
        <f>D7</f>
        <v>8492385222.21</v>
      </c>
      <c r="E6" s="8">
        <f t="shared" ref="E6:H6" si="3">E7</f>
        <v>7197946697.1499996</v>
      </c>
      <c r="F6" s="8">
        <f t="shared" si="3"/>
        <v>9270938511.0499992</v>
      </c>
      <c r="G6" s="8">
        <f t="shared" si="3"/>
        <v>9102599301.6800003</v>
      </c>
      <c r="H6" s="8">
        <f t="shared" si="3"/>
        <v>10033412716.23</v>
      </c>
      <c r="I6" s="8">
        <f t="shared" si="0"/>
        <v>778553288.84000003</v>
      </c>
      <c r="J6" s="27">
        <f t="shared" si="1"/>
        <v>109.2</v>
      </c>
      <c r="K6" s="8">
        <f t="shared" ref="K6:K56" si="4">F6-E6</f>
        <v>2072991813.9000001</v>
      </c>
      <c r="L6" s="27">
        <f t="shared" si="2"/>
        <v>128.80000000000001</v>
      </c>
    </row>
    <row r="7" spans="1:12" x14ac:dyDescent="0.3">
      <c r="A7" s="12" t="s">
        <v>56</v>
      </c>
      <c r="B7" s="14" t="s">
        <v>17</v>
      </c>
      <c r="C7" s="11" t="s">
        <v>96</v>
      </c>
      <c r="D7" s="8">
        <v>8492385222.21</v>
      </c>
      <c r="E7" s="24">
        <v>7197946697.1499996</v>
      </c>
      <c r="F7" s="24">
        <v>9270938511.0499992</v>
      </c>
      <c r="G7" s="8">
        <v>9102599301.6800003</v>
      </c>
      <c r="H7" s="8">
        <v>10033412716.23</v>
      </c>
      <c r="I7" s="8">
        <f t="shared" si="0"/>
        <v>778553288.84000003</v>
      </c>
      <c r="J7" s="27">
        <f t="shared" si="1"/>
        <v>109.2</v>
      </c>
      <c r="K7" s="8">
        <f t="shared" si="4"/>
        <v>2072991813.9000001</v>
      </c>
      <c r="L7" s="27">
        <f t="shared" si="2"/>
        <v>128.80000000000001</v>
      </c>
    </row>
    <row r="8" spans="1:12" ht="48" customHeight="1" x14ac:dyDescent="0.3">
      <c r="A8" s="12" t="s">
        <v>2</v>
      </c>
      <c r="B8" s="14" t="s">
        <v>18</v>
      </c>
      <c r="C8" s="13" t="s">
        <v>97</v>
      </c>
      <c r="D8" s="8">
        <f>D9</f>
        <v>38060523.560000002</v>
      </c>
      <c r="E8" s="8">
        <f t="shared" ref="E8:H8" si="5">E9</f>
        <v>44923430</v>
      </c>
      <c r="F8" s="8">
        <f t="shared" si="5"/>
        <v>52301480</v>
      </c>
      <c r="G8" s="8">
        <f t="shared" si="5"/>
        <v>54246220</v>
      </c>
      <c r="H8" s="8">
        <f t="shared" si="5"/>
        <v>58153430</v>
      </c>
      <c r="I8" s="8">
        <f t="shared" si="0"/>
        <v>14240956.439999999</v>
      </c>
      <c r="J8" s="27">
        <f t="shared" si="1"/>
        <v>137.4</v>
      </c>
      <c r="K8" s="8">
        <f t="shared" si="4"/>
        <v>7378050</v>
      </c>
      <c r="L8" s="27">
        <f t="shared" si="2"/>
        <v>116.4</v>
      </c>
    </row>
    <row r="9" spans="1:12" ht="56.25" x14ac:dyDescent="0.3">
      <c r="A9" s="12" t="s">
        <v>57</v>
      </c>
      <c r="B9" s="14" t="s">
        <v>19</v>
      </c>
      <c r="C9" s="11" t="s">
        <v>98</v>
      </c>
      <c r="D9" s="8">
        <v>38060523.560000002</v>
      </c>
      <c r="E9" s="24">
        <v>44923430</v>
      </c>
      <c r="F9" s="24">
        <v>52301480</v>
      </c>
      <c r="G9" s="26">
        <v>54246220</v>
      </c>
      <c r="H9" s="8">
        <v>58153430</v>
      </c>
      <c r="I9" s="8">
        <f t="shared" si="0"/>
        <v>14240956.439999999</v>
      </c>
      <c r="J9" s="27">
        <f t="shared" si="1"/>
        <v>137.4</v>
      </c>
      <c r="K9" s="8">
        <f t="shared" si="4"/>
        <v>7378050</v>
      </c>
      <c r="L9" s="27">
        <f t="shared" si="2"/>
        <v>116.4</v>
      </c>
    </row>
    <row r="10" spans="1:12" ht="30.75" customHeight="1" x14ac:dyDescent="0.3">
      <c r="A10" s="12" t="s">
        <v>3</v>
      </c>
      <c r="B10" s="14" t="s">
        <v>20</v>
      </c>
      <c r="C10" s="13" t="s">
        <v>99</v>
      </c>
      <c r="D10" s="8">
        <f>D11+D12+D13+D14</f>
        <v>1852915387.71</v>
      </c>
      <c r="E10" s="8">
        <f t="shared" ref="E10:H10" si="6">E11+E12+E13+E14</f>
        <v>2236749279.0700002</v>
      </c>
      <c r="F10" s="8">
        <f t="shared" si="6"/>
        <v>2261580876.9699998</v>
      </c>
      <c r="G10" s="8">
        <f t="shared" si="6"/>
        <v>2320230734.02</v>
      </c>
      <c r="H10" s="8">
        <f t="shared" si="6"/>
        <v>2383526332.04</v>
      </c>
      <c r="I10" s="8">
        <f t="shared" si="0"/>
        <v>408665489.25999999</v>
      </c>
      <c r="J10" s="27">
        <f t="shared" si="1"/>
        <v>122.1</v>
      </c>
      <c r="K10" s="8">
        <f t="shared" si="4"/>
        <v>24831597.899999999</v>
      </c>
      <c r="L10" s="27">
        <f t="shared" si="2"/>
        <v>101.1</v>
      </c>
    </row>
    <row r="11" spans="1:12" ht="37.5" x14ac:dyDescent="0.3">
      <c r="A11" s="15" t="s">
        <v>58</v>
      </c>
      <c r="B11" s="14" t="s">
        <v>21</v>
      </c>
      <c r="C11" s="13" t="s">
        <v>100</v>
      </c>
      <c r="D11" s="8">
        <v>1539389380.4100001</v>
      </c>
      <c r="E11" s="24">
        <v>2087036039.4400001</v>
      </c>
      <c r="F11" s="24">
        <v>2166715756.1300001</v>
      </c>
      <c r="G11" s="26">
        <v>2221570361.8000002</v>
      </c>
      <c r="H11" s="8">
        <v>2280918498.8499999</v>
      </c>
      <c r="I11" s="8">
        <f t="shared" si="0"/>
        <v>627326375.72000003</v>
      </c>
      <c r="J11" s="27">
        <f t="shared" si="1"/>
        <v>140.80000000000001</v>
      </c>
      <c r="K11" s="8">
        <f t="shared" si="4"/>
        <v>79679716.689999998</v>
      </c>
      <c r="L11" s="27">
        <f t="shared" si="2"/>
        <v>103.8</v>
      </c>
    </row>
    <row r="12" spans="1:12" ht="37.5" x14ac:dyDescent="0.3">
      <c r="A12" s="12" t="s">
        <v>59</v>
      </c>
      <c r="B12" s="14" t="s">
        <v>22</v>
      </c>
      <c r="C12" s="13" t="s">
        <v>101</v>
      </c>
      <c r="D12" s="8">
        <v>228659358.09999999</v>
      </c>
      <c r="E12" s="24">
        <v>58758783.289999999</v>
      </c>
      <c r="F12" s="24"/>
      <c r="G12" s="26"/>
      <c r="H12" s="8"/>
      <c r="I12" s="8">
        <f t="shared" si="0"/>
        <v>-228659358.09999999</v>
      </c>
      <c r="J12" s="27">
        <f t="shared" si="1"/>
        <v>0</v>
      </c>
      <c r="K12" s="8">
        <f t="shared" si="4"/>
        <v>-58758783.289999999</v>
      </c>
      <c r="L12" s="27"/>
    </row>
    <row r="13" spans="1:12" ht="31.5" customHeight="1" x14ac:dyDescent="0.3">
      <c r="A13" s="12" t="s">
        <v>60</v>
      </c>
      <c r="B13" s="14" t="s">
        <v>23</v>
      </c>
      <c r="C13" s="13" t="s">
        <v>102</v>
      </c>
      <c r="D13" s="8">
        <v>201910</v>
      </c>
      <c r="E13" s="24">
        <v>66000</v>
      </c>
      <c r="F13" s="24">
        <v>68460.88</v>
      </c>
      <c r="G13" s="26">
        <v>71845.86</v>
      </c>
      <c r="H13" s="8">
        <v>75765.77</v>
      </c>
      <c r="I13" s="8">
        <f t="shared" si="0"/>
        <v>-133449.12</v>
      </c>
      <c r="J13" s="27">
        <f t="shared" si="1"/>
        <v>33.9</v>
      </c>
      <c r="K13" s="8">
        <f t="shared" si="4"/>
        <v>2460.88</v>
      </c>
      <c r="L13" s="27">
        <f t="shared" si="2"/>
        <v>103.7</v>
      </c>
    </row>
    <row r="14" spans="1:12" ht="37.5" x14ac:dyDescent="0.3">
      <c r="A14" s="12" t="s">
        <v>61</v>
      </c>
      <c r="B14" s="14" t="s">
        <v>24</v>
      </c>
      <c r="C14" s="13" t="s">
        <v>103</v>
      </c>
      <c r="D14" s="8">
        <v>84664739.200000003</v>
      </c>
      <c r="E14" s="24">
        <v>90888456.340000004</v>
      </c>
      <c r="F14" s="24">
        <v>94796659.959999993</v>
      </c>
      <c r="G14" s="26">
        <v>98588526.359999999</v>
      </c>
      <c r="H14" s="8">
        <v>102532067.42</v>
      </c>
      <c r="I14" s="8">
        <f t="shared" si="0"/>
        <v>10131920.76</v>
      </c>
      <c r="J14" s="27">
        <f t="shared" si="1"/>
        <v>112</v>
      </c>
      <c r="K14" s="8">
        <f t="shared" si="4"/>
        <v>3908203.62</v>
      </c>
      <c r="L14" s="27">
        <f t="shared" si="2"/>
        <v>104.3</v>
      </c>
    </row>
    <row r="15" spans="1:12" x14ac:dyDescent="0.3">
      <c r="A15" s="12" t="s">
        <v>4</v>
      </c>
      <c r="B15" s="14" t="s">
        <v>25</v>
      </c>
      <c r="C15" s="13" t="s">
        <v>104</v>
      </c>
      <c r="D15" s="8">
        <f>D16+D18+D17</f>
        <v>790197354.87</v>
      </c>
      <c r="E15" s="8">
        <f>E16+E18+E17</f>
        <v>898805754.08000004</v>
      </c>
      <c r="F15" s="8">
        <f>F16+F18+F17</f>
        <v>1019078104.97</v>
      </c>
      <c r="G15" s="8">
        <f>G16+G18+G17</f>
        <v>1100429249.4400001</v>
      </c>
      <c r="H15" s="8">
        <f t="shared" ref="H15" si="7">H16+H18+H17</f>
        <v>1231232201.75</v>
      </c>
      <c r="I15" s="8">
        <f t="shared" si="0"/>
        <v>228880750.09999999</v>
      </c>
      <c r="J15" s="27">
        <f t="shared" si="1"/>
        <v>129</v>
      </c>
      <c r="K15" s="8">
        <f>F15-E15</f>
        <v>120272350.89</v>
      </c>
      <c r="L15" s="27">
        <f t="shared" si="2"/>
        <v>113.4</v>
      </c>
    </row>
    <row r="16" spans="1:12" x14ac:dyDescent="0.3">
      <c r="A16" s="12" t="s">
        <v>62</v>
      </c>
      <c r="B16" s="14" t="s">
        <v>26</v>
      </c>
      <c r="C16" s="13" t="s">
        <v>105</v>
      </c>
      <c r="D16" s="8">
        <v>166897122.19</v>
      </c>
      <c r="E16" s="24">
        <v>179936075.44</v>
      </c>
      <c r="F16" s="24">
        <v>249053199.15000001</v>
      </c>
      <c r="G16" s="26">
        <v>257281343.80000001</v>
      </c>
      <c r="H16" s="8">
        <v>305923428.80000001</v>
      </c>
      <c r="I16" s="8">
        <f t="shared" si="0"/>
        <v>82156076.959999993</v>
      </c>
      <c r="J16" s="27">
        <f t="shared" si="1"/>
        <v>149.19999999999999</v>
      </c>
      <c r="K16" s="8">
        <f t="shared" si="4"/>
        <v>69117123.709999993</v>
      </c>
      <c r="L16" s="27">
        <f t="shared" si="2"/>
        <v>138.4</v>
      </c>
    </row>
    <row r="17" spans="1:12" ht="23.25" customHeight="1" x14ac:dyDescent="0.3">
      <c r="A17" s="12" t="s">
        <v>63</v>
      </c>
      <c r="B17" s="16" t="s">
        <v>163</v>
      </c>
      <c r="C17" s="17" t="s">
        <v>153</v>
      </c>
      <c r="D17" s="8">
        <v>211291577.94999999</v>
      </c>
      <c r="E17" s="24">
        <v>213652491.30000001</v>
      </c>
      <c r="F17" s="24">
        <v>212900165.22999999</v>
      </c>
      <c r="G17" s="26">
        <v>215542859.18000001</v>
      </c>
      <c r="H17" s="8">
        <v>218255571.88999999</v>
      </c>
      <c r="I17" s="8">
        <f>F17-D17</f>
        <v>1608587.28</v>
      </c>
      <c r="J17" s="27">
        <f t="shared" si="1"/>
        <v>100.8</v>
      </c>
      <c r="K17" s="8">
        <f t="shared" si="4"/>
        <v>-752326.07</v>
      </c>
      <c r="L17" s="27">
        <f t="shared" si="2"/>
        <v>99.6</v>
      </c>
    </row>
    <row r="18" spans="1:12" x14ac:dyDescent="0.3">
      <c r="A18" s="12" t="s">
        <v>171</v>
      </c>
      <c r="B18" s="14" t="s">
        <v>27</v>
      </c>
      <c r="C18" s="13" t="s">
        <v>106</v>
      </c>
      <c r="D18" s="8">
        <v>412008654.73000002</v>
      </c>
      <c r="E18" s="24">
        <v>505217187.33999997</v>
      </c>
      <c r="F18" s="24">
        <v>557124740.59000003</v>
      </c>
      <c r="G18" s="26">
        <v>627605046.46000004</v>
      </c>
      <c r="H18" s="8">
        <v>707053201.05999994</v>
      </c>
      <c r="I18" s="8">
        <f t="shared" si="0"/>
        <v>145116085.86000001</v>
      </c>
      <c r="J18" s="27">
        <f t="shared" si="1"/>
        <v>135.19999999999999</v>
      </c>
      <c r="K18" s="8">
        <f t="shared" si="4"/>
        <v>51907553.25</v>
      </c>
      <c r="L18" s="27">
        <f t="shared" si="2"/>
        <v>110.3</v>
      </c>
    </row>
    <row r="19" spans="1:12" x14ac:dyDescent="0.3">
      <c r="A19" s="12" t="s">
        <v>5</v>
      </c>
      <c r="B19" s="14" t="s">
        <v>28</v>
      </c>
      <c r="C19" s="13" t="s">
        <v>107</v>
      </c>
      <c r="D19" s="8">
        <f>D20+D21</f>
        <v>110607635.16</v>
      </c>
      <c r="E19" s="8">
        <f t="shared" ref="E19:H19" si="8">E20+E21</f>
        <v>97299040.390000001</v>
      </c>
      <c r="F19" s="8">
        <f t="shared" si="8"/>
        <v>87521532.629999995</v>
      </c>
      <c r="G19" s="8">
        <f t="shared" si="8"/>
        <v>87496532.629999995</v>
      </c>
      <c r="H19" s="8">
        <f t="shared" si="8"/>
        <v>87496532.629999995</v>
      </c>
      <c r="I19" s="8">
        <f t="shared" si="0"/>
        <v>-23086102.530000001</v>
      </c>
      <c r="J19" s="27">
        <f t="shared" si="1"/>
        <v>79.099999999999994</v>
      </c>
      <c r="K19" s="8">
        <f t="shared" si="4"/>
        <v>-9777507.7599999998</v>
      </c>
      <c r="L19" s="27">
        <f t="shared" si="2"/>
        <v>90</v>
      </c>
    </row>
    <row r="20" spans="1:12" ht="56.25" x14ac:dyDescent="0.3">
      <c r="A20" s="15" t="s">
        <v>64</v>
      </c>
      <c r="B20" s="14" t="s">
        <v>29</v>
      </c>
      <c r="C20" s="13" t="s">
        <v>108</v>
      </c>
      <c r="D20" s="8">
        <v>106094235.16</v>
      </c>
      <c r="E20" s="24">
        <v>95074040.390000001</v>
      </c>
      <c r="F20" s="24">
        <v>85198532.629999995</v>
      </c>
      <c r="G20" s="26">
        <v>85198532.629999995</v>
      </c>
      <c r="H20" s="8">
        <v>85198532.629999995</v>
      </c>
      <c r="I20" s="8">
        <f t="shared" si="0"/>
        <v>-20895702.530000001</v>
      </c>
      <c r="J20" s="27">
        <f t="shared" si="1"/>
        <v>80.3</v>
      </c>
      <c r="K20" s="8">
        <f t="shared" si="4"/>
        <v>-9875507.7599999998</v>
      </c>
      <c r="L20" s="27">
        <f t="shared" si="2"/>
        <v>89.6</v>
      </c>
    </row>
    <row r="21" spans="1:12" ht="56.25" x14ac:dyDescent="0.3">
      <c r="A21" s="15" t="s">
        <v>65</v>
      </c>
      <c r="B21" s="14" t="s">
        <v>30</v>
      </c>
      <c r="C21" s="13" t="s">
        <v>109</v>
      </c>
      <c r="D21" s="8">
        <v>4513400</v>
      </c>
      <c r="E21" s="24">
        <v>2225000</v>
      </c>
      <c r="F21" s="24">
        <v>2323000</v>
      </c>
      <c r="G21" s="26">
        <v>2298000</v>
      </c>
      <c r="H21" s="8">
        <v>2298000</v>
      </c>
      <c r="I21" s="8">
        <f t="shared" si="0"/>
        <v>-2190400</v>
      </c>
      <c r="J21" s="27">
        <f t="shared" si="1"/>
        <v>51.5</v>
      </c>
      <c r="K21" s="8">
        <f t="shared" si="4"/>
        <v>98000</v>
      </c>
      <c r="L21" s="27">
        <f t="shared" si="2"/>
        <v>104.4</v>
      </c>
    </row>
    <row r="22" spans="1:12" ht="56.25" x14ac:dyDescent="0.3">
      <c r="A22" s="15" t="s">
        <v>6</v>
      </c>
      <c r="B22" s="14" t="s">
        <v>31</v>
      </c>
      <c r="C22" s="13" t="s">
        <v>110</v>
      </c>
      <c r="D22" s="8">
        <v>200</v>
      </c>
      <c r="E22" s="24">
        <v>-333.43</v>
      </c>
      <c r="F22" s="24"/>
      <c r="G22" s="26"/>
      <c r="H22" s="8"/>
      <c r="I22" s="8">
        <f t="shared" si="0"/>
        <v>-200</v>
      </c>
      <c r="J22" s="27"/>
      <c r="K22" s="8">
        <f t="shared" si="4"/>
        <v>333.43</v>
      </c>
      <c r="L22" s="27"/>
    </row>
    <row r="23" spans="1:12" ht="56.25" x14ac:dyDescent="0.3">
      <c r="A23" s="12" t="s">
        <v>66</v>
      </c>
      <c r="B23" s="14" t="s">
        <v>32</v>
      </c>
      <c r="C23" s="13" t="s">
        <v>111</v>
      </c>
      <c r="D23" s="8">
        <f>D24+D25+D26+D29+D30+D27+D28</f>
        <v>634522644.73000002</v>
      </c>
      <c r="E23" s="8">
        <f t="shared" ref="E23:H23" si="9">E24+E25+E26+E29+E30+E27+E28</f>
        <v>668155278.72000003</v>
      </c>
      <c r="F23" s="8">
        <f t="shared" si="9"/>
        <v>664727159.07000005</v>
      </c>
      <c r="G23" s="8">
        <f t="shared" si="9"/>
        <v>651311591.86000001</v>
      </c>
      <c r="H23" s="8">
        <f t="shared" si="9"/>
        <v>653594656.27999997</v>
      </c>
      <c r="I23" s="8">
        <f t="shared" si="0"/>
        <v>30204514.34</v>
      </c>
      <c r="J23" s="27">
        <f t="shared" si="1"/>
        <v>104.8</v>
      </c>
      <c r="K23" s="8">
        <f t="shared" si="4"/>
        <v>-3428119.65</v>
      </c>
      <c r="L23" s="27">
        <f t="shared" si="2"/>
        <v>99.5</v>
      </c>
    </row>
    <row r="24" spans="1:12" ht="123" customHeight="1" x14ac:dyDescent="0.3">
      <c r="A24" s="12" t="s">
        <v>67</v>
      </c>
      <c r="B24" s="14" t="s">
        <v>33</v>
      </c>
      <c r="C24" s="13" t="s">
        <v>112</v>
      </c>
      <c r="D24" s="8">
        <v>21181312</v>
      </c>
      <c r="E24" s="24">
        <v>8798276</v>
      </c>
      <c r="F24" s="24">
        <v>19884795.129999999</v>
      </c>
      <c r="G24" s="26">
        <v>11668355.130000001</v>
      </c>
      <c r="H24" s="8">
        <v>11668355.130000001</v>
      </c>
      <c r="I24" s="8">
        <f t="shared" si="0"/>
        <v>-1296516.8700000001</v>
      </c>
      <c r="J24" s="27">
        <f t="shared" si="1"/>
        <v>93.9</v>
      </c>
      <c r="K24" s="8">
        <f t="shared" si="4"/>
        <v>11086519.130000001</v>
      </c>
      <c r="L24" s="27" t="s">
        <v>172</v>
      </c>
    </row>
    <row r="25" spans="1:12" ht="52.5" customHeight="1" x14ac:dyDescent="0.3">
      <c r="A25" s="12" t="s">
        <v>68</v>
      </c>
      <c r="B25" s="14" t="s">
        <v>34</v>
      </c>
      <c r="C25" s="13" t="s">
        <v>113</v>
      </c>
      <c r="D25" s="8">
        <v>51441.75</v>
      </c>
      <c r="E25" s="24"/>
      <c r="F25" s="24"/>
      <c r="G25" s="26"/>
      <c r="H25" s="8"/>
      <c r="I25" s="8">
        <f t="shared" si="0"/>
        <v>-51441.75</v>
      </c>
      <c r="J25" s="27"/>
      <c r="K25" s="8"/>
      <c r="L25" s="27"/>
    </row>
    <row r="26" spans="1:12" ht="150" x14ac:dyDescent="0.3">
      <c r="A26" s="12" t="s">
        <v>69</v>
      </c>
      <c r="B26" s="14" t="s">
        <v>35</v>
      </c>
      <c r="C26" s="13" t="s">
        <v>114</v>
      </c>
      <c r="D26" s="8">
        <v>534918220.51999998</v>
      </c>
      <c r="E26" s="24">
        <v>591842886.01999998</v>
      </c>
      <c r="F26" s="24">
        <v>577349492.28999996</v>
      </c>
      <c r="G26" s="26">
        <v>570065422.95000005</v>
      </c>
      <c r="H26" s="8">
        <v>573019366.58000004</v>
      </c>
      <c r="I26" s="8">
        <f t="shared" si="0"/>
        <v>42431271.770000003</v>
      </c>
      <c r="J26" s="27">
        <f t="shared" si="1"/>
        <v>107.9</v>
      </c>
      <c r="K26" s="8">
        <f t="shared" si="4"/>
        <v>-14493393.73</v>
      </c>
      <c r="L26" s="27">
        <f t="shared" si="2"/>
        <v>97.6</v>
      </c>
    </row>
    <row r="27" spans="1:12" ht="86.25" customHeight="1" x14ac:dyDescent="0.3">
      <c r="A27" s="18" t="s">
        <v>70</v>
      </c>
      <c r="B27" s="14" t="s">
        <v>164</v>
      </c>
      <c r="C27" s="13" t="s">
        <v>165</v>
      </c>
      <c r="D27" s="8"/>
      <c r="E27" s="24">
        <v>659775</v>
      </c>
      <c r="F27" s="24">
        <v>439850</v>
      </c>
      <c r="G27" s="26">
        <v>439850</v>
      </c>
      <c r="H27" s="8"/>
      <c r="I27" s="8">
        <f>F27-D27</f>
        <v>439850</v>
      </c>
      <c r="J27" s="27"/>
      <c r="K27" s="8">
        <f t="shared" si="4"/>
        <v>-219925</v>
      </c>
      <c r="L27" s="27">
        <f t="shared" si="2"/>
        <v>66.7</v>
      </c>
    </row>
    <row r="28" spans="1:12" ht="121.5" customHeight="1" x14ac:dyDescent="0.3">
      <c r="A28" s="18" t="s">
        <v>71</v>
      </c>
      <c r="B28" s="14" t="s">
        <v>185</v>
      </c>
      <c r="C28" s="13" t="s">
        <v>186</v>
      </c>
      <c r="D28" s="8">
        <v>9233.56</v>
      </c>
      <c r="E28" s="24"/>
      <c r="F28" s="24"/>
      <c r="G28" s="26"/>
      <c r="H28" s="8"/>
      <c r="I28" s="8">
        <f>F28-D28</f>
        <v>-9233.56</v>
      </c>
      <c r="J28" s="27"/>
      <c r="K28" s="8"/>
      <c r="L28" s="27"/>
    </row>
    <row r="29" spans="1:12" ht="37.5" x14ac:dyDescent="0.3">
      <c r="A29" s="12" t="s">
        <v>168</v>
      </c>
      <c r="B29" s="14" t="s">
        <v>36</v>
      </c>
      <c r="C29" s="13" t="s">
        <v>115</v>
      </c>
      <c r="D29" s="8">
        <v>20172150.870000001</v>
      </c>
      <c r="E29" s="24">
        <v>12635334.699999999</v>
      </c>
      <c r="F29" s="24">
        <v>7594780.8300000001</v>
      </c>
      <c r="G29" s="26">
        <v>7594780.8300000001</v>
      </c>
      <c r="H29" s="8">
        <v>7256866.1799999997</v>
      </c>
      <c r="I29" s="8">
        <f t="shared" si="0"/>
        <v>-12577370.039999999</v>
      </c>
      <c r="J29" s="27">
        <f t="shared" si="1"/>
        <v>37.6</v>
      </c>
      <c r="K29" s="8">
        <f t="shared" si="4"/>
        <v>-5040553.87</v>
      </c>
      <c r="L29" s="27">
        <f t="shared" si="2"/>
        <v>60.1</v>
      </c>
    </row>
    <row r="30" spans="1:12" ht="131.25" x14ac:dyDescent="0.3">
      <c r="A30" s="12" t="s">
        <v>191</v>
      </c>
      <c r="B30" s="14" t="s">
        <v>37</v>
      </c>
      <c r="C30" s="13" t="s">
        <v>116</v>
      </c>
      <c r="D30" s="8">
        <v>58190286.030000001</v>
      </c>
      <c r="E30" s="24">
        <v>54219007</v>
      </c>
      <c r="F30" s="24">
        <v>59458240.82</v>
      </c>
      <c r="G30" s="26">
        <v>61543182.950000003</v>
      </c>
      <c r="H30" s="8">
        <v>61650068.390000001</v>
      </c>
      <c r="I30" s="8">
        <f t="shared" si="0"/>
        <v>1267954.79</v>
      </c>
      <c r="J30" s="27">
        <f t="shared" si="1"/>
        <v>102.2</v>
      </c>
      <c r="K30" s="8">
        <f t="shared" si="4"/>
        <v>5239233.82</v>
      </c>
      <c r="L30" s="27">
        <f t="shared" si="2"/>
        <v>109.7</v>
      </c>
    </row>
    <row r="31" spans="1:12" ht="37.5" x14ac:dyDescent="0.3">
      <c r="A31" s="12" t="s">
        <v>7</v>
      </c>
      <c r="B31" s="14" t="s">
        <v>38</v>
      </c>
      <c r="C31" s="13" t="s">
        <v>117</v>
      </c>
      <c r="D31" s="8">
        <f>D32</f>
        <v>66155480.640000001</v>
      </c>
      <c r="E31" s="8">
        <f t="shared" ref="E31:H31" si="10">E32</f>
        <v>83026950.129999995</v>
      </c>
      <c r="F31" s="8">
        <f t="shared" si="10"/>
        <v>66809908.799999997</v>
      </c>
      <c r="G31" s="8">
        <f t="shared" si="10"/>
        <v>66809908.799999997</v>
      </c>
      <c r="H31" s="8">
        <f t="shared" si="10"/>
        <v>66809908.799999997</v>
      </c>
      <c r="I31" s="8">
        <f t="shared" si="0"/>
        <v>654428.16000000003</v>
      </c>
      <c r="J31" s="27">
        <f t="shared" si="1"/>
        <v>101</v>
      </c>
      <c r="K31" s="8">
        <f t="shared" si="4"/>
        <v>-16217041.33</v>
      </c>
      <c r="L31" s="27">
        <f t="shared" si="2"/>
        <v>80.5</v>
      </c>
    </row>
    <row r="32" spans="1:12" ht="37.5" x14ac:dyDescent="0.3">
      <c r="A32" s="19" t="s">
        <v>72</v>
      </c>
      <c r="B32" s="14" t="s">
        <v>39</v>
      </c>
      <c r="C32" s="13" t="s">
        <v>118</v>
      </c>
      <c r="D32" s="8">
        <v>66155480.640000001</v>
      </c>
      <c r="E32" s="24">
        <v>83026950.129999995</v>
      </c>
      <c r="F32" s="24">
        <v>66809908.799999997</v>
      </c>
      <c r="G32" s="26">
        <v>66809908.799999997</v>
      </c>
      <c r="H32" s="8">
        <v>66809908.799999997</v>
      </c>
      <c r="I32" s="8">
        <f t="shared" si="0"/>
        <v>654428.16000000003</v>
      </c>
      <c r="J32" s="27">
        <f t="shared" si="1"/>
        <v>101</v>
      </c>
      <c r="K32" s="8">
        <f t="shared" si="4"/>
        <v>-16217041.33</v>
      </c>
      <c r="L32" s="27">
        <f t="shared" si="2"/>
        <v>80.5</v>
      </c>
    </row>
    <row r="33" spans="1:12" ht="44.25" customHeight="1" x14ac:dyDescent="0.3">
      <c r="A33" s="19" t="s">
        <v>8</v>
      </c>
      <c r="B33" s="14" t="s">
        <v>40</v>
      </c>
      <c r="C33" s="13" t="s">
        <v>190</v>
      </c>
      <c r="D33" s="8">
        <f>D34+D35</f>
        <v>85921304.739999995</v>
      </c>
      <c r="E33" s="8">
        <f t="shared" ref="E33:H33" si="11">E34+E35</f>
        <v>84854840.569999993</v>
      </c>
      <c r="F33" s="8">
        <f t="shared" si="11"/>
        <v>58025252.909999996</v>
      </c>
      <c r="G33" s="8">
        <f t="shared" si="11"/>
        <v>58025252.909999996</v>
      </c>
      <c r="H33" s="8">
        <f t="shared" si="11"/>
        <v>58025252.909999996</v>
      </c>
      <c r="I33" s="8">
        <f t="shared" si="0"/>
        <v>-27896051.829999998</v>
      </c>
      <c r="J33" s="27">
        <f t="shared" si="1"/>
        <v>67.5</v>
      </c>
      <c r="K33" s="8">
        <f t="shared" si="4"/>
        <v>-26829587.66</v>
      </c>
      <c r="L33" s="27">
        <f t="shared" si="2"/>
        <v>68.400000000000006</v>
      </c>
    </row>
    <row r="34" spans="1:12" x14ac:dyDescent="0.3">
      <c r="A34" s="19" t="s">
        <v>73</v>
      </c>
      <c r="B34" s="14" t="s">
        <v>41</v>
      </c>
      <c r="C34" s="13" t="s">
        <v>119</v>
      </c>
      <c r="D34" s="8">
        <v>23240720.059999999</v>
      </c>
      <c r="E34" s="24">
        <v>19474702.210000001</v>
      </c>
      <c r="F34" s="24">
        <v>19275305.57</v>
      </c>
      <c r="G34" s="24">
        <v>19275305.57</v>
      </c>
      <c r="H34" s="24">
        <v>19275305.57</v>
      </c>
      <c r="I34" s="8">
        <f t="shared" si="0"/>
        <v>-3965414.49</v>
      </c>
      <c r="J34" s="27">
        <f t="shared" si="1"/>
        <v>82.9</v>
      </c>
      <c r="K34" s="8">
        <f t="shared" si="4"/>
        <v>-199396.64</v>
      </c>
      <c r="L34" s="27">
        <f t="shared" si="2"/>
        <v>99</v>
      </c>
    </row>
    <row r="35" spans="1:12" x14ac:dyDescent="0.3">
      <c r="A35" s="19" t="s">
        <v>74</v>
      </c>
      <c r="B35" s="14" t="s">
        <v>42</v>
      </c>
      <c r="C35" s="13" t="s">
        <v>120</v>
      </c>
      <c r="D35" s="8">
        <v>62680584.68</v>
      </c>
      <c r="E35" s="24">
        <v>65380138.359999999</v>
      </c>
      <c r="F35" s="24">
        <v>38749947.340000004</v>
      </c>
      <c r="G35" s="26">
        <v>38749947.340000004</v>
      </c>
      <c r="H35" s="8">
        <v>38749947.340000004</v>
      </c>
      <c r="I35" s="8">
        <f t="shared" si="0"/>
        <v>-23930637.34</v>
      </c>
      <c r="J35" s="27">
        <f t="shared" si="1"/>
        <v>61.8</v>
      </c>
      <c r="K35" s="8">
        <f t="shared" si="4"/>
        <v>-26630191.02</v>
      </c>
      <c r="L35" s="27">
        <f t="shared" si="2"/>
        <v>59.3</v>
      </c>
    </row>
    <row r="36" spans="1:12" ht="37.5" x14ac:dyDescent="0.3">
      <c r="A36" s="12" t="s">
        <v>9</v>
      </c>
      <c r="B36" s="14" t="s">
        <v>43</v>
      </c>
      <c r="C36" s="13" t="s">
        <v>121</v>
      </c>
      <c r="D36" s="8">
        <f>D37+D38+D39+D40</f>
        <v>219468170.47999999</v>
      </c>
      <c r="E36" s="8">
        <f t="shared" ref="E36:H36" si="12">E37+E38+E39+E40</f>
        <v>112732725.36</v>
      </c>
      <c r="F36" s="8">
        <f t="shared" si="12"/>
        <v>103612196.58</v>
      </c>
      <c r="G36" s="8">
        <f t="shared" si="12"/>
        <v>118129970.06999999</v>
      </c>
      <c r="H36" s="8">
        <f t="shared" si="12"/>
        <v>102207234.76000001</v>
      </c>
      <c r="I36" s="8">
        <f t="shared" si="0"/>
        <v>-115855973.90000001</v>
      </c>
      <c r="J36" s="27">
        <f t="shared" si="1"/>
        <v>47.2</v>
      </c>
      <c r="K36" s="8">
        <f t="shared" si="4"/>
        <v>-9120528.7799999993</v>
      </c>
      <c r="L36" s="27">
        <f t="shared" si="2"/>
        <v>91.9</v>
      </c>
    </row>
    <row r="37" spans="1:12" x14ac:dyDescent="0.3">
      <c r="A37" s="12" t="s">
        <v>75</v>
      </c>
      <c r="B37" s="14" t="s">
        <v>44</v>
      </c>
      <c r="C37" s="13" t="s">
        <v>122</v>
      </c>
      <c r="D37" s="8">
        <v>44488398.649999999</v>
      </c>
      <c r="E37" s="24">
        <v>25500000</v>
      </c>
      <c r="F37" s="24">
        <v>19364412.219999999</v>
      </c>
      <c r="G37" s="24">
        <v>17346262.219999999</v>
      </c>
      <c r="H37" s="24">
        <v>16362960.880000001</v>
      </c>
      <c r="I37" s="8">
        <f t="shared" si="0"/>
        <v>-25123986.43</v>
      </c>
      <c r="J37" s="27">
        <f t="shared" si="1"/>
        <v>43.5</v>
      </c>
      <c r="K37" s="8">
        <f t="shared" si="4"/>
        <v>-6135587.7800000003</v>
      </c>
      <c r="L37" s="27">
        <f t="shared" si="2"/>
        <v>75.900000000000006</v>
      </c>
    </row>
    <row r="38" spans="1:12" ht="141" customHeight="1" x14ac:dyDescent="0.3">
      <c r="A38" s="12" t="s">
        <v>76</v>
      </c>
      <c r="B38" s="14" t="s">
        <v>45</v>
      </c>
      <c r="C38" s="13" t="s">
        <v>123</v>
      </c>
      <c r="D38" s="8">
        <v>110107866.40000001</v>
      </c>
      <c r="E38" s="24">
        <v>35164009.939999998</v>
      </c>
      <c r="F38" s="24">
        <v>33079633.52</v>
      </c>
      <c r="G38" s="24">
        <v>49624860.770000003</v>
      </c>
      <c r="H38" s="24">
        <v>34744153.920000002</v>
      </c>
      <c r="I38" s="8">
        <f t="shared" si="0"/>
        <v>-77028232.879999995</v>
      </c>
      <c r="J38" s="27">
        <f t="shared" si="1"/>
        <v>30</v>
      </c>
      <c r="K38" s="8">
        <f t="shared" si="4"/>
        <v>-2084376.42</v>
      </c>
      <c r="L38" s="27">
        <f t="shared" si="2"/>
        <v>94.1</v>
      </c>
    </row>
    <row r="39" spans="1:12" ht="66" customHeight="1" x14ac:dyDescent="0.3">
      <c r="A39" s="12" t="s">
        <v>77</v>
      </c>
      <c r="B39" s="14" t="s">
        <v>46</v>
      </c>
      <c r="C39" s="13" t="s">
        <v>124</v>
      </c>
      <c r="D39" s="8">
        <v>40854590.25</v>
      </c>
      <c r="E39" s="24">
        <v>50426080.729999997</v>
      </c>
      <c r="F39" s="24">
        <v>41771823.810000002</v>
      </c>
      <c r="G39" s="24">
        <v>41762520.049999997</v>
      </c>
      <c r="H39" s="24">
        <v>41703792.93</v>
      </c>
      <c r="I39" s="8">
        <f t="shared" si="0"/>
        <v>917233.56</v>
      </c>
      <c r="J39" s="27">
        <f t="shared" si="1"/>
        <v>102.2</v>
      </c>
      <c r="K39" s="8">
        <f t="shared" si="4"/>
        <v>-8654256.9199999999</v>
      </c>
      <c r="L39" s="27">
        <f t="shared" si="2"/>
        <v>82.8</v>
      </c>
    </row>
    <row r="40" spans="1:12" ht="131.25" x14ac:dyDescent="0.3">
      <c r="A40" s="12" t="s">
        <v>78</v>
      </c>
      <c r="B40" s="20" t="s">
        <v>47</v>
      </c>
      <c r="C40" s="13" t="s">
        <v>125</v>
      </c>
      <c r="D40" s="8">
        <v>24017315.18</v>
      </c>
      <c r="E40" s="8">
        <v>1642634.69</v>
      </c>
      <c r="F40" s="24">
        <v>9396327.0299999993</v>
      </c>
      <c r="G40" s="24">
        <v>9396327.0299999993</v>
      </c>
      <c r="H40" s="24">
        <v>9396327.0299999993</v>
      </c>
      <c r="I40" s="8">
        <f t="shared" si="0"/>
        <v>-14620988.15</v>
      </c>
      <c r="J40" s="27">
        <f t="shared" si="1"/>
        <v>39.1</v>
      </c>
      <c r="K40" s="8">
        <f t="shared" si="4"/>
        <v>7753692.3399999999</v>
      </c>
      <c r="L40" s="27" t="s">
        <v>172</v>
      </c>
    </row>
    <row r="41" spans="1:12" ht="30.75" customHeight="1" x14ac:dyDescent="0.3">
      <c r="A41" s="12" t="s">
        <v>10</v>
      </c>
      <c r="B41" s="21" t="s">
        <v>48</v>
      </c>
      <c r="C41" s="13" t="s">
        <v>126</v>
      </c>
      <c r="D41" s="8">
        <f>D42+D43+D44+D45+D46</f>
        <v>117036866.34</v>
      </c>
      <c r="E41" s="8">
        <f t="shared" ref="E41:H41" si="13">E42+E43+E44+E45+E46</f>
        <v>83309040.480000004</v>
      </c>
      <c r="F41" s="8">
        <f t="shared" si="13"/>
        <v>65628917.100000001</v>
      </c>
      <c r="G41" s="8">
        <f t="shared" si="13"/>
        <v>65542517.100000001</v>
      </c>
      <c r="H41" s="8">
        <f t="shared" si="13"/>
        <v>65581000.100000001</v>
      </c>
      <c r="I41" s="8">
        <f t="shared" si="0"/>
        <v>-51407949.240000002</v>
      </c>
      <c r="J41" s="27">
        <f t="shared" si="1"/>
        <v>56.1</v>
      </c>
      <c r="K41" s="8">
        <f t="shared" si="4"/>
        <v>-17680123.379999999</v>
      </c>
      <c r="L41" s="27">
        <f t="shared" si="2"/>
        <v>78.8</v>
      </c>
    </row>
    <row r="42" spans="1:12" ht="63" customHeight="1" x14ac:dyDescent="0.3">
      <c r="A42" s="12" t="s">
        <v>79</v>
      </c>
      <c r="B42" s="21" t="s">
        <v>154</v>
      </c>
      <c r="C42" s="13" t="s">
        <v>155</v>
      </c>
      <c r="D42" s="22">
        <v>18753089.34</v>
      </c>
      <c r="E42" s="8">
        <v>22326126.640000001</v>
      </c>
      <c r="F42" s="24">
        <v>18017606.800000001</v>
      </c>
      <c r="G42" s="24">
        <v>17931206.800000001</v>
      </c>
      <c r="H42" s="24">
        <v>17969689.800000001</v>
      </c>
      <c r="I42" s="8">
        <f t="shared" si="0"/>
        <v>-735482.54</v>
      </c>
      <c r="J42" s="27">
        <f t="shared" si="1"/>
        <v>96.1</v>
      </c>
      <c r="K42" s="8">
        <f t="shared" si="4"/>
        <v>-4308519.84</v>
      </c>
      <c r="L42" s="27">
        <f t="shared" si="2"/>
        <v>80.7</v>
      </c>
    </row>
    <row r="43" spans="1:12" ht="63" customHeight="1" x14ac:dyDescent="0.3">
      <c r="A43" s="12" t="s">
        <v>80</v>
      </c>
      <c r="B43" s="21" t="s">
        <v>166</v>
      </c>
      <c r="C43" s="13" t="s">
        <v>167</v>
      </c>
      <c r="D43" s="22">
        <v>1639469.62</v>
      </c>
      <c r="E43" s="8">
        <v>2628119.2599999998</v>
      </c>
      <c r="F43" s="24">
        <v>2568800</v>
      </c>
      <c r="G43" s="24">
        <v>2568800</v>
      </c>
      <c r="H43" s="24">
        <v>2568800</v>
      </c>
      <c r="I43" s="8">
        <f t="shared" si="0"/>
        <v>929330.38</v>
      </c>
      <c r="J43" s="27">
        <f t="shared" si="1"/>
        <v>156.69999999999999</v>
      </c>
      <c r="K43" s="8">
        <f t="shared" si="4"/>
        <v>-59319.26</v>
      </c>
      <c r="L43" s="27">
        <f t="shared" si="2"/>
        <v>97.7</v>
      </c>
    </row>
    <row r="44" spans="1:12" ht="176.25" customHeight="1" x14ac:dyDescent="0.3">
      <c r="A44" s="12" t="s">
        <v>81</v>
      </c>
      <c r="B44" s="21" t="s">
        <v>156</v>
      </c>
      <c r="C44" s="13" t="s">
        <v>157</v>
      </c>
      <c r="D44" s="22">
        <v>42125318.390000001</v>
      </c>
      <c r="E44" s="8">
        <v>39565730.700000003</v>
      </c>
      <c r="F44" s="24">
        <v>28066573.260000002</v>
      </c>
      <c r="G44" s="24">
        <v>28066573.260000002</v>
      </c>
      <c r="H44" s="24">
        <v>28066573.260000002</v>
      </c>
      <c r="I44" s="8">
        <f t="shared" si="0"/>
        <v>-14058745.130000001</v>
      </c>
      <c r="J44" s="27">
        <f t="shared" si="1"/>
        <v>66.599999999999994</v>
      </c>
      <c r="K44" s="8">
        <f t="shared" si="4"/>
        <v>-11499157.439999999</v>
      </c>
      <c r="L44" s="27">
        <f t="shared" si="2"/>
        <v>70.900000000000006</v>
      </c>
    </row>
    <row r="45" spans="1:12" ht="45" customHeight="1" x14ac:dyDescent="0.3">
      <c r="A45" s="12" t="s">
        <v>82</v>
      </c>
      <c r="B45" s="21" t="s">
        <v>158</v>
      </c>
      <c r="C45" s="13" t="s">
        <v>159</v>
      </c>
      <c r="D45" s="22">
        <v>41784955.439999998</v>
      </c>
      <c r="E45" s="8">
        <v>6501139.4800000004</v>
      </c>
      <c r="F45" s="24">
        <v>5524296.8399999999</v>
      </c>
      <c r="G45" s="24">
        <v>5524296.8399999999</v>
      </c>
      <c r="H45" s="24">
        <v>5524296.8399999999</v>
      </c>
      <c r="I45" s="8">
        <f t="shared" si="0"/>
        <v>-36260658.600000001</v>
      </c>
      <c r="J45" s="27">
        <f t="shared" si="1"/>
        <v>13.2</v>
      </c>
      <c r="K45" s="8">
        <f t="shared" si="4"/>
        <v>-976842.64</v>
      </c>
      <c r="L45" s="27">
        <f t="shared" si="2"/>
        <v>85</v>
      </c>
    </row>
    <row r="46" spans="1:12" ht="29.25" customHeight="1" x14ac:dyDescent="0.3">
      <c r="A46" s="12" t="s">
        <v>83</v>
      </c>
      <c r="B46" s="21" t="s">
        <v>160</v>
      </c>
      <c r="C46" s="13" t="s">
        <v>161</v>
      </c>
      <c r="D46" s="22">
        <v>12734033.550000001</v>
      </c>
      <c r="E46" s="8">
        <v>12287924.4</v>
      </c>
      <c r="F46" s="24">
        <v>11451640.199999999</v>
      </c>
      <c r="G46" s="24">
        <v>11451640.199999999</v>
      </c>
      <c r="H46" s="24">
        <v>11451640.199999999</v>
      </c>
      <c r="I46" s="8">
        <f t="shared" si="0"/>
        <v>-1282393.3500000001</v>
      </c>
      <c r="J46" s="27">
        <f t="shared" si="1"/>
        <v>89.9</v>
      </c>
      <c r="K46" s="8">
        <f t="shared" si="4"/>
        <v>-836284.2</v>
      </c>
      <c r="L46" s="27">
        <f t="shared" si="2"/>
        <v>93.2</v>
      </c>
    </row>
    <row r="47" spans="1:12" x14ac:dyDescent="0.3">
      <c r="A47" s="12" t="s">
        <v>11</v>
      </c>
      <c r="B47" s="21" t="s">
        <v>49</v>
      </c>
      <c r="C47" s="13" t="s">
        <v>127</v>
      </c>
      <c r="D47" s="8">
        <f>+D48+D49</f>
        <v>18289038.43</v>
      </c>
      <c r="E47" s="8">
        <f>+E48+E49+E50</f>
        <v>26802125.390000001</v>
      </c>
      <c r="F47" s="8">
        <f>+F48+F49+F50</f>
        <v>38755296.509999998</v>
      </c>
      <c r="G47" s="8">
        <f t="shared" ref="G47:H47" si="14">+G48+G49</f>
        <v>50506726.789999999</v>
      </c>
      <c r="H47" s="8">
        <f t="shared" si="14"/>
        <v>51235670.840000004</v>
      </c>
      <c r="I47" s="8">
        <f t="shared" si="0"/>
        <v>20466258.079999998</v>
      </c>
      <c r="J47" s="27" t="s">
        <v>172</v>
      </c>
      <c r="K47" s="8">
        <f t="shared" si="4"/>
        <v>11953171.119999999</v>
      </c>
      <c r="L47" s="27">
        <f t="shared" si="2"/>
        <v>144.6</v>
      </c>
    </row>
    <row r="48" spans="1:12" ht="37.5" x14ac:dyDescent="0.3">
      <c r="A48" s="12" t="s">
        <v>84</v>
      </c>
      <c r="B48" s="21" t="s">
        <v>50</v>
      </c>
      <c r="C48" s="13" t="s">
        <v>128</v>
      </c>
      <c r="D48" s="8">
        <v>-76723.08</v>
      </c>
      <c r="E48" s="25"/>
      <c r="F48" s="24"/>
      <c r="G48" s="24"/>
      <c r="H48" s="24"/>
      <c r="I48" s="8">
        <f t="shared" si="0"/>
        <v>76723.08</v>
      </c>
      <c r="J48" s="27"/>
      <c r="K48" s="8">
        <f t="shared" si="4"/>
        <v>0</v>
      </c>
      <c r="L48" s="27"/>
    </row>
    <row r="49" spans="1:12" ht="37.5" x14ac:dyDescent="0.3">
      <c r="A49" s="19" t="s">
        <v>85</v>
      </c>
      <c r="B49" s="21" t="s">
        <v>51</v>
      </c>
      <c r="C49" s="13" t="s">
        <v>129</v>
      </c>
      <c r="D49" s="8">
        <v>18365761.510000002</v>
      </c>
      <c r="E49" s="8">
        <v>26701125.390000001</v>
      </c>
      <c r="F49" s="24">
        <v>38735296.509999998</v>
      </c>
      <c r="G49" s="24">
        <v>50506726.789999999</v>
      </c>
      <c r="H49" s="24">
        <v>51235670.840000004</v>
      </c>
      <c r="I49" s="8">
        <f t="shared" si="0"/>
        <v>20369535</v>
      </c>
      <c r="J49" s="27" t="s">
        <v>172</v>
      </c>
      <c r="K49" s="8">
        <f t="shared" si="4"/>
        <v>12034171.119999999</v>
      </c>
      <c r="L49" s="27">
        <f t="shared" si="2"/>
        <v>145.1</v>
      </c>
    </row>
    <row r="50" spans="1:12" ht="43.5" customHeight="1" x14ac:dyDescent="0.3">
      <c r="A50" s="19" t="s">
        <v>192</v>
      </c>
      <c r="B50" s="21" t="s">
        <v>187</v>
      </c>
      <c r="C50" s="13" t="s">
        <v>188</v>
      </c>
      <c r="D50" s="8"/>
      <c r="E50" s="8">
        <v>101000</v>
      </c>
      <c r="F50" s="24">
        <v>20000</v>
      </c>
      <c r="G50" s="24"/>
      <c r="H50" s="24"/>
      <c r="I50" s="8">
        <f t="shared" si="0"/>
        <v>20000</v>
      </c>
      <c r="J50" s="27"/>
      <c r="K50" s="8">
        <f t="shared" si="4"/>
        <v>-81000</v>
      </c>
      <c r="L50" s="27">
        <f t="shared" si="2"/>
        <v>19.8</v>
      </c>
    </row>
    <row r="51" spans="1:12" ht="31.5" customHeight="1" x14ac:dyDescent="0.3">
      <c r="A51" s="12"/>
      <c r="B51" s="21" t="s">
        <v>52</v>
      </c>
      <c r="C51" s="13" t="s">
        <v>130</v>
      </c>
      <c r="D51" s="8">
        <f>D52+D61+D63+D57+D59</f>
        <v>17726804719</v>
      </c>
      <c r="E51" s="8">
        <f>E52+E61+E63+E57+E59</f>
        <v>21274078993.93</v>
      </c>
      <c r="F51" s="8">
        <f t="shared" ref="F51:K51" si="15">F52+F61+F63+F58+F59</f>
        <v>21802011928.599998</v>
      </c>
      <c r="G51" s="8">
        <f t="shared" si="15"/>
        <v>18428951128.599998</v>
      </c>
      <c r="H51" s="8">
        <f t="shared" si="15"/>
        <v>16964266728.6</v>
      </c>
      <c r="I51" s="8">
        <f t="shared" si="15"/>
        <v>4075207209.5999999</v>
      </c>
      <c r="J51" s="27">
        <f t="shared" si="1"/>
        <v>123</v>
      </c>
      <c r="K51" s="8">
        <f t="shared" si="15"/>
        <v>527932934.67000002</v>
      </c>
      <c r="L51" s="27">
        <f t="shared" si="2"/>
        <v>102.5</v>
      </c>
    </row>
    <row r="52" spans="1:12" ht="56.25" x14ac:dyDescent="0.3">
      <c r="A52" s="12" t="s">
        <v>12</v>
      </c>
      <c r="B52" s="21" t="s">
        <v>53</v>
      </c>
      <c r="C52" s="13" t="s">
        <v>131</v>
      </c>
      <c r="D52" s="8">
        <f>D53+D54+D55+D56</f>
        <v>17774443731.91</v>
      </c>
      <c r="E52" s="8">
        <f>E53+E54+E55+E56</f>
        <v>21290071832.73</v>
      </c>
      <c r="F52" s="8">
        <f t="shared" ref="F52:H52" si="16">F53+F54+F55+F56</f>
        <v>21790185600</v>
      </c>
      <c r="G52" s="8">
        <f t="shared" si="16"/>
        <v>18417124800</v>
      </c>
      <c r="H52" s="8">
        <f t="shared" si="16"/>
        <v>16952440400</v>
      </c>
      <c r="I52" s="8">
        <f t="shared" si="0"/>
        <v>4015741868.0900002</v>
      </c>
      <c r="J52" s="27">
        <f t="shared" si="1"/>
        <v>122.6</v>
      </c>
      <c r="K52" s="8">
        <f t="shared" si="4"/>
        <v>500113767.26999998</v>
      </c>
      <c r="L52" s="27">
        <f t="shared" si="2"/>
        <v>102.3</v>
      </c>
    </row>
    <row r="53" spans="1:12" ht="37.5" x14ac:dyDescent="0.3">
      <c r="A53" s="12" t="s">
        <v>86</v>
      </c>
      <c r="B53" s="21" t="s">
        <v>145</v>
      </c>
      <c r="C53" s="13" t="s">
        <v>132</v>
      </c>
      <c r="D53" s="8">
        <v>996814417.24000001</v>
      </c>
      <c r="E53" s="8">
        <v>1927892400</v>
      </c>
      <c r="F53" s="24">
        <v>105785300</v>
      </c>
      <c r="G53" s="24"/>
      <c r="H53" s="24"/>
      <c r="I53" s="8">
        <f t="shared" si="0"/>
        <v>-891029117.24000001</v>
      </c>
      <c r="J53" s="27">
        <f t="shared" si="1"/>
        <v>10.6</v>
      </c>
      <c r="K53" s="8">
        <f t="shared" si="4"/>
        <v>-1822107100</v>
      </c>
      <c r="L53" s="27">
        <f t="shared" si="2"/>
        <v>5.5</v>
      </c>
    </row>
    <row r="54" spans="1:12" ht="40.5" customHeight="1" x14ac:dyDescent="0.3">
      <c r="A54" s="12" t="s">
        <v>87</v>
      </c>
      <c r="B54" s="21" t="s">
        <v>140</v>
      </c>
      <c r="C54" s="13" t="s">
        <v>133</v>
      </c>
      <c r="D54" s="8">
        <v>2834322526.5999999</v>
      </c>
      <c r="E54" s="8">
        <v>4809740650.7299995</v>
      </c>
      <c r="F54" s="24">
        <v>7251604200</v>
      </c>
      <c r="G54" s="24">
        <v>4270069600</v>
      </c>
      <c r="H54" s="24">
        <v>2803433400</v>
      </c>
      <c r="I54" s="8">
        <f t="shared" si="0"/>
        <v>4417281673.3999996</v>
      </c>
      <c r="J54" s="27" t="s">
        <v>172</v>
      </c>
      <c r="K54" s="8">
        <f t="shared" si="4"/>
        <v>2441863549.27</v>
      </c>
      <c r="L54" s="27">
        <f t="shared" si="2"/>
        <v>150.80000000000001</v>
      </c>
    </row>
    <row r="55" spans="1:12" ht="37.5" x14ac:dyDescent="0.3">
      <c r="A55" s="12" t="s">
        <v>88</v>
      </c>
      <c r="B55" s="21" t="s">
        <v>141</v>
      </c>
      <c r="C55" s="13" t="s">
        <v>134</v>
      </c>
      <c r="D55" s="8">
        <v>13109989028.059999</v>
      </c>
      <c r="E55" s="8">
        <v>14063041600</v>
      </c>
      <c r="F55" s="24">
        <v>14084499000</v>
      </c>
      <c r="G55" s="24">
        <v>13796285400</v>
      </c>
      <c r="H55" s="24">
        <v>13799258600</v>
      </c>
      <c r="I55" s="8">
        <f t="shared" si="0"/>
        <v>974509971.94000006</v>
      </c>
      <c r="J55" s="27">
        <f t="shared" si="1"/>
        <v>107.4</v>
      </c>
      <c r="K55" s="8">
        <f t="shared" si="4"/>
        <v>21457400</v>
      </c>
      <c r="L55" s="27">
        <f t="shared" si="2"/>
        <v>100.2</v>
      </c>
    </row>
    <row r="56" spans="1:12" ht="25.5" customHeight="1" x14ac:dyDescent="0.3">
      <c r="A56" s="12" t="s">
        <v>89</v>
      </c>
      <c r="B56" s="21" t="s">
        <v>146</v>
      </c>
      <c r="C56" s="13" t="s">
        <v>135</v>
      </c>
      <c r="D56" s="8">
        <v>833317760.00999999</v>
      </c>
      <c r="E56" s="8">
        <v>489397182</v>
      </c>
      <c r="F56" s="24">
        <v>348297100</v>
      </c>
      <c r="G56" s="24">
        <v>350769800</v>
      </c>
      <c r="H56" s="24">
        <v>349748400</v>
      </c>
      <c r="I56" s="8">
        <f t="shared" si="0"/>
        <v>-485020660.00999999</v>
      </c>
      <c r="J56" s="27">
        <f t="shared" si="1"/>
        <v>41.8</v>
      </c>
      <c r="K56" s="8">
        <f t="shared" si="4"/>
        <v>-141100082</v>
      </c>
      <c r="L56" s="27">
        <f t="shared" si="2"/>
        <v>71.2</v>
      </c>
    </row>
    <row r="57" spans="1:12" ht="43.5" customHeight="1" x14ac:dyDescent="0.3">
      <c r="A57" s="12" t="s">
        <v>13</v>
      </c>
      <c r="B57" s="21" t="s">
        <v>151</v>
      </c>
      <c r="C57" s="13" t="s">
        <v>179</v>
      </c>
      <c r="D57" s="8">
        <f>D58</f>
        <v>1963112.2</v>
      </c>
      <c r="E57" s="8">
        <f>E58</f>
        <v>0</v>
      </c>
      <c r="F57" s="24"/>
      <c r="G57" s="24"/>
      <c r="H57" s="24"/>
      <c r="I57" s="8">
        <f t="shared" si="0"/>
        <v>-1963112.2</v>
      </c>
      <c r="J57" s="27"/>
      <c r="K57" s="8"/>
      <c r="L57" s="27"/>
    </row>
    <row r="58" spans="1:12" ht="47.25" customHeight="1" x14ac:dyDescent="0.3">
      <c r="A58" s="12" t="s">
        <v>90</v>
      </c>
      <c r="B58" s="21" t="s">
        <v>152</v>
      </c>
      <c r="C58" s="13" t="s">
        <v>150</v>
      </c>
      <c r="D58" s="8">
        <v>1963112.2</v>
      </c>
      <c r="E58" s="8"/>
      <c r="F58" s="24"/>
      <c r="G58" s="24"/>
      <c r="H58" s="24"/>
      <c r="I58" s="8">
        <f t="shared" si="0"/>
        <v>-1963112.2</v>
      </c>
      <c r="J58" s="27"/>
      <c r="K58" s="8"/>
      <c r="L58" s="27"/>
    </row>
    <row r="59" spans="1:12" ht="47.25" customHeight="1" x14ac:dyDescent="0.3">
      <c r="A59" s="12" t="s">
        <v>14</v>
      </c>
      <c r="B59" s="21" t="s">
        <v>174</v>
      </c>
      <c r="C59" s="13" t="s">
        <v>173</v>
      </c>
      <c r="D59" s="8">
        <f>D60</f>
        <v>30000</v>
      </c>
      <c r="E59" s="8">
        <f>E60</f>
        <v>73000</v>
      </c>
      <c r="F59" s="24"/>
      <c r="G59" s="24"/>
      <c r="H59" s="24"/>
      <c r="I59" s="8">
        <f t="shared" si="0"/>
        <v>-30000</v>
      </c>
      <c r="J59" s="27"/>
      <c r="K59" s="8">
        <f t="shared" ref="K59:K64" si="17">F59-E59</f>
        <v>-73000</v>
      </c>
      <c r="L59" s="27"/>
    </row>
    <row r="60" spans="1:12" ht="47.25" customHeight="1" x14ac:dyDescent="0.3">
      <c r="A60" s="12" t="s">
        <v>91</v>
      </c>
      <c r="B60" s="21" t="s">
        <v>176</v>
      </c>
      <c r="C60" s="13" t="s">
        <v>175</v>
      </c>
      <c r="D60" s="8">
        <v>30000</v>
      </c>
      <c r="E60" s="8">
        <v>73000</v>
      </c>
      <c r="F60" s="24"/>
      <c r="G60" s="24"/>
      <c r="H60" s="24"/>
      <c r="I60" s="8">
        <f t="shared" si="0"/>
        <v>-30000</v>
      </c>
      <c r="J60" s="27"/>
      <c r="K60" s="8">
        <f t="shared" si="17"/>
        <v>-73000</v>
      </c>
      <c r="L60" s="27"/>
    </row>
    <row r="61" spans="1:12" ht="81.75" customHeight="1" x14ac:dyDescent="0.3">
      <c r="A61" s="12" t="s">
        <v>169</v>
      </c>
      <c r="B61" s="21" t="s">
        <v>54</v>
      </c>
      <c r="C61" s="13" t="s">
        <v>148</v>
      </c>
      <c r="D61" s="8">
        <f>D62</f>
        <v>44467993.43</v>
      </c>
      <c r="E61" s="8">
        <f t="shared" ref="E61:H61" si="18">E62</f>
        <v>4490207.8899999997</v>
      </c>
      <c r="F61" s="8">
        <f t="shared" si="18"/>
        <v>19755470.530000001</v>
      </c>
      <c r="G61" s="8">
        <f t="shared" si="18"/>
        <v>19755470.530000001</v>
      </c>
      <c r="H61" s="8">
        <f t="shared" si="18"/>
        <v>19755470.530000001</v>
      </c>
      <c r="I61" s="8">
        <f t="shared" si="0"/>
        <v>-24712522.899999999</v>
      </c>
      <c r="J61" s="27">
        <f t="shared" si="1"/>
        <v>44.4</v>
      </c>
      <c r="K61" s="8">
        <f t="shared" si="17"/>
        <v>15265262.640000001</v>
      </c>
      <c r="L61" s="27" t="s">
        <v>172</v>
      </c>
    </row>
    <row r="62" spans="1:12" ht="44.25" customHeight="1" x14ac:dyDescent="0.3">
      <c r="A62" s="18" t="s">
        <v>170</v>
      </c>
      <c r="B62" s="21" t="s">
        <v>147</v>
      </c>
      <c r="C62" s="13" t="s">
        <v>136</v>
      </c>
      <c r="D62" s="8">
        <v>44467993.43</v>
      </c>
      <c r="E62" s="8">
        <v>4490207.8899999997</v>
      </c>
      <c r="F62" s="24">
        <v>19755470.530000001</v>
      </c>
      <c r="G62" s="24">
        <v>19755470.530000001</v>
      </c>
      <c r="H62" s="24">
        <v>19755470.530000001</v>
      </c>
      <c r="I62" s="8">
        <f t="shared" si="0"/>
        <v>-24712522.899999999</v>
      </c>
      <c r="J62" s="27">
        <f t="shared" si="1"/>
        <v>44.4</v>
      </c>
      <c r="K62" s="8">
        <f t="shared" si="17"/>
        <v>15265262.640000001</v>
      </c>
      <c r="L62" s="27" t="s">
        <v>172</v>
      </c>
    </row>
    <row r="63" spans="1:12" ht="56.25" x14ac:dyDescent="0.3">
      <c r="A63" s="12" t="s">
        <v>177</v>
      </c>
      <c r="B63" s="21" t="s">
        <v>55</v>
      </c>
      <c r="C63" s="13" t="s">
        <v>137</v>
      </c>
      <c r="D63" s="8">
        <f>D64</f>
        <v>-94100118.540000007</v>
      </c>
      <c r="E63" s="8">
        <f t="shared" ref="E63:H63" si="19">E64</f>
        <v>-20556046.690000001</v>
      </c>
      <c r="F63" s="8">
        <f t="shared" si="19"/>
        <v>-7929141.9299999997</v>
      </c>
      <c r="G63" s="8">
        <f t="shared" si="19"/>
        <v>-7929141.9299999997</v>
      </c>
      <c r="H63" s="8">
        <f t="shared" si="19"/>
        <v>-7929141.9299999997</v>
      </c>
      <c r="I63" s="8">
        <f t="shared" si="0"/>
        <v>86170976.609999999</v>
      </c>
      <c r="J63" s="27">
        <f t="shared" si="1"/>
        <v>8.4</v>
      </c>
      <c r="K63" s="8">
        <f t="shared" si="17"/>
        <v>12626904.76</v>
      </c>
      <c r="L63" s="27">
        <f t="shared" si="2"/>
        <v>38.6</v>
      </c>
    </row>
    <row r="64" spans="1:12" ht="89.25" customHeight="1" x14ac:dyDescent="0.3">
      <c r="A64" s="12" t="s">
        <v>178</v>
      </c>
      <c r="B64" s="21" t="s">
        <v>142</v>
      </c>
      <c r="C64" s="13" t="s">
        <v>138</v>
      </c>
      <c r="D64" s="8">
        <v>-94100118.540000007</v>
      </c>
      <c r="E64" s="8">
        <v>-20556046.690000001</v>
      </c>
      <c r="F64" s="24">
        <v>-7929141.9299999997</v>
      </c>
      <c r="G64" s="24">
        <v>-7929141.9299999997</v>
      </c>
      <c r="H64" s="24">
        <v>-7929141.9299999997</v>
      </c>
      <c r="I64" s="8">
        <f t="shared" si="0"/>
        <v>86170976.609999999</v>
      </c>
      <c r="J64" s="27">
        <f t="shared" si="1"/>
        <v>8.4</v>
      </c>
      <c r="K64" s="8">
        <f t="shared" si="17"/>
        <v>12626904.76</v>
      </c>
      <c r="L64" s="27">
        <f t="shared" si="2"/>
        <v>38.6</v>
      </c>
    </row>
    <row r="69" spans="4:5" x14ac:dyDescent="0.3">
      <c r="D69" s="23"/>
      <c r="E69" s="23"/>
    </row>
    <row r="70" spans="4:5" x14ac:dyDescent="0.3">
      <c r="D70" s="23"/>
      <c r="E70" s="23"/>
    </row>
  </sheetData>
  <customSheetViews>
    <customSheetView guid="{160F787A-22F3-43B5-9A33-36FAC870A14F}" scale="60" showPageBreaks="1" showGridLines="0" fitToPage="1" printArea="1" view="pageBreakPreview" topLeftCell="B28">
      <selection activeCell="H33" sqref="H33"/>
      <pageMargins left="0.39370078740157483" right="0.39370078740157483" top="0.28999999999999998" bottom="0.19685039370078741" header="0.51181102362204722" footer="0.51181102362204722"/>
      <pageSetup paperSize="9" scale="47" firstPageNumber="25" fitToHeight="0" orientation="landscape" useFirstPageNumber="1" r:id="rId1"/>
    </customSheetView>
    <customSheetView guid="{B3365E97-AD1B-44E7-A643-0049F1E0C955}" scale="60" showPageBreaks="1" showGridLines="0" fitToPage="1" printArea="1" view="pageBreakPreview" topLeftCell="C31">
      <selection activeCell="H34" sqref="H34"/>
      <pageMargins left="0.39370078740157483" right="0.39370078740157483" top="0.28999999999999998" bottom="0.19685039370078741" header="0.51181102362204722" footer="0.51181102362204722"/>
      <pageSetup paperSize="9" scale="41" firstPageNumber="25" fitToHeight="0" orientation="landscape" useFirstPageNumber="1" r:id="rId2"/>
    </customSheetView>
  </customSheetViews>
  <mergeCells count="11">
    <mergeCell ref="A1:L1"/>
    <mergeCell ref="I2:J2"/>
    <mergeCell ref="K2:L2"/>
    <mergeCell ref="A2:A3"/>
    <mergeCell ref="B2:B3"/>
    <mergeCell ref="C2:C3"/>
    <mergeCell ref="D2:D3"/>
    <mergeCell ref="E2:E3"/>
    <mergeCell ref="F2:F3"/>
    <mergeCell ref="G2:G3"/>
    <mergeCell ref="H2:H3"/>
  </mergeCells>
  <pageMargins left="0.39370078740157483" right="0.39370078740157483" top="0.28999999999999998" bottom="0.19685039370078741" header="0.51181102362204722" footer="0.51181102362204722"/>
  <pageSetup paperSize="256" scale="48" firstPageNumber="25" fitToHeight="0" orientation="landscape" useFirstPageNumber="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Маркова Инесса Владимировна</cp:lastModifiedBy>
  <cp:lastPrinted>2020-11-30T08:32:13Z</cp:lastPrinted>
  <dcterms:created xsi:type="dcterms:W3CDTF">2002-03-11T10:22:12Z</dcterms:created>
  <dcterms:modified xsi:type="dcterms:W3CDTF">2021-11-11T08:17:07Z</dcterms:modified>
</cp:coreProperties>
</file>