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Открытость бюджетных данных\"/>
    </mc:Choice>
  </mc:AlternateContent>
  <bookViews>
    <workbookView xWindow="0" yWindow="0" windowWidth="19200" windowHeight="10260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PrintArea" localSheetId="0" hidden="1">ДЧБ!$B$1:$I$38</definedName>
    <definedName name="Z_43668A2E_6F31_4968_B044_6E75308E9A8A_.wvu.PrintTitles" localSheetId="0" hidden="1">ДЧБ!$3:$4</definedName>
    <definedName name="Z_46D06541_0158_45EC_A3C5_1780FA566C1A_.wvu.PrintArea" localSheetId="0" hidden="1">ДЧБ!$B$1:$I$38</definedName>
    <definedName name="Z_46D06541_0158_45EC_A3C5_1780FA566C1A_.wvu.PrintTitles" localSheetId="0" hidden="1">ДЧБ!$3:$4</definedName>
    <definedName name="Z_4EC321F8_1722_4BDD_8B5C_B9637CB05E9D_.wvu.PrintArea" localSheetId="0" hidden="1">ДЧБ!$B$1:$I$38</definedName>
    <definedName name="Z_4EC321F8_1722_4BDD_8B5C_B9637CB05E9D_.wvu.PrintTitles" localSheetId="0" hidden="1">ДЧБ!$3:$4</definedName>
    <definedName name="Z_5EDA0D07_7639_47C4_9849_C424EB20F8B3_.wvu.PrintArea" localSheetId="0" hidden="1">ДЧБ!$B$1:$I$38</definedName>
    <definedName name="Z_5EDA0D07_7639_47C4_9849_C424EB20F8B3_.wvu.PrintTitles" localSheetId="0" hidden="1">ДЧБ!$3:$4</definedName>
    <definedName name="Z_7B118ED0_A4DF_45EF_AFCF_D8A603CE71D9_.wvu.PrintArea" localSheetId="0" hidden="1">ДЧБ!$B$1:$I$38</definedName>
    <definedName name="Z_7B118ED0_A4DF_45EF_AFCF_D8A603CE71D9_.wvu.PrintTitles" localSheetId="0" hidden="1">ДЧБ!$3:$4</definedName>
    <definedName name="Z_83B63DE7_0421_4081_BED6_09A1DDF752AD_.wvu.PrintArea" localSheetId="0" hidden="1">ДЧБ!$B$1:$H$38</definedName>
    <definedName name="Z_83B63DE7_0421_4081_BED6_09A1DDF752AD_.wvu.PrintTitles" localSheetId="0" hidden="1">ДЧБ!$3:$4</definedName>
    <definedName name="Z_887AD517_78E2_449F_BDF4_C67BD3614D43_.wvu.PrintArea" localSheetId="0" hidden="1">ДЧБ!$B$1:$I$38</definedName>
    <definedName name="Z_887AD517_78E2_449F_BDF4_C67BD3614D43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ДЧБ!$B$1:$H$38</definedName>
    <definedName name="Z_A058C326_9634_43F4_A679_F1C650F604B2_.wvu.PrintTitles" localSheetId="0" hidden="1">ДЧБ!$3:$4</definedName>
    <definedName name="Z_C3025941_180A_4997_9316_AAFEF44DA374_.wvu.PrintArea" localSheetId="0" hidden="1">ДЧБ!$B$1:$I$38</definedName>
    <definedName name="Z_C3025941_180A_4997_9316_AAFEF44DA374_.wvu.PrintTitles" localSheetId="0" hidden="1">ДЧБ!$3:$4</definedName>
    <definedName name="Z_D15D7023_846B_44A4_99A5_C37AC4BCDF8F_.wvu.PrintArea" localSheetId="0" hidden="1">ДЧБ!$B$1:$I$38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ДЧБ!$A$1:$I$38</definedName>
  </definedNames>
  <calcPr calcId="162913"/>
  <customWorkbookViews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  <customWorkbookView name="Зайцева Ирина Ивановна - Личное представление" guid="{7B118ED0-A4DF-45EF-AFCF-D8A603CE71D9}" mergeInterval="0" personalView="1" maximized="1" xWindow="-8" yWindow="-8" windowWidth="1296" windowHeight="1000" activeSheetId="1"/>
    <customWorkbookView name="Сайгушкина Татьяна Анатольевна - Личное представление" guid="{5EDA0D07-7639-47C4-9849-C424EB20F8B3}" mergeInterval="0" personalView="1" maximized="1" windowWidth="1276" windowHeight="779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Рудакова Ирина Ивановна - Личное представление" guid="{46D06541-0158-45EC-A3C5-1780FA566C1A}" mergeInterval="0" personalView="1" maximized="1" windowWidth="1276" windowHeight="79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Евсеева Анна Михайловна - Личное представление" guid="{4EC321F8-1722-4BDD-8B5C-B9637CB05E9D}" mergeInterval="0" personalView="1" maximized="1" xWindow="-8" yWindow="-8" windowWidth="1296" windowHeight="979" activeSheetId="1"/>
    <customWorkbookView name="Вафина Виктория Васимовна - Личное представление" guid="{887AD517-78E2-449F-BDF4-C67BD3614D43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34" i="1" l="1"/>
  <c r="E29" i="1"/>
  <c r="E30" i="1"/>
  <c r="E7" i="1"/>
  <c r="F18" i="1"/>
  <c r="G18" i="1"/>
  <c r="D30" i="1"/>
  <c r="D29" i="1" s="1"/>
  <c r="E22" i="1"/>
  <c r="D22" i="1"/>
  <c r="E16" i="1"/>
  <c r="D16" i="1"/>
  <c r="E11" i="1"/>
  <c r="D11" i="1"/>
  <c r="E8" i="1"/>
  <c r="D8" i="1"/>
  <c r="D7" i="1" s="1"/>
  <c r="C7" i="1"/>
  <c r="C30" i="1"/>
  <c r="C29" i="1" s="1"/>
  <c r="C16" i="1"/>
  <c r="C11" i="1"/>
  <c r="C8" i="1"/>
  <c r="D6" i="1" l="1"/>
  <c r="D5" i="1" s="1"/>
  <c r="E6" i="1"/>
  <c r="E5" i="1" s="1"/>
  <c r="G37" i="1"/>
  <c r="G34" i="1"/>
  <c r="G33" i="1"/>
  <c r="F33" i="1"/>
  <c r="F32" i="1"/>
  <c r="G32" i="1"/>
  <c r="G31" i="1"/>
  <c r="F26" i="1"/>
  <c r="G26" i="1"/>
  <c r="F25" i="1"/>
  <c r="G25" i="1"/>
  <c r="G20" i="1"/>
  <c r="F20" i="1"/>
  <c r="G19" i="1"/>
  <c r="G17" i="1"/>
  <c r="F16" i="1"/>
  <c r="G16" i="1"/>
  <c r="G15" i="1"/>
  <c r="G14" i="1"/>
  <c r="G13" i="1"/>
  <c r="F19" i="1"/>
  <c r="F17" i="1"/>
  <c r="F15" i="1"/>
  <c r="F14" i="1"/>
  <c r="F13" i="1"/>
  <c r="F8" i="1"/>
  <c r="G8" i="1"/>
  <c r="F7" i="1" l="1"/>
  <c r="G10" i="1"/>
  <c r="G11" i="1"/>
  <c r="G12" i="1"/>
  <c r="G23" i="1"/>
  <c r="G27" i="1"/>
  <c r="G28" i="1"/>
  <c r="G29" i="1"/>
  <c r="G30" i="1"/>
  <c r="G35" i="1"/>
  <c r="G38" i="1"/>
  <c r="G9" i="1"/>
  <c r="G6" i="1"/>
  <c r="G5" i="1"/>
  <c r="F10" i="1"/>
  <c r="F11" i="1"/>
  <c r="F12" i="1"/>
  <c r="F23" i="1"/>
  <c r="F28" i="1"/>
  <c r="F29" i="1"/>
  <c r="F30" i="1"/>
  <c r="F9" i="1"/>
  <c r="G7" i="1"/>
  <c r="G24" i="1" l="1"/>
  <c r="F24" i="1" l="1"/>
  <c r="C22" i="1"/>
  <c r="C6" i="1" l="1"/>
  <c r="C5" i="1" l="1"/>
  <c r="F6" i="1"/>
  <c r="F5" i="1" l="1"/>
</calcChain>
</file>

<file path=xl/sharedStrings.xml><?xml version="1.0" encoding="utf-8"?>
<sst xmlns="http://schemas.openxmlformats.org/spreadsheetml/2006/main" count="110" uniqueCount="103">
  <si>
    <t>Наименование КВД</t>
  </si>
  <si>
    <t>Причины отклонения фактического поступления от уточненных плановых назначений  (менее чем 95% и более чем 105% к плану года)</t>
  </si>
  <si>
    <t>Налог на доходы физических лиц</t>
  </si>
  <si>
    <t>Доходы от продажи материальных и нематериальных активов</t>
  </si>
  <si>
    <t>НАЛОГОВЫЕ И НЕНАЛОГОВЫЕ ДОХОДЫ,
в том числе: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</si>
  <si>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</si>
  <si>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</si>
  <si>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</si>
  <si>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НАЛОГОВЫЕ ДОХОДЫ,
в том числе:</t>
  </si>
  <si>
    <t>НЕНАЛОГОВЫЕ ДОХОДЫ,
в том числе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</si>
  <si>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</si>
  <si>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ПОСТУПЛЕНИЯ,
в том числе:</t>
  </si>
  <si>
    <t>ВСЕГО ДОХОДОВ, в том числе:</t>
  </si>
  <si>
    <t>свыше 200</t>
  </si>
  <si>
    <t>Код бюджетной классификации 
Российской Федерации</t>
  </si>
  <si>
    <t>000 1 00 00000 00 0000 000</t>
  </si>
  <si>
    <t>000 1 01 00000 00 0000 000</t>
  </si>
  <si>
    <t>Налоги на прибыль, доходы</t>
  </si>
  <si>
    <t>000 1 01 02000 01 0000 110</t>
  </si>
  <si>
    <t>000 1 03 02000 01 0000 110</t>
  </si>
  <si>
    <t>000 1 05 00000 00 0000 000</t>
  </si>
  <si>
    <t>000 1 05 01000 00 0000 110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</si>
  <si>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</si>
  <si>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</si>
  <si>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</si>
  <si>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</si>
  <si>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</si>
  <si>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</si>
  <si>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</si>
  <si>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</si>
  <si>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</si>
  <si>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</si>
  <si>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</si>
  <si>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</si>
  <si>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</si>
  <si>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</si>
  <si>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</si>
  <si>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</si>
  <si>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</si>
  <si>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</si>
  <si>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</si>
  <si>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</si>
  <si>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</si>
  <si>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</si>
  <si>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</si>
  <si>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000 2 02 00000 00 0000 000</t>
  </si>
  <si>
    <t>000 2 02 00000 00 0000 150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</si>
  <si>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</si>
  <si>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</si>
  <si>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</si>
  <si>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</si>
  <si>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</si>
  <si>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</si>
  <si>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</si>
  <si>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</si>
  <si>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</si>
  <si>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Безвозмездные поступления от негосударственных организаций</t>
  </si>
  <si>
    <t>000 2 18 00000 00 0000 000</t>
  </si>
  <si>
    <t>000 2 19 00000 00 0000 000</t>
  </si>
  <si>
    <t>Возврат остатков субсидий, субвенций и  иных межбюджетных трансфертов, имеющих целевое назначение, прошлых лет</t>
  </si>
  <si>
    <t>%
исполнения к уточненному 
плану года</t>
  </si>
  <si>
    <t xml:space="preserve">%
исполнения к первоначально утверждённому 
плану года </t>
  </si>
  <si>
    <t>Причины отклонения фактического поступления от первоначально утверждённых плановых назначений  (менее чем 95% и более чем 105% к плану года)</t>
  </si>
  <si>
    <t>000 1 09 00000 00 0000 000</t>
  </si>
  <si>
    <t>Задолженность и перерасчеты по отмененным налогам, сборам и иным обязательным платежам</t>
  </si>
  <si>
    <t>000 1 06 04000 02 0000 110</t>
  </si>
  <si>
    <t>Транспортный налог</t>
  </si>
  <si>
    <t>Уточненный план 
на 2020 год,
руб.</t>
  </si>
  <si>
    <t xml:space="preserve">Исполнение
за 2020 год,
руб.
</t>
  </si>
  <si>
    <t>000 2 07 00000 00 0000 000</t>
  </si>
  <si>
    <t>000 2 04 00000 00 0000 000</t>
  </si>
  <si>
    <t>Прочие безвозмездные поступления</t>
  </si>
  <si>
    <t>Перевыполнение плановых назначений по данным главного администратора -ИФНС России по г. Сургуту обусловлено в основном поступлением  налога в счет погашения задолженности за предыдущие периоды в большем объеме чем планировалось.</t>
  </si>
  <si>
    <t xml:space="preserve">Перевыполнение плановых назначений по данным главного администратора -ИФНС России по г. Сургуту обусловлено поступлением заявлений налогоплательщиков на возврат налога, в связи с оспариванием кадастровой стоимости,  на меньшую сумму чем было указано в декларациях. </t>
  </si>
  <si>
    <t>Прочие налоги и сборы (по отмененным местным налогам и сборам).</t>
  </si>
  <si>
    <t>Перевыполнение плановых назначений обусловлено  возвратом дебиторской задолженности  в доход бюджета (возмещение расходов на пособие по обязательному социальному страхованию на случай временной нетрудоспособности и в связи с материнством) в большем объеме, чем  запланировано.</t>
  </si>
  <si>
    <t xml:space="preserve">Возврат в бюджет автономного округа остатков межбюджетных трансфертов, не использованных на 01.01.2020  года осуществлен в соответствии с п. 9 ст. 6 Закона ХМАО-Югры от 21.11.2019 № 75-оз "О бюджете Ханты-Мансийского автономного округа - Югры на 2020 год и на плановый период 2021 и 2022 годов" </t>
  </si>
  <si>
    <t>Поступление безвозмездных поступлений от физических лиц на реализацию общественных инициатив.</t>
  </si>
  <si>
    <t>Добровольное пожертвование в виде перечисления денежных средств для использования в качестве финансового обеспечения предупреждения и предотвращения распространения, а также лечения новой коронавирусной инфекции (COVID-19) работников ПАО «Сургутнефтегаз» в обсерваторе на спортивной базе «Олимпия» (Сургутский район, пгт. Барсово).</t>
  </si>
  <si>
    <t>Неисполнение плановых назначений обусловлено возвратом  налогоплательщикам по результатам оспаривания кадастровой стоимости, а так же отсрочкой платежей с возможностью уплаты равными частями в течение года (Постановление Правительства РФ от 02.04.2020 №409)</t>
  </si>
  <si>
    <t>Налог, взимаемый в связи с применением упрощенной системы налогообложения</t>
  </si>
  <si>
    <t>Перевыполнение плановых назначений обусловлено в основном увеличением количества обращений  по делам, рассматриваемым в судах общей юрисдикции, мировыми судьями в 3-4 квартале.</t>
  </si>
  <si>
    <t>Доходы бюджет от бюджетной системы Российской Федерации от возврата остатков субсидий, субвенций, и иных межбюджетных трансфертов, имеющих целевое назначение, прошлых лет</t>
  </si>
  <si>
    <t>Перевыполнение плановых назначений обусловлено положительной динамикой поступлений  госпошлины по делам, рассматриваемым в судах общей юрисдикции, мировыми судьями.</t>
  </si>
  <si>
    <t>Неисполнение плановых назначений  обусловлено снижением налоговой базы у отдельных налогоплательщиков.</t>
  </si>
  <si>
    <t>Неисполнение плановых назначений обусловлено:
- предоставлением отсрочки платежей с возможностью уплаты равными частями в течение года (Постановление Правительства РФ от 02.04.2020 № 409);
- освобождением от уплаты налога за 2 квартал субъектов малого и среднего предпринимательства, осуществляющих деятельность в наиболее пострадавших отраслях (Федеральный закон от 08.06.2020 № 172-ФЗ "О внесении изменений в часть вторую Налогового кодекса Российской Федерации")</t>
  </si>
  <si>
    <t>Неисполнение плановых назначений обусловлено уменьшением налоговой ставки по объектам недвижимости, включенным в Перечень (с 2% до 0,7%). Решение ДГ от 15.04.2020 № 578-VI ДГ" О внесении изменений в решение ДГ № 601-V ДГ "О введении налога на имущество физических лиц".</t>
  </si>
  <si>
    <t>Перевыполнение плановых назначений по данным главного администратора -ИФНС России по г. Сургуту обусловлено:
-  увеличением количества налогоплательщиков физических лиц;  
- поступлением сумм в счет уплаты задолженности за предыдущие периоды в большем объеме, чем планировалось.</t>
  </si>
  <si>
    <t>Перевыполнение плановых назначений  обусловлено  уплатой налога отдельными налогоплательщиками без применения условий, предусмотренных Законом ХМАО - Югры от 01.04.2020 № 35-оз (расчет налога без применения коэффициента дефлятора).</t>
  </si>
  <si>
    <t>Неисполнение плановых назначений обусловлено  принятыми мерами поддержки бизнеса, пострадавшего от распространения коронавируса:
- установление права при расчете стоимости патента не применять коэффициент дефлятор установленный на 2020 год для расчета суммы налога (1,598) по определенным видам деятельности (Закон ХМАО - Югры от 01.04.2020 № 35-оз  "О внесении изменений в отдельные законы ХМАО-Югры")</t>
  </si>
  <si>
    <t xml:space="preserve">Сведения о фактических поступлениях доходов по видам доходов в сравнении с первоначально утверждёнными и уточненными значениями с учетом внесенных изменений за 2020 год
</t>
  </si>
  <si>
    <t>Перевыполнение плановых назначений обусловлено:
- досрочным внесением отдельными налогоплательщиками платежей, по которым была предоставлена отсрочка в соответствии с Постановлением Правительства РФ от 02.04.2020 № 409;
 - ростом налоговой базы у отдельных налогоплательщиков по итогам 3 квартала.</t>
  </si>
  <si>
    <t xml:space="preserve">Неисполнение плановых назначений обусловлено принятыми мерами поддержки для бизнеса в период пандемии:
- предоставлением отсрочки арендной платы за землю, госсобственность на которую не разграничена с возможностью её уплаты равными частями в течение 2-х лет,  или на иных условиях, предложенных арендаторами, по согласованию сторон.(Постановление Правительства ХМАО - Югры от 20.03.2020 № 88-п);
- предоставлением отсрочки по арендной плате за землю, находящуюся в муниципальной собственности, с возможностью её уплаты равными частями в течение 2-х лет (Решение ДГ от 15.04.2020 № 581-VIДГ "О внесении изменений в решение ДГ № 795-IV ДГ "О порядке определения размера, условий и сроков уплаты арендной платы за земельные участки находящиеся в муниципальной собственности");
- предоставлением отсрочки по арендной плате за муниципальное имущество, с возможностью её уплаты равными частями в течение 2-х лет (Решение ДГ от 15.04.2020 №580-IVДГ "О внесении изменений в решение ДГ233-IV ДГ "О методике расчета арендной платы за пользование муниципальным имуществом").                                                  
</t>
  </si>
  <si>
    <t>Перевыполнение плановых назначений обусловлено  поступлением доходов от реализации муниципального имущества в большем объеме, чем  запланировано.</t>
  </si>
  <si>
    <t>Отклонение обусловлено необходимостью уточнения плановых назначений на основании уведомлений Департамента финансов ХМАО-Югры.</t>
  </si>
  <si>
    <t>Отклонение обусловлено, в основном, фактическим возвратом в бюджет города организациями остатков субсидий прошлых лет для последующего перечисления их в бюджет автономного округа.</t>
  </si>
  <si>
    <t>Отклонение обусловлено, в основном, нарушением подрядными организациями сроков исполнения и иных условий контрактов, не повлекшим судебные процедуры на выполнение работ по строительству.</t>
  </si>
  <si>
    <t>Отклонение обусловлено необходимостью уточнения плановых назначений на основании уведомлений Департамента финансов ХМАО-Югры объема субсидий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</t>
  </si>
  <si>
    <t>Перевыполнение плановых назначений обусловлено  незапланированными (главными администраторами доходов бюджета, являющимися органами государственной власти и территориальными органами Федеральных органов исполнительной власти) поступлениями доходов от денежных взысканий (штрафов), поступающих в счет погашения задолженности, образовавшейся до 1 января 2020 года, подлежащих зачислению в бюджет города по нормативам, действовавшим в 2019 году ( в связи с изменением с 2020 года  принципа зачисления штрафов в бюджеты бюджетной системы РФ) .</t>
  </si>
  <si>
    <t>Неисполнение обусловлено уточнением плановых назначений по поступлениям в виде неосновательного обогащения на соответствующий код дохода (для учета штрафов, санкций, возмещение ущерба) в связи с уточнением принципов назначения кодов, применяющихся для учета данных поступлений</t>
  </si>
  <si>
    <t>Перевыполнение плановых назначений обусловлено  незапланированными (главными администраторами доходов бюджета, являющимися органами государственной власти и территориальными органами Федеральных органов исполнительной власти) поступлениями доходов от денежных взысканий (штрафов), поступающих в счет погашения задолженности, образовавшейся до 1 января 2020 года, подлежащих зачислению в бюджет города по нормативам, действовавшим в 2019 году (в связи с изменением с 2020 года  принципа зачисления штрафов в бюджеты бюджетной системы РФ) .</t>
  </si>
  <si>
    <t>Перевыполнение плановых назначений по данным главного администратора доходов бюджета  - департамента архитектуры и градостроительства Администрации города обусловлено поступлением незапланированных сумм, поступивших  в счет исполнения обязательств по оплате заключенных в 2020 году  договоров на установку и эксплуатацию рекламных конструкций на объектах муниципальной собственности (перечислены денежные средства, внесенные участниками-победителями в качестве задатка для участия в конкурсе на право заключения соответствующего договора).</t>
  </si>
  <si>
    <t xml:space="preserve"> Первоначально утвержденный план на 2020 год           ( решение Думы города
 от 25.12.2019 № 538-VI ДГ),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</si>
</sst>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164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4" fontId="4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/>
    <xf numFmtId="4" fontId="9" fillId="2" borderId="0" xfId="0" applyNumberFormat="1" applyFont="1" applyFill="1"/>
    <xf numFmtId="4" fontId="4" fillId="2" borderId="0" xfId="0" applyNumberFormat="1" applyFont="1" applyFill="1"/>
    <xf numFmtId="164" fontId="1" fillId="0" borderId="0" xfId="0" applyNumberFormat="1" applyFont="1" applyFill="1"/>
    <xf numFmtId="0" fontId="4" fillId="0" borderId="1" xfId="1" applyFont="1" applyBorder="1" applyAlignment="1">
      <alignment horizontal="justify" vertical="top" wrapText="1"/>
    </xf>
    <xf numFmtId="0" fontId="4" fillId="0" borderId="1" xfId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view="pageBreakPreview" topLeftCell="F1" zoomScaleSheetLayoutView="100" workbookViewId="0">
      <selection activeCell="H38" sqref="H38"/>
    </sheetView>
  </sheetViews>
  <sheetFormatPr defaultRowHeight="12.75" customHeight="1" outlineLevelRow="2" x14ac:dyDescent="0.2"/>
  <cols>
    <col min="1" max="1" width="27.7109375" style="1" customWidth="1"/>
    <col min="2" max="2" width="32.42578125" style="1" customWidth="1"/>
    <col min="3" max="3" width="21.7109375" style="1" customWidth="1"/>
    <col min="4" max="4" width="23.140625" style="1" customWidth="1"/>
    <col min="5" max="5" width="21.42578125" style="1" customWidth="1"/>
    <col min="6" max="6" width="19.42578125" style="2" customWidth="1"/>
    <col min="7" max="7" width="16.7109375" style="2" customWidth="1"/>
    <col min="8" max="8" width="53.140625" style="1" customWidth="1"/>
    <col min="9" max="9" width="53" style="1" customWidth="1"/>
    <col min="10" max="10" width="14.28515625" style="1" bestFit="1" customWidth="1"/>
    <col min="11" max="16384" width="9.140625" style="1"/>
  </cols>
  <sheetData>
    <row r="1" spans="1:10" ht="78" customHeight="1" x14ac:dyDescent="0.3">
      <c r="B1" s="53" t="s">
        <v>90</v>
      </c>
      <c r="C1" s="53"/>
      <c r="D1" s="53"/>
      <c r="E1" s="53"/>
      <c r="F1" s="53"/>
      <c r="G1" s="53"/>
      <c r="H1" s="53"/>
      <c r="I1" s="54"/>
    </row>
    <row r="2" spans="1:10" x14ac:dyDescent="0.2">
      <c r="C2" s="37"/>
      <c r="D2" s="37"/>
      <c r="E2" s="37"/>
      <c r="F2" s="39"/>
    </row>
    <row r="3" spans="1:10" ht="12.75" customHeight="1" x14ac:dyDescent="0.2">
      <c r="A3" s="51" t="s">
        <v>14</v>
      </c>
      <c r="B3" s="51" t="s">
        <v>0</v>
      </c>
      <c r="C3" s="49" t="s">
        <v>102</v>
      </c>
      <c r="D3" s="47" t="s">
        <v>67</v>
      </c>
      <c r="E3" s="49" t="s">
        <v>68</v>
      </c>
      <c r="F3" s="47" t="s">
        <v>61</v>
      </c>
      <c r="G3" s="47" t="s">
        <v>60</v>
      </c>
      <c r="H3" s="47" t="s">
        <v>62</v>
      </c>
      <c r="I3" s="47" t="s">
        <v>1</v>
      </c>
    </row>
    <row r="4" spans="1:10" ht="132" customHeight="1" x14ac:dyDescent="0.2">
      <c r="A4" s="52"/>
      <c r="B4" s="52"/>
      <c r="C4" s="50"/>
      <c r="D4" s="48"/>
      <c r="E4" s="50"/>
      <c r="F4" s="48"/>
      <c r="G4" s="48"/>
      <c r="H4" s="48"/>
      <c r="I4" s="48"/>
    </row>
    <row r="5" spans="1:10" s="4" customFormat="1" ht="36.75" customHeight="1" x14ac:dyDescent="0.25">
      <c r="A5" s="14"/>
      <c r="B5" s="19" t="s">
        <v>12</v>
      </c>
      <c r="C5" s="18">
        <f>C6+C29</f>
        <v>30167275386.139999</v>
      </c>
      <c r="D5" s="18">
        <f t="shared" ref="D5:E5" si="0">D6+D29</f>
        <v>30372650584.520004</v>
      </c>
      <c r="E5" s="18">
        <f t="shared" si="0"/>
        <v>30152364547.870003</v>
      </c>
      <c r="F5" s="23">
        <f>E5/C5*100</f>
        <v>99.950572804208733</v>
      </c>
      <c r="G5" s="8">
        <f>E5/D5*100</f>
        <v>99.274722382108223</v>
      </c>
      <c r="H5" s="3"/>
      <c r="I5" s="14"/>
    </row>
    <row r="6" spans="1:10" s="5" customFormat="1" ht="50.25" customHeight="1" x14ac:dyDescent="0.25">
      <c r="A6" s="31" t="s">
        <v>15</v>
      </c>
      <c r="B6" s="29" t="s">
        <v>4</v>
      </c>
      <c r="C6" s="9">
        <f>C7+C22</f>
        <v>12857150436.970001</v>
      </c>
      <c r="D6" s="9">
        <f t="shared" ref="D6:E6" si="1">D7+D22</f>
        <v>11886204563.129999</v>
      </c>
      <c r="E6" s="9">
        <f t="shared" si="1"/>
        <v>12425559828.870001</v>
      </c>
      <c r="F6" s="25">
        <f t="shared" ref="F6" si="2">E6/C6*100</f>
        <v>96.643186138205351</v>
      </c>
      <c r="G6" s="8">
        <f t="shared" ref="G6:G7" si="3">E6/D6*100</f>
        <v>104.53765760866203</v>
      </c>
      <c r="H6" s="3"/>
      <c r="I6" s="15"/>
    </row>
    <row r="7" spans="1:10" s="5" customFormat="1" ht="40.5" customHeight="1" x14ac:dyDescent="0.25">
      <c r="A7" s="32"/>
      <c r="B7" s="19" t="s">
        <v>8</v>
      </c>
      <c r="C7" s="18">
        <f>C8+C11+C16+C20+C10</f>
        <v>11668122343.940001</v>
      </c>
      <c r="D7" s="18">
        <f t="shared" ref="D7" si="4">D8+D11+D16+D20+D10</f>
        <v>10818078115.869999</v>
      </c>
      <c r="E7" s="18">
        <f>E8+E11+E16+E20+E10+E21</f>
        <v>11284166323.51</v>
      </c>
      <c r="F7" s="23">
        <f>E7/C7*100</f>
        <v>96.709358977287266</v>
      </c>
      <c r="G7" s="8">
        <f t="shared" si="3"/>
        <v>104.30841969015046</v>
      </c>
      <c r="H7" s="3"/>
      <c r="I7" s="15"/>
    </row>
    <row r="8" spans="1:10" s="5" customFormat="1" ht="40.5" customHeight="1" x14ac:dyDescent="0.25">
      <c r="A8" s="32" t="s">
        <v>16</v>
      </c>
      <c r="B8" s="19" t="s">
        <v>17</v>
      </c>
      <c r="C8" s="18">
        <f>C9</f>
        <v>8654047882.0900002</v>
      </c>
      <c r="D8" s="18">
        <f t="shared" ref="D8:E8" si="5">D9</f>
        <v>8262372368.54</v>
      </c>
      <c r="E8" s="18">
        <f t="shared" si="5"/>
        <v>8492385222.21</v>
      </c>
      <c r="F8" s="23">
        <f>E8/C8*100</f>
        <v>98.131941698467259</v>
      </c>
      <c r="G8" s="8">
        <f t="shared" ref="G8" si="6">E8/D8*100</f>
        <v>102.78385968836024</v>
      </c>
      <c r="H8" s="3"/>
      <c r="I8" s="15"/>
    </row>
    <row r="9" spans="1:10" s="5" customFormat="1" ht="47.25" customHeight="1" outlineLevel="2" x14ac:dyDescent="0.25">
      <c r="A9" s="32" t="s">
        <v>18</v>
      </c>
      <c r="B9" s="28" t="s">
        <v>2</v>
      </c>
      <c r="C9" s="10">
        <v>8654047882.0900002</v>
      </c>
      <c r="D9" s="10">
        <v>8262372368.54</v>
      </c>
      <c r="E9" s="10">
        <v>8492385222.21</v>
      </c>
      <c r="F9" s="6">
        <f>E9/C9*100</f>
        <v>98.131941698467259</v>
      </c>
      <c r="G9" s="6">
        <f>E9/D9*100</f>
        <v>102.78385968836024</v>
      </c>
      <c r="H9" s="20"/>
      <c r="I9" s="21"/>
    </row>
    <row r="10" spans="1:10" s="5" customFormat="1" ht="82.5" customHeight="1" outlineLevel="2" x14ac:dyDescent="0.25">
      <c r="A10" s="31" t="s">
        <v>19</v>
      </c>
      <c r="B10" s="19" t="s">
        <v>5</v>
      </c>
      <c r="C10" s="12">
        <v>38796099.149999999</v>
      </c>
      <c r="D10" s="12">
        <v>38796099.149999999</v>
      </c>
      <c r="E10" s="12">
        <v>38060523.560000002</v>
      </c>
      <c r="F10" s="8">
        <f t="shared" ref="F10:F32" si="7">E10/C10*100</f>
        <v>98.103996004453975</v>
      </c>
      <c r="G10" s="8">
        <f t="shared" ref="G10:G38" si="8">E10/D10*100</f>
        <v>98.103996004453975</v>
      </c>
      <c r="H10" s="30"/>
      <c r="I10" s="30"/>
    </row>
    <row r="11" spans="1:10" s="5" customFormat="1" ht="51" customHeight="1" outlineLevel="1" x14ac:dyDescent="0.25">
      <c r="A11" s="31" t="s">
        <v>20</v>
      </c>
      <c r="B11" s="19" t="s">
        <v>6</v>
      </c>
      <c r="C11" s="12">
        <f>C12+C13+C14+C15</f>
        <v>1930825978.9000001</v>
      </c>
      <c r="D11" s="12">
        <f t="shared" ref="D11:E11" si="9">D12+D13+D14+D15</f>
        <v>1716644518.78</v>
      </c>
      <c r="E11" s="12">
        <f t="shared" si="9"/>
        <v>1852915387.71</v>
      </c>
      <c r="F11" s="8">
        <f t="shared" si="7"/>
        <v>95.964908694962446</v>
      </c>
      <c r="G11" s="8">
        <f t="shared" si="8"/>
        <v>107.93821128598286</v>
      </c>
      <c r="H11" s="27"/>
      <c r="I11" s="20"/>
      <c r="J11" s="4"/>
    </row>
    <row r="12" spans="1:10" s="5" customFormat="1" ht="141.75" customHeight="1" outlineLevel="1" x14ac:dyDescent="0.25">
      <c r="A12" s="32" t="s">
        <v>21</v>
      </c>
      <c r="B12" s="28" t="s">
        <v>80</v>
      </c>
      <c r="C12" s="10">
        <v>1551651565.1400001</v>
      </c>
      <c r="D12" s="10">
        <v>1418265108.28</v>
      </c>
      <c r="E12" s="10">
        <v>1539389380.4100001</v>
      </c>
      <c r="F12" s="6">
        <f t="shared" si="7"/>
        <v>99.209733357315059</v>
      </c>
      <c r="G12" s="6">
        <f t="shared" si="8"/>
        <v>108.54031248621025</v>
      </c>
      <c r="H12" s="20"/>
      <c r="I12" s="40" t="s">
        <v>91</v>
      </c>
    </row>
    <row r="13" spans="1:10" s="5" customFormat="1" ht="183" customHeight="1" outlineLevel="1" x14ac:dyDescent="0.25">
      <c r="A13" s="32" t="s">
        <v>22</v>
      </c>
      <c r="B13" s="28" t="s">
        <v>23</v>
      </c>
      <c r="C13" s="10">
        <v>278018271.22000003</v>
      </c>
      <c r="D13" s="10">
        <v>220762895.78</v>
      </c>
      <c r="E13" s="10">
        <v>228659358.09999999</v>
      </c>
      <c r="F13" s="6">
        <f t="shared" si="7"/>
        <v>82.24616213049481</v>
      </c>
      <c r="G13" s="6">
        <f t="shared" si="8"/>
        <v>103.57689741842722</v>
      </c>
      <c r="H13" s="40" t="s">
        <v>85</v>
      </c>
      <c r="I13" s="7"/>
    </row>
    <row r="14" spans="1:10" s="5" customFormat="1" ht="67.5" customHeight="1" outlineLevel="1" x14ac:dyDescent="0.25">
      <c r="A14" s="32" t="s">
        <v>24</v>
      </c>
      <c r="B14" s="28" t="s">
        <v>25</v>
      </c>
      <c r="C14" s="10">
        <v>334470.31</v>
      </c>
      <c r="D14" s="10">
        <v>334470.31</v>
      </c>
      <c r="E14" s="10">
        <v>201910</v>
      </c>
      <c r="F14" s="6">
        <f t="shared" si="7"/>
        <v>60.36709207462988</v>
      </c>
      <c r="G14" s="6">
        <f t="shared" si="8"/>
        <v>60.36709207462988</v>
      </c>
      <c r="H14" s="40" t="s">
        <v>84</v>
      </c>
      <c r="I14" s="40" t="s">
        <v>84</v>
      </c>
    </row>
    <row r="15" spans="1:10" s="5" customFormat="1" ht="167.25" customHeight="1" outlineLevel="1" x14ac:dyDescent="0.25">
      <c r="A15" s="32" t="s">
        <v>26</v>
      </c>
      <c r="B15" s="28" t="s">
        <v>27</v>
      </c>
      <c r="C15" s="10">
        <v>100821672.23</v>
      </c>
      <c r="D15" s="10">
        <v>77282044.409999996</v>
      </c>
      <c r="E15" s="10">
        <v>84664739.200000003</v>
      </c>
      <c r="F15" s="6">
        <f t="shared" si="7"/>
        <v>83.974742064243983</v>
      </c>
      <c r="G15" s="6">
        <f t="shared" si="8"/>
        <v>109.55292376950203</v>
      </c>
      <c r="H15" s="41" t="s">
        <v>89</v>
      </c>
      <c r="I15" s="41" t="s">
        <v>88</v>
      </c>
    </row>
    <row r="16" spans="1:10" s="5" customFormat="1" ht="59.25" customHeight="1" outlineLevel="1" x14ac:dyDescent="0.25">
      <c r="A16" s="31" t="s">
        <v>28</v>
      </c>
      <c r="B16" s="19" t="s">
        <v>7</v>
      </c>
      <c r="C16" s="12">
        <f>C17+C19+C18</f>
        <v>949145427.61000001</v>
      </c>
      <c r="D16" s="12">
        <f t="shared" ref="D16:E16" si="10">D17+D19+D18</f>
        <v>703088173.21000004</v>
      </c>
      <c r="E16" s="12">
        <f t="shared" si="10"/>
        <v>790197354.87000012</v>
      </c>
      <c r="F16" s="8">
        <f t="shared" si="7"/>
        <v>83.253559663639763</v>
      </c>
      <c r="G16" s="8">
        <f t="shared" si="8"/>
        <v>112.38951030313832</v>
      </c>
      <c r="H16" s="30"/>
      <c r="I16" s="30"/>
    </row>
    <row r="17" spans="1:10" s="5" customFormat="1" ht="105" customHeight="1" outlineLevel="1" x14ac:dyDescent="0.25">
      <c r="A17" s="32" t="s">
        <v>29</v>
      </c>
      <c r="B17" s="28" t="s">
        <v>30</v>
      </c>
      <c r="C17" s="10">
        <v>217417007</v>
      </c>
      <c r="D17" s="10">
        <v>156840494</v>
      </c>
      <c r="E17" s="10">
        <v>166897122.19</v>
      </c>
      <c r="F17" s="6">
        <f t="shared" si="7"/>
        <v>76.763600278059201</v>
      </c>
      <c r="G17" s="6">
        <f t="shared" si="8"/>
        <v>106.41201001955527</v>
      </c>
      <c r="H17" s="41" t="s">
        <v>86</v>
      </c>
      <c r="I17" s="41" t="s">
        <v>72</v>
      </c>
    </row>
    <row r="18" spans="1:10" s="5" customFormat="1" ht="134.25" customHeight="1" outlineLevel="1" x14ac:dyDescent="0.25">
      <c r="A18" s="32" t="s">
        <v>65</v>
      </c>
      <c r="B18" s="28" t="s">
        <v>66</v>
      </c>
      <c r="C18" s="10">
        <v>203401788.08000001</v>
      </c>
      <c r="D18" s="10">
        <v>197744074.16999999</v>
      </c>
      <c r="E18" s="10">
        <v>211291577.94999999</v>
      </c>
      <c r="F18" s="6">
        <f t="shared" si="7"/>
        <v>103.8789186390519</v>
      </c>
      <c r="G18" s="6">
        <f t="shared" si="8"/>
        <v>106.85102895591866</v>
      </c>
      <c r="H18" s="20"/>
      <c r="I18" s="41" t="s">
        <v>87</v>
      </c>
    </row>
    <row r="19" spans="1:10" s="5" customFormat="1" ht="109.5" customHeight="1" outlineLevel="1" x14ac:dyDescent="0.25">
      <c r="A19" s="32" t="s">
        <v>31</v>
      </c>
      <c r="B19" s="28" t="s">
        <v>32</v>
      </c>
      <c r="C19" s="10">
        <v>528326632.52999997</v>
      </c>
      <c r="D19" s="10">
        <v>348503605.04000002</v>
      </c>
      <c r="E19" s="10">
        <v>412008654.73000002</v>
      </c>
      <c r="F19" s="6">
        <f>E19/C19*100</f>
        <v>77.983699734577542</v>
      </c>
      <c r="G19" s="6">
        <f>E19/D19*100</f>
        <v>118.22220739516054</v>
      </c>
      <c r="H19" s="41" t="s">
        <v>79</v>
      </c>
      <c r="I19" s="41" t="s">
        <v>73</v>
      </c>
    </row>
    <row r="20" spans="1:10" s="5" customFormat="1" ht="84" customHeight="1" outlineLevel="1" x14ac:dyDescent="0.25">
      <c r="A20" s="31" t="s">
        <v>33</v>
      </c>
      <c r="B20" s="19" t="s">
        <v>34</v>
      </c>
      <c r="C20" s="12">
        <v>95306956.189999998</v>
      </c>
      <c r="D20" s="12">
        <v>97176956.189999998</v>
      </c>
      <c r="E20" s="12">
        <v>110607635.16</v>
      </c>
      <c r="F20" s="8">
        <f t="shared" si="7"/>
        <v>116.05410515838655</v>
      </c>
      <c r="G20" s="8">
        <f t="shared" si="8"/>
        <v>113.82084755128612</v>
      </c>
      <c r="H20" s="41" t="s">
        <v>83</v>
      </c>
      <c r="I20" s="41" t="s">
        <v>81</v>
      </c>
    </row>
    <row r="21" spans="1:10" s="5" customFormat="1" ht="64.5" customHeight="1" outlineLevel="1" x14ac:dyDescent="0.25">
      <c r="A21" s="31" t="s">
        <v>63</v>
      </c>
      <c r="B21" s="19" t="s">
        <v>64</v>
      </c>
      <c r="C21" s="12"/>
      <c r="D21" s="12"/>
      <c r="E21" s="12">
        <v>200</v>
      </c>
      <c r="F21" s="8"/>
      <c r="G21" s="8"/>
      <c r="H21" s="30"/>
      <c r="I21" s="41" t="s">
        <v>74</v>
      </c>
    </row>
    <row r="22" spans="1:10" s="5" customFormat="1" ht="59.25" customHeight="1" outlineLevel="1" x14ac:dyDescent="0.25">
      <c r="A22" s="32"/>
      <c r="B22" s="19" t="s">
        <v>9</v>
      </c>
      <c r="C22" s="12">
        <f>C23+C24+C25+C26+C27+C28</f>
        <v>1189028093.03</v>
      </c>
      <c r="D22" s="12">
        <f t="shared" ref="D22:E22" si="11">D23+D24+D25+D26+D27+D28</f>
        <v>1068126447.26</v>
      </c>
      <c r="E22" s="12">
        <f t="shared" si="11"/>
        <v>1141393505.3600001</v>
      </c>
      <c r="F22" s="6"/>
      <c r="G22" s="6"/>
      <c r="H22" s="20"/>
      <c r="I22" s="7"/>
    </row>
    <row r="23" spans="1:10" s="5" customFormat="1" ht="409.5" customHeight="1" outlineLevel="1" x14ac:dyDescent="0.25">
      <c r="A23" s="31" t="s">
        <v>35</v>
      </c>
      <c r="B23" s="19" t="s">
        <v>10</v>
      </c>
      <c r="C23" s="12">
        <v>741660741.63999999</v>
      </c>
      <c r="D23" s="12">
        <v>619172303.89999998</v>
      </c>
      <c r="E23" s="12">
        <v>634522644.73000002</v>
      </c>
      <c r="F23" s="8">
        <f t="shared" si="7"/>
        <v>85.554298495955109</v>
      </c>
      <c r="G23" s="8">
        <f t="shared" si="8"/>
        <v>102.47917110201996</v>
      </c>
      <c r="H23" s="41" t="s">
        <v>92</v>
      </c>
      <c r="I23" s="33"/>
    </row>
    <row r="24" spans="1:10" s="5" customFormat="1" ht="80.25" customHeight="1" outlineLevel="1" x14ac:dyDescent="0.25">
      <c r="A24" s="31" t="s">
        <v>36</v>
      </c>
      <c r="B24" s="19" t="s">
        <v>37</v>
      </c>
      <c r="C24" s="12">
        <v>64695100</v>
      </c>
      <c r="D24" s="12">
        <v>64695100</v>
      </c>
      <c r="E24" s="12">
        <v>66155480.640000001</v>
      </c>
      <c r="F24" s="8">
        <f t="shared" si="7"/>
        <v>102.2573280511198</v>
      </c>
      <c r="G24" s="8">
        <f t="shared" si="8"/>
        <v>102.2573280511198</v>
      </c>
      <c r="H24" s="34"/>
      <c r="I24" s="14"/>
    </row>
    <row r="25" spans="1:10" s="5" customFormat="1" ht="118.5" customHeight="1" outlineLevel="1" x14ac:dyDescent="0.25">
      <c r="A25" s="31" t="s">
        <v>38</v>
      </c>
      <c r="B25" s="19" t="s">
        <v>39</v>
      </c>
      <c r="C25" s="12">
        <v>68748159.329999998</v>
      </c>
      <c r="D25" s="12">
        <v>74076420</v>
      </c>
      <c r="E25" s="12">
        <v>85921304.739999995</v>
      </c>
      <c r="F25" s="8">
        <f t="shared" si="7"/>
        <v>124.9797893898027</v>
      </c>
      <c r="G25" s="8">
        <f t="shared" si="8"/>
        <v>115.99008799291326</v>
      </c>
      <c r="H25" s="42" t="s">
        <v>75</v>
      </c>
      <c r="I25" s="41" t="s">
        <v>75</v>
      </c>
    </row>
    <row r="26" spans="1:10" s="5" customFormat="1" ht="80.25" customHeight="1" outlineLevel="1" x14ac:dyDescent="0.25">
      <c r="A26" s="31" t="s">
        <v>40</v>
      </c>
      <c r="B26" s="19" t="s">
        <v>3</v>
      </c>
      <c r="C26" s="12">
        <v>202409203</v>
      </c>
      <c r="D26" s="12">
        <v>224227774.24000001</v>
      </c>
      <c r="E26" s="12">
        <v>219468170.47999999</v>
      </c>
      <c r="F26" s="8">
        <f t="shared" si="7"/>
        <v>108.42796040257122</v>
      </c>
      <c r="G26" s="8">
        <f t="shared" si="8"/>
        <v>97.87733532291783</v>
      </c>
      <c r="H26" s="42" t="s">
        <v>93</v>
      </c>
      <c r="I26" s="14"/>
    </row>
    <row r="27" spans="1:10" s="5" customFormat="1" ht="207.75" customHeight="1" outlineLevel="1" x14ac:dyDescent="0.25">
      <c r="A27" s="31" t="s">
        <v>41</v>
      </c>
      <c r="B27" s="19" t="s">
        <v>42</v>
      </c>
      <c r="C27" s="12">
        <v>23556156.359999999</v>
      </c>
      <c r="D27" s="12">
        <v>70951684.340000004</v>
      </c>
      <c r="E27" s="12">
        <v>117036866.34</v>
      </c>
      <c r="F27" s="8" t="s">
        <v>13</v>
      </c>
      <c r="G27" s="8">
        <f t="shared" si="8"/>
        <v>164.95290764227684</v>
      </c>
      <c r="H27" s="42" t="s">
        <v>98</v>
      </c>
      <c r="I27" s="42" t="s">
        <v>100</v>
      </c>
    </row>
    <row r="28" spans="1:10" s="5" customFormat="1" ht="198.75" customHeight="1" outlineLevel="1" x14ac:dyDescent="0.25">
      <c r="A28" s="44" t="s">
        <v>43</v>
      </c>
      <c r="B28" s="45" t="s">
        <v>44</v>
      </c>
      <c r="C28" s="13">
        <v>87958732.700000003</v>
      </c>
      <c r="D28" s="13">
        <v>15003164.779999999</v>
      </c>
      <c r="E28" s="13">
        <v>18289038.43</v>
      </c>
      <c r="F28" s="46">
        <f t="shared" si="7"/>
        <v>20.792748904623544</v>
      </c>
      <c r="G28" s="46">
        <f t="shared" si="8"/>
        <v>121.90120350061235</v>
      </c>
      <c r="H28" s="42" t="s">
        <v>99</v>
      </c>
      <c r="I28" s="42" t="s">
        <v>101</v>
      </c>
    </row>
    <row r="29" spans="1:10" s="5" customFormat="1" ht="58.5" customHeight="1" x14ac:dyDescent="0.25">
      <c r="A29" s="31" t="s">
        <v>45</v>
      </c>
      <c r="B29" s="19" t="s">
        <v>11</v>
      </c>
      <c r="C29" s="13">
        <f>C30+C35+C37+C38</f>
        <v>17310124949.169998</v>
      </c>
      <c r="D29" s="13">
        <f>D30+D35+D37+D38</f>
        <v>18486446021.390003</v>
      </c>
      <c r="E29" s="13">
        <f>E30+E35+E37+E38+E36</f>
        <v>17726804719</v>
      </c>
      <c r="F29" s="8">
        <f t="shared" si="7"/>
        <v>102.40714478407034</v>
      </c>
      <c r="G29" s="8">
        <f t="shared" si="8"/>
        <v>95.890820217628374</v>
      </c>
      <c r="H29" s="22"/>
      <c r="I29" s="16"/>
    </row>
    <row r="30" spans="1:10" s="5" customFormat="1" ht="72.75" customHeight="1" outlineLevel="1" x14ac:dyDescent="0.25">
      <c r="A30" s="31" t="s">
        <v>46</v>
      </c>
      <c r="B30" s="19" t="s">
        <v>47</v>
      </c>
      <c r="C30" s="13">
        <f>C31+C32+C33+C34</f>
        <v>17298664700</v>
      </c>
      <c r="D30" s="13">
        <f t="shared" ref="D30" si="12">D31+D32+D33+D34</f>
        <v>18527195609.990002</v>
      </c>
      <c r="E30" s="13">
        <f>E31+E32+E33+E34</f>
        <v>17774443731.91</v>
      </c>
      <c r="F30" s="8">
        <f t="shared" si="7"/>
        <v>102.7503801025174</v>
      </c>
      <c r="G30" s="8">
        <f t="shared" si="8"/>
        <v>95.937043609157385</v>
      </c>
      <c r="H30" s="35"/>
      <c r="I30" s="36"/>
      <c r="J30" s="38"/>
    </row>
    <row r="31" spans="1:10" s="5" customFormat="1" ht="72.75" customHeight="1" outlineLevel="1" x14ac:dyDescent="0.25">
      <c r="A31" s="32" t="s">
        <v>48</v>
      </c>
      <c r="B31" s="28" t="s">
        <v>49</v>
      </c>
      <c r="C31" s="11">
        <v>65003700</v>
      </c>
      <c r="D31" s="10">
        <v>996814417.24000001</v>
      </c>
      <c r="E31" s="10">
        <v>996814417.24000001</v>
      </c>
      <c r="F31" s="6" t="s">
        <v>13</v>
      </c>
      <c r="G31" s="6">
        <f t="shared" si="8"/>
        <v>100</v>
      </c>
      <c r="H31" s="22" t="s">
        <v>94</v>
      </c>
      <c r="I31" s="17"/>
    </row>
    <row r="32" spans="1:10" s="5" customFormat="1" ht="156.75" customHeight="1" outlineLevel="1" x14ac:dyDescent="0.25">
      <c r="A32" s="32" t="s">
        <v>50</v>
      </c>
      <c r="B32" s="28" t="s">
        <v>51</v>
      </c>
      <c r="C32" s="11">
        <v>3105962400</v>
      </c>
      <c r="D32" s="10">
        <v>3319652295.4699998</v>
      </c>
      <c r="E32" s="10">
        <v>2834322526.5999999</v>
      </c>
      <c r="F32" s="6">
        <f t="shared" si="7"/>
        <v>91.254244629619464</v>
      </c>
      <c r="G32" s="6">
        <f t="shared" si="8"/>
        <v>85.380102321791924</v>
      </c>
      <c r="H32" s="22" t="s">
        <v>97</v>
      </c>
      <c r="I32" s="22" t="s">
        <v>96</v>
      </c>
    </row>
    <row r="33" spans="1:9" s="5" customFormat="1" ht="69.75" customHeight="1" outlineLevel="1" x14ac:dyDescent="0.25">
      <c r="A33" s="32" t="s">
        <v>52</v>
      </c>
      <c r="B33" s="28" t="s">
        <v>53</v>
      </c>
      <c r="C33" s="11">
        <v>13537618400</v>
      </c>
      <c r="D33" s="10">
        <v>13359538695.280001</v>
      </c>
      <c r="E33" s="10">
        <v>13109989028.059999</v>
      </c>
      <c r="F33" s="6">
        <f t="shared" ref="F33:F34" si="13">E33/C33*100</f>
        <v>96.841177234394493</v>
      </c>
      <c r="G33" s="6">
        <f t="shared" ref="G33:G34" si="14">E33/D33*100</f>
        <v>98.132048771203699</v>
      </c>
      <c r="H33" s="26"/>
      <c r="I33" s="17"/>
    </row>
    <row r="34" spans="1:9" s="5" customFormat="1" ht="69.75" customHeight="1" outlineLevel="1" x14ac:dyDescent="0.25">
      <c r="A34" s="32" t="s">
        <v>54</v>
      </c>
      <c r="B34" s="28" t="s">
        <v>55</v>
      </c>
      <c r="C34" s="11">
        <v>590080200</v>
      </c>
      <c r="D34" s="10">
        <v>851190202</v>
      </c>
      <c r="E34" s="10">
        <v>833317760.00999999</v>
      </c>
      <c r="F34" s="6">
        <f t="shared" si="13"/>
        <v>141.22110181124532</v>
      </c>
      <c r="G34" s="6">
        <f t="shared" si="14"/>
        <v>97.900299845086792</v>
      </c>
      <c r="H34" s="22" t="s">
        <v>94</v>
      </c>
      <c r="I34" s="17"/>
    </row>
    <row r="35" spans="1:9" s="5" customFormat="1" ht="138" customHeight="1" outlineLevel="1" x14ac:dyDescent="0.25">
      <c r="A35" s="31" t="s">
        <v>70</v>
      </c>
      <c r="B35" s="19" t="s">
        <v>56</v>
      </c>
      <c r="C35" s="12"/>
      <c r="D35" s="12">
        <v>1963112.2</v>
      </c>
      <c r="E35" s="12">
        <v>1963112.2</v>
      </c>
      <c r="F35" s="8"/>
      <c r="G35" s="8">
        <f t="shared" si="8"/>
        <v>100</v>
      </c>
      <c r="H35" s="41" t="s">
        <v>78</v>
      </c>
      <c r="I35" s="33"/>
    </row>
    <row r="36" spans="1:9" s="5" customFormat="1" ht="56.25" customHeight="1" outlineLevel="1" x14ac:dyDescent="0.25">
      <c r="A36" s="31" t="s">
        <v>69</v>
      </c>
      <c r="B36" s="19" t="s">
        <v>71</v>
      </c>
      <c r="C36" s="12"/>
      <c r="D36" s="12"/>
      <c r="E36" s="12">
        <v>30000</v>
      </c>
      <c r="F36" s="8"/>
      <c r="G36" s="8"/>
      <c r="H36" s="33"/>
      <c r="I36" s="41" t="s">
        <v>77</v>
      </c>
    </row>
    <row r="37" spans="1:9" s="5" customFormat="1" ht="136.5" customHeight="1" outlineLevel="1" x14ac:dyDescent="0.25">
      <c r="A37" s="31" t="s">
        <v>57</v>
      </c>
      <c r="B37" s="19" t="s">
        <v>82</v>
      </c>
      <c r="C37" s="12">
        <v>13649217.26</v>
      </c>
      <c r="D37" s="12">
        <v>44022612.649999999</v>
      </c>
      <c r="E37" s="12">
        <v>44467993.43</v>
      </c>
      <c r="F37" s="8" t="s">
        <v>13</v>
      </c>
      <c r="G37" s="8">
        <f t="shared" si="8"/>
        <v>101.01170910400295</v>
      </c>
      <c r="H37" s="43" t="s">
        <v>95</v>
      </c>
      <c r="I37" s="33"/>
    </row>
    <row r="38" spans="1:9" s="5" customFormat="1" ht="121.5" customHeight="1" outlineLevel="1" x14ac:dyDescent="0.25">
      <c r="A38" s="31" t="s">
        <v>58</v>
      </c>
      <c r="B38" s="19" t="s">
        <v>59</v>
      </c>
      <c r="C38" s="12">
        <v>-2188968.09</v>
      </c>
      <c r="D38" s="12">
        <v>-86735313.450000003</v>
      </c>
      <c r="E38" s="12">
        <v>-94100118.540000007</v>
      </c>
      <c r="F38" s="8" t="s">
        <v>13</v>
      </c>
      <c r="G38" s="8">
        <f t="shared" si="8"/>
        <v>108.49112639022809</v>
      </c>
      <c r="H38" s="41" t="s">
        <v>76</v>
      </c>
      <c r="I38" s="41" t="s">
        <v>76</v>
      </c>
    </row>
    <row r="39" spans="1:9" ht="12.75" customHeight="1" x14ac:dyDescent="0.25">
      <c r="B39" s="5"/>
      <c r="C39" s="5"/>
      <c r="D39" s="5"/>
      <c r="E39" s="5"/>
      <c r="F39" s="24"/>
      <c r="G39" s="24"/>
      <c r="H39" s="5"/>
      <c r="I39" s="5"/>
    </row>
  </sheetData>
  <customSheetViews>
    <customSheetView guid="{43668A2E-6F31-4968-B044-6E75308E9A8A}" scale="75" showPageBreaks="1" showGridLines="0" fitToPage="1" printArea="1" view="pageBreakPreview" topLeftCell="B1">
      <pane xSplit="1" ySplit="7" topLeftCell="D18" activePane="bottomRight" state="frozen"/>
      <selection pane="bottomRight" activeCell="F19" sqref="F19"/>
      <pageMargins left="0.15748031496062992" right="0.15748031496062992" top="0.27559055118110237" bottom="0.19685039370078741" header="0.11811023622047245" footer="0.11811023622047245"/>
      <pageSetup paperSize="256" scale="41" fitToHeight="0" orientation="portrait" r:id="rId1"/>
      <headerFooter alignWithMargins="0"/>
    </customSheetView>
    <customSheetView guid="{7B118ED0-A4DF-45EF-AFCF-D8A603CE71D9}" scale="73" showPageBreaks="1" showGridLines="0" fitToPage="1" printArea="1" view="pageBreakPreview" topLeftCell="B1">
      <pane xSplit="1" ySplit="8" topLeftCell="E11" activePane="bottomRight" state="frozen"/>
      <selection pane="bottomRight" activeCell="I8" sqref="I8"/>
      <pageMargins left="0.15748031496062992" right="0.15748031496062992" top="0.27559055118110237" bottom="0.19685039370078741" header="0.11811023622047245" footer="0.11811023622047245"/>
      <pageSetup paperSize="256" scale="42" fitToHeight="0" orientation="landscape" r:id="rId2"/>
      <headerFooter alignWithMargins="0"/>
    </customSheetView>
    <customSheetView guid="{5EDA0D07-7639-47C4-9849-C424EB20F8B3}" showPageBreaks="1" showGridLines="0" fitToPage="1" printArea="1" view="pageBreakPreview" topLeftCell="B1">
      <selection activeCell="C5" sqref="C5:G20"/>
      <pageMargins left="0.17" right="0.17" top="0.28999999999999998" bottom="0.19685039370078741" header="0.11811023622047245" footer="0.11811023622047245"/>
      <pageSetup paperSize="256" scale="53" fitToHeight="0" orientation="landscape" r:id="rId3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4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5"/>
      <headerFooter alignWithMargins="0"/>
    </customSheetView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6"/>
      <headerFooter alignWithMargins="0"/>
    </customSheetView>
    <customSheetView guid="{46D06541-0158-45EC-A3C5-1780FA566C1A}" scale="50" showPageBreaks="1" showGridLines="0" fitToPage="1" printArea="1" view="pageBreakPreview" topLeftCell="B1">
      <pane ySplit="5" topLeftCell="A6" activePane="bottomLeft" state="frozen"/>
      <selection pane="bottomLeft" activeCell="H9" sqref="H9"/>
      <pageMargins left="0.17" right="0.17" top="0.28999999999999998" bottom="0.19685039370078741" header="0.11811023622047245" footer="0.11811023622047245"/>
      <pageSetup paperSize="256" scale="56" fitToHeight="0" orientation="landscape" r:id="rId7"/>
      <headerFooter alignWithMargins="0"/>
    </customSheetView>
    <customSheetView guid="{D15D7023-846B-44A4-99A5-C37AC4BCDF8F}" showPageBreaks="1" showGridLines="0" fitToPage="1" printArea="1" view="pageBreakPreview" topLeftCell="C1">
      <selection activeCell="C3" sqref="C3:C4"/>
      <pageMargins left="0.17" right="0.17" top="0.28999999999999998" bottom="0.19685039370078741" header="0.11811023622047245" footer="0.11811023622047245"/>
      <pageSetup paperSize="256" scale="53" fitToHeight="0" orientation="landscape" r:id="rId8"/>
      <headerFooter alignWithMargins="0"/>
    </customSheetView>
    <customSheetView guid="{4EC321F8-1722-4BDD-8B5C-B9637CB05E9D}" scale="60" showPageBreaks="1" showGridLines="0" fitToPage="1" printArea="1" view="pageBreakPreview">
      <selection activeCell="C5" sqref="C5"/>
      <pageMargins left="0.17" right="0.17" top="0.28999999999999998" bottom="0.19685039370078741" header="0.11811023622047245" footer="0.11811023622047245"/>
      <pageSetup paperSize="256" scale="53" fitToHeight="0" orientation="landscape" r:id="rId9"/>
      <headerFooter alignWithMargins="0"/>
    </customSheetView>
    <customSheetView guid="{887AD517-78E2-449F-BDF4-C67BD3614D43}" scale="75" showPageBreaks="1" showGridLines="0" fitToPage="1" printArea="1" view="pageBreakPreview" topLeftCell="B1">
      <pane xSplit="1" ySplit="7" topLeftCell="C8" activePane="bottomRight" state="frozen"/>
      <selection pane="bottomRight" activeCell="H3" sqref="H3:H4"/>
      <pageMargins left="0.15748031496062992" right="0.15748031496062992" top="0.27559055118110237" bottom="0.19685039370078741" header="0.11811023622047245" footer="0.11811023622047245"/>
      <pageSetup paperSize="256" scale="42" fitToHeight="0" orientation="portrait" r:id="rId10"/>
      <headerFooter alignWithMargins="0"/>
    </customSheetView>
  </customSheetViews>
  <mergeCells count="10">
    <mergeCell ref="H3:H4"/>
    <mergeCell ref="C3:C4"/>
    <mergeCell ref="B3:B4"/>
    <mergeCell ref="B1:I1"/>
    <mergeCell ref="A3:A4"/>
    <mergeCell ref="E3:E4"/>
    <mergeCell ref="D3:D4"/>
    <mergeCell ref="F3:F4"/>
    <mergeCell ref="G3:G4"/>
    <mergeCell ref="I3:I4"/>
  </mergeCells>
  <pageMargins left="0.15748031496062992" right="0.15748031496062992" top="0.27559055118110237" bottom="0.19685039370078741" header="0.11811023622047245" footer="0.11811023622047245"/>
  <pageSetup paperSize="256" scale="37" fitToHeight="0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Маркова Инесса Владимировна</cp:lastModifiedBy>
  <cp:lastPrinted>2019-04-03T11:16:36Z</cp:lastPrinted>
  <dcterms:created xsi:type="dcterms:W3CDTF">2002-03-11T10:22:12Z</dcterms:created>
  <dcterms:modified xsi:type="dcterms:W3CDTF">2021-04-13T10:36:34Z</dcterms:modified>
</cp:coreProperties>
</file>