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1\исполнение 1 квартал\для размещения на портале\"/>
    </mc:Choice>
  </mc:AlternateContent>
  <bookViews>
    <workbookView xWindow="0" yWindow="0" windowWidth="28800" windowHeight="11100" tabRatio="495"/>
  </bookViews>
  <sheets>
    <sheet name="Доходы" sheetId="42" r:id="rId1"/>
  </sheets>
  <externalReferences>
    <externalReference r:id="rId2"/>
  </externalReferences>
  <definedNames>
    <definedName name="_Date_" localSheetId="0">Доходы!#REF!</definedName>
    <definedName name="_Date_">#REF!</definedName>
    <definedName name="_Otchet_Period_Source__AT_ObjectName" localSheetId="0">Доходы!#REF!</definedName>
    <definedName name="_Otchet_Period_Source__AT_ObjectName">#REF!</definedName>
    <definedName name="_Period_" localSheetId="0">Доходы!#REF!</definedName>
    <definedName name="_Period_">#REF!</definedName>
    <definedName name="_xlnm._FilterDatabase" localSheetId="0" hidden="1">Доходы!$A$7:$H$64</definedName>
    <definedName name="а" localSheetId="0">#REF!</definedName>
    <definedName name="а">#REF!</definedName>
    <definedName name="аааа" localSheetId="0">#REF!</definedName>
    <definedName name="аааа">#REF!</definedName>
    <definedName name="б" localSheetId="0">#REF!</definedName>
    <definedName name="б">#REF!</definedName>
    <definedName name="ддж" localSheetId="0">#REF!</definedName>
    <definedName name="ддж">#REF!</definedName>
    <definedName name="дох" localSheetId="0">#REF!</definedName>
    <definedName name="дох">#REF!</definedName>
    <definedName name="доход" localSheetId="0">#REF!</definedName>
    <definedName name="доход">#REF!</definedName>
    <definedName name="доходы" localSheetId="0">#REF!</definedName>
    <definedName name="доходы">#REF!</definedName>
    <definedName name="ееееееее" localSheetId="0">#REF!</definedName>
    <definedName name="ееееееее">#REF!</definedName>
    <definedName name="_xlnm.Print_Titles" localSheetId="0">Доходы!$5:$7</definedName>
    <definedName name="Л" localSheetId="0">#REF!</definedName>
    <definedName name="Л">#REF!</definedName>
    <definedName name="ман" localSheetId="0">#REF!</definedName>
    <definedName name="ман">#REF!</definedName>
    <definedName name="пррнн" localSheetId="0">#REF!</definedName>
    <definedName name="пррнн">#REF!</definedName>
    <definedName name="ю" localSheetId="0">#REF!</definedName>
    <definedName name="ю">#REF!</definedName>
    <definedName name="я" localSheetId="0">#REF!</definedName>
    <definedName name="я">#REF!</definedName>
    <definedName name="яя" localSheetId="0">#REF!</definedName>
    <definedName name="яя">#REF!</definedName>
  </definedNames>
  <calcPr calcId="162913" fullPrecision="0"/>
</workbook>
</file>

<file path=xl/calcChain.xml><?xml version="1.0" encoding="utf-8"?>
<calcChain xmlns="http://schemas.openxmlformats.org/spreadsheetml/2006/main">
  <c r="F53" i="42" l="1"/>
  <c r="H60" i="42"/>
  <c r="G59" i="42"/>
  <c r="F59" i="42"/>
  <c r="E59" i="42"/>
  <c r="H59" i="42" s="1"/>
  <c r="D59" i="42"/>
  <c r="C59" i="42"/>
  <c r="F54" i="42"/>
  <c r="F28" i="42"/>
  <c r="G55" i="42"/>
  <c r="H31" i="42"/>
  <c r="E28" i="42"/>
  <c r="D28" i="42"/>
  <c r="C28" i="42"/>
  <c r="D52" i="42" l="1"/>
  <c r="E19" i="42"/>
  <c r="F19" i="42"/>
  <c r="C19" i="42"/>
  <c r="D46" i="42"/>
  <c r="D47" i="42"/>
  <c r="D48" i="42"/>
  <c r="D49" i="42"/>
  <c r="D45" i="42"/>
  <c r="E44" i="42"/>
  <c r="F44" i="42"/>
  <c r="C44" i="42"/>
  <c r="D43" i="42"/>
  <c r="D42" i="42"/>
  <c r="D41" i="42"/>
  <c r="D40" i="42"/>
  <c r="D38" i="42"/>
  <c r="D37" i="42"/>
  <c r="D35" i="42"/>
  <c r="D33" i="42"/>
  <c r="D32" i="42"/>
  <c r="D30" i="42"/>
  <c r="D29" i="42"/>
  <c r="D25" i="42"/>
  <c r="D24" i="42"/>
  <c r="D22" i="42"/>
  <c r="D21" i="42"/>
  <c r="G21" i="42" s="1"/>
  <c r="H21" i="42"/>
  <c r="A22" i="42"/>
  <c r="D20" i="42"/>
  <c r="D18" i="42"/>
  <c r="D17" i="42"/>
  <c r="D16" i="42"/>
  <c r="D15" i="42"/>
  <c r="D13" i="42"/>
  <c r="D11" i="42"/>
  <c r="D19" i="42" l="1"/>
  <c r="D44" i="42"/>
  <c r="F63" i="42"/>
  <c r="E63" i="42"/>
  <c r="D63" i="42"/>
  <c r="F61" i="42"/>
  <c r="E61" i="42"/>
  <c r="D61" i="42"/>
  <c r="E54" i="42"/>
  <c r="E53" i="42" s="1"/>
  <c r="D54" i="42"/>
  <c r="F50" i="42"/>
  <c r="E50" i="42"/>
  <c r="D50" i="42"/>
  <c r="F39" i="42"/>
  <c r="E39" i="42"/>
  <c r="D39" i="42"/>
  <c r="F36" i="42"/>
  <c r="E36" i="42"/>
  <c r="D36" i="42"/>
  <c r="F34" i="42"/>
  <c r="E34" i="42"/>
  <c r="D34" i="42"/>
  <c r="F26" i="42"/>
  <c r="E26" i="42"/>
  <c r="D26" i="42"/>
  <c r="C26" i="42"/>
  <c r="F23" i="42"/>
  <c r="E23" i="42"/>
  <c r="D23" i="42"/>
  <c r="F14" i="42"/>
  <c r="E14" i="42"/>
  <c r="D14" i="42"/>
  <c r="F10" i="42"/>
  <c r="E10" i="42"/>
  <c r="D10" i="42"/>
  <c r="C54" i="42"/>
  <c r="C10" i="42"/>
  <c r="C63" i="42"/>
  <c r="C61" i="42"/>
  <c r="C50" i="42"/>
  <c r="C39" i="42"/>
  <c r="C36" i="42"/>
  <c r="C34" i="42"/>
  <c r="C23" i="42"/>
  <c r="C14" i="42"/>
  <c r="C12" i="42"/>
  <c r="C53" i="42" l="1"/>
  <c r="C9" i="42"/>
  <c r="D53" i="42"/>
  <c r="G52" i="42"/>
  <c r="G56" i="42"/>
  <c r="G57" i="42"/>
  <c r="G58" i="42"/>
  <c r="G62" i="42"/>
  <c r="C8" i="42" l="1"/>
  <c r="G64" i="42"/>
  <c r="G61" i="42"/>
  <c r="G49" i="42"/>
  <c r="G48" i="42"/>
  <c r="G47" i="42"/>
  <c r="G46" i="42"/>
  <c r="G45" i="42"/>
  <c r="G43" i="42"/>
  <c r="G42" i="42"/>
  <c r="G41" i="42"/>
  <c r="G40" i="42"/>
  <c r="G38" i="42"/>
  <c r="G37" i="42"/>
  <c r="G35" i="42"/>
  <c r="G33" i="42"/>
  <c r="G32" i="42"/>
  <c r="G30" i="42"/>
  <c r="G29" i="42"/>
  <c r="G25" i="42"/>
  <c r="G24" i="42"/>
  <c r="G22" i="42"/>
  <c r="G20" i="42"/>
  <c r="G18" i="42"/>
  <c r="G17" i="42"/>
  <c r="G16" i="42"/>
  <c r="G15" i="42"/>
  <c r="G13" i="42"/>
  <c r="G11" i="42"/>
  <c r="G28" i="42" l="1"/>
  <c r="D12" i="42"/>
  <c r="D9" i="42" l="1"/>
  <c r="D8" i="42" s="1"/>
  <c r="H15" i="42"/>
  <c r="H64" i="42"/>
  <c r="H29" i="42" l="1"/>
  <c r="G44" i="42" l="1"/>
  <c r="H11" i="42" l="1"/>
  <c r="G19" i="42"/>
  <c r="G10" i="42"/>
  <c r="G63" i="42"/>
  <c r="G50" i="42"/>
  <c r="F12" i="42"/>
  <c r="E12" i="42"/>
  <c r="E9" i="42" s="1"/>
  <c r="E8" i="42" s="1"/>
  <c r="A9" i="42"/>
  <c r="G12" i="42" l="1"/>
  <c r="F9" i="42"/>
  <c r="F8" i="42" s="1"/>
  <c r="H63" i="42"/>
  <c r="A8" i="42"/>
  <c r="A10" i="42"/>
  <c r="A11" i="42"/>
  <c r="A13" i="42"/>
  <c r="A14" i="42"/>
  <c r="A15" i="42"/>
  <c r="A16" i="42"/>
  <c r="A17" i="42"/>
  <c r="A18" i="42"/>
  <c r="A19" i="42"/>
  <c r="A20" i="42"/>
  <c r="A23" i="42"/>
  <c r="A24" i="42"/>
  <c r="A25" i="42"/>
  <c r="A32" i="42"/>
  <c r="A33" i="42"/>
  <c r="A34" i="42"/>
  <c r="A35" i="42"/>
  <c r="A37" i="42"/>
  <c r="A38" i="42"/>
  <c r="A39" i="42"/>
  <c r="A40" i="42"/>
  <c r="A42" i="42"/>
  <c r="A44" i="42"/>
  <c r="A50" i="42"/>
  <c r="A52" i="42"/>
  <c r="A53" i="42"/>
  <c r="A54" i="42"/>
  <c r="A55" i="42"/>
  <c r="A56" i="42"/>
  <c r="A57" i="42"/>
  <c r="A58" i="42"/>
  <c r="A61" i="42"/>
  <c r="A63" i="42"/>
  <c r="A64" i="42"/>
  <c r="G23" i="42" l="1"/>
  <c r="H13" i="42"/>
  <c r="H17" i="42"/>
  <c r="H18" i="42"/>
  <c r="H19" i="42"/>
  <c r="H20" i="42"/>
  <c r="H22" i="42"/>
  <c r="H25" i="42"/>
  <c r="H30" i="42"/>
  <c r="H32" i="42"/>
  <c r="H33" i="42"/>
  <c r="H40" i="42"/>
  <c r="H42" i="42"/>
  <c r="H43" i="42"/>
  <c r="H47" i="42"/>
  <c r="H48" i="42"/>
  <c r="H50" i="42"/>
  <c r="H52" i="42"/>
  <c r="H55" i="42"/>
  <c r="H56" i="42"/>
  <c r="H58" i="42"/>
  <c r="H62" i="42"/>
  <c r="H28" i="42" l="1"/>
  <c r="G53" i="42"/>
  <c r="G54" i="42"/>
  <c r="H53" i="42"/>
  <c r="G14" i="42" l="1"/>
  <c r="H14" i="42" l="1"/>
  <c r="H46" i="42" l="1"/>
  <c r="H16" i="42"/>
  <c r="H12" i="42"/>
  <c r="G39" i="42" l="1"/>
  <c r="H61" i="42"/>
  <c r="H49" i="42"/>
  <c r="H54" i="42"/>
  <c r="H41" i="42"/>
  <c r="H57" i="42"/>
  <c r="H39" i="42" l="1"/>
  <c r="H44" i="42"/>
  <c r="G36" i="42"/>
  <c r="H23" i="42"/>
  <c r="H24" i="42"/>
  <c r="H45" i="42"/>
  <c r="H10" i="42"/>
  <c r="H37" i="42" l="1"/>
  <c r="H38" i="42"/>
  <c r="H35" i="42"/>
  <c r="H36" i="42"/>
  <c r="G9" i="42" l="1"/>
  <c r="G34" i="42"/>
  <c r="H34" i="42"/>
  <c r="H9" i="42" l="1"/>
  <c r="G8" i="42"/>
  <c r="H8" i="42" l="1"/>
</calcChain>
</file>

<file path=xl/sharedStrings.xml><?xml version="1.0" encoding="utf-8"?>
<sst xmlns="http://schemas.openxmlformats.org/spreadsheetml/2006/main" count="88" uniqueCount="87">
  <si>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</si>
  <si>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товары (работы, услуги), реализуемые  на территории Российской Федерации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</si>
  <si>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</si>
  <si>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</si>
  <si>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</si>
  <si>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</si>
  <si>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</si>
  <si>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</si>
  <si>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</si>
  <si>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</si>
  <si>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</si>
  <si>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</si>
  <si>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</si>
  <si>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</si>
  <si>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</si>
  <si>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</si>
  <si>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</si>
  <si>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</si>
  <si>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</si>
  <si>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000 1 11 05000 00 0000 120</t>
  </si>
  <si>
    <t>000 1 11 07000 00 0000 120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</si>
  <si>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</si>
  <si>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</si>
  <si>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</si>
  <si>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</si>
  <si>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</si>
  <si>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</si>
  <si>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</si>
  <si>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</si>
  <si>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</si>
  <si>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</si>
  <si>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</si>
  <si>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</si>
  <si>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</si>
  <si>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000 1 17 01040 04 0000 180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</si>
  <si>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</si>
  <si>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</si>
  <si>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</si>
  <si>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</si>
  <si>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</si>
  <si>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Доходы от использования имущества, находящегося в  государственной и муниципальной собственности</t>
  </si>
  <si>
    <t>Доходы в виде прибыли, приходящейся на доли в   уставных (складочных) капиталах хозяйственных   товариществ и обществ, или дивидендов по акциям,   принадлежащим Российской Федерации, субъектам   Российской Федерации или  муниципальным   образованиям</t>
  </si>
  <si>
    <t>000 1 11 01000 00 0000 120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</si>
  <si>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</si>
  <si>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</si>
  <si>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 и земель (или) земельных участков, находящихся в государственной или муниципальной собственности</t>
  </si>
  <si>
    <t>Невыясненные поступления, зачисляемые в бюджеты городских округов</t>
  </si>
  <si>
    <t>000 2 02 10000 00 0000 151</t>
  </si>
  <si>
    <t>000 2 02 20000 00 0000 151</t>
  </si>
  <si>
    <t>000 2 02 30000 00  0000 151</t>
  </si>
  <si>
    <t>000 2 02 40000 00  0000 151</t>
  </si>
  <si>
    <t>Вид дохода</t>
  </si>
  <si>
    <t>Код классификации дохода</t>
  </si>
  <si>
    <t>000 1 09 00000 00 0000 000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</si>
  <si>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</si>
  <si>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</si>
  <si>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 xml:space="preserve">Исполнение 
</t>
  </si>
  <si>
    <t>(рублей)</t>
  </si>
  <si>
    <t>Уточненный план года</t>
  </si>
  <si>
    <t>% исполнения  к уточненному плану года</t>
  </si>
  <si>
    <t>1 квартал</t>
  </si>
  <si>
    <t>% исполнения к  плану 1 квартала</t>
  </si>
  <si>
    <t>Транспортный налог</t>
  </si>
  <si>
    <t>000 1 06 04000 00 0000 110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</si>
  <si>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</si>
  <si>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</si>
  <si>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</si>
  <si>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</si>
  <si>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</si>
  <si>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000 1 16 01 000 01 0000 140</t>
  </si>
  <si>
    <t>000 1 16 02 000 02 0000 140</t>
  </si>
  <si>
    <t xml:space="preserve"> 000 1 16 07 000 01 0000 140</t>
  </si>
  <si>
    <t>000 1 16 10 000 00 0000 140</t>
  </si>
  <si>
    <t>000 1 16 11 000 01 0000 140</t>
  </si>
  <si>
    <t>Сведения об исполнении бюджета городского округа город  Сургут по доходам за 1 квартал 2021 года в разрезе видов доходов в сравнении с запланированными значениями на  I квартал и год</t>
  </si>
  <si>
    <t>Утвержденный план года РДГ от 22.12.2020 № 686-VI ДГ (в ред. РДГ от 22.03.2021 № 707-VI ДГ)</t>
  </si>
  <si>
    <t>2021 год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</si>
  <si>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</si>
  <si>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</si>
  <si>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План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</si>
  <si>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</si>
  <si>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</si>
  <si>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</si>
  <si>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000 2 07 04000 04 0000 150</t>
  </si>
  <si>
    <t>000 2 18 04000 04 0000 150</t>
  </si>
  <si>
    <t>000 2 19 00000 04 0000 150</t>
  </si>
  <si>
    <t>Доходы бюджетов городских округов от возврата организациями остатков субсидий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</si>
</sst>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</numFmts>
  <fonts count="11" x14ac:knownFonts="1"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4" fontId="5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4" fontId="2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6" fontId="3" fillId="0" borderId="3" xfId="19" applyNumberFormat="1" applyFont="1" applyFill="1" applyBorder="1" applyAlignment="1">
      <alignment horizontal="center" vertical="center" wrapText="1"/>
    </xf>
    <xf numFmtId="166" fontId="3" fillId="0" borderId="4" xfId="19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justify" vertical="center" wrapText="1"/>
    </xf>
    <xf numFmtId="4" fontId="3" fillId="3" borderId="1" xfId="19" applyNumberFormat="1" applyFont="1" applyFill="1" applyBorder="1" applyAlignment="1">
      <alignment horizontal="right" vertical="center" wrapText="1"/>
    </xf>
    <xf numFmtId="4" fontId="2" fillId="5" borderId="1" xfId="19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19" applyNumberFormat="1" applyFont="1" applyFill="1" applyBorder="1" applyAlignment="1">
      <alignment horizontal="right" vertical="center" wrapText="1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5" borderId="1" xfId="19" applyNumberFormat="1" applyFont="1" applyFill="1" applyBorder="1" applyAlignment="1">
      <alignment horizontal="right" vertical="center" wrapText="1" readingOrder="1"/>
    </xf>
    <xf numFmtId="4" fontId="2" fillId="0" borderId="1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horizontal="justify" vertical="center" wrapText="1" readingOrder="1"/>
    </xf>
    <xf numFmtId="0" fontId="6" fillId="5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 applyProtection="1">
      <alignment horizontal="justify" vertical="center" wrapText="1" readingOrder="1"/>
      <protection locked="0"/>
    </xf>
    <xf numFmtId="0" fontId="2" fillId="0" borderId="2" xfId="0" applyFont="1" applyFill="1" applyBorder="1" applyAlignment="1" applyProtection="1">
      <alignment horizontal="justify" vertical="center" wrapText="1" readingOrder="1"/>
      <protection locked="0"/>
    </xf>
    <xf numFmtId="1" fontId="6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 readingOrder="1"/>
    </xf>
    <xf numFmtId="0" fontId="6" fillId="2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4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justify" vertical="center" wrapText="1" readingOrder="1"/>
      <protection locked="0"/>
    </xf>
    <xf numFmtId="0" fontId="2" fillId="5" borderId="5" xfId="0" applyNumberFormat="1" applyFont="1" applyFill="1" applyBorder="1" applyAlignment="1" applyProtection="1">
      <alignment horizontal="justify" vertical="center" wrapText="1" readingOrder="1"/>
      <protection locked="0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0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0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4" fontId="2" fillId="0" borderId="0" xfId="0" applyNumberFormat="1" applyFont="1" applyFill="1" applyAlignment="1"/>
    <xf numFmtId="4" fontId="2" fillId="4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3" fillId="0" borderId="4" xfId="19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5" borderId="5" xfId="0" applyFont="1" applyFill="1" applyBorder="1" applyAlignment="1" applyProtection="1">
      <alignment horizontal="justify" vertical="center" wrapText="1" readingOrder="1"/>
      <protection locked="0"/>
    </xf>
    <xf numFmtId="4" fontId="3" fillId="5" borderId="1" xfId="0" applyNumberFormat="1" applyFont="1" applyFill="1" applyBorder="1" applyAlignment="1">
      <alignment vertical="center"/>
    </xf>
    <xf numFmtId="4" fontId="3" fillId="5" borderId="1" xfId="19" applyNumberFormat="1" applyFont="1" applyFill="1" applyBorder="1" applyAlignment="1">
      <alignment horizontal="right" vertical="center" wrapText="1"/>
    </xf>
  </cellXfs>
  <cellStyles count="20">
    <cellStyle name="Normal" xfId="18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17"/>
    <cellStyle name="Обычный 2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Финансовый" xfId="19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9;&#1087;&#1086;&#1083;&#1085;&#1077;&#1085;&#1080;&#1077;%202017/&#1048;&#1089;&#1087;&#1086;&#1083;&#1085;&#1077;&#1085;&#1080;&#1077;%201%20&#1082;&#1074;/&#1055;&#1086;&#1089;&#1090;&#1072;&#1085;&#1086;&#1074;&#1083;&#1077;&#1085;&#1080;&#1077;%20&#1079;&#1072;%201%20&#1082;&#1074;.2017/&#1087;&#1088;&#1080;&#1083;&#1086;&#1078;&#1077;&#1085;&#1080;&#1077;%201%20&#1044;&#1086;&#1093;&#1086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 refreshError="1">
        <row r="13">
          <cell r="C13" t="str">
            <v xml:space="preserve">ВСЕГО </v>
          </cell>
        </row>
        <row r="14">
          <cell r="C14" t="str">
            <v>НАЛОГОВЫЕ И НЕНАЛОГОВЫЕ ДОХОДЫ</v>
          </cell>
        </row>
        <row r="15">
          <cell r="C15" t="str">
            <v>Налоги на прибыль, доходы</v>
          </cell>
        </row>
        <row r="16">
          <cell r="C16" t="str">
            <v>Налог на доходы физических лиц</v>
          </cell>
        </row>
        <row r="18">
          <cell r="C18" t="str">
            <v>Акцизы по подакцизным товарам (продукции), производимым на территории Российской Федерации</v>
          </cell>
        </row>
        <row r="19">
          <cell r="C19" t="str">
            <v>Налоги на совокупный доход</v>
          </cell>
        </row>
        <row r="20">
          <cell r="C20" t="str">
            <v>Налог, взимаемый в связи с применением упрощенной системы налогообложения</v>
          </cell>
        </row>
        <row r="21">
          <cell r="C21" t="str">
            <v>Единый налог на вмененный доход для отдельных видов деятельности</v>
          </cell>
        </row>
        <row r="22">
          <cell r="C22" t="str">
            <v>Единый сельскохозяйственный налог</v>
          </cell>
        </row>
        <row r="23">
          <cell r="C23" t="str">
            <v>Налог, взимаемый в связи с применением патентной системы налогообложения</v>
          </cell>
        </row>
        <row r="24">
          <cell r="C24" t="str">
            <v>Налоги на имущество</v>
          </cell>
        </row>
        <row r="25">
          <cell r="C25" t="str">
            <v>Налог на имущество физических лиц</v>
          </cell>
        </row>
        <row r="26">
          <cell r="C26" t="str">
            <v>Земельный налог</v>
          </cell>
        </row>
        <row r="27">
          <cell r="C27" t="str">
            <v>Государственная пошлина</v>
          </cell>
        </row>
        <row r="28">
          <cell r="C28" t="str">
            <v xml:space="preserve">Государственная пошлина по делам, рассматриваемым в судах общей юрисдикции, мировыми судьями </v>
          </cell>
        </row>
        <row r="29">
          <cell r="C29" t="str">
            <v xml:space="preserve">Государственная пошлина за государственную регистрацию, а также за совершение прочих юридически значимых действий </v>
          </cell>
        </row>
        <row r="34">
          <cell r="C34" t="str">
            <v>Платежи от государственных и муниципальных унитарных предприятий</v>
          </cell>
        </row>
        <row r="35">
          <cell r="C35" t="str">
    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    </cell>
        </row>
        <row r="36">
          <cell r="C36" t="str">
            <v>Платежи при пользовании природными ресурсами</v>
          </cell>
        </row>
        <row r="37">
          <cell r="C37" t="str">
            <v>Плата за негативное воздействие на окружающую среду</v>
          </cell>
        </row>
        <row r="39">
          <cell r="C39" t="str">
            <v>Доходы от оказания платных услуг (работ)</v>
          </cell>
        </row>
        <row r="40">
          <cell r="C40" t="str">
            <v>Доходы от компенсации затрат государства</v>
          </cell>
        </row>
        <row r="41">
          <cell r="C41" t="str">
            <v>Доходы от продажи материальных и нематериальных активов</v>
          </cell>
        </row>
        <row r="42">
          <cell r="C42" t="str">
            <v>Доходы от продажи квартир</v>
          </cell>
        </row>
        <row r="44">
          <cell r="C44" t="str">
            <v>Доходы от продажи земельных участков, находящихся в государственной и муниципальной собственности</v>
          </cell>
        </row>
        <row r="46">
          <cell r="C46" t="str">
            <v>Штрафы, санкции, возмещение ущерба</v>
          </cell>
        </row>
        <row r="60">
          <cell r="C60" t="str">
            <v>Прочие неналоговые доходы</v>
          </cell>
        </row>
        <row r="62">
          <cell r="C62" t="str">
            <v>Прочие неналоговые доходы бюджетов городских округов</v>
          </cell>
        </row>
        <row r="63">
          <cell r="C63" t="str">
            <v>БЕЗВОЗМЕЗДНЫЕ ПОСТУПЛЕНИЯ</v>
          </cell>
        </row>
        <row r="64">
          <cell r="C64" t="str">
            <v>Безвозмездные поступления от других бюджетов бюджетной системы Российской Федерации</v>
          </cell>
        </row>
        <row r="65">
          <cell r="C65" t="str">
            <v>Дотации бюджетам субъектов Российской Федерации 
и муниципальных образований</v>
          </cell>
        </row>
        <row r="66">
          <cell r="C66" t="str">
            <v>Субсидии бюджетам бюджетной системы Российской Федерации (межбюджетные субсидии)</v>
          </cell>
        </row>
        <row r="67">
          <cell r="C67" t="str">
            <v>Субвенции бюджетам субъектов Российской Федерации и муниципальных образований</v>
          </cell>
        </row>
        <row r="68">
          <cell r="C68" t="str">
            <v>Иные межбюджетные трансферты</v>
          </cell>
        </row>
        <row r="69">
          <cell r="C69" t="str">
    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    </cell>
        </row>
        <row r="71">
          <cell r="C71" t="str">
            <v>Возврат остатков субсидий, субвенций и иных межбюджетных трансфертов, имеющих целевое назначение, прошлых лет</v>
          </cell>
        </row>
        <row r="72">
          <cell r="C72" t="str">
    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66"/>
  <sheetViews>
    <sheetView tabSelected="1" zoomScaleNormal="100" zoomScaleSheetLayoutView="80" zoomScalePageLayoutView="75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D8" sqref="D8"/>
    </sheetView>
  </sheetViews>
  <sheetFormatPr defaultColWidth="9.140625" defaultRowHeight="12.75" x14ac:dyDescent="0.2"/>
  <cols>
    <col min="1" max="1" width="52" style="4" customWidth="1"/>
    <col min="2" max="2" width="23.7109375" style="5" customWidth="1"/>
    <col min="3" max="4" width="17.85546875" style="8" customWidth="1"/>
    <col min="5" max="5" width="17.140625" style="8" customWidth="1"/>
    <col min="6" max="6" width="17" style="8" customWidth="1"/>
    <col min="7" max="7" width="12.7109375" style="8" customWidth="1"/>
    <col min="8" max="8" width="11.5703125" style="8" customWidth="1"/>
    <col min="9" max="10" width="9.140625" style="2" customWidth="1"/>
    <col min="11" max="16384" width="9.140625" style="2"/>
  </cols>
  <sheetData>
    <row r="1" spans="1:8" x14ac:dyDescent="0.2">
      <c r="G1" s="63"/>
      <c r="H1" s="63"/>
    </row>
    <row r="3" spans="1:8" s="3" customFormat="1" ht="48" customHeight="1" x14ac:dyDescent="0.2">
      <c r="A3" s="64" t="s">
        <v>74</v>
      </c>
      <c r="B3" s="64"/>
      <c r="C3" s="64"/>
      <c r="D3" s="64"/>
      <c r="E3" s="65"/>
      <c r="F3" s="64"/>
      <c r="G3" s="64"/>
      <c r="H3" s="64"/>
    </row>
    <row r="4" spans="1:8" s="3" customFormat="1" x14ac:dyDescent="0.2">
      <c r="A4" s="4"/>
      <c r="B4" s="5"/>
      <c r="C4" s="8"/>
      <c r="D4" s="8"/>
      <c r="E4" s="9"/>
      <c r="F4" s="14"/>
      <c r="G4" s="45"/>
      <c r="H4" s="46" t="s">
        <v>57</v>
      </c>
    </row>
    <row r="5" spans="1:8" s="3" customFormat="1" ht="12.75" customHeight="1" x14ac:dyDescent="0.2">
      <c r="A5" s="66" t="s">
        <v>51</v>
      </c>
      <c r="B5" s="67" t="s">
        <v>52</v>
      </c>
      <c r="C5" s="68" t="s">
        <v>76</v>
      </c>
      <c r="D5" s="68"/>
      <c r="E5" s="68"/>
      <c r="F5" s="68"/>
      <c r="G5" s="68"/>
      <c r="H5" s="68"/>
    </row>
    <row r="6" spans="1:8" s="3" customFormat="1" ht="12.75" customHeight="1" x14ac:dyDescent="0.2">
      <c r="A6" s="66"/>
      <c r="B6" s="67"/>
      <c r="C6" s="72" t="s">
        <v>75</v>
      </c>
      <c r="D6" s="72" t="s">
        <v>58</v>
      </c>
      <c r="E6" s="69" t="s">
        <v>60</v>
      </c>
      <c r="F6" s="70"/>
      <c r="G6" s="70"/>
      <c r="H6" s="71"/>
    </row>
    <row r="7" spans="1:8" s="6" customFormat="1" ht="75.75" customHeight="1" x14ac:dyDescent="0.2">
      <c r="A7" s="66"/>
      <c r="B7" s="67"/>
      <c r="C7" s="73"/>
      <c r="D7" s="73"/>
      <c r="E7" s="16" t="s">
        <v>79</v>
      </c>
      <c r="F7" s="15" t="s">
        <v>56</v>
      </c>
      <c r="G7" s="16" t="s">
        <v>59</v>
      </c>
      <c r="H7" s="16" t="s">
        <v>61</v>
      </c>
    </row>
    <row r="8" spans="1:8" x14ac:dyDescent="0.2">
      <c r="A8" s="27" t="str">
        <f>'[1]Лист 1'!C13</f>
        <v xml:space="preserve">ВСЕГО </v>
      </c>
      <c r="B8" s="28"/>
      <c r="C8" s="47">
        <f>C9+C53</f>
        <v>30454457576.68</v>
      </c>
      <c r="D8" s="54">
        <f>D9+D53</f>
        <v>30482215040.68</v>
      </c>
      <c r="E8" s="54">
        <f>E9+E53</f>
        <v>4815195075.3400002</v>
      </c>
      <c r="F8" s="54">
        <f>F9+F53</f>
        <v>4928200737.4700003</v>
      </c>
      <c r="G8" s="18">
        <f>F8/D8*100</f>
        <v>16.170000000000002</v>
      </c>
      <c r="H8" s="18">
        <f t="shared" ref="H8:H25" si="0">IF(E8=0,0,IF(F8&lt;0,0,IF((F8/E8*100)&gt;150,"св.100",F8/E8*100)))</f>
        <v>102.35</v>
      </c>
    </row>
    <row r="9" spans="1:8" s="1" customFormat="1" x14ac:dyDescent="0.2">
      <c r="A9" s="17" t="str">
        <f>'[1]Лист 1'!C14</f>
        <v>НАЛОГОВЫЕ И НЕНАЛОГОВЫЕ ДОХОДЫ</v>
      </c>
      <c r="B9" s="29" t="s">
        <v>2</v>
      </c>
      <c r="C9" s="48">
        <f>C10+C12+C14+C19+C23+C26+C28+C34+C36+C39+C44+C50</f>
        <v>10773607971.32</v>
      </c>
      <c r="D9" s="55">
        <f>D10+D12+D14+D19+D23+D26+D28+D34+D36+D39+D44+D50</f>
        <v>10773607971.32</v>
      </c>
      <c r="E9" s="55">
        <f>E10+E12+E14+E19+E23+E26+E28+E34+E36+E39+E44+E50</f>
        <v>2335200430.4299998</v>
      </c>
      <c r="F9" s="55">
        <f>F10+F12+F14+F19+F23+F26+F28+F34+F36+F39+F44+F50</f>
        <v>2447330401.54</v>
      </c>
      <c r="G9" s="19">
        <f t="shared" ref="G9:G14" si="1">IF(D9=0,0,IF(F9&lt;0,0,IF((F9/C9*100)&gt;150,"св.100",F9/C9*100)))</f>
        <v>22.72</v>
      </c>
      <c r="H9" s="19">
        <f t="shared" si="0"/>
        <v>104.8</v>
      </c>
    </row>
    <row r="10" spans="1:8" x14ac:dyDescent="0.2">
      <c r="A10" s="30" t="str">
        <f>'[1]Лист 1'!C15</f>
        <v>Налоги на прибыль, доходы</v>
      </c>
      <c r="B10" s="26" t="s">
        <v>3</v>
      </c>
      <c r="C10" s="49">
        <f>C11</f>
        <v>6796830576.04</v>
      </c>
      <c r="D10" s="56">
        <f t="shared" ref="D10:F10" si="2">D11</f>
        <v>6796830576.04</v>
      </c>
      <c r="E10" s="56">
        <f t="shared" si="2"/>
        <v>1515045199.02</v>
      </c>
      <c r="F10" s="56">
        <f t="shared" si="2"/>
        <v>1657363111.1700001</v>
      </c>
      <c r="G10" s="19">
        <f t="shared" si="1"/>
        <v>24.38</v>
      </c>
      <c r="H10" s="19">
        <f t="shared" si="0"/>
        <v>109.39</v>
      </c>
    </row>
    <row r="11" spans="1:8" ht="15" customHeight="1" x14ac:dyDescent="0.2">
      <c r="A11" s="31" t="str">
        <f>'[1]Лист 1'!C16</f>
        <v>Налог на доходы физических лиц</v>
      </c>
      <c r="B11" s="32" t="s">
        <v>4</v>
      </c>
      <c r="C11" s="50">
        <v>6796830576.04</v>
      </c>
      <c r="D11" s="57">
        <f>C11</f>
        <v>6796830576.04</v>
      </c>
      <c r="E11" s="20">
        <v>1515045199.02</v>
      </c>
      <c r="F11" s="20">
        <v>1657363111.1700001</v>
      </c>
      <c r="G11" s="21">
        <f t="shared" si="1"/>
        <v>24.38</v>
      </c>
      <c r="H11" s="21">
        <f t="shared" si="0"/>
        <v>109.39</v>
      </c>
    </row>
    <row r="12" spans="1:8" ht="25.5" customHeight="1" x14ac:dyDescent="0.2">
      <c r="A12" s="30" t="s">
        <v>1</v>
      </c>
      <c r="B12" s="33" t="s">
        <v>5</v>
      </c>
      <c r="C12" s="51">
        <f>C13</f>
        <v>44923430</v>
      </c>
      <c r="D12" s="58">
        <f>D13</f>
        <v>44923430</v>
      </c>
      <c r="E12" s="22">
        <f t="shared" ref="E12:F12" si="3">E13</f>
        <v>10638949.34</v>
      </c>
      <c r="F12" s="22">
        <f t="shared" si="3"/>
        <v>10975460.779999999</v>
      </c>
      <c r="G12" s="23">
        <f t="shared" si="1"/>
        <v>24.43</v>
      </c>
      <c r="H12" s="23">
        <f t="shared" si="0"/>
        <v>103.16</v>
      </c>
    </row>
    <row r="13" spans="1:8" ht="25.5" x14ac:dyDescent="0.2">
      <c r="A13" s="31" t="str">
        <f>'[1]Лист 1'!C18</f>
        <v>Акцизы по подакцизным товарам (продукции), производимым на территории Российской Федерации</v>
      </c>
      <c r="B13" s="34" t="s">
        <v>6</v>
      </c>
      <c r="C13" s="50">
        <v>44923430</v>
      </c>
      <c r="D13" s="57">
        <f>C13</f>
        <v>44923430</v>
      </c>
      <c r="E13" s="20">
        <v>10638949.34</v>
      </c>
      <c r="F13" s="20">
        <v>10975460.779999999</v>
      </c>
      <c r="G13" s="21">
        <f t="shared" si="1"/>
        <v>24.43</v>
      </c>
      <c r="H13" s="21">
        <f t="shared" si="0"/>
        <v>103.16</v>
      </c>
    </row>
    <row r="14" spans="1:8" ht="16.5" customHeight="1" x14ac:dyDescent="0.2">
      <c r="A14" s="30" t="str">
        <f>'[1]Лист 1'!C19</f>
        <v>Налоги на совокупный доход</v>
      </c>
      <c r="B14" s="26" t="s">
        <v>7</v>
      </c>
      <c r="C14" s="49">
        <f>C15+C16+C17+C18</f>
        <v>1899629425.95</v>
      </c>
      <c r="D14" s="56">
        <f t="shared" ref="D14:F14" si="4">D15+D16+D17+D18</f>
        <v>1899629425.95</v>
      </c>
      <c r="E14" s="56">
        <f t="shared" si="4"/>
        <v>417741956.81999999</v>
      </c>
      <c r="F14" s="56">
        <f t="shared" si="4"/>
        <v>439576285.16000003</v>
      </c>
      <c r="G14" s="19">
        <f t="shared" si="1"/>
        <v>23.14</v>
      </c>
      <c r="H14" s="19">
        <f t="shared" si="0"/>
        <v>105.23</v>
      </c>
    </row>
    <row r="15" spans="1:8" ht="27.75" customHeight="1" x14ac:dyDescent="0.2">
      <c r="A15" s="35" t="str">
        <f>'[1]Лист 1'!C20</f>
        <v>Налог, взимаемый в связи с применением упрощенной системы налогообложения</v>
      </c>
      <c r="B15" s="36" t="s">
        <v>8</v>
      </c>
      <c r="C15" s="50">
        <v>1736616314.6900001</v>
      </c>
      <c r="D15" s="57">
        <f>C15</f>
        <v>1736616314.6900001</v>
      </c>
      <c r="E15" s="20">
        <v>342444718.49000001</v>
      </c>
      <c r="F15" s="20">
        <v>357732677.25999999</v>
      </c>
      <c r="G15" s="21">
        <f>F15/D15*100</f>
        <v>20.6</v>
      </c>
      <c r="H15" s="21">
        <f>F15/E15*100</f>
        <v>104.46</v>
      </c>
    </row>
    <row r="16" spans="1:8" s="7" customFormat="1" ht="25.5" x14ac:dyDescent="0.2">
      <c r="A16" s="37" t="str">
        <f>'[1]Лист 1'!C21</f>
        <v>Единый налог на вмененный доход для отдельных видов деятельности</v>
      </c>
      <c r="B16" s="36" t="s">
        <v>9</v>
      </c>
      <c r="C16" s="50">
        <v>58758783.289999999</v>
      </c>
      <c r="D16" s="57">
        <f>C16</f>
        <v>58758783.289999999</v>
      </c>
      <c r="E16" s="20">
        <v>41131148.299999997</v>
      </c>
      <c r="F16" s="20">
        <v>52439592.170000002</v>
      </c>
      <c r="G16" s="21">
        <f t="shared" ref="G16:G25" si="5">F16/D16*100</f>
        <v>89.25</v>
      </c>
      <c r="H16" s="21">
        <f t="shared" si="0"/>
        <v>127.49</v>
      </c>
    </row>
    <row r="17" spans="1:8" ht="19.5" customHeight="1" x14ac:dyDescent="0.2">
      <c r="A17" s="35" t="str">
        <f>'[1]Лист 1'!C22</f>
        <v>Единый сельскохозяйственный налог</v>
      </c>
      <c r="B17" s="36" t="s">
        <v>10</v>
      </c>
      <c r="C17" s="50">
        <v>341983.46</v>
      </c>
      <c r="D17" s="57">
        <f>C17</f>
        <v>341983.46</v>
      </c>
      <c r="E17" s="20">
        <v>27358.68</v>
      </c>
      <c r="F17" s="20">
        <v>59257</v>
      </c>
      <c r="G17" s="21">
        <f t="shared" si="5"/>
        <v>17.329999999999998</v>
      </c>
      <c r="H17" s="21" t="str">
        <f t="shared" si="0"/>
        <v>св.100</v>
      </c>
    </row>
    <row r="18" spans="1:8" ht="30.75" customHeight="1" x14ac:dyDescent="0.2">
      <c r="A18" s="35" t="str">
        <f>'[1]Лист 1'!C23</f>
        <v>Налог, взимаемый в связи с применением патентной системы налогообложения</v>
      </c>
      <c r="B18" s="36" t="s">
        <v>11</v>
      </c>
      <c r="C18" s="50">
        <v>103912344.51000001</v>
      </c>
      <c r="D18" s="57">
        <f>C18</f>
        <v>103912344.51000001</v>
      </c>
      <c r="E18" s="20">
        <v>34138731.350000001</v>
      </c>
      <c r="F18" s="20">
        <v>29344758.73</v>
      </c>
      <c r="G18" s="21">
        <f t="shared" si="5"/>
        <v>28.24</v>
      </c>
      <c r="H18" s="21">
        <f t="shared" si="0"/>
        <v>85.96</v>
      </c>
    </row>
    <row r="19" spans="1:8" ht="18" customHeight="1" x14ac:dyDescent="0.2">
      <c r="A19" s="30" t="str">
        <f>'[1]Лист 1'!C24</f>
        <v>Налоги на имущество</v>
      </c>
      <c r="B19" s="26" t="s">
        <v>12</v>
      </c>
      <c r="C19" s="49">
        <f>C20+C22+C21</f>
        <v>898805754.08000004</v>
      </c>
      <c r="D19" s="56">
        <f t="shared" ref="D19:F19" si="6">D20+D22+D21</f>
        <v>898805754.08000004</v>
      </c>
      <c r="E19" s="56">
        <f t="shared" si="6"/>
        <v>197287699.91</v>
      </c>
      <c r="F19" s="56">
        <f t="shared" si="6"/>
        <v>164436102.86000001</v>
      </c>
      <c r="G19" s="19">
        <f>IF(D19=0,0,IF(F19&lt;0,0,IF((F19/C19*100)&gt;150,"св.100",F19/C19*100)))</f>
        <v>18.29</v>
      </c>
      <c r="H19" s="19">
        <f t="shared" si="0"/>
        <v>83.35</v>
      </c>
    </row>
    <row r="20" spans="1:8" ht="21" customHeight="1" x14ac:dyDescent="0.2">
      <c r="A20" s="35" t="str">
        <f>'[1]Лист 1'!C25</f>
        <v>Налог на имущество физических лиц</v>
      </c>
      <c r="B20" s="36" t="s">
        <v>13</v>
      </c>
      <c r="C20" s="50">
        <v>179936075.44</v>
      </c>
      <c r="D20" s="57">
        <f>C20</f>
        <v>179936075.44</v>
      </c>
      <c r="E20" s="20">
        <v>17818580.579999998</v>
      </c>
      <c r="F20" s="20">
        <v>15570622.92</v>
      </c>
      <c r="G20" s="21">
        <f t="shared" si="5"/>
        <v>8.65</v>
      </c>
      <c r="H20" s="21">
        <f t="shared" si="0"/>
        <v>87.38</v>
      </c>
    </row>
    <row r="21" spans="1:8" ht="22.5" customHeight="1" x14ac:dyDescent="0.2">
      <c r="A21" s="35" t="s">
        <v>62</v>
      </c>
      <c r="B21" s="36" t="s">
        <v>63</v>
      </c>
      <c r="C21" s="57">
        <v>213652491.30000001</v>
      </c>
      <c r="D21" s="57">
        <f>C21</f>
        <v>213652491.30000001</v>
      </c>
      <c r="E21" s="57">
        <v>46546330.310000002</v>
      </c>
      <c r="F21" s="57">
        <v>38762438.380000003</v>
      </c>
      <c r="G21" s="21">
        <f t="shared" ref="G21" si="7">F21/D21*100</f>
        <v>18.14</v>
      </c>
      <c r="H21" s="21">
        <f t="shared" ref="H21" si="8">IF(E21=0,0,IF(F21&lt;0,0,IF((F21/E21*100)&gt;150,"св.100",F21/E21*100)))</f>
        <v>83.28</v>
      </c>
    </row>
    <row r="22" spans="1:8" ht="22.5" customHeight="1" x14ac:dyDescent="0.2">
      <c r="A22" s="35" t="str">
        <f>'[1]Лист 1'!C26</f>
        <v>Земельный налог</v>
      </c>
      <c r="B22" s="36" t="s">
        <v>14</v>
      </c>
      <c r="C22" s="50">
        <v>505217187.33999997</v>
      </c>
      <c r="D22" s="57">
        <f>C22</f>
        <v>505217187.33999997</v>
      </c>
      <c r="E22" s="20">
        <v>132922789.02</v>
      </c>
      <c r="F22" s="20">
        <v>110103041.56</v>
      </c>
      <c r="G22" s="21">
        <f t="shared" si="5"/>
        <v>21.79</v>
      </c>
      <c r="H22" s="21">
        <f t="shared" si="0"/>
        <v>82.83</v>
      </c>
    </row>
    <row r="23" spans="1:8" ht="25.5" customHeight="1" x14ac:dyDescent="0.2">
      <c r="A23" s="25" t="str">
        <f>'[1]Лист 1'!C27</f>
        <v>Государственная пошлина</v>
      </c>
      <c r="B23" s="26" t="s">
        <v>15</v>
      </c>
      <c r="C23" s="49">
        <f>C24+C25</f>
        <v>96999040.390000001</v>
      </c>
      <c r="D23" s="56">
        <f t="shared" ref="D23:F23" si="9">D24+D25</f>
        <v>96999040.390000001</v>
      </c>
      <c r="E23" s="56">
        <f t="shared" si="9"/>
        <v>21826659.079999998</v>
      </c>
      <c r="F23" s="56">
        <f t="shared" si="9"/>
        <v>22487415.760000002</v>
      </c>
      <c r="G23" s="19">
        <f>IF(D23=0,0,IF(F23&lt;0,0,IF((F23/C23*100)&gt;150,"св.100",F23/C23*100)))</f>
        <v>23.18</v>
      </c>
      <c r="H23" s="19">
        <f t="shared" si="0"/>
        <v>103.03</v>
      </c>
    </row>
    <row r="24" spans="1:8" s="3" customFormat="1" ht="25.5" x14ac:dyDescent="0.2">
      <c r="A24" s="31" t="str">
        <f>'[1]Лист 1'!C28</f>
        <v xml:space="preserve">Государственная пошлина по делам, рассматриваемым в судах общей юрисдикции, мировыми судьями </v>
      </c>
      <c r="B24" s="36" t="s">
        <v>16</v>
      </c>
      <c r="C24" s="52">
        <v>95074040.390000001</v>
      </c>
      <c r="D24" s="59">
        <f>C24</f>
        <v>95074040.390000001</v>
      </c>
      <c r="E24" s="24">
        <v>21391659.09</v>
      </c>
      <c r="F24" s="20">
        <v>21933615.760000002</v>
      </c>
      <c r="G24" s="21">
        <f t="shared" si="5"/>
        <v>23.07</v>
      </c>
      <c r="H24" s="21">
        <f t="shared" si="0"/>
        <v>102.53</v>
      </c>
    </row>
    <row r="25" spans="1:8" s="3" customFormat="1" ht="38.25" x14ac:dyDescent="0.2">
      <c r="A25" s="31" t="str">
        <f>'[1]Лист 1'!C29</f>
        <v xml:space="preserve">Государственная пошлина за государственную регистрацию, а также за совершение прочих юридически значимых действий </v>
      </c>
      <c r="B25" s="38" t="s">
        <v>17</v>
      </c>
      <c r="C25" s="52">
        <v>1925000</v>
      </c>
      <c r="D25" s="59">
        <f>C25</f>
        <v>1925000</v>
      </c>
      <c r="E25" s="24">
        <v>434999.99</v>
      </c>
      <c r="F25" s="20">
        <v>553800</v>
      </c>
      <c r="G25" s="21">
        <f t="shared" si="5"/>
        <v>28.77</v>
      </c>
      <c r="H25" s="21">
        <f t="shared" si="0"/>
        <v>127.31</v>
      </c>
    </row>
    <row r="26" spans="1:8" s="3" customFormat="1" ht="26.25" hidden="1" customHeight="1" x14ac:dyDescent="0.2">
      <c r="A26" s="25" t="s">
        <v>54</v>
      </c>
      <c r="B26" s="26" t="s">
        <v>53</v>
      </c>
      <c r="C26" s="49">
        <f>C27</f>
        <v>0</v>
      </c>
      <c r="D26" s="56">
        <f t="shared" ref="D26:F26" si="10">D27</f>
        <v>0</v>
      </c>
      <c r="E26" s="56">
        <f t="shared" si="10"/>
        <v>0</v>
      </c>
      <c r="F26" s="56">
        <f t="shared" si="10"/>
        <v>0</v>
      </c>
      <c r="G26" s="19"/>
      <c r="H26" s="19"/>
    </row>
    <row r="27" spans="1:8" s="3" customFormat="1" ht="29.25" hidden="1" customHeight="1" x14ac:dyDescent="0.2">
      <c r="A27" s="31" t="s">
        <v>55</v>
      </c>
      <c r="B27" s="36" t="s">
        <v>53</v>
      </c>
      <c r="C27" s="52">
        <v>0</v>
      </c>
      <c r="D27" s="59">
        <v>0</v>
      </c>
      <c r="E27" s="24">
        <v>0</v>
      </c>
      <c r="F27" s="20"/>
      <c r="G27" s="21"/>
      <c r="H27" s="21"/>
    </row>
    <row r="28" spans="1:8" s="3" customFormat="1" ht="30.75" customHeight="1" x14ac:dyDescent="0.2">
      <c r="A28" s="30" t="s">
        <v>40</v>
      </c>
      <c r="B28" s="26" t="s">
        <v>18</v>
      </c>
      <c r="C28" s="53">
        <f>C29+C30+C32+C33</f>
        <v>684462614</v>
      </c>
      <c r="D28" s="60">
        <f t="shared" ref="D28:H28" si="11">D29+D30+D32+D33</f>
        <v>684462614</v>
      </c>
      <c r="E28" s="60">
        <f t="shared" si="11"/>
        <v>83488343.480000004</v>
      </c>
      <c r="F28" s="60">
        <f>F29+F30+F32+F33+F31</f>
        <v>72980085.480000004</v>
      </c>
      <c r="G28" s="60">
        <f t="shared" si="11"/>
        <v>34.79</v>
      </c>
      <c r="H28" s="60">
        <f t="shared" si="11"/>
        <v>179.19</v>
      </c>
    </row>
    <row r="29" spans="1:8" s="3" customFormat="1" ht="66.75" customHeight="1" x14ac:dyDescent="0.2">
      <c r="A29" s="31" t="s">
        <v>41</v>
      </c>
      <c r="B29" s="36" t="s">
        <v>42</v>
      </c>
      <c r="C29" s="52">
        <v>21086079.050000001</v>
      </c>
      <c r="D29" s="59">
        <f>C29</f>
        <v>21086079.050000001</v>
      </c>
      <c r="E29" s="24">
        <v>0</v>
      </c>
      <c r="F29" s="20">
        <v>0</v>
      </c>
      <c r="G29" s="21">
        <f t="shared" ref="G29:G33" si="12">F29/D29*100</f>
        <v>0</v>
      </c>
      <c r="H29" s="21">
        <f t="shared" ref="H29:H47" si="13">IF(E29=0,0,IF(F29&lt;0,0,IF((F29/E29*100)&gt;150,"св.100",F29/E29*100)))</f>
        <v>0</v>
      </c>
    </row>
    <row r="30" spans="1:8" s="3" customFormat="1" ht="76.5" customHeight="1" x14ac:dyDescent="0.2">
      <c r="A30" s="31" t="s">
        <v>0</v>
      </c>
      <c r="B30" s="36" t="s">
        <v>19</v>
      </c>
      <c r="C30" s="52">
        <v>599047289.99000001</v>
      </c>
      <c r="D30" s="59">
        <f>C30</f>
        <v>599047289.99000001</v>
      </c>
      <c r="E30" s="24">
        <v>69846812.780000001</v>
      </c>
      <c r="F30" s="20">
        <v>59811851.810000002</v>
      </c>
      <c r="G30" s="21">
        <f t="shared" si="12"/>
        <v>9.98</v>
      </c>
      <c r="H30" s="21">
        <f t="shared" si="13"/>
        <v>85.63</v>
      </c>
    </row>
    <row r="31" spans="1:8" s="3" customFormat="1" ht="43.5" customHeight="1" x14ac:dyDescent="0.2">
      <c r="A31" s="31" t="s">
        <v>77</v>
      </c>
      <c r="B31" s="36" t="s">
        <v>78</v>
      </c>
      <c r="C31" s="59">
        <v>0</v>
      </c>
      <c r="D31" s="59">
        <v>0</v>
      </c>
      <c r="E31" s="59">
        <v>0</v>
      </c>
      <c r="F31" s="57">
        <v>293233</v>
      </c>
      <c r="G31" s="21"/>
      <c r="H31" s="21">
        <f t="shared" si="13"/>
        <v>0</v>
      </c>
    </row>
    <row r="32" spans="1:8" s="3" customFormat="1" ht="33.75" customHeight="1" x14ac:dyDescent="0.2">
      <c r="A32" s="39" t="str">
        <f>'[1]Лист 1'!C34</f>
        <v>Платежи от государственных и муниципальных унитарных предприятий</v>
      </c>
      <c r="B32" s="36" t="s">
        <v>20</v>
      </c>
      <c r="C32" s="52">
        <v>2757741.86</v>
      </c>
      <c r="D32" s="59">
        <f>C32</f>
        <v>2757741.86</v>
      </c>
      <c r="E32" s="24">
        <v>0</v>
      </c>
      <c r="F32" s="20">
        <v>112455.75</v>
      </c>
      <c r="G32" s="21">
        <f t="shared" si="12"/>
        <v>4.08</v>
      </c>
      <c r="H32" s="21">
        <f t="shared" si="13"/>
        <v>0</v>
      </c>
    </row>
    <row r="33" spans="1:8" s="3" customFormat="1" ht="76.5" x14ac:dyDescent="0.2">
      <c r="A33" s="31" t="str">
        <f>'[1]Лист 1'!C35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33" s="36" t="s">
        <v>21</v>
      </c>
      <c r="C33" s="52">
        <v>61571503.100000001</v>
      </c>
      <c r="D33" s="59">
        <f>C33</f>
        <v>61571503.100000001</v>
      </c>
      <c r="E33" s="24">
        <v>13641530.699999999</v>
      </c>
      <c r="F33" s="20">
        <v>12762544.92</v>
      </c>
      <c r="G33" s="21">
        <f t="shared" si="12"/>
        <v>20.73</v>
      </c>
      <c r="H33" s="21">
        <f t="shared" si="13"/>
        <v>93.56</v>
      </c>
    </row>
    <row r="34" spans="1:8" s="3" customFormat="1" ht="21.75" customHeight="1" x14ac:dyDescent="0.2">
      <c r="A34" s="30" t="str">
        <f>'[1]Лист 1'!C36</f>
        <v>Платежи при пользовании природными ресурсами</v>
      </c>
      <c r="B34" s="26" t="s">
        <v>22</v>
      </c>
      <c r="C34" s="53">
        <f>C35</f>
        <v>67648491.5</v>
      </c>
      <c r="D34" s="60">
        <f t="shared" ref="D34:F34" si="14">D35</f>
        <v>67648491.5</v>
      </c>
      <c r="E34" s="60">
        <f t="shared" si="14"/>
        <v>16911971.699999999</v>
      </c>
      <c r="F34" s="60">
        <f t="shared" si="14"/>
        <v>22320697.440000001</v>
      </c>
      <c r="G34" s="19">
        <f>IF(D34=0,0,IF(F34&lt;0,0,IF((F34/C34*100)&gt;150,"св.100",F34/C34*100)))</f>
        <v>33</v>
      </c>
      <c r="H34" s="19">
        <f t="shared" si="13"/>
        <v>131.97999999999999</v>
      </c>
    </row>
    <row r="35" spans="1:8" s="3" customFormat="1" ht="22.5" customHeight="1" x14ac:dyDescent="0.2">
      <c r="A35" s="40" t="str">
        <f>'[1]Лист 1'!C37</f>
        <v>Плата за негативное воздействие на окружающую среду</v>
      </c>
      <c r="B35" s="36" t="s">
        <v>23</v>
      </c>
      <c r="C35" s="52">
        <v>67648491.5</v>
      </c>
      <c r="D35" s="59">
        <f>C35</f>
        <v>67648491.5</v>
      </c>
      <c r="E35" s="24">
        <v>16911971.699999999</v>
      </c>
      <c r="F35" s="20">
        <v>22320697.440000001</v>
      </c>
      <c r="G35" s="21">
        <f>IF(D35=0,0,IF(F35&lt;0,0,IF((F35/C35*100)&gt;150,"св.100",F35/C35*100)))</f>
        <v>33</v>
      </c>
      <c r="H35" s="21">
        <f t="shared" si="13"/>
        <v>131.97999999999999</v>
      </c>
    </row>
    <row r="36" spans="1:8" s="3" customFormat="1" ht="25.5" x14ac:dyDescent="0.2">
      <c r="A36" s="30" t="s">
        <v>43</v>
      </c>
      <c r="B36" s="26" t="s">
        <v>24</v>
      </c>
      <c r="C36" s="53">
        <f>C37+C38</f>
        <v>60212806.719999999</v>
      </c>
      <c r="D36" s="60">
        <f t="shared" ref="D36:F36" si="15">D37+D38</f>
        <v>60212806.719999999</v>
      </c>
      <c r="E36" s="60">
        <f t="shared" si="15"/>
        <v>13693666.869999999</v>
      </c>
      <c r="F36" s="60">
        <f t="shared" si="15"/>
        <v>12956436.17</v>
      </c>
      <c r="G36" s="19">
        <f>IF(D36=0,0,IF(F36&lt;0,0,IF((F36/C36*100)&gt;150,"св.100",F36/C36*100)))</f>
        <v>21.52</v>
      </c>
      <c r="H36" s="19">
        <f t="shared" si="13"/>
        <v>94.62</v>
      </c>
    </row>
    <row r="37" spans="1:8" s="3" customFormat="1" ht="16.5" customHeight="1" x14ac:dyDescent="0.2">
      <c r="A37" s="31" t="str">
        <f>'[1]Лист 1'!C39</f>
        <v>Доходы от оказания платных услуг (работ)</v>
      </c>
      <c r="B37" s="36" t="s">
        <v>25</v>
      </c>
      <c r="C37" s="52">
        <v>19874702.210000001</v>
      </c>
      <c r="D37" s="59">
        <f>C37</f>
        <v>19874702.210000001</v>
      </c>
      <c r="E37" s="24">
        <v>3187878.01</v>
      </c>
      <c r="F37" s="24">
        <v>5091140.97</v>
      </c>
      <c r="G37" s="21">
        <f t="shared" ref="G37:G62" si="16">IF(D37=0,0,IF(F37&lt;0,0,IF((F37/C37*100)&gt;150,"св.100",F37/C37*100)))</f>
        <v>25.62</v>
      </c>
      <c r="H37" s="21" t="str">
        <f t="shared" si="13"/>
        <v>св.100</v>
      </c>
    </row>
    <row r="38" spans="1:8" s="3" customFormat="1" ht="18" customHeight="1" x14ac:dyDescent="0.2">
      <c r="A38" s="31" t="str">
        <f>'[1]Лист 1'!C40</f>
        <v>Доходы от компенсации затрат государства</v>
      </c>
      <c r="B38" s="36" t="s">
        <v>26</v>
      </c>
      <c r="C38" s="52">
        <v>40338104.509999998</v>
      </c>
      <c r="D38" s="59">
        <f>C38</f>
        <v>40338104.509999998</v>
      </c>
      <c r="E38" s="24">
        <v>10505788.859999999</v>
      </c>
      <c r="F38" s="24">
        <v>7865295.2000000002</v>
      </c>
      <c r="G38" s="21">
        <f t="shared" si="16"/>
        <v>19.5</v>
      </c>
      <c r="H38" s="21">
        <f t="shared" si="13"/>
        <v>74.87</v>
      </c>
    </row>
    <row r="39" spans="1:8" s="3" customFormat="1" ht="20.25" customHeight="1" x14ac:dyDescent="0.2">
      <c r="A39" s="30" t="str">
        <f>'[1]Лист 1'!C41</f>
        <v>Доходы от продажи материальных и нематериальных активов</v>
      </c>
      <c r="B39" s="26" t="s">
        <v>27</v>
      </c>
      <c r="C39" s="53">
        <f>C40+C41+C42+C43</f>
        <v>119131714.73999999</v>
      </c>
      <c r="D39" s="60">
        <f t="shared" ref="D39:F39" si="17">D40+D41+D42+D43</f>
        <v>119131714.73999999</v>
      </c>
      <c r="E39" s="60">
        <f t="shared" si="17"/>
        <v>24620354.870000001</v>
      </c>
      <c r="F39" s="60">
        <f t="shared" si="17"/>
        <v>31028028.039999999</v>
      </c>
      <c r="G39" s="19">
        <f>IF(D39=0,0,IF(F39&lt;0,0,IF((F39/C39*100)&gt;150,"св.100",F39/C39*100)))</f>
        <v>26.05</v>
      </c>
      <c r="H39" s="19">
        <f t="shared" si="13"/>
        <v>126.03</v>
      </c>
    </row>
    <row r="40" spans="1:8" s="3" customFormat="1" ht="15.75" customHeight="1" x14ac:dyDescent="0.2">
      <c r="A40" s="31" t="str">
        <f>'[1]Лист 1'!C42</f>
        <v>Доходы от продажи квартир</v>
      </c>
      <c r="B40" s="36" t="s">
        <v>28</v>
      </c>
      <c r="C40" s="52">
        <v>18793825.170000002</v>
      </c>
      <c r="D40" s="59">
        <f>C40</f>
        <v>18793825.170000002</v>
      </c>
      <c r="E40" s="24">
        <v>3476000</v>
      </c>
      <c r="F40" s="24">
        <v>12448831.060000001</v>
      </c>
      <c r="G40" s="21">
        <f t="shared" si="16"/>
        <v>66.239999999999995</v>
      </c>
      <c r="H40" s="21" t="str">
        <f t="shared" si="13"/>
        <v>св.100</v>
      </c>
    </row>
    <row r="41" spans="1:8" s="3" customFormat="1" ht="76.5" x14ac:dyDescent="0.2">
      <c r="A41" s="31" t="s">
        <v>44</v>
      </c>
      <c r="B41" s="36" t="s">
        <v>29</v>
      </c>
      <c r="C41" s="52">
        <v>56407234.450000003</v>
      </c>
      <c r="D41" s="59">
        <f>C41</f>
        <v>56407234.450000003</v>
      </c>
      <c r="E41" s="24">
        <v>10161691.109999999</v>
      </c>
      <c r="F41" s="24">
        <v>9699666.7599999998</v>
      </c>
      <c r="G41" s="21">
        <f t="shared" si="16"/>
        <v>17.2</v>
      </c>
      <c r="H41" s="21">
        <f t="shared" si="13"/>
        <v>95.45</v>
      </c>
    </row>
    <row r="42" spans="1:8" s="3" customFormat="1" ht="25.5" x14ac:dyDescent="0.2">
      <c r="A42" s="37" t="str">
        <f>'[1]Лист 1'!C44</f>
        <v>Доходы от продажи земельных участков, находящихся в государственной и муниципальной собственности</v>
      </c>
      <c r="B42" s="36" t="s">
        <v>30</v>
      </c>
      <c r="C42" s="52">
        <v>42288020.43</v>
      </c>
      <c r="D42" s="59">
        <f>C42</f>
        <v>42288020.43</v>
      </c>
      <c r="E42" s="24">
        <v>10572005.1</v>
      </c>
      <c r="F42" s="24">
        <v>8648179.8800000008</v>
      </c>
      <c r="G42" s="21">
        <f t="shared" si="16"/>
        <v>20.45</v>
      </c>
      <c r="H42" s="21">
        <f t="shared" si="13"/>
        <v>81.8</v>
      </c>
    </row>
    <row r="43" spans="1:8" s="3" customFormat="1" ht="63.75" x14ac:dyDescent="0.2">
      <c r="A43" s="31" t="s">
        <v>45</v>
      </c>
      <c r="B43" s="36" t="s">
        <v>31</v>
      </c>
      <c r="C43" s="52">
        <v>1642634.69</v>
      </c>
      <c r="D43" s="59">
        <f>C43</f>
        <v>1642634.69</v>
      </c>
      <c r="E43" s="24">
        <v>410658.66</v>
      </c>
      <c r="F43" s="24">
        <v>231350.34</v>
      </c>
      <c r="G43" s="21">
        <f t="shared" si="16"/>
        <v>14.08</v>
      </c>
      <c r="H43" s="21">
        <f t="shared" si="13"/>
        <v>56.34</v>
      </c>
    </row>
    <row r="44" spans="1:8" s="3" customFormat="1" ht="19.5" customHeight="1" x14ac:dyDescent="0.2">
      <c r="A44" s="25" t="str">
        <f>'[1]Лист 1'!C46</f>
        <v>Штрафы, санкции, возмещение ущерба</v>
      </c>
      <c r="B44" s="26" t="s">
        <v>32</v>
      </c>
      <c r="C44" s="53">
        <f>C45+C46+C47+C48+C49</f>
        <v>60884956.369999997</v>
      </c>
      <c r="D44" s="60">
        <f t="shared" ref="D44:F44" si="18">D45+D46+D47+D48+D49</f>
        <v>60884956.369999997</v>
      </c>
      <c r="E44" s="60">
        <f t="shared" si="18"/>
        <v>13206098.199999999</v>
      </c>
      <c r="F44" s="60">
        <f t="shared" si="18"/>
        <v>12942363.789999999</v>
      </c>
      <c r="G44" s="19">
        <f>IF(D44=0,0,IF(F44&lt;0,0,IF((F44/C44*100)&gt;150,"св.100",F44/C44*100)))</f>
        <v>21.26</v>
      </c>
      <c r="H44" s="19">
        <f t="shared" si="13"/>
        <v>98</v>
      </c>
    </row>
    <row r="45" spans="1:8" s="3" customFormat="1" ht="38.25" x14ac:dyDescent="0.2">
      <c r="A45" s="31" t="s">
        <v>64</v>
      </c>
      <c r="B45" s="36" t="s">
        <v>69</v>
      </c>
      <c r="C45" s="52">
        <v>12413586.84</v>
      </c>
      <c r="D45" s="59">
        <f>C45</f>
        <v>12413586.84</v>
      </c>
      <c r="E45" s="24">
        <v>3060689.21</v>
      </c>
      <c r="F45" s="24">
        <v>4923244.5</v>
      </c>
      <c r="G45" s="21">
        <f t="shared" si="16"/>
        <v>39.659999999999997</v>
      </c>
      <c r="H45" s="21" t="str">
        <f t="shared" si="13"/>
        <v>св.100</v>
      </c>
    </row>
    <row r="46" spans="1:8" s="3" customFormat="1" ht="38.25" x14ac:dyDescent="0.2">
      <c r="A46" s="31" t="s">
        <v>65</v>
      </c>
      <c r="B46" s="36" t="s">
        <v>70</v>
      </c>
      <c r="C46" s="52">
        <v>3212000</v>
      </c>
      <c r="D46" s="59">
        <f t="shared" ref="D46:D49" si="19">C46</f>
        <v>3212000</v>
      </c>
      <c r="E46" s="24">
        <v>802800</v>
      </c>
      <c r="F46" s="24">
        <v>519865.62</v>
      </c>
      <c r="G46" s="21">
        <f t="shared" si="16"/>
        <v>16.190000000000001</v>
      </c>
      <c r="H46" s="21">
        <f t="shared" si="13"/>
        <v>64.760000000000005</v>
      </c>
    </row>
    <row r="47" spans="1:8" s="3" customFormat="1" ht="112.5" customHeight="1" x14ac:dyDescent="0.2">
      <c r="A47" s="31" t="s">
        <v>66</v>
      </c>
      <c r="B47" s="36" t="s">
        <v>71</v>
      </c>
      <c r="C47" s="52">
        <v>26166233.120000001</v>
      </c>
      <c r="D47" s="59">
        <f t="shared" si="19"/>
        <v>26166233.120000001</v>
      </c>
      <c r="E47" s="24">
        <v>5813139.0599999996</v>
      </c>
      <c r="F47" s="24">
        <v>4168033.75</v>
      </c>
      <c r="G47" s="21">
        <f t="shared" si="16"/>
        <v>15.93</v>
      </c>
      <c r="H47" s="21">
        <f t="shared" si="13"/>
        <v>71.7</v>
      </c>
    </row>
    <row r="48" spans="1:8" s="3" customFormat="1" ht="26.25" customHeight="1" x14ac:dyDescent="0.2">
      <c r="A48" s="40" t="s">
        <v>67</v>
      </c>
      <c r="B48" s="36" t="s">
        <v>72</v>
      </c>
      <c r="C48" s="52">
        <v>6805212.0099999998</v>
      </c>
      <c r="D48" s="59">
        <f t="shared" si="19"/>
        <v>6805212.0099999998</v>
      </c>
      <c r="E48" s="24">
        <v>457469.93</v>
      </c>
      <c r="F48" s="24">
        <v>499654.9</v>
      </c>
      <c r="G48" s="21">
        <f t="shared" si="16"/>
        <v>7.34</v>
      </c>
      <c r="H48" s="21">
        <f t="shared" ref="H48:H62" si="20">IF(E48=0,0,IF(F48&lt;0,0,IF((F48/E48*100)&gt;150,"св.100",F48/E48*100)))</f>
        <v>109.22</v>
      </c>
    </row>
    <row r="49" spans="1:12" s="3" customFormat="1" ht="90" customHeight="1" x14ac:dyDescent="0.2">
      <c r="A49" s="31" t="s">
        <v>68</v>
      </c>
      <c r="B49" s="36" t="s">
        <v>73</v>
      </c>
      <c r="C49" s="52">
        <v>12287924.4</v>
      </c>
      <c r="D49" s="59">
        <f t="shared" si="19"/>
        <v>12287924.4</v>
      </c>
      <c r="E49" s="24">
        <v>3072000</v>
      </c>
      <c r="F49" s="24">
        <v>2831565.02</v>
      </c>
      <c r="G49" s="21">
        <f t="shared" si="16"/>
        <v>23.04</v>
      </c>
      <c r="H49" s="21">
        <f t="shared" si="20"/>
        <v>92.17</v>
      </c>
    </row>
    <row r="50" spans="1:12" s="3" customFormat="1" ht="22.5" customHeight="1" x14ac:dyDescent="0.2">
      <c r="A50" s="43" t="str">
        <f>'[1]Лист 1'!C60</f>
        <v>Прочие неналоговые доходы</v>
      </c>
      <c r="B50" s="26" t="s">
        <v>33</v>
      </c>
      <c r="C50" s="53">
        <f>C51+C52</f>
        <v>44079161.530000001</v>
      </c>
      <c r="D50" s="60">
        <f t="shared" ref="D50:F50" si="21">D51+D52</f>
        <v>44079161.530000001</v>
      </c>
      <c r="E50" s="60">
        <f t="shared" si="21"/>
        <v>20739531.140000001</v>
      </c>
      <c r="F50" s="60">
        <f t="shared" si="21"/>
        <v>264414.89</v>
      </c>
      <c r="G50" s="19">
        <f>IF(D50=0,0,IF(F50&lt;0,0,IF((F50/C50*100)&gt;150,"св.100",F50/C50*100)))</f>
        <v>0.6</v>
      </c>
      <c r="H50" s="19">
        <f t="shared" si="20"/>
        <v>1.27</v>
      </c>
    </row>
    <row r="51" spans="1:12" s="3" customFormat="1" ht="30.75" customHeight="1" x14ac:dyDescent="0.2">
      <c r="A51" s="40" t="s">
        <v>46</v>
      </c>
      <c r="B51" s="36" t="s">
        <v>34</v>
      </c>
      <c r="C51" s="52">
        <v>0</v>
      </c>
      <c r="D51" s="59">
        <v>0</v>
      </c>
      <c r="E51" s="24"/>
      <c r="F51" s="24">
        <v>64414.89</v>
      </c>
      <c r="G51" s="21"/>
      <c r="H51" s="21"/>
    </row>
    <row r="52" spans="1:12" s="3" customFormat="1" ht="22.5" customHeight="1" x14ac:dyDescent="0.2">
      <c r="A52" s="40" t="str">
        <f>'[1]Лист 1'!C62</f>
        <v>Прочие неналоговые доходы бюджетов городских округов</v>
      </c>
      <c r="B52" s="36" t="s">
        <v>35</v>
      </c>
      <c r="C52" s="52">
        <v>44079161.530000001</v>
      </c>
      <c r="D52" s="59">
        <f>C52</f>
        <v>44079161.530000001</v>
      </c>
      <c r="E52" s="24">
        <v>20739531.140000001</v>
      </c>
      <c r="F52" s="24">
        <v>200000</v>
      </c>
      <c r="G52" s="21">
        <f>F52/D52*100</f>
        <v>0.45</v>
      </c>
      <c r="H52" s="21">
        <f t="shared" si="20"/>
        <v>0.96</v>
      </c>
    </row>
    <row r="53" spans="1:12" s="3" customFormat="1" ht="16.5" customHeight="1" x14ac:dyDescent="0.2">
      <c r="A53" s="74" t="str">
        <f>'[1]Лист 1'!C63</f>
        <v>БЕЗВОЗМЕЗДНЫЕ ПОСТУПЛЕНИЯ</v>
      </c>
      <c r="B53" s="29" t="s">
        <v>36</v>
      </c>
      <c r="C53" s="75">
        <f>C54+C61+C63</f>
        <v>19680849605.360001</v>
      </c>
      <c r="D53" s="75">
        <f>D54+D61+D63</f>
        <v>19708607069.360001</v>
      </c>
      <c r="E53" s="75">
        <f>E54+E61+E63</f>
        <v>2479994644.9099998</v>
      </c>
      <c r="F53" s="75">
        <f>F54+F61+F63+F59</f>
        <v>2480870335.9299998</v>
      </c>
      <c r="G53" s="76">
        <f t="shared" si="16"/>
        <v>12.61</v>
      </c>
      <c r="H53" s="76">
        <f t="shared" si="20"/>
        <v>100.04</v>
      </c>
    </row>
    <row r="54" spans="1:12" s="3" customFormat="1" ht="30.75" customHeight="1" x14ac:dyDescent="0.2">
      <c r="A54" s="43" t="str">
        <f>'[1]Лист 1'!C64</f>
        <v>Безвозмездные поступления от других бюджетов бюджетной системы Российской Федерации</v>
      </c>
      <c r="B54" s="26" t="s">
        <v>37</v>
      </c>
      <c r="C54" s="53">
        <f>C55+C56+C57+C58</f>
        <v>19681713400</v>
      </c>
      <c r="D54" s="60">
        <f t="shared" ref="D54:E54" si="22">D55+D56+D57+D58</f>
        <v>19709470864</v>
      </c>
      <c r="E54" s="60">
        <f t="shared" si="22"/>
        <v>2487016284.2399998</v>
      </c>
      <c r="F54" s="60">
        <f>F55+F56+F57+F58</f>
        <v>2487016284.2399998</v>
      </c>
      <c r="G54" s="19">
        <f>F54/D54*100</f>
        <v>12.62</v>
      </c>
      <c r="H54" s="19">
        <f t="shared" si="20"/>
        <v>100</v>
      </c>
    </row>
    <row r="55" spans="1:12" s="3" customFormat="1" ht="27" customHeight="1" x14ac:dyDescent="0.2">
      <c r="A55" s="41" t="str">
        <f>'[1]Лист 1'!C65</f>
        <v>Дотации бюджетам субъектов Российской Федерации 
и муниципальных образований</v>
      </c>
      <c r="B55" s="42" t="s">
        <v>47</v>
      </c>
      <c r="C55" s="52">
        <v>1793644700</v>
      </c>
      <c r="D55" s="59">
        <v>1793644700</v>
      </c>
      <c r="E55" s="24">
        <v>358728900</v>
      </c>
      <c r="F55" s="24">
        <v>358728900</v>
      </c>
      <c r="G55" s="21">
        <f>F55/D55*100</f>
        <v>20</v>
      </c>
      <c r="H55" s="21">
        <f t="shared" si="20"/>
        <v>100</v>
      </c>
    </row>
    <row r="56" spans="1:12" s="3" customFormat="1" ht="34.5" customHeight="1" x14ac:dyDescent="0.2">
      <c r="A56" s="41" t="str">
        <f>'[1]Лист 1'!C66</f>
        <v>Субсидии бюджетам бюджетной системы Российской Федерации (межбюджетные субсидии)</v>
      </c>
      <c r="B56" s="42" t="s">
        <v>48</v>
      </c>
      <c r="C56" s="52">
        <v>3799540900</v>
      </c>
      <c r="D56" s="59">
        <v>3820902700</v>
      </c>
      <c r="E56" s="62">
        <v>145812984.44</v>
      </c>
      <c r="F56" s="62">
        <v>145812984.44</v>
      </c>
      <c r="G56" s="21">
        <f>F56/D56*100</f>
        <v>3.82</v>
      </c>
      <c r="H56" s="21">
        <f t="shared" si="20"/>
        <v>100</v>
      </c>
    </row>
    <row r="57" spans="1:12" s="3" customFormat="1" ht="31.5" customHeight="1" x14ac:dyDescent="0.2">
      <c r="A57" s="40" t="str">
        <f>'[1]Лист 1'!C67</f>
        <v>Субвенции бюджетам субъектов Российской Федерации и муниципальных образований</v>
      </c>
      <c r="B57" s="42" t="s">
        <v>49</v>
      </c>
      <c r="C57" s="52">
        <v>13665131200</v>
      </c>
      <c r="D57" s="59">
        <v>13665131200</v>
      </c>
      <c r="E57" s="62">
        <v>1898719071.1500001</v>
      </c>
      <c r="F57" s="62">
        <v>1898719071.1500001</v>
      </c>
      <c r="G57" s="21">
        <f>F57/D57*100</f>
        <v>13.89</v>
      </c>
      <c r="H57" s="21">
        <f t="shared" si="20"/>
        <v>100</v>
      </c>
    </row>
    <row r="58" spans="1:12" s="3" customFormat="1" ht="20.25" customHeight="1" x14ac:dyDescent="0.2">
      <c r="A58" s="41" t="str">
        <f>'[1]Лист 1'!C68</f>
        <v>Иные межбюджетные трансферты</v>
      </c>
      <c r="B58" s="42" t="s">
        <v>50</v>
      </c>
      <c r="C58" s="52">
        <v>423396600</v>
      </c>
      <c r="D58" s="59">
        <v>429792264</v>
      </c>
      <c r="E58" s="62">
        <v>83755328.650000006</v>
      </c>
      <c r="F58" s="62">
        <v>83755328.650000006</v>
      </c>
      <c r="G58" s="21">
        <f>F58/D58*100</f>
        <v>19.489999999999998</v>
      </c>
      <c r="H58" s="21">
        <f t="shared" si="20"/>
        <v>100</v>
      </c>
    </row>
    <row r="59" spans="1:12" s="3" customFormat="1" ht="39.75" customHeight="1" x14ac:dyDescent="0.2">
      <c r="A59" s="43" t="s">
        <v>80</v>
      </c>
      <c r="B59" s="26" t="s">
        <v>81</v>
      </c>
      <c r="C59" s="60">
        <f>C60</f>
        <v>0</v>
      </c>
      <c r="D59" s="60">
        <f t="shared" ref="D59:F61" si="23">D60</f>
        <v>0</v>
      </c>
      <c r="E59" s="60">
        <f t="shared" si="23"/>
        <v>0</v>
      </c>
      <c r="F59" s="60">
        <f t="shared" si="23"/>
        <v>73000</v>
      </c>
      <c r="G59" s="56">
        <f t="shared" ref="G59:G61" si="24">G60</f>
        <v>0</v>
      </c>
      <c r="H59" s="19">
        <f t="shared" ref="H59" si="25">IF(E59=0,0,IF(F59&lt;0,0,IF((F59/E59*100)&gt;150,"св.100",F59/E59*100)))</f>
        <v>0</v>
      </c>
    </row>
    <row r="60" spans="1:12" s="3" customFormat="1" ht="27" customHeight="1" x14ac:dyDescent="0.2">
      <c r="A60" s="41" t="s">
        <v>82</v>
      </c>
      <c r="B60" s="42" t="s">
        <v>83</v>
      </c>
      <c r="C60" s="59">
        <v>0</v>
      </c>
      <c r="D60" s="59">
        <v>0</v>
      </c>
      <c r="E60" s="59">
        <v>0</v>
      </c>
      <c r="F60" s="59">
        <v>73000</v>
      </c>
      <c r="G60" s="21"/>
      <c r="H60" s="21">
        <f t="shared" si="20"/>
        <v>0</v>
      </c>
    </row>
    <row r="61" spans="1:12" s="3" customFormat="1" ht="67.5" customHeight="1" x14ac:dyDescent="0.2">
      <c r="A61" s="43" t="str">
        <f>'[1]Лист 1'!C69</f>
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</c>
      <c r="B61" s="26" t="s">
        <v>38</v>
      </c>
      <c r="C61" s="53">
        <f>C62</f>
        <v>12060763.51</v>
      </c>
      <c r="D61" s="60">
        <f t="shared" si="23"/>
        <v>12060763.51</v>
      </c>
      <c r="E61" s="60">
        <f t="shared" si="23"/>
        <v>2405585.4500000002</v>
      </c>
      <c r="F61" s="60">
        <f t="shared" si="23"/>
        <v>3495402.52</v>
      </c>
      <c r="G61" s="56">
        <f t="shared" si="24"/>
        <v>28.98</v>
      </c>
      <c r="H61" s="19">
        <f t="shared" si="20"/>
        <v>145.30000000000001</v>
      </c>
    </row>
    <row r="62" spans="1:12" s="3" customFormat="1" ht="29.25" customHeight="1" x14ac:dyDescent="0.2">
      <c r="A62" s="41" t="s">
        <v>86</v>
      </c>
      <c r="B62" s="42" t="s">
        <v>84</v>
      </c>
      <c r="C62" s="52">
        <v>12060763.51</v>
      </c>
      <c r="D62" s="59">
        <v>12060763.51</v>
      </c>
      <c r="E62" s="24">
        <v>2405585.4500000002</v>
      </c>
      <c r="F62" s="24">
        <v>3495402.52</v>
      </c>
      <c r="G62" s="21">
        <f t="shared" si="16"/>
        <v>28.98</v>
      </c>
      <c r="H62" s="21">
        <f t="shared" si="20"/>
        <v>145.30000000000001</v>
      </c>
      <c r="L62" s="61"/>
    </row>
    <row r="63" spans="1:12" s="3" customFormat="1" ht="32.25" customHeight="1" x14ac:dyDescent="0.2">
      <c r="A63" s="44" t="str">
        <f>'[1]Лист 1'!C71</f>
        <v>Возврат остатков субсидий, субвенций и иных межбюджетных трансфертов, имеющих целевое назначение, прошлых лет</v>
      </c>
      <c r="B63" s="26" t="s">
        <v>39</v>
      </c>
      <c r="C63" s="53">
        <f>C64</f>
        <v>-12924558.15</v>
      </c>
      <c r="D63" s="60">
        <f t="shared" ref="D63:F63" si="26">D64</f>
        <v>-12924558.15</v>
      </c>
      <c r="E63" s="60">
        <f t="shared" si="26"/>
        <v>-9427224.7799999993</v>
      </c>
      <c r="F63" s="60">
        <f t="shared" si="26"/>
        <v>-9714350.8300000001</v>
      </c>
      <c r="G63" s="56">
        <f>F63/D63*100</f>
        <v>75.16</v>
      </c>
      <c r="H63" s="19">
        <f>F63/E63*100</f>
        <v>103.05</v>
      </c>
    </row>
    <row r="64" spans="1:12" s="3" customFormat="1" ht="43.5" customHeight="1" x14ac:dyDescent="0.2">
      <c r="A64" s="41" t="str">
        <f>'[1]Лист 1'!C72</f>
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</c>
      <c r="B64" s="42" t="s">
        <v>85</v>
      </c>
      <c r="C64" s="52">
        <v>-12924558.15</v>
      </c>
      <c r="D64" s="59">
        <v>-12924558.15</v>
      </c>
      <c r="E64" s="24">
        <v>-9427224.7799999993</v>
      </c>
      <c r="F64" s="24">
        <v>-9714350.8300000001</v>
      </c>
      <c r="G64" s="21">
        <f>F64/D64*100</f>
        <v>75.16</v>
      </c>
      <c r="H64" s="21">
        <f>F64/E64*100</f>
        <v>103.05</v>
      </c>
    </row>
    <row r="65" spans="1:8" s="13" customFormat="1" x14ac:dyDescent="0.2">
      <c r="A65" s="10"/>
      <c r="B65" s="11"/>
      <c r="C65" s="12"/>
      <c r="D65" s="12"/>
      <c r="E65" s="12"/>
      <c r="F65" s="12"/>
      <c r="G65" s="12"/>
      <c r="H65" s="12"/>
    </row>
    <row r="66" spans="1:8" s="13" customFormat="1" x14ac:dyDescent="0.2">
      <c r="A66" s="10"/>
      <c r="B66" s="11"/>
      <c r="C66" s="12"/>
      <c r="D66" s="12"/>
      <c r="E66" s="12"/>
      <c r="F66" s="12"/>
      <c r="G66" s="12"/>
      <c r="H66" s="12"/>
    </row>
  </sheetData>
  <mergeCells count="8">
    <mergeCell ref="G1:H1"/>
    <mergeCell ref="A3:H3"/>
    <mergeCell ref="A5:A7"/>
    <mergeCell ref="B5:B7"/>
    <mergeCell ref="C5:H5"/>
    <mergeCell ref="E6:H6"/>
    <mergeCell ref="C6:C7"/>
    <mergeCell ref="D6:D7"/>
  </mergeCells>
  <pageMargins left="0.39370078740157483" right="0" top="0" bottom="0" header="0" footer="0"/>
  <pageSetup paperSize="9" scale="74" firstPageNumber="50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Маркова Инесса Владимировна</cp:lastModifiedBy>
  <cp:lastPrinted>2017-05-12T09:38:16Z</cp:lastPrinted>
  <dcterms:created xsi:type="dcterms:W3CDTF">1999-06-18T11:49:53Z</dcterms:created>
  <dcterms:modified xsi:type="dcterms:W3CDTF">2021-04-26T11:55:48Z</dcterms:modified>
</cp:coreProperties>
</file>