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420" windowWidth="17400" windowHeight="11445" tabRatio="714"/>
  </bookViews>
  <sheets>
    <sheet name="на 01.10.16" sheetId="1" r:id="rId1"/>
  </sheets>
  <definedNames>
    <definedName name="_xlnm._FilterDatabase" localSheetId="0" hidden="1">'на 01.10.16'!$A$8:$CT$1597</definedName>
    <definedName name="Z_00515DE8_1025_4617_8D53_E45A64F5BD85_.wvu.FilterData" localSheetId="0" hidden="1">'на 01.10.16'!$A$8:$CT$1597</definedName>
    <definedName name="Z_00AFFE87_6159_42A5_B8A9_191C678478A3_.wvu.FilterData" localSheetId="0" hidden="1">'на 01.10.16'!$A$8:$CT$1597</definedName>
    <definedName name="Z_01F8F0D2_EB42_43FF_8648_BA19BB86BB34_.wvu.FilterData" localSheetId="0" hidden="1">'на 01.10.16'!$A$8:$CT$1572</definedName>
    <definedName name="Z_027E6076_A69B_4097_A86C_7DE12012B785_.wvu.FilterData" localSheetId="0" hidden="1">'на 01.10.16'!$A$8:$CT$1597</definedName>
    <definedName name="Z_02E10328_83D9_446E_A04B_CCC596E3DDDD_.wvu.FilterData" localSheetId="0" hidden="1">'на 01.10.16'!$A$8:$CT$1572</definedName>
    <definedName name="Z_031AE67F_8C9B_42A2_A49E_E10C189D1119_.wvu.FilterData" localSheetId="0" hidden="1">'на 01.10.16'!$A$8:$CT$1572</definedName>
    <definedName name="Z_0336A332_D393_4B18_8E6B_E0599B522E32_.wvu.FilterData" localSheetId="0" hidden="1">'на 01.10.16'!$A$8:$CT$1597</definedName>
    <definedName name="Z_04A96A29_6A3D_4889_B5E7_325170A7C537_.wvu.FilterData" localSheetId="0" hidden="1">'на 01.10.16'!$A$8:$CT$1572</definedName>
    <definedName name="Z_062FC31F_6007_4E16_A196_1C660960DE29_.wvu.FilterData" localSheetId="0" hidden="1">'на 01.10.16'!$A$8:$CT$1597</definedName>
    <definedName name="Z_079AB74B_DECF_43F0_B6DB_42C65FC35100_.wvu.FilterData" localSheetId="0" hidden="1">'на 01.10.16'!$A$8:$CT$1597</definedName>
    <definedName name="Z_07ED0A18_9B8C_4243_A5CF_A2BB57D685F7_.wvu.FilterData" localSheetId="0" hidden="1">'на 01.10.16'!$A$8:$CT$1597</definedName>
    <definedName name="Z_086CF57F_1C45_452F_9B89_04B327F50A7B_.wvu.FilterData" localSheetId="0" hidden="1">'на 01.10.16'!$A$8:$CT$1597</definedName>
    <definedName name="Z_0921099F_3170_4B47_8BF5_40628FA92ED1_.wvu.FilterData" localSheetId="0" hidden="1">'на 01.10.16'!$A$8:$CT$1597</definedName>
    <definedName name="Z_092F782A_71D7_46D9_915D_2987DE6A996D_.wvu.FilterData" localSheetId="0" hidden="1">'на 01.10.16'!$A$8:$CT$1572</definedName>
    <definedName name="Z_0A02721B_1CFA_4309_A38D_68E83D8A5E5A_.wvu.FilterData" localSheetId="0" hidden="1">'на 01.10.16'!$A$8:$CT$1597</definedName>
    <definedName name="Z_0B79108B_5761_4EA0_88B4_EAE974210AE8_.wvu.FilterData" localSheetId="0" hidden="1">'на 01.10.16'!$A$8:$CT$1597</definedName>
    <definedName name="Z_0BE9AF98_BA88_4321_9283_1EA99B41BFC4_.wvu.FilterData" localSheetId="0" hidden="1">'на 01.10.16'!$A$4:$CT$1417</definedName>
    <definedName name="Z_0D0E8ABA_4AA3_46B0_8587_29EE3BB67FCE_.wvu.FilterData" localSheetId="0" hidden="1">'на 01.10.16'!$A$8:$CT$1572</definedName>
    <definedName name="Z_0D368351_DC30_41E6_8E40_F081C2A5616E_.wvu.FilterData" localSheetId="0" hidden="1">'на 01.10.16'!$A$8:$CT$1572</definedName>
    <definedName name="Z_0E64C8DB_6016_4261_834D_5A1E5F34BA3B_.wvu.Cols" localSheetId="0" hidden="1">'на 01.10.16'!$L:$L,'на 01.10.16'!#REF!</definedName>
    <definedName name="Z_0E64C8DB_6016_4261_834D_5A1E5F34BA3B_.wvu.FilterData" localSheetId="0" hidden="1">'на 01.10.16'!$A$4:$CT$1417</definedName>
    <definedName name="Z_0E64C8DB_6016_4261_834D_5A1E5F34BA3B_.wvu.PrintArea" localSheetId="0" hidden="1">'на 01.10.16'!$A$4:$N$1417</definedName>
    <definedName name="Z_0E64C8DB_6016_4261_834D_5A1E5F34BA3B_.wvu.PrintTitles" localSheetId="0" hidden="1">'на 01.10.16'!$6:$9</definedName>
    <definedName name="Z_0E64C8DB_6016_4261_834D_5A1E5F34BA3B_.wvu.Rows" localSheetId="0" hidden="1">'на 01.10.16'!#REF!,'на 01.10.16'!#REF!,'на 01.10.16'!#REF!,'на 01.10.16'!#REF!,'на 01.10.16'!#REF!,'на 01.10.16'!#REF!,'на 01.10.16'!#REF!</definedName>
    <definedName name="Z_0F1A8186_740A_4923_8B80_0B0780BB4663_.wvu.FilterData" localSheetId="0" hidden="1">'на 01.10.16'!$A$8:$CT$1597</definedName>
    <definedName name="Z_0F347635_AF46_422A_8E46_3D9973F40105_.wvu.FilterData" localSheetId="0" hidden="1">'на 01.10.16'!$A$4:$CT$1417</definedName>
    <definedName name="Z_0F422E63_8EFE_42A6_AEBF_86F5BC49BF8E_.wvu.FilterData" localSheetId="0" hidden="1">'на 01.10.16'!$A$8:$CT$1597</definedName>
    <definedName name="Z_0F5BE599_C4D4_4532_B4AB_C1ECA1F435BC_.wvu.FilterData" localSheetId="0" hidden="1">'на 01.10.16'!$A$8:$CT$1572</definedName>
    <definedName name="Z_10DA8062_D79D_42A6_BA6B_8850DB4D1C80_.wvu.FilterData" localSheetId="0" hidden="1">'на 01.10.16'!$A$8:$CT$1572</definedName>
    <definedName name="Z_12AAF203_561D_46C3_8E67_339023110574_.wvu.FilterData" localSheetId="0" hidden="1">'на 01.10.16'!$A$8:$CT$1597</definedName>
    <definedName name="Z_13791EE7_C0D0_4F4A_B878_654772773932_.wvu.FilterData" localSheetId="0" hidden="1">'на 01.10.16'!$A$8:$CT$1597</definedName>
    <definedName name="Z_1420C48C_124B_485D_82C1_2AE610B89834_.wvu.FilterData" localSheetId="0" hidden="1">'на 01.10.16'!$A$8:$CT$1572</definedName>
    <definedName name="Z_142FA32C_8F55_4EE1_84B3_75BFCD896E34_.wvu.FilterData" localSheetId="0" hidden="1">'на 01.10.16'!$A$8:$CT$1597</definedName>
    <definedName name="Z_147B3D01_E921_4809_B78B_94E9EEF6AAEE_.wvu.FilterData" localSheetId="0" hidden="1">'на 01.10.16'!$A$8:$CT$1572</definedName>
    <definedName name="Z_159350CA_7734_44F9_A094_2592515DD183_.wvu.FilterData" localSheetId="0" hidden="1">'на 01.10.16'!$A$8:$CT$1572</definedName>
    <definedName name="Z_159350CA_7734_44F9_A094_2592515DD183_.wvu.PrintArea" localSheetId="0" hidden="1">'на 01.10.16'!$A$4:$N$1572</definedName>
    <definedName name="Z_159350CA_7734_44F9_A094_2592515DD183_.wvu.PrintTitles" localSheetId="0" hidden="1">'на 01.10.16'!$6:$9</definedName>
    <definedName name="Z_17353BE7_0817_4C96_AC2D_32C655267AC5_.wvu.FilterData" localSheetId="0" hidden="1">'на 01.10.16'!$A$8:$CT$1597</definedName>
    <definedName name="Z_1775D415_5BF4_47AB_B88A_2FC2A27E7427_.wvu.FilterData" localSheetId="0" hidden="1">'на 01.10.16'!$A$8:$CT$1597</definedName>
    <definedName name="Z_17C74AE1_5FF6_4EC7_A4A6_F32126F0B55B_.wvu.FilterData" localSheetId="0" hidden="1">'на 01.10.16'!$A$8:$CT$1512</definedName>
    <definedName name="Z_17D5D914_C7C0_4390_81EF_B88F3FD352F0_.wvu.FilterData" localSheetId="0" hidden="1">'на 01.10.16'!$A$8:$CT$1572</definedName>
    <definedName name="Z_18904E99_563B_4A0C_9CFA_F9D7AB35C8D0_.wvu.FilterData" localSheetId="0" hidden="1">'на 01.10.16'!$A$8:$CT$1597</definedName>
    <definedName name="Z_18C274F3_D147_4A19_A4A7_912C5E00F60D_.wvu.FilterData" localSheetId="0" hidden="1">'на 01.10.16'!$A$10:$CT$670</definedName>
    <definedName name="Z_18CD9510_37C4_4EE1_86DA_F61EE3F1C114_.wvu.FilterData" localSheetId="0" hidden="1">'на 01.10.16'!$A$8:$CT$1597</definedName>
    <definedName name="Z_18F3095C_8422_4ABA_AAA7_074B74FC5E9B_.wvu.FilterData" localSheetId="0" hidden="1">'на 01.10.16'!$A$8:$CT$1572</definedName>
    <definedName name="Z_18F89436_B41B_4E45_A61C_FB23ED426D24_.wvu.FilterData" localSheetId="0" hidden="1">'на 01.10.16'!$A$8:$CT$1572</definedName>
    <definedName name="Z_191DB247_B791_4E23_B87B_2E06F8BF39C5_.wvu.FilterData" localSheetId="0" hidden="1">'на 01.10.16'!$A$8:$CT$1572</definedName>
    <definedName name="Z_195F9FA8_20B5_4425_81DB_AC89E84F5A6E_.wvu.FilterData" localSheetId="0" hidden="1">'на 01.10.16'!$A$8:$CT$1512</definedName>
    <definedName name="Z_1AA8C41E_6783_4CEC_9059_6D5B65C0F1AB_.wvu.FilterData" localSheetId="0" hidden="1">'на 01.10.16'!$A$8:$CT$1572</definedName>
    <definedName name="Z_1AC0ECEE_03FE_4C80_9007_91418871290B_.wvu.FilterData" localSheetId="0" hidden="1">'на 01.10.16'!$A$8:$CT$1597</definedName>
    <definedName name="Z_1C76D656_DB79_403E_9C17_15FE7EBD7065_.wvu.FilterData" localSheetId="0" hidden="1">'на 01.10.16'!$A$8:$CT$1597</definedName>
    <definedName name="Z_1D43FC3E_337E_4007_8CB5_240DB8B7B236_.wvu.FilterData" localSheetId="0" hidden="1">'на 01.10.16'!$A$8:$CT$1597</definedName>
    <definedName name="Z_1DB60ADB_EFF6_4CE6_AF59_5B3860895B5D_.wvu.FilterData" localSheetId="0" hidden="1">'на 01.10.16'!$A$8:$CT$1572</definedName>
    <definedName name="Z_1E1D77AF_CF0A_43FF_A48A_4A6C02A8E87C_.wvu.FilterData" localSheetId="0" hidden="1">'на 01.10.16'!$A$8:$CT$1597</definedName>
    <definedName name="Z_1E225555_2866_40B5_A295_6A34203911C2_.wvu.FilterData" localSheetId="0" hidden="1">'на 01.10.16'!$A$8:$CT$1572</definedName>
    <definedName name="Z_1E428DC7_8F6D_4877_8787_03F8878C6529_.wvu.FilterData" localSheetId="0" hidden="1">'на 01.10.16'!$A$8:$CT$1572</definedName>
    <definedName name="Z_1E7E97BD_8666_4E2B_96D3_09DB35F2EE73_.wvu.FilterData" localSheetId="0" hidden="1">'на 01.10.16'!$A$8:$CT$1597</definedName>
    <definedName name="Z_1F8AAED1_5B73_40BA_AFAA_ACEEB85844B8_.wvu.FilterData" localSheetId="0" hidden="1">'на 01.10.16'!$A$8:$CT$1572</definedName>
    <definedName name="Z_21327ED5_A7EC_4B2E_A4F1_D28CA006D45C_.wvu.FilterData" localSheetId="0" hidden="1">'на 01.10.16'!$A$8:$CT$1572</definedName>
    <definedName name="Z_21AA3E57_3CF6_4ADF_AAA9_6F80B5AA5A30_.wvu.FilterData" localSheetId="0" hidden="1">'на 01.10.16'!$A$8:$CT$1572</definedName>
    <definedName name="Z_2200844F_322A_4F37_82CD_78EC4659D1B0_.wvu.FilterData" localSheetId="0" hidden="1">'на 01.10.16'!$A$8:$CT$1572</definedName>
    <definedName name="Z_2339B16E_182B_477A_BB70_4CF50D762D97_.wvu.FilterData" localSheetId="0" hidden="1">'на 01.10.16'!$A$8:$CT$1572</definedName>
    <definedName name="Z_26026F42_61EF_4908_A055_6C210D21B1B0_.wvu.FilterData" localSheetId="0" hidden="1">'на 01.10.16'!$A$8:$CT$1597</definedName>
    <definedName name="Z_265C33DF_C569_452B_AD61_E8A459D71545_.wvu.FilterData" localSheetId="0" hidden="1">'на 01.10.16'!$A$8:$CT$1597</definedName>
    <definedName name="Z_287C9250_942F_4869_9FEC_C5CA84E0447D_.wvu.FilterData" localSheetId="0" hidden="1">'на 01.10.16'!$A$8:$CT$1597</definedName>
    <definedName name="Z_28AA9213_6F15_4F37_9AD0_FC9877E8EFA4_.wvu.FilterData" localSheetId="0" hidden="1">'на 01.10.16'!$A$8:$CT$1597</definedName>
    <definedName name="Z_28D3DF24_5B49_4C54_8B4A_52F5554B106B_.wvu.FilterData" localSheetId="0" hidden="1">'на 01.10.16'!$A$8:$CT$1572</definedName>
    <definedName name="Z_28D51087_D4B8_4A72_BD6F_6DE08B7BF056_.wvu.FilterData" localSheetId="0" hidden="1">'на 01.10.16'!$A$8:$CT$1597</definedName>
    <definedName name="Z_29BD913B_9DD1_47B3_A9D2_36FE95499728_.wvu.FilterData" localSheetId="0" hidden="1">'на 01.10.16'!$A$8:$CT$1597</definedName>
    <definedName name="Z_2A318A01_D066_4354_A2E4_6B4EDAA21124_.wvu.FilterData" localSheetId="0" hidden="1">'на 01.10.16'!$A$8:$CT$1597</definedName>
    <definedName name="Z_2A4408BE_AC0F_4D9D_8ADA_216482027B57_.wvu.FilterData" localSheetId="0" hidden="1">'на 01.10.16'!$A$8:$CT$1597</definedName>
    <definedName name="Z_2AA0B8DE_1D8A_4542_888A_F0C44F950B52_.wvu.FilterData" localSheetId="0" hidden="1">'на 01.10.16'!$A$8:$CT$1597</definedName>
    <definedName name="Z_2AA0B8DE_1D8A_4542_888A_F0C44F950B52_.wvu.PrintArea" localSheetId="0" hidden="1">'на 01.10.16'!$A$4:$N$1597</definedName>
    <definedName name="Z_2AA0B8DE_1D8A_4542_888A_F0C44F950B52_.wvu.PrintTitles" localSheetId="0" hidden="1">'на 01.10.16'!$6:$9</definedName>
    <definedName name="Z_2AA0B8DE_1D8A_4542_888A_F0C44F950B52_.wvu.Rows" localSheetId="0" hidden="1">'на 01.10.16'!$1:$3</definedName>
    <definedName name="Z_2AB44F2F_3359_4629_A871_9F595AEFEE58_.wvu.FilterData" localSheetId="0" hidden="1">'на 01.10.16'!$A$8:$CT$1572</definedName>
    <definedName name="Z_2BC5B056_7261_4B07_9236_7DBB54AEAE66_.wvu.FilterData" localSheetId="0" hidden="1">'на 01.10.16'!$A$4:$CT$1417</definedName>
    <definedName name="Z_2C7ADB4B_0EF2_4964_800D_408980CB4414_.wvu.FilterData" localSheetId="0" hidden="1">'на 01.10.16'!$A$8:$CT$1597</definedName>
    <definedName name="Z_2D11C014_1D98_4E2D_89AF_94A20E557FE1_.wvu.FilterData" localSheetId="0" hidden="1">'на 01.10.16'!$A$8:$CT$1572</definedName>
    <definedName name="Z_2E5DEA28_F421_414D_9B3B_0D25E7DDBA40_.wvu.FilterData" localSheetId="0" hidden="1">'на 01.10.16'!$A$8:$CT$1572</definedName>
    <definedName name="Z_2EBD5681_8D5A_48FC_A4E5_1409B99F0CB5_.wvu.FilterData" localSheetId="0" hidden="1">'на 01.10.16'!$A$4:$CT$1417</definedName>
    <definedName name="Z_2EC5EB7E_E66C_4ED5_B4EF_C8E5B62FAAD2_.wvu.FilterData" localSheetId="0" hidden="1">'на 01.10.16'!$A$8:$CT$1572</definedName>
    <definedName name="Z_2F4561A6_630A_40E9_AAE4_6E82EE5B8514_.wvu.FilterData" localSheetId="0" hidden="1">'на 01.10.16'!$A$8:$CT$1597</definedName>
    <definedName name="Z_305A1B41_D979_46CD_9729_7629EA5AF632_.wvu.FilterData" localSheetId="0" hidden="1">'на 01.10.16'!$A$8:$CT$1572</definedName>
    <definedName name="Z_3098CABA_7E7E_461E_8195_432470C0DAA3_.wvu.FilterData" localSheetId="0" hidden="1">'на 01.10.16'!$A$8:$CT$1572</definedName>
    <definedName name="Z_30DEF09D_B141_4D29_A5D1_B74B79735CF7_.wvu.FilterData" localSheetId="0" hidden="1">'на 01.10.16'!$A$8:$CT$1597</definedName>
    <definedName name="Z_31466CEA_031A_47C6_BAD3_ADC10B1B1E68_.wvu.FilterData" localSheetId="0" hidden="1">'на 01.10.16'!$A$9:$CT$1572</definedName>
    <definedName name="Z_31D0117C_168A_4259_9FF2_6E36D2ADC259_.wvu.Cols" localSheetId="0" hidden="1">'на 01.10.16'!#REF!</definedName>
    <definedName name="Z_31D0117C_168A_4259_9FF2_6E36D2ADC259_.wvu.FilterData" localSheetId="0" hidden="1">'на 01.10.16'!$A$8:$CT$1572</definedName>
    <definedName name="Z_31D0117C_168A_4259_9FF2_6E36D2ADC259_.wvu.PrintArea" localSheetId="0" hidden="1">'на 01.10.16'!$A$4:$N$1512</definedName>
    <definedName name="Z_31D0117C_168A_4259_9FF2_6E36D2ADC259_.wvu.PrintTitles" localSheetId="0" hidden="1">'на 01.10.16'!$6:$9</definedName>
    <definedName name="Z_31D49C99_FCD8_4726_8787_EBDEFEE57C2D_.wvu.FilterData" localSheetId="0" hidden="1">'на 01.10.16'!$A$8:$CT$1572</definedName>
    <definedName name="Z_31E01026_A159_4F52_81AD_E29365C1070B_.wvu.FilterData" localSheetId="0" hidden="1">'на 01.10.16'!$A$8:$CT$1597</definedName>
    <definedName name="Z_330BF41A_7C26_4CC7_8BE9_CDE208F66D74_.wvu.FilterData" localSheetId="0" hidden="1">'на 01.10.16'!$A$8:$CT$1597</definedName>
    <definedName name="Z_33B035AF_4340_425E_B862_2D236CA2FF59_.wvu.FilterData" localSheetId="0" hidden="1">'на 01.10.16'!$A$8:$CT$1572</definedName>
    <definedName name="Z_34AA7522_F034_4689_8E8A_3DC0A31A38A5_.wvu.FilterData" localSheetId="0" hidden="1">'на 01.10.16'!$A$8:$CT$1597</definedName>
    <definedName name="Z_34B0956B_F104_4A59_A278_555485832A21_.wvu.FilterData" localSheetId="0" hidden="1">'на 01.10.16'!$A$8:$CT$1597</definedName>
    <definedName name="Z_35C84F83_1E38_4D93_B690_4F9254EC0821_.wvu.FilterData" localSheetId="0" hidden="1">'на 01.10.16'!$A$8:$CT$1572</definedName>
    <definedName name="Z_36E68DBB_652C_4CD6_8798_8D5DAB9F4812_.wvu.FilterData" localSheetId="0" hidden="1">'на 01.10.16'!$A$8:$CT$1572</definedName>
    <definedName name="Z_371F45CF_8DB1_4396_B3B4_B34682F7AA4D_.wvu.FilterData" localSheetId="0" hidden="1">'на 01.10.16'!$A$8:$CT$1597</definedName>
    <definedName name="Z_37C67F4C_B264_4520_A044_DC26D5ABCD1D_.wvu.FilterData" localSheetId="0" hidden="1">'на 01.10.16'!$A$8:$CT$1597</definedName>
    <definedName name="Z_37F8CE32_8CE8_4D95_9C0E_63112E6EFFE9_.wvu.Cols" localSheetId="0" hidden="1">'на 01.10.16'!$L:$L,'на 01.10.16'!#REF!</definedName>
    <definedName name="Z_37F8CE32_8CE8_4D95_9C0E_63112E6EFFE9_.wvu.FilterData" localSheetId="0" hidden="1">'на 01.10.16'!$A$4:$CT$1417</definedName>
    <definedName name="Z_37F8CE32_8CE8_4D95_9C0E_63112E6EFFE9_.wvu.PrintTitles" localSheetId="0" hidden="1">'на 01.10.16'!$6:$9</definedName>
    <definedName name="Z_37F8CE32_8CE8_4D95_9C0E_63112E6EFFE9_.wvu.Rows" localSheetId="0" hidden="1">'на 01.10.16'!#REF!,'на 01.10.16'!#REF!,'на 01.10.16'!#REF!,'на 01.10.16'!#REF!,'на 01.10.16'!#REF!,'на 01.10.16'!#REF!,'на 01.10.16'!#REF!,'на 01.10.16'!#REF!,'на 01.10.16'!#REF!,'на 01.10.16'!#REF!,'на 01.10.16'!#REF!</definedName>
    <definedName name="Z_382A4DAE_97DF_408B_AB7B_2C14C2E14DAF_.wvu.FilterData" localSheetId="0" hidden="1">'на 01.10.16'!$A$8:$CT$1572</definedName>
    <definedName name="Z_38A493DC_DB89_470D_86DD_1E2148B38397_.wvu.FilterData" localSheetId="0" hidden="1">'на 01.10.16'!$A$8:$CT$1597</definedName>
    <definedName name="Z_38D78AE7_5ACC_4F4A_9A45_6DD8E2C6ACAE_.wvu.FilterData" localSheetId="0" hidden="1">'на 01.10.16'!$A$8:$CT$1572</definedName>
    <definedName name="Z_38DCC845_62DC_47CE_9EAE_A1571586343A_.wvu.FilterData" localSheetId="0" hidden="1">'на 01.10.16'!$A$8:$CT$1512</definedName>
    <definedName name="Z_3A6ABBD8_D48E_4C23_9B12_171F8CC57157_.wvu.FilterData" localSheetId="0" hidden="1">'на 01.10.16'!$A$4:$CT$1417</definedName>
    <definedName name="Z_3A771435_F46E_4451_AEA7_0F58913A31BF_.wvu.FilterData" localSheetId="0" hidden="1">'на 01.10.16'!$A$9:$CT$1572</definedName>
    <definedName name="Z_3AB7D03B_875C_4336_9107_B5F3DFE2948C_.wvu.FilterData" localSheetId="0" hidden="1">'на 01.10.16'!$A$8:$CT$1597</definedName>
    <definedName name="Z_3B73093C_A7A9_4C63_8630_5782ED6DB1A6_.wvu.FilterData" localSheetId="0" hidden="1">'на 01.10.16'!$A$8:$CT$1572</definedName>
    <definedName name="Z_3B765E1F_E887_40A2_9FE6_BA8CE1FB16A6_.wvu.FilterData" localSheetId="0" hidden="1">'на 01.10.16'!$A$8:$CT$1572</definedName>
    <definedName name="Z_3B84D284_E5A9_4FF3_8142_342943B304C2_.wvu.FilterData" localSheetId="0" hidden="1">'на 01.10.16'!$A$8:$CT$1597</definedName>
    <definedName name="Z_3CE7F694_9A00_4F30_9EC8_36717DB63A60_.wvu.FilterData" localSheetId="0" hidden="1">'на 01.10.16'!$A$8:$CT$1597</definedName>
    <definedName name="Z_3D8E1CB4_5BF5_4C2E_9629_41E87AE8D0C3_.wvu.FilterData" localSheetId="0" hidden="1">'на 01.10.16'!$A$8:$CT$1512</definedName>
    <definedName name="Z_3F27E14A_308E_4816_B18E_E083048FDF75_.wvu.Cols" localSheetId="0" hidden="1">'на 01.10.16'!#REF!</definedName>
    <definedName name="Z_3F27E14A_308E_4816_B18E_E083048FDF75_.wvu.FilterData" localSheetId="0" hidden="1">'на 01.10.16'!$A$8:$CT$1572</definedName>
    <definedName name="Z_3F27E14A_308E_4816_B18E_E083048FDF75_.wvu.PrintArea" localSheetId="0" hidden="1">'на 01.10.16'!$A$4:$N$1512</definedName>
    <definedName name="Z_3F27E14A_308E_4816_B18E_E083048FDF75_.wvu.PrintTitles" localSheetId="0" hidden="1">'на 01.10.16'!$6:$9</definedName>
    <definedName name="Z_3F403267_5306_4EDF_9A6F_CB2B3BE8AE5A_.wvu.FilterData" localSheetId="0" hidden="1">'на 01.10.16'!$A$8:$CT$1597</definedName>
    <definedName name="Z_3F403267_5306_4EDF_9A6F_CB2B3BE8AE5A_.wvu.PrintArea" localSheetId="0" hidden="1">'на 01.10.16'!$A$1:$N$1597</definedName>
    <definedName name="Z_3F403267_5306_4EDF_9A6F_CB2B3BE8AE5A_.wvu.PrintTitles" localSheetId="0" hidden="1">'на 01.10.16'!$6:$9</definedName>
    <definedName name="Z_3F503AA2_2C63_410E_ABE2_9BBC8F566C3B_.wvu.FilterData" localSheetId="0" hidden="1">'на 01.10.16'!$A$8:$CT$1512</definedName>
    <definedName name="Z_3FD25F9B_7054_41BF_AD6E_C87A98965EC9_.wvu.FilterData" localSheetId="0" hidden="1">'на 01.10.16'!$A$8:$CT$1597</definedName>
    <definedName name="Z_4059DCAE_44E7_4C14_B19E_2B0320B78235_.wvu.FilterData" localSheetId="0" hidden="1">'на 01.10.16'!$A$8:$CT$1572</definedName>
    <definedName name="Z_40859378_2947_4362_9870_FF5DD8AFE419_.wvu.FilterData" localSheetId="0" hidden="1">'на 01.10.16'!$A$8:$CT$1572</definedName>
    <definedName name="Z_41058925_F6F0_46A4_8A38_FFC093EC33BA_.wvu.FilterData" localSheetId="0" hidden="1">'на 01.10.16'!$A$8:$CT$1597</definedName>
    <definedName name="Z_414C909D_E37E_4BC2_9803_A7FCB4108A9F_.wvu.FilterData" localSheetId="0" hidden="1">'на 01.10.16'!$A$8:$CT$1597</definedName>
    <definedName name="Z_41B35D35_CC2A_480D_A331_B8765357972D_.wvu.FilterData" localSheetId="0" hidden="1">'на 01.10.16'!$A$8:$CT$1572</definedName>
    <definedName name="Z_41D8F6F2_3142_40B5_AC0E_DA85D54BB5F9_.wvu.FilterData" localSheetId="0" hidden="1">'на 01.10.16'!$A$8:$CT$1597</definedName>
    <definedName name="Z_42500214_3BF2_4B3A_8981_8F23792A6321_.wvu.FilterData" localSheetId="0" hidden="1">'на 01.10.16'!$A$8:$CT$1572</definedName>
    <definedName name="Z_4325B63A_AA40_4566_AFFD_985FB9FF138C_.wvu.FilterData" localSheetId="0" hidden="1">'на 01.10.16'!$A$8:$CT$1572</definedName>
    <definedName name="Z_441E7616_5EAE_44B8_ABDA_0EA3F84F24C8_.wvu.FilterData" localSheetId="0" hidden="1">'на 01.10.16'!$A$8:$CT$1572</definedName>
    <definedName name="Z_44D1003B_31CD_4C46_9A64_99D8DD7D7DB0_.wvu.FilterData" localSheetId="0" hidden="1">'на 01.10.16'!$A$8:$CT$1597</definedName>
    <definedName name="Z_45222D5E_82FE_491B_9EEB_014E903C0C3C_.wvu.FilterData" localSheetId="0" hidden="1">'на 01.10.16'!$A$8:$CT$1597</definedName>
    <definedName name="Z_4619A683_CE7B_455A_B729_874879F769D6_.wvu.FilterData" localSheetId="0" hidden="1">'на 01.10.16'!$A$8:$CT$1572</definedName>
    <definedName name="Z_462B1137_C4AB_4694_B559_9C8B9E3CC41D_.wvu.FilterData" localSheetId="0" hidden="1">'на 01.10.16'!$A$8:$CT$1597</definedName>
    <definedName name="Z_47925D2F_94F1_4406_B9D4_F0F09D6BF46C_.wvu.FilterData" localSheetId="0" hidden="1">'на 01.10.16'!$A$8:$CT$1572</definedName>
    <definedName name="Z_47C70821_166F_4296_B726_E5E62678362E_.wvu.FilterData" localSheetId="0" hidden="1">'на 01.10.16'!$A$8:$CT$1597</definedName>
    <definedName name="Z_47C76EC7_D243_48E3_9C6F_C617E363BEF2_.wvu.FilterData" localSheetId="0" hidden="1">'на 01.10.16'!$A$8:$CT$1572</definedName>
    <definedName name="Z_491A33EE_7656_4451_B080_CF7FFEA1C66C_.wvu.FilterData" localSheetId="0" hidden="1">'на 01.10.16'!$A$8:$CT$1572</definedName>
    <definedName name="Z_49DFC51D_A0C1_4838_A780_639D5A03A600_.wvu.FilterData" localSheetId="0" hidden="1">'на 01.10.16'!$A$10:$CT$670</definedName>
    <definedName name="Z_4B60A010_7207_48DF_9868_79C1F731D74C_.wvu.FilterData" localSheetId="0" hidden="1">'на 01.10.16'!$A$8:$CT$1597</definedName>
    <definedName name="Z_4D94645D_E694_4D20_B718_5C189BCD33E6_.wvu.FilterData" localSheetId="0" hidden="1">'на 01.10.16'!$A$8:$CT$1512</definedName>
    <definedName name="Z_4E57A13C_0CBC_403B_A4AB_629B5131F207_.wvu.FilterData" localSheetId="0" hidden="1">'на 01.10.16'!$A$8:$CT$1572</definedName>
    <definedName name="Z_4E5CB167_1225_431D_B3CB_D22393453103_.wvu.FilterData" localSheetId="0" hidden="1">'на 01.10.16'!$A$8:$CT$1572</definedName>
    <definedName name="Z_4EE97FD3_F879_4A7C_A082_48F1F84D11C8_.wvu.Cols" localSheetId="0" hidden="1">'на 01.10.16'!#REF!</definedName>
    <definedName name="Z_4EE97FD3_F879_4A7C_A082_48F1F84D11C8_.wvu.FilterData" localSheetId="0" hidden="1">'на 01.10.16'!$A$8:$CT$1572</definedName>
    <definedName name="Z_4EE97FD3_F879_4A7C_A082_48F1F84D11C8_.wvu.PrintArea" localSheetId="0" hidden="1">'на 01.10.16'!$A$4:$N$1512</definedName>
    <definedName name="Z_4EE97FD3_F879_4A7C_A082_48F1F84D11C8_.wvu.PrintTitles" localSheetId="0" hidden="1">'на 01.10.16'!$6:$9</definedName>
    <definedName name="Z_4F0D2885_2E9C_4BF9_8327_7140A82EA2CE_.wvu.FilterData" localSheetId="0" hidden="1">'на 01.10.16'!$A$8:$CT$1572</definedName>
    <definedName name="Z_4F2996C8_6065_423D_8201_35300FC1B199_.wvu.FilterData" localSheetId="0" hidden="1">'на 01.10.16'!$A$8:$CT$1597</definedName>
    <definedName name="Z_4F9CFFFF_9C61_4D0B_A1A5_1941694247A4_.wvu.FilterData" localSheetId="0" hidden="1">'на 01.10.16'!$A$8:$CT$1572</definedName>
    <definedName name="Z_50A8F372_EC7B_40D8_BB5D_99E75FE3CE53_.wvu.FilterData" localSheetId="0" hidden="1">'на 01.10.16'!$A$8:$CT$1572</definedName>
    <definedName name="Z_5102D12C_D1FA_4E52_A3CA_626E5CCFA0A1_.wvu.Cols" localSheetId="0" hidden="1">'на 01.10.16'!$L:$L,'на 01.10.16'!#REF!</definedName>
    <definedName name="Z_5102D12C_D1FA_4E52_A3CA_626E5CCFA0A1_.wvu.FilterData" localSheetId="0" hidden="1">'на 01.10.16'!$A$4:$CT$1417</definedName>
    <definedName name="Z_5102D12C_D1FA_4E52_A3CA_626E5CCFA0A1_.wvu.PrintArea" localSheetId="0" hidden="1">'на 01.10.16'!$A$4:$N$1417</definedName>
    <definedName name="Z_5102D12C_D1FA_4E52_A3CA_626E5CCFA0A1_.wvu.PrintTitles" localSheetId="0" hidden="1">'на 01.10.16'!$6:$9</definedName>
    <definedName name="Z_5102D12C_D1FA_4E52_A3CA_626E5CCFA0A1_.wvu.Rows" localSheetId="0" hidden="1">'на 01.10.16'!#REF!,'на 01.10.16'!#REF!,'на 01.10.16'!#REF!,'на 01.10.16'!#REF!,'на 01.10.16'!#REF!,'на 01.10.16'!#REF!,'на 01.10.16'!#REF!</definedName>
    <definedName name="Z_53E33F6F_4F75_4F8F_AE9D_5C8A94541E4C_.wvu.FilterData" localSheetId="0" hidden="1">'на 01.10.16'!$A$8:$CT$1572</definedName>
    <definedName name="Z_54523E6C_55D2_415F_9C02_F01DC00F9006_.wvu.FilterData" localSheetId="0" hidden="1">'на 01.10.16'!$A$8:$CT$1572</definedName>
    <definedName name="Z_54DDED4D_AA90_4DA1_85BC_9AAE02ABBD07_.wvu.FilterData" localSheetId="0" hidden="1">'на 01.10.16'!$A$8:$CT$1572</definedName>
    <definedName name="Z_5551C5AC_1E40_4691_90AA_0E2519B7F197_.wvu.FilterData" localSheetId="0" hidden="1">'на 01.10.16'!$A$8:$CT$1597</definedName>
    <definedName name="Z_55976229_35EF_435E_8DFD_1001154B9B52_.wvu.FilterData" localSheetId="0" hidden="1">'на 01.10.16'!$A$8:$CT$1572</definedName>
    <definedName name="Z_55C9D10A_A6F6_4460_8577_5239F9BBBA6A_.wvu.FilterData" localSheetId="0" hidden="1">'на 01.10.16'!$A$8:$CT$1572</definedName>
    <definedName name="Z_5677194D_47EC_4398_B603_20597B9350C7_.wvu.FilterData" localSheetId="0" hidden="1">'на 01.10.16'!$A$8:$CT$1597</definedName>
    <definedName name="Z_56B1D753_F58F_406E_AD2A_0FAD84ACAD15_.wvu.FilterData" localSheetId="0" hidden="1">'на 01.10.16'!$A$8:$CT$1572</definedName>
    <definedName name="Z_56F794D5_404D_49B7_B400_C211E31A38D9_.wvu.FilterData" localSheetId="0" hidden="1">'на 01.10.16'!$A$8:$CT$1572</definedName>
    <definedName name="Z_5725208A_AA64_45B2_8E20_3F13C2F72EBE_.wvu.FilterData" localSheetId="0" hidden="1">'на 01.10.16'!$A$8:$CT$1597</definedName>
    <definedName name="Z_5765586F_C5B2_493F_8FB7_FA91FBE8CDA7_.wvu.FilterData" localSheetId="0" hidden="1">'на 01.10.16'!$A$4:$CT$1417</definedName>
    <definedName name="Z_5826F3EC_34FC_41CD_BCD2_56312C9DD97A_.wvu.FilterData" localSheetId="0" hidden="1">'на 01.10.16'!$A$8:$CT$1572</definedName>
    <definedName name="Z_58CFC36F_978E_47B0_9F19_33F68B331A66_.wvu.FilterData" localSheetId="0" hidden="1">'на 01.10.16'!$A$8:$CT$1597</definedName>
    <definedName name="Z_599457C4_10B8_4D38_846F_8B7F59F809A7_.wvu.FilterData" localSheetId="0" hidden="1">'на 01.10.16'!$A$8:$CT$1572</definedName>
    <definedName name="Z_599E92E8_CD78_43CC_AEF1_B5D938430BDF_.wvu.FilterData" localSheetId="0" hidden="1">'на 01.10.16'!$A$8:$CT$1597</definedName>
    <definedName name="Z_5ACEF3E7_457C_4A6F_BEEE_D7852CC61BC6_.wvu.FilterData" localSheetId="0" hidden="1">'на 01.10.16'!$A$4:$CT$1417</definedName>
    <definedName name="Z_5BE587F7_FCBC_477E_BDC4_B41BFCBB80C0_.wvu.FilterData" localSheetId="0" hidden="1">'на 01.10.16'!$A$8:$CT$1572</definedName>
    <definedName name="Z_5BF2B3BC_75AF_4FCE_9066_5EF279E22862_.wvu.FilterData" localSheetId="0" hidden="1">'на 01.10.16'!$A$8:$CT$1572</definedName>
    <definedName name="Z_5C5DCBC2_95DB_4E4C_8AF4_370EC8C28A06_.wvu.FilterData" localSheetId="0" hidden="1">'на 01.10.16'!$A$4:$CT$1417</definedName>
    <definedName name="Z_5CD443A7_8DCC_4A0A_B752_E91D6140D43B_.wvu.FilterData" localSheetId="0" hidden="1">'на 01.10.16'!$A$8:$CT$1572</definedName>
    <definedName name="Z_5D9FF6A1_E862_452C_8C5D_8EFB8946D343_.wvu.FilterData" localSheetId="0" hidden="1">'на 01.10.16'!$A$8:$CT$1597</definedName>
    <definedName name="Z_5ECF068E_D5EB_4990_9512_9CA3904262DB_.wvu.FilterData" localSheetId="0" hidden="1">'на 01.10.16'!$A$8:$CT$1597</definedName>
    <definedName name="Z_5F0F6772_CBD4_4CE8_BAC4_AF2CE31A14AA_.wvu.FilterData" localSheetId="0" hidden="1">'на 01.10.16'!$A$8:$CT$1572</definedName>
    <definedName name="Z_5F32DCDF_F22F_4EB0_AA6A_EE2AC5E693E5_.wvu.FilterData" localSheetId="0" hidden="1">'на 01.10.16'!$A$8:$CT$1572</definedName>
    <definedName name="Z_5FE4B7F3_8E9F_4E18_85D1_534E22CEF369_.wvu.FilterData" localSheetId="0" hidden="1">'на 01.10.16'!$A$8:$CT$1597</definedName>
    <definedName name="Z_614A498A_96D7_47C3_B629_C7D6A0FB944B_.wvu.FilterData" localSheetId="0" hidden="1">'на 01.10.16'!$A$8:$CT$1597</definedName>
    <definedName name="Z_6274C716_07B4_47B1_B60B_06F62435EEF8_.wvu.FilterData" localSheetId="0" hidden="1">'на 01.10.16'!$A$4:$CT$1417</definedName>
    <definedName name="Z_62D1C643_03F8_48B0_AD43_2DF126CE0C57_.wvu.FilterData" localSheetId="0" hidden="1">'на 01.10.16'!$A$8:$CT$1597</definedName>
    <definedName name="Z_643780A9_5B99_4726_8E54_D383F8810326_.wvu.FilterData" localSheetId="0" hidden="1">'на 01.10.16'!$A$8:$CT$1572</definedName>
    <definedName name="Z_6589BDAF_00B9_4C2D_8448_4943EDDAD463_.wvu.FilterData" localSheetId="0" hidden="1">'на 01.10.16'!$A$8:$CT$1572</definedName>
    <definedName name="Z_658F7E3B_1784_49E7_9E98_D43FED25137B_.wvu.FilterData" localSheetId="0" hidden="1">'на 01.10.16'!$A$8:$CT$1572</definedName>
    <definedName name="Z_65C5353B_8D43_406C_A9FE_B17B1BF74A1E_.wvu.FilterData" localSheetId="0" hidden="1">'на 01.10.16'!$A$8:$CT$1597</definedName>
    <definedName name="Z_677231D8_B0EC_4B78_9DA6_0A0F95B7A279_.wvu.FilterData" localSheetId="0" hidden="1">'на 01.10.16'!$A$8:$CT$1597</definedName>
    <definedName name="Z_678C0F04_1FBB_4F4A_9BE7_0AD69D0F8554_.wvu.FilterData" localSheetId="0" hidden="1">'на 01.10.16'!$A$8:$CT$1572</definedName>
    <definedName name="Z_69B01F92_FB7C_4EAC_85D4_E172C8C735B1_.wvu.FilterData" localSheetId="0" hidden="1">'на 01.10.16'!$A$8:$CT$1597</definedName>
    <definedName name="Z_6A126F80_1EEC_4038_924B_18F11C8C5319_.wvu.FilterData" localSheetId="0" hidden="1">'на 01.10.16'!$A$8:$CT$1597</definedName>
    <definedName name="Z_6A8C6AE6_9DF0_4E1A_86D2_B96A45AD61F2_.wvu.FilterData" localSheetId="0" hidden="1">'на 01.10.16'!$A$8:$CT$1572</definedName>
    <definedName name="Z_6AA2CDFE_EA15_4876_8B89_01428EC8F24A_.wvu.FilterData" localSheetId="0" hidden="1">'на 01.10.16'!$A$4:$CT$1417</definedName>
    <definedName name="Z_6AC71E64_4089_4586_9DF3_1D61B068F3D4_.wvu.FilterData" localSheetId="0" hidden="1">'на 01.10.16'!$A$8:$CT$1572</definedName>
    <definedName name="Z_6B06D0E0_99A0_4001_80F7_2C98CB300203_.wvu.FilterData" localSheetId="0" hidden="1">'на 01.10.16'!$A$4:$CT$1417</definedName>
    <definedName name="Z_6B1D0558_2C75_48C7_BC40_1BBC70ABC59C_.wvu.FilterData" localSheetId="0" hidden="1">'на 01.10.16'!$A$8:$CT$1572</definedName>
    <definedName name="Z_6B6D55E4_411A_4562_AFD0_9FC0BB48A45E_.wvu.FilterData" localSheetId="0" hidden="1">'на 01.10.16'!$A$8:$CT$1572</definedName>
    <definedName name="Z_6BDAC2BB_332F_436F_863D_F822AEFA296D_.wvu.FilterData" localSheetId="0" hidden="1">'на 01.10.16'!$A$8:$CT$1572</definedName>
    <definedName name="Z_6E22201E_F702_4048_8799_9CA8211BE0D2_.wvu.FilterData" localSheetId="0" hidden="1">'на 01.10.16'!$A$8:$CT$1597</definedName>
    <definedName name="Z_6F2ED89E_DD8D_4AFC_B15C_F8D771EC9A96_.wvu.FilterData" localSheetId="0" hidden="1">'на 01.10.16'!$A$8:$CT$1597</definedName>
    <definedName name="Z_7124692B_778F_45B7_B6A0_78A624523693_.wvu.FilterData" localSheetId="0" hidden="1">'на 01.10.16'!$A$8:$CT$1572</definedName>
    <definedName name="Z_71A7EC46_B819_41C9_937F_A1943CE3360C_.wvu.FilterData" localSheetId="0" hidden="1">'на 01.10.16'!$A$4:$CT$1417</definedName>
    <definedName name="Z_71F59CCD_005C_45EC_A495_3368824AAF6A_.wvu.FilterData" localSheetId="0" hidden="1">'на 01.10.16'!$A$8:$CT$1597</definedName>
    <definedName name="Z_72326AE9_F459_4854_9E27_CA306064A1C5_.wvu.FilterData" localSheetId="0" hidden="1">'на 01.10.16'!$A$8:$CT$1572</definedName>
    <definedName name="Z_72647AD4_5689_4039_960C_104BE314A597_.wvu.FilterData" localSheetId="0" hidden="1">'на 01.10.16'!$A$8:$CT$1597</definedName>
    <definedName name="Z_72735855_FA0F_43DC_B29D_9773F1E8D583_.wvu.FilterData" localSheetId="0" hidden="1">'на 01.10.16'!$A$8:$CT$1597</definedName>
    <definedName name="Z_72E26C71_AA7B_430D_A137_E645B5F9D743_.wvu.FilterData" localSheetId="0" hidden="1">'на 01.10.16'!$A$10:$CT$670</definedName>
    <definedName name="Z_7409DBB3_F2DC_4218_A3CF_8F18AB5B85BE_.wvu.FilterData" localSheetId="0" hidden="1">'на 01.10.16'!$A$8:$CT$1572</definedName>
    <definedName name="Z_74992FBB_CA1F_4ECA_8E09_8DA73B2538A1_.wvu.FilterData" localSheetId="0" hidden="1">'на 01.10.16'!$A$8:$CT$1572</definedName>
    <definedName name="Z_7552D7C8_B42E_4A33_8402_30D7B85E1AA8_.wvu.FilterData" localSheetId="0" hidden="1">'на 01.10.16'!$A$8:$CT$1597</definedName>
    <definedName name="Z_75817D1D_BEA0_4FC6_9998_85DB7C15C4C2_.wvu.FilterData" localSheetId="0" hidden="1">'на 01.10.16'!$A$8:$CT$1597</definedName>
    <definedName name="Z_75C34AE2_30ED_4161_98F6_7442D0B97DD9_.wvu.FilterData" localSheetId="0" hidden="1">'на 01.10.16'!$A$8:$CT$1572</definedName>
    <definedName name="Z_7678B379_18C8_43C0_90F0_EA56D681D242_.wvu.FilterData" localSheetId="0" hidden="1">'на 01.10.16'!$A$8:$CT$1597</definedName>
    <definedName name="Z_77109C89_B0C5_4474_A1E4_1F27A80A3011_.wvu.FilterData" localSheetId="0" hidden="1">'на 01.10.16'!$A$8:$CT$1597</definedName>
    <definedName name="Z_77F7A13E_824A_485D_BA13_8736CB6AA41F_.wvu.FilterData" localSheetId="0" hidden="1">'на 01.10.16'!$A$8:$CT$1597</definedName>
    <definedName name="Z_784900CB_7864_4164_A33F_5455F5309958_.wvu.FilterData" localSheetId="0" hidden="1">'на 01.10.16'!$A$8:$CT$1597</definedName>
    <definedName name="Z_785E9621_94D9_40A2_B91C_0E5432C3A1A8_.wvu.FilterData" localSheetId="0" hidden="1">'на 01.10.16'!$A$8:$CT$1597</definedName>
    <definedName name="Z_7B65C725_BFE1_4B0E_A5A2_12E1DB094771_.wvu.FilterData" localSheetId="0" hidden="1">'на 01.10.16'!$A$8:$CT$1572</definedName>
    <definedName name="Z_7C1B63CA_D29A_457C_A4EA_73505A2A4181_.wvu.FilterData" localSheetId="0" hidden="1">'на 01.10.16'!$A$8:$CT$1572</definedName>
    <definedName name="Z_7D36E543_3B25_4C8D_A2FA_250EA9479489_.wvu.FilterData" localSheetId="0" hidden="1">'на 01.10.16'!$A$8:$CT$1572</definedName>
    <definedName name="Z_7E3E1D48_4E0A_4448_A982_9C4C33A6C3D7_.wvu.FilterData" localSheetId="0" hidden="1">'на 01.10.16'!$A$8:$CT$1597</definedName>
    <definedName name="Z_7F1D97F9_3AD0_42DE_A518_D6A53ACE476E_.wvu.FilterData" localSheetId="0" hidden="1">'на 01.10.16'!$A$9:$CT$1572</definedName>
    <definedName name="Z_80D07B6C_49CD_49D2_B02C_58EF092DDE3C_.wvu.FilterData" localSheetId="0" hidden="1">'на 01.10.16'!$A$8:$CT$1572</definedName>
    <definedName name="Z_820BAFF9_C358_43DE_8890_CF8EA44767B1_.wvu.FilterData" localSheetId="0" hidden="1">'на 01.10.16'!$A$8:$CT$1572</definedName>
    <definedName name="Z_82E4185B_BD64_454B_BBB5_C3CC92F669EF_.wvu.FilterData" localSheetId="0" hidden="1">'на 01.10.16'!$A$8:$CT$1597</definedName>
    <definedName name="Z_83089300_B07D_4E34_827A_C6252207E996_.wvu.FilterData" localSheetId="0" hidden="1">'на 01.10.16'!$A$8:$CT$1597</definedName>
    <definedName name="Z_837D8B6C_7174_4843_BC8C_4F3755C1183B_.wvu.FilterData" localSheetId="0" hidden="1">'на 01.10.16'!$A$8:$CT$1597</definedName>
    <definedName name="Z_841A67CA_4E9F_4F13_BE7E_6AF6EF375BA5_.wvu.FilterData" localSheetId="0" hidden="1">'на 01.10.16'!$A$8:$CT$1572</definedName>
    <definedName name="Z_84E08AFA_479E_4305_9729_CEB08F2DA5B3_.wvu.FilterData" localSheetId="0" hidden="1">'на 01.10.16'!$A$8:$CT$1572</definedName>
    <definedName name="Z_866AEBFB_01DA_4E47_9911_0028A83CBE09_.wvu.FilterData" localSheetId="0" hidden="1">'на 01.10.16'!$A$8:$CT$1597</definedName>
    <definedName name="Z_86824768_8840_47D3_BB82_624ACDA932AB_.wvu.FilterData" localSheetId="0" hidden="1">'на 01.10.16'!$A$8:$CT$1597</definedName>
    <definedName name="Z_87689065_5D36_49C6_A107_57E87F0E8282_.wvu.Cols" localSheetId="0" hidden="1">'на 01.10.16'!#REF!</definedName>
    <definedName name="Z_87689065_5D36_49C6_A107_57E87F0E8282_.wvu.FilterData" localSheetId="0" hidden="1">'на 01.10.16'!$A$8:$CT$1572</definedName>
    <definedName name="Z_87689065_5D36_49C6_A107_57E87F0E8282_.wvu.PrintArea" localSheetId="0" hidden="1">'на 01.10.16'!$A$4:$N$1572</definedName>
    <definedName name="Z_87689065_5D36_49C6_A107_57E87F0E8282_.wvu.PrintTitles" localSheetId="0" hidden="1">'на 01.10.16'!$6:$9</definedName>
    <definedName name="Z_87841653_D84F_4164_A9AD_23E3E2CFFB52_.wvu.FilterData" localSheetId="0" hidden="1">'на 01.10.16'!$A$8:$CT$1597</definedName>
    <definedName name="Z_87C2FDC8_154E_4069_B9C2_879710342EA5_.wvu.FilterData" localSheetId="0" hidden="1">'на 01.10.16'!$A$8:$CT$1597</definedName>
    <definedName name="Z_88FE829E_2101_4B7B_93F8_6342AB841301_.wvu.FilterData" localSheetId="0" hidden="1">'на 01.10.16'!$A$9:$CT$1572</definedName>
    <definedName name="Z_8940BDF4_DFB0_4F44_A536_82C73C35D713_.wvu.FilterData" localSheetId="0" hidden="1">'на 01.10.16'!$A$8:$CT$1597</definedName>
    <definedName name="Z_8B142FE5_932C_4438_9FAE_7664FD4496CA_.wvu.FilterData" localSheetId="0" hidden="1">'на 01.10.16'!$A$8:$CT$1597</definedName>
    <definedName name="Z_8B30F749_AD4F_404B_8EC6_D1E3A7009B50_.wvu.FilterData" localSheetId="0" hidden="1">'на 01.10.16'!$A$8:$CT$1572</definedName>
    <definedName name="Z_8B50849D_B72D_4289_9DCB_914727793A43_.wvu.FilterData" localSheetId="0" hidden="1">'на 01.10.16'!$A$8:$CT$1597</definedName>
    <definedName name="Z_8BCC04CB_2BF4_446A_8E44_B282771AE654_.wvu.FilterData" localSheetId="0" hidden="1">'на 01.10.16'!$A$8:$CT$1572</definedName>
    <definedName name="Z_8C0AB6C2_EFFF_4F78_8224_95ABD5776C67_.wvu.Cols" localSheetId="0" hidden="1">'на 01.10.16'!#REF!</definedName>
    <definedName name="Z_8C0AB6C2_EFFF_4F78_8224_95ABD5776C67_.wvu.FilterData" localSheetId="0" hidden="1">'на 01.10.16'!$A$8:$CT$1572</definedName>
    <definedName name="Z_8C0AB6C2_EFFF_4F78_8224_95ABD5776C67_.wvu.PrintArea" localSheetId="0" hidden="1">'на 01.10.16'!$A$4:$N$1572</definedName>
    <definedName name="Z_8C0AB6C2_EFFF_4F78_8224_95ABD5776C67_.wvu.PrintTitles" localSheetId="0" hidden="1">'на 01.10.16'!$6:$9</definedName>
    <definedName name="Z_8C37B345_6899_44B2_A8AF_AE4AC0EC123A_.wvu.FilterData" localSheetId="0" hidden="1">'на 01.10.16'!$A$8:$CT$1597</definedName>
    <definedName name="Z_8C4A7156_F71D_4E75_B403_46D440B403C9_.wvu.FilterData" localSheetId="0" hidden="1">'на 01.10.16'!$A$8:$CT$1512</definedName>
    <definedName name="Z_8CA84E93_4AAF_4594_B900_59F53E0F1D2B_.wvu.FilterData" localSheetId="0" hidden="1">'на 01.10.16'!$A$8:$CT$1597</definedName>
    <definedName name="Z_8E475EE1_1D2F_4C97_9B8C_B8C91060ADA5_.wvu.FilterData" localSheetId="0" hidden="1">'на 01.10.16'!$A$8:$CT$1597</definedName>
    <definedName name="Z_8EB9388E_2422_4B73_B7AE_F8C4C5076E94_.wvu.FilterData" localSheetId="0" hidden="1">'на 01.10.16'!$A$8:$CT$1597</definedName>
    <definedName name="Z_8F6D0F2B_F716_49A2_8963_362284C2613B_.wvu.FilterData" localSheetId="0" hidden="1">'на 01.10.16'!$A$8:$CT$1572</definedName>
    <definedName name="Z_8FE24ABA_4691_454F_A150_AE42CE459B58_.wvu.FilterData" localSheetId="0" hidden="1">'на 01.10.16'!$A$8:$CT$1572</definedName>
    <definedName name="Z_90DB203F_37C8_416C_949F_0E20A6418512_.wvu.FilterData" localSheetId="0" hidden="1">'на 01.10.16'!$A$8:$CT$1572</definedName>
    <definedName name="Z_9291EC3F_6E5E_4407_958B_C33DF0501784_.wvu.FilterData" localSheetId="0" hidden="1">'на 01.10.16'!$A$8:$CT$1597</definedName>
    <definedName name="Z_93330F70_9732_468E_B285_7B95A5B7D796_.wvu.FilterData" localSheetId="0" hidden="1">'на 01.10.16'!$A$8:$CT$1572</definedName>
    <definedName name="Z_93C3D148_52BC_4D32_9B0B_7BA893216F38_.wvu.FilterData" localSheetId="0" hidden="1">'на 01.10.16'!$A$9:$CT$1572</definedName>
    <definedName name="Z_94226D7B_BD4E_4BFE_9CCA_AF43311D695A_.wvu.FilterData" localSheetId="0" hidden="1">'на 01.10.16'!$A$8:$CT$1597</definedName>
    <definedName name="Z_956A1823_14CC_4BA6_B8E6_4F4F1C5C5D69_.wvu.FilterData" localSheetId="0" hidden="1">'на 01.10.16'!$A$8:$CT$1597</definedName>
    <definedName name="Z_95DC7F9A_2D38_4480_97F0_AFDBA5469586_.wvu.FilterData" localSheetId="0" hidden="1">'на 01.10.16'!$A$8:$CT$1597</definedName>
    <definedName name="Z_97025C7B_D6BE_4A53_B8A9_4ABE9483EF8E_.wvu.FilterData" localSheetId="0" hidden="1">'на 01.10.16'!$A$8:$CT$1597</definedName>
    <definedName name="Z_97025C7B_D6BE_4A53_B8A9_4ABE9483EF8E_.wvu.PrintArea" localSheetId="0" hidden="1">'на 01.10.16'!$A$4:$N$1572</definedName>
    <definedName name="Z_97025C7B_D6BE_4A53_B8A9_4ABE9483EF8E_.wvu.PrintTitles" localSheetId="0" hidden="1">'на 01.10.16'!$6:$9</definedName>
    <definedName name="Z_970A5B6A_5F6F_4E5D_B7F7_E38F71595350_.wvu.FilterData" localSheetId="0" hidden="1">'на 01.10.16'!$A$8:$CT$1597</definedName>
    <definedName name="Z_970A5B6A_5F6F_4E5D_B7F7_E38F71595350_.wvu.PrintArea" localSheetId="0" hidden="1">'на 01.10.16'!$A$4:$N$1572</definedName>
    <definedName name="Z_970A5B6A_5F6F_4E5D_B7F7_E38F71595350_.wvu.PrintTitles" localSheetId="0" hidden="1">'на 01.10.16'!$6:$9</definedName>
    <definedName name="Z_97345F1F_48EE_43EA_9CDF_2443ECDACA30_.wvu.FilterData" localSheetId="0" hidden="1">'на 01.10.16'!$A$8:$CT$1572</definedName>
    <definedName name="Z_984BDB83_6ED9_4091_B81E_8A314F1F2C2B_.wvu.FilterData" localSheetId="0" hidden="1">'на 01.10.16'!$A$8:$CT$1597</definedName>
    <definedName name="Z_99B08CB0_EC3D_49BE_8440_B28A4CD241D8_.wvu.FilterData" localSheetId="0" hidden="1">'на 01.10.16'!$A$8:$CT$1512</definedName>
    <definedName name="Z_99C36EE9_5C67_4546_A807_8913EC369561_.wvu.FilterData" localSheetId="0" hidden="1">'на 01.10.16'!$A$8:$CT$1597</definedName>
    <definedName name="Z_99C36EE9_5C67_4546_A807_8913EC369561_.wvu.PrintArea" localSheetId="0" hidden="1">'на 01.10.16'!$A$4:$N$1572</definedName>
    <definedName name="Z_99C36EE9_5C67_4546_A807_8913EC369561_.wvu.PrintTitles" localSheetId="0" hidden="1">'на 01.10.16'!$6:$9</definedName>
    <definedName name="Z_99C36EE9_5C67_4546_A807_8913EC369561_.wvu.Rows" localSheetId="0" hidden="1">'на 01.10.16'!$871:$875</definedName>
    <definedName name="Z_9BD0477C_C79E_4D9C_93F0_4C6D0E36A736_.wvu.FilterData" localSheetId="0" hidden="1">'на 01.10.16'!$A$8:$CT$1572</definedName>
    <definedName name="Z_9C5626B6_1BF7_4434_8365_7B787F1FA3EC_.wvu.FilterData" localSheetId="0" hidden="1">'на 01.10.16'!$A$8:$CT$1512</definedName>
    <definedName name="Z_9C78FEAD_499C_42EB_A19A_0E7D57A626BE_.wvu.FilterData" localSheetId="0" hidden="1">'на 01.10.16'!$A$8:$CT$1597</definedName>
    <definedName name="Z_9CC5AF68_24DC_4D3B_88AE_52044F91B5CB_.wvu.FilterData" localSheetId="0" hidden="1">'на 01.10.16'!$A$8:$CT$1572</definedName>
    <definedName name="Z_9CE2BF47_6FA4_47B4_B667_AF0C1EFEDD47_.wvu.FilterData" localSheetId="0" hidden="1">'на 01.10.16'!$A$8:$CT$1597</definedName>
    <definedName name="Z_9DBF88CA_97BC_4C74_9000_9AA24E7C5D61_.wvu.FilterData" localSheetId="0" hidden="1">'на 01.10.16'!$A$8:$CT$1512</definedName>
    <definedName name="Z_9EA03913_D66C_49F7_A5BA_5F5FC735E626_.wvu.FilterData" localSheetId="0" hidden="1">'на 01.10.16'!$A$8:$CT$1512</definedName>
    <definedName name="Z_9ED7CFBE_CFE3_483C_B391_F6E8C1FED84A_.wvu.FilterData" localSheetId="0" hidden="1">'на 01.10.16'!$A$8:$CT$1572</definedName>
    <definedName name="Z_A0BEF664_8AF6_4F8A_85FB_02D27584A589_.wvu.FilterData" localSheetId="0" hidden="1">'на 01.10.16'!$A$4:$CT$1417</definedName>
    <definedName name="Z_A21A5CF6_0E4C_4FB3_88AB_C34CD502249D_.wvu.FilterData" localSheetId="0" hidden="1">'на 01.10.16'!$A$10:$CT$1597</definedName>
    <definedName name="Z_A21A5CF6_0E4C_4FB3_88AB_C34CD502249D_.wvu.PrintArea" localSheetId="0" hidden="1">'на 01.10.16'!$A$1:$N$1605</definedName>
    <definedName name="Z_A21A5CF6_0E4C_4FB3_88AB_C34CD502249D_.wvu.PrintTitles" localSheetId="0" hidden="1">'на 01.10.16'!$6:$9</definedName>
    <definedName name="Z_A245838B_8CE8_4B1D_9126_BC70202E3579_.wvu.FilterData" localSheetId="0" hidden="1">'на 01.10.16'!$A$8:$CT$1597</definedName>
    <definedName name="Z_A266E183_FF86_48AA_BB50_D4EA603547A7_.wvu.FilterData" localSheetId="0" hidden="1">'на 01.10.16'!$A$4:$CT$1417</definedName>
    <definedName name="Z_A343F36F_C223_4DFD_840B_B98E465E12B0_.wvu.FilterData" localSheetId="0" hidden="1">'на 01.10.16'!$A$8:$CT$1572</definedName>
    <definedName name="Z_A48BFCAA_4A79_4A0E_BB31_A51578070AE8_.wvu.FilterData" localSheetId="0" hidden="1">'на 01.10.16'!$A$8:$CT$1572</definedName>
    <definedName name="Z_A5B033C4_375E_4B79_9E14_2140E6D68052_.wvu.FilterData" localSheetId="0" hidden="1">'на 01.10.16'!$A$8:$CT$1597</definedName>
    <definedName name="Z_A60325B1_CFD1_4B3E_B13A_65F836DC3DAB_.wvu.FilterData" localSheetId="0" hidden="1">'на 01.10.16'!$A$8:$CT$1597</definedName>
    <definedName name="Z_A67B3F82_3CF6_4637_8622_7BE1AF6F36DA_.wvu.FilterData" localSheetId="0" hidden="1">'на 01.10.16'!$A$8:$CT$1597</definedName>
    <definedName name="Z_A688E2BE_6339_4A25_B1FF_A86E606CF10A_.wvu.FilterData" localSheetId="0" hidden="1">'на 01.10.16'!$A$8:$CT$1597</definedName>
    <definedName name="Z_A71F42D4_0631_4E4A_B8B9_00375116036B_.wvu.FilterData" localSheetId="0" hidden="1">'на 01.10.16'!$A$4:$CT$1417</definedName>
    <definedName name="Z_A95E6372_BD44_4821_A1F7_EB6F61F90700_.wvu.FilterData" localSheetId="0" hidden="1">'на 01.10.16'!$A$8:$CT$1572</definedName>
    <definedName name="Z_A9F8B94C_3920_4C61_9CAA_89CCF7D2B401_.wvu.FilterData" localSheetId="0" hidden="1">'на 01.10.16'!$A$8:$CT$1572</definedName>
    <definedName name="Z_AAC89E57_3340_4A5D_81B2_1AE48F1DB269_.wvu.FilterData" localSheetId="0" hidden="1">'на 01.10.16'!$A$10:$CT$670</definedName>
    <definedName name="Z_AB06507B_8C20_470F_BB95_16103ABAAFE7_.wvu.FilterData" localSheetId="0" hidden="1">'на 01.10.16'!$A$8:$CT$1597</definedName>
    <definedName name="Z_AB269515_8213_4EC3_AAD5_E5F5385EF479_.wvu.FilterData" localSheetId="0" hidden="1">'на 01.10.16'!$A$8:$CT$1597</definedName>
    <definedName name="Z_ACCA6C89_E0B0_4EC8_9755_FFDD0F054B2F_.wvu.FilterData" localSheetId="0" hidden="1">'на 01.10.16'!$A$8:$CT$1572</definedName>
    <definedName name="Z_AD8B0CB8_C0B2_4676_ACAF_1315142E0118_.wvu.FilterData" localSheetId="0" hidden="1">'на 01.10.16'!$A$8:$CT$1572</definedName>
    <definedName name="Z_AEE8AF8F_B502_450A_9AC5_76D6105229F1_.wvu.FilterData" localSheetId="0" hidden="1">'на 01.10.16'!$A$8:$CT$1597</definedName>
    <definedName name="Z_B1459C15_8DD7_40E5_B736_77ED98C03C20_.wvu.FilterData" localSheetId="0" hidden="1">'на 01.10.16'!$A$8:$CT$1597</definedName>
    <definedName name="Z_B2EC0017_1EBA_42A0_8188_7A2A9EBC8AB2_.wvu.FilterData" localSheetId="0" hidden="1">'на 01.10.16'!$A$8:$CT$1512</definedName>
    <definedName name="Z_B45C899D_054C_42C4_B77E_147B4DAEA183_.wvu.FilterData" localSheetId="0" hidden="1">'на 01.10.16'!$A$8:$CT$1597</definedName>
    <definedName name="Z_B63868E5_0FE9_4314_9814_B37C9858FC26_.wvu.FilterData" localSheetId="0" hidden="1">'на 01.10.16'!$A$8:$CT$1597</definedName>
    <definedName name="Z_B841967C_9A68_4892_90A8_7D60E7E1D01E_.wvu.FilterData" localSheetId="0" hidden="1">'на 01.10.16'!$A$8:$CT$1597</definedName>
    <definedName name="Z_B841967C_9A68_4892_90A8_7D60E7E1D01E_.wvu.PrintArea" localSheetId="0" hidden="1">'на 01.10.16'!$A$1:$N$1597</definedName>
    <definedName name="Z_B841967C_9A68_4892_90A8_7D60E7E1D01E_.wvu.PrintTitles" localSheetId="0" hidden="1">'на 01.10.16'!$6:$9</definedName>
    <definedName name="Z_B85DEA79_4D86_43B3_AB72_C3443FB870AC_.wvu.FilterData" localSheetId="0" hidden="1">'на 01.10.16'!$A$8:$CT$1572</definedName>
    <definedName name="Z_B89926CD_F48E_4544_9EEE_BE3DB5655156_.wvu.FilterData" localSheetId="0" hidden="1">'на 01.10.16'!$A$8:$CT$1572</definedName>
    <definedName name="Z_B9866DAD_4363_49F3_A7D6_B7E0B433762C_.wvu.FilterData" localSheetId="0" hidden="1">'на 01.10.16'!$A$8:$CT$1572</definedName>
    <definedName name="Z_B9CBFE3A_78DE_4492_8DED_C65E0E37577B_.wvu.FilterData" localSheetId="0" hidden="1">'на 01.10.16'!$A$8:$CT$1597</definedName>
    <definedName name="Z_BA7876E8_D864_4523_AEA0_D011A9C585EB_.wvu.FilterData" localSheetId="0" hidden="1">'на 01.10.16'!$A$8:$CT$1572</definedName>
    <definedName name="Z_BB4E9269_22F1_434F_9148_6540C67ECC11_.wvu.FilterData" localSheetId="0" hidden="1">'на 01.10.16'!$A$8:$CT$1597</definedName>
    <definedName name="Z_BBB30445_C947_4966_8A02_6A3B42B87ED5_.wvu.FilterData" localSheetId="0" hidden="1">'на 01.10.16'!$A$8:$CT$1597</definedName>
    <definedName name="Z_BC86A033_546F_4184_8212_BB865B1DCD97_.wvu.FilterData" localSheetId="0" hidden="1">'на 01.10.16'!$A$8:$CT$1572</definedName>
    <definedName name="Z_BD5D0643_CE18_482D_A3DF_437D4199E91C_.wvu.FilterData" localSheetId="0" hidden="1">'на 01.10.16'!$A$8:$CT$1597</definedName>
    <definedName name="Z_BE3E08A3_12F6_433C_B1DA_3940AA5B276C_.wvu.FilterData" localSheetId="0" hidden="1">'на 01.10.16'!$A$4:$CT$1417</definedName>
    <definedName name="Z_BEE74340_DFE1_4532_B05B_79965CC44523_.wvu.FilterData" localSheetId="0" hidden="1">'на 01.10.16'!$A$8:$CT$1597</definedName>
    <definedName name="Z_BF6C66CC_C47F_483C_B298_83D7B39992F7_.wvu.FilterData" localSheetId="0" hidden="1">'на 01.10.16'!$A$8:$CT$1597</definedName>
    <definedName name="Z_C00DAB94_7495_4649_94E7_81ED7E535CBC_.wvu.FilterData" localSheetId="0" hidden="1">'на 01.10.16'!$A$8:$CT$1572</definedName>
    <definedName name="Z_C2AA0940_FF83_4FD9_9D2E_03A1D667665C_.wvu.FilterData" localSheetId="0" hidden="1">'на 01.10.16'!$A$8:$CT$1597</definedName>
    <definedName name="Z_C32B5CC9_FFB5_4927_9397_7BDE7CDEBF9B_.wvu.FilterData" localSheetId="0" hidden="1">'на 01.10.16'!$A$8:$CT$1597</definedName>
    <definedName name="Z_C382EA87_C2EC_4ED6_B443_BC8226268785_.wvu.FilterData" localSheetId="0" hidden="1">'на 01.10.16'!$A$8:$CT$1597</definedName>
    <definedName name="Z_C450E8A4_D641_485B_98FF_CBFEA186AE5F_.wvu.FilterData" localSheetId="0" hidden="1">'на 01.10.16'!$A$8:$CT$1597</definedName>
    <definedName name="Z_C4AD819E_998E_49B7_ACF5_AE6BF0110A10_.wvu.FilterData" localSheetId="0" hidden="1">'на 01.10.16'!$A$8:$CT$1572</definedName>
    <definedName name="Z_C50B8228_4539_4920_9966_A38A8847C3A1_.wvu.FilterData" localSheetId="0" hidden="1">'на 01.10.16'!$A$8:$CT$1572</definedName>
    <definedName name="Z_C546E944_5CB7_4598_ADF8_E28E3965912E_.wvu.FilterData" localSheetId="0" hidden="1">'на 01.10.16'!$A$8:$CT$1597</definedName>
    <definedName name="Z_C56636E5_5A4D_4809_B600_3AA5EEFA7A8B_.wvu.FilterData" localSheetId="0" hidden="1">'на 01.10.16'!$A$8:$CT$1597</definedName>
    <definedName name="Z_C61D0ED0_8E40_452B_89B9_BBAC01E4A039_.wvu.FilterData" localSheetId="0" hidden="1">'на 01.10.16'!$A$8:$CT$1597</definedName>
    <definedName name="Z_C78DE07C_10A0_4ADE_8136_90A58D81FF8F_.wvu.FilterData" localSheetId="0" hidden="1">'на 01.10.16'!$A$8:$CT$1572</definedName>
    <definedName name="Z_C89B6688_47CB_4A75_A32B_69713244A7A5_.wvu.FilterData" localSheetId="0" hidden="1">'на 01.10.16'!$A$8:$CT$1572</definedName>
    <definedName name="Z_C8B73770_5BB3_4269_B39F_CFFAB94A4550_.wvu.FilterData" localSheetId="0" hidden="1">'на 01.10.16'!$A$8:$CT$1572</definedName>
    <definedName name="Z_C8C7D91A_0101_429D_A7C4_25C2A366909A_.wvu.Cols" localSheetId="0" hidden="1">'на 01.10.16'!$L:$L,'на 01.10.16'!#REF!</definedName>
    <definedName name="Z_C8C7D91A_0101_429D_A7C4_25C2A366909A_.wvu.FilterData" localSheetId="0" hidden="1">'на 01.10.16'!$A$4:$CT$1417</definedName>
    <definedName name="Z_C8C7D91A_0101_429D_A7C4_25C2A366909A_.wvu.PrintArea" localSheetId="0" hidden="1">'на 01.10.16'!$A$4:$N$1417</definedName>
    <definedName name="Z_C8C7D91A_0101_429D_A7C4_25C2A366909A_.wvu.PrintTitles" localSheetId="0" hidden="1">'на 01.10.16'!$6:$9</definedName>
    <definedName name="Z_C8C7D91A_0101_429D_A7C4_25C2A366909A_.wvu.Rows" localSheetId="0" hidden="1">'на 01.10.16'!#REF!,'на 01.10.16'!#REF!,'на 01.10.16'!#REF!</definedName>
    <definedName name="Z_C92C685A_A89B_48F4_B5A3_A64233EEAC17_.wvu.FilterData" localSheetId="0" hidden="1">'на 01.10.16'!$A$8:$CT$1572</definedName>
    <definedName name="Z_CCFE9854_4E90_4879_8E20_268019714B05_.wvu.FilterData" localSheetId="0" hidden="1">'на 01.10.16'!$A$8:$CT$1572</definedName>
    <definedName name="Z_CE8238BA_3DA7_40D2_95B4_F33096F8604A_.wvu.FilterData" localSheetId="0" hidden="1">'на 01.10.16'!$A$8:$CT$1572</definedName>
    <definedName name="Z_CEAA143C_6D3B_4A00_9DC7_9060BFC4144C_.wvu.FilterData" localSheetId="0" hidden="1">'на 01.10.16'!$A$8:$CT$1597</definedName>
    <definedName name="Z_CF910862_E557_4A07_BCE2_2115E713576D_.wvu.FilterData" localSheetId="0" hidden="1">'на 01.10.16'!$A$8:$CT$1597</definedName>
    <definedName name="Z_CFE56177_83C3_4E6A_8710_14EF3214C8EA_.wvu.FilterData" localSheetId="0" hidden="1">'на 01.10.16'!$A$8:$CT$1572</definedName>
    <definedName name="Z_D112BC26_57DF_49E2_A6F9_4708124C4B15_.wvu.FilterData" localSheetId="0" hidden="1">'на 01.10.16'!$A$8:$CT$1597</definedName>
    <definedName name="Z_D14F9B69_ACE7_4811_AB2E_3775AE393DA0_.wvu.FilterData" localSheetId="0" hidden="1">'на 01.10.16'!$A$8:$CT$1597</definedName>
    <definedName name="Z_D239DB82_7BEB_4067_911B_174B1C93ED45_.wvu.FilterData" localSheetId="0" hidden="1">'на 01.10.16'!$A$8:$CT$1572</definedName>
    <definedName name="Z_D264F2C9_AB3E_4340_949E_8D963E6DFDC0_.wvu.FilterData" localSheetId="0" hidden="1">'на 01.10.16'!$A$8:$CT$1597</definedName>
    <definedName name="Z_D2EDE974_FCD6_487A_8199_D87140B8470E_.wvu.FilterData" localSheetId="0" hidden="1">'на 01.10.16'!$A$4:$CT$1417</definedName>
    <definedName name="Z_D3C9774D_2680_4BDF_994C_49F81B30E900_.wvu.FilterData" localSheetId="0" hidden="1">'на 01.10.16'!$A$8:$CT$1597</definedName>
    <definedName name="Z_D620ABDD_35A4_41AB_ADDA_C8C346769944_.wvu.FilterData" localSheetId="0" hidden="1">'на 01.10.16'!$A$8:$CT$1597</definedName>
    <definedName name="Z_D6E0B326_3BCD_4DA9_8DCD_A2A35C5C4757_.wvu.FilterData" localSheetId="0" hidden="1">'на 01.10.16'!$A$8:$CT$1572</definedName>
    <definedName name="Z_D9188B7F_DBAE_4225_BFAF_E7D0A1409D74_.wvu.FilterData" localSheetId="0" hidden="1">'на 01.10.16'!$A$8:$CT$1597</definedName>
    <definedName name="Z_DA995414_F028_4EDB_9084_2BD440F68FFA_.wvu.FilterData" localSheetId="0" hidden="1">'на 01.10.16'!$A$8:$CT$1512</definedName>
    <definedName name="Z_DAD51747_4D59_467A_8B4C_AF815FBBB310_.wvu.FilterData" localSheetId="0" hidden="1">'на 01.10.16'!$A$8:$CT$1572</definedName>
    <definedName name="Z_DAD51A77_DA0A_4A5D_A6E4_3D8BDBFFB804_.wvu.FilterData" localSheetId="0" hidden="1">'на 01.10.16'!$A$8:$CT$1597</definedName>
    <definedName name="Z_DB555FCB_9029_4230_A2FB_A0246D2E11C9_.wvu.FilterData" localSheetId="0" hidden="1">'на 01.10.16'!$A$8:$CT$1597</definedName>
    <definedName name="Z_DC968C80_4B22_4A0C_8FE1_169691977FDD_.wvu.FilterData" localSheetId="0" hidden="1">'на 01.10.16'!$A$8:$CT$1597</definedName>
    <definedName name="Z_DD37972C_2990_481E_BFF0_C73118B51572_.wvu.FilterData" localSheetId="0" hidden="1">'на 01.10.16'!$A$8:$CT$1597</definedName>
    <definedName name="Z_DD61242D_3386_473E_A414_2FD66B8815CB_.wvu.FilterData" localSheetId="0" hidden="1">'на 01.10.16'!$A$8:$CT$1572</definedName>
    <definedName name="Z_DD6BA62E_95D8_4E1D_839C_49CD2D3093DE_.wvu.FilterData" localSheetId="0" hidden="1">'на 01.10.16'!$A$8:$CT$1597</definedName>
    <definedName name="Z_DEF1721A_893D_432A_9E42_46553A5D33D7_.wvu.FilterData" localSheetId="0" hidden="1">'на 01.10.16'!$A$8:$CT$1597</definedName>
    <definedName name="Z_DFDB5722_B1A6_4A16_A08F_2DB80510E6E1_.wvu.FilterData" localSheetId="0" hidden="1">'на 01.10.16'!$A$8:$CT$1597</definedName>
    <definedName name="Z_DFF55819_55CB_4ABA_8D1B_3629509F170F_.wvu.FilterData" localSheetId="0" hidden="1">'на 01.10.16'!$A$8:$CT$1572</definedName>
    <definedName name="Z_E193B052_B0C1_4C6C_86C5_5FA7403B98ED_.wvu.FilterData" localSheetId="0" hidden="1">'на 01.10.16'!$A$8:$CT$1572</definedName>
    <definedName name="Z_E28449D8_8A0B_4DF0_AE6C_FE7E895A5C91_.wvu.FilterData" localSheetId="0" hidden="1">'на 01.10.16'!$A$8:$CT$1597</definedName>
    <definedName name="Z_E2BFF1B5_F181_4B77_9133_66CC74FE90E7_.wvu.FilterData" localSheetId="0" hidden="1">'на 01.10.16'!$A$8:$CT$1572</definedName>
    <definedName name="Z_E3D62418_4C51_4FBE_9BBC_414796A0AB7A_.wvu.FilterData" localSheetId="0" hidden="1">'на 01.10.16'!$A$8:$CT$1572</definedName>
    <definedName name="Z_E493388E_B201_42A6_9B0D_61A7E4B791A7_.wvu.Cols" localSheetId="0" hidden="1">'на 01.10.16'!#REF!</definedName>
    <definedName name="Z_E493388E_B201_42A6_9B0D_61A7E4B791A7_.wvu.FilterData" localSheetId="0" hidden="1">'на 01.10.16'!$A$8:$CT$1572</definedName>
    <definedName name="Z_E493388E_B201_42A6_9B0D_61A7E4B791A7_.wvu.PrintArea" localSheetId="0" hidden="1">'на 01.10.16'!$A$4:$N$1512</definedName>
    <definedName name="Z_E493388E_B201_42A6_9B0D_61A7E4B791A7_.wvu.PrintTitles" localSheetId="0" hidden="1">'на 01.10.16'!$6:$9</definedName>
    <definedName name="Z_E4D256D5_EC43_4204_8365_7C6FC1CC9176_.wvu.FilterData" localSheetId="0" hidden="1">'на 01.10.16'!$A$8:$CT$1597</definedName>
    <definedName name="Z_E551B4BE_17BA_485A_B2BA_0B5624B6AB77_.wvu.FilterData" localSheetId="0" hidden="1">'на 01.10.16'!$A$8:$CT$1597</definedName>
    <definedName name="Z_E648EC71_5C69_4DF9_8876_8F0D288FDC2D_.wvu.FilterData" localSheetId="0" hidden="1">'на 01.10.16'!$A$8:$CT$1572</definedName>
    <definedName name="Z_E9E1054A_CA5A_4083_8288_3C1474276A3D_.wvu.FilterData" localSheetId="0" hidden="1">'на 01.10.16'!$A$8:$CT$1597</definedName>
    <definedName name="Z_EACBF69D_5F1B_4F5F_86C7_6D06FB67B589_.wvu.FilterData" localSheetId="0" hidden="1">'на 01.10.16'!$A$8:$CT$1597</definedName>
    <definedName name="Z_EB894883_D89F_45C8_B86E_CF3CC1B89632_.wvu.FilterData" localSheetId="0" hidden="1">'на 01.10.16'!$A$8:$CT$1572</definedName>
    <definedName name="Z_EBD81081_8E9D_4906_AD01_36D0AADB1F0C_.wvu.FilterData" localSheetId="0" hidden="1">'на 01.10.16'!$A$8:$CT$1597</definedName>
    <definedName name="Z_EBDDB83A_51CF_4A45_97F7_489A2F379B18_.wvu.FilterData" localSheetId="0" hidden="1">'на 01.10.16'!$A$8:$CT$1597</definedName>
    <definedName name="Z_EBDDB83A_51CF_4A45_97F7_489A2F379B18_.wvu.PrintArea" localSheetId="0" hidden="1">'на 01.10.16'!$A$1:$N$1600</definedName>
    <definedName name="Z_EBDDB83A_51CF_4A45_97F7_489A2F379B18_.wvu.PrintTitles" localSheetId="0" hidden="1">'на 01.10.16'!$6:$9</definedName>
    <definedName name="Z_EC17140D_7736_4E10_9390_689230AC480E_.wvu.FilterData" localSheetId="0" hidden="1">'на 01.10.16'!$A$9:$CT$1572</definedName>
    <definedName name="Z_EC17140D_7736_4E10_9390_689230AC480E_.wvu.PrintArea" localSheetId="0" hidden="1">'на 01.10.16'!$A$4:$N$1572</definedName>
    <definedName name="Z_EC17140D_7736_4E10_9390_689230AC480E_.wvu.PrintTitles" localSheetId="0" hidden="1">'на 01.10.16'!$6:$9</definedName>
    <definedName name="Z_EE4F2E07_E8A1_4026_96BB_41138D0B5F3C_.wvu.FilterData" localSheetId="0" hidden="1">'на 01.10.16'!$A$8:$CT$1572</definedName>
    <definedName name="Z_EEEC6224_EB81_4C23_B1D2_CBEC65EA01EF_.wvu.FilterData" localSheetId="0" hidden="1">'на 01.10.16'!$A$8:$CT$1597</definedName>
    <definedName name="Z_EF5D8171_0597_4A06_9622_E6013BA973BA_.wvu.FilterData" localSheetId="0" hidden="1">'на 01.10.16'!$A$8:$CT$1597</definedName>
    <definedName name="Z_F0790916_24B1_4785_B007_9E4F00BAB137_.wvu.FilterData" localSheetId="0" hidden="1">'на 01.10.16'!$A$4:$CT$1417</definedName>
    <definedName name="Z_F0B18AF5_EA9E_4B2D_881B_FFC8768FB722_.wvu.FilterData" localSheetId="0" hidden="1">'на 01.10.16'!$A$8:$CT$1597</definedName>
    <definedName name="Z_F0E93970_0264_41A4_A2D5_E2F6CC9AC3C1_.wvu.FilterData" localSheetId="0" hidden="1">'на 01.10.16'!$A$8:$CT$1597</definedName>
    <definedName name="Z_F18E2522_C748_4DD9_9BC7_39ACAD8FC3D3_.wvu.FilterData" localSheetId="0" hidden="1">'на 01.10.16'!$A$8:$CT$1572</definedName>
    <definedName name="Z_F19F173E_A5A5_47BF_9A6F_F8E6325F9D67_.wvu.FilterData" localSheetId="0" hidden="1">'на 01.10.16'!$A$4:$CT$1417</definedName>
    <definedName name="Z_F1D906A4_4ADA_4393_B19C_2318794B5BEC_.wvu.FilterData" localSheetId="0" hidden="1">'на 01.10.16'!$A$8:$CT$1597</definedName>
    <definedName name="Z_F264FE5F_8E92_4A6B_A33D_A8D8804883D3_.wvu.FilterData" localSheetId="0" hidden="1">'на 01.10.16'!$A$8:$CT$1572</definedName>
    <definedName name="Z_F34A559E_C968_43EF_B8C4_E91824AE9FDC_.wvu.FilterData" localSheetId="0" hidden="1">'на 01.10.16'!$A$4:$CT$1417</definedName>
    <definedName name="Z_F371B6EF_C2D6_4294_BE76_501F38737EFC_.wvu.FilterData" localSheetId="0" hidden="1">'на 01.10.16'!$A$8:$CT$1597</definedName>
    <definedName name="Z_F3B4BBB5_F223_43F9_A4A0_114147AC266A_.wvu.FilterData" localSheetId="0" hidden="1">'на 01.10.16'!$A$8:$CT$1572</definedName>
    <definedName name="Z_F42A744D_2B04_43FF_B3CB_51ECB41855F2_.wvu.FilterData" localSheetId="0" hidden="1">'на 01.10.16'!$A$8:$CT$1572</definedName>
    <definedName name="Z_F5444E00_7EE8_4BF5_B1E4_D91E62B50CAD_.wvu.FilterData" localSheetId="0" hidden="1">'на 01.10.16'!$A$8:$CT$1597</definedName>
    <definedName name="Z_F5C26A0C_D7BA_4F28_A1A8_3DB0FC9B0A3A_.wvu.Cols" localSheetId="0" hidden="1">'на 01.10.16'!#REF!</definedName>
    <definedName name="Z_F5C26A0C_D7BA_4F28_A1A8_3DB0FC9B0A3A_.wvu.FilterData" localSheetId="0" hidden="1">'на 01.10.16'!$A$8:$CT$1572</definedName>
    <definedName name="Z_F5C26A0C_D7BA_4F28_A1A8_3DB0FC9B0A3A_.wvu.PrintArea" localSheetId="0" hidden="1">'на 01.10.16'!$A$4:$N$1572</definedName>
    <definedName name="Z_F5C26A0C_D7BA_4F28_A1A8_3DB0FC9B0A3A_.wvu.PrintTitles" localSheetId="0" hidden="1">'на 01.10.16'!$6:$9</definedName>
    <definedName name="Z_F5E80AD1_17D1_4A61_B02D_55C5103AC61D_.wvu.FilterData" localSheetId="0" hidden="1">'на 01.10.16'!$A$8:$CT$1597</definedName>
    <definedName name="Z_F625EAC4_E525_4EE3_92B1_3D1624D6828E_.wvu.FilterData" localSheetId="0" hidden="1">'на 01.10.16'!$A$8:$CT$1597</definedName>
    <definedName name="Z_F767FD2C_842E_4AB1_A625_074E5167DD7A_.wvu.FilterData" localSheetId="0" hidden="1">'на 01.10.16'!$A$8:$CT$1572</definedName>
    <definedName name="Z_F7B6878D_8EF8_4F76_89BC_67AA523EC92A_.wvu.FilterData" localSheetId="0" hidden="1">'на 01.10.16'!$A$8:$CT$1597</definedName>
    <definedName name="Z_F7BC1395_8EEC_44C7_9716_E9A1C49F7F23_.wvu.FilterData" localSheetId="0" hidden="1">'на 01.10.16'!$A$8:$CT$1597</definedName>
    <definedName name="Z_F864802C_FCFE_45E2_9283_8A20CFD8CC86_.wvu.FilterData" localSheetId="0" hidden="1">'на 01.10.16'!$A$8:$CT$1597</definedName>
    <definedName name="Z_F90D2375_1FCC_4042_B99F_8193F12D5491_.wvu.FilterData" localSheetId="0" hidden="1">'на 01.10.16'!$A$8:$CT$1597</definedName>
    <definedName name="Z_F96FF35F_AA28_4B71_95FD_8F7C8056FD94_.wvu.FilterData" localSheetId="0" hidden="1">'на 01.10.16'!$A$8:$CT$1572</definedName>
    <definedName name="Z_FA1E759E_7EAD_416B_A6D8_F0CED597E913_.wvu.FilterData" localSheetId="0" hidden="1">'на 01.10.16'!$A$4:$CT$1417</definedName>
    <definedName name="Z_FAB6D2CC_1C35_4605_A42A_74B58A257F40_.wvu.FilterData" localSheetId="0" hidden="1">'на 01.10.16'!$A$8:$CT$1572</definedName>
    <definedName name="Z_FB790396_F68B_4C30_816D_81A00EE6C665_.wvu.FilterData" localSheetId="0" hidden="1">'на 01.10.16'!$A$8:$CT$1597</definedName>
    <definedName name="Z_FB7AD367_5015_45A9_A33A_745E61F23DBB_.wvu.FilterData" localSheetId="0" hidden="1">'на 01.10.16'!$A$8:$CT$1597</definedName>
    <definedName name="Z_FB9106F4_414D_48BA_9FFC_8B1CD98D0203_.wvu.FilterData" localSheetId="0" hidden="1">'на 01.10.16'!$A$8:$CT$1597</definedName>
    <definedName name="Z_FBC990A0_0EAB_498A_894F_3A06A8E74EC4_.wvu.FilterData" localSheetId="0" hidden="1">'на 01.10.16'!$A$9:$CT$1572</definedName>
    <definedName name="Z_FC2B72F6_9922_4D38_81E3_663F77AC5A99_.wvu.FilterData" localSheetId="0" hidden="1">'на 01.10.16'!$A$8:$CT$1597</definedName>
    <definedName name="Z_FC76F4AC_A369_463B_BDC8_1CA0A25DB4DB_.wvu.FilterData" localSheetId="0" hidden="1">'на 01.10.16'!$A$8:$CT$1572</definedName>
    <definedName name="Z_FCC33362_4BE7_4898_9F79_CAC713083011_.wvu.FilterData" localSheetId="0" hidden="1">'на 01.10.16'!$A$4:$CT$1417</definedName>
    <definedName name="Z_FD459ADF_C3C1_4EE6_B8B2_E3E583E6265E_.wvu.FilterData" localSheetId="0" hidden="1">'на 01.10.16'!$A$8:$CT$1597</definedName>
    <definedName name="Z_FD96CAE5_BC0B_4FEE_BE0F_ED7925FE007B_.wvu.FilterData" localSheetId="0" hidden="1">'на 01.10.16'!$A$8:$CT$1572</definedName>
    <definedName name="Z_FDA43BA3_4548_4C73_948C_88122F80B416_.wvu.FilterData" localSheetId="0" hidden="1">'на 01.10.16'!$A$8:$CT$1597</definedName>
    <definedName name="Z_FF6FADD2_0EDB_4FE1_8F4E_CAC00EEFECC0_.wvu.FilterData" localSheetId="0" hidden="1">'на 01.10.16'!$A$8:$CT$1597</definedName>
    <definedName name="Z_FF950377_AD7A_4748_A8D5_A6052E8F13FE_.wvu.FilterData" localSheetId="0" hidden="1">'на 01.10.16'!$A$4:$CT$1417</definedName>
    <definedName name="_xlnm.Print_Titles" localSheetId="0">'на 01.10.16'!$6:$9</definedName>
    <definedName name="_xlnm.Print_Area" localSheetId="0">'на 01.10.16'!$A$1:$N$1597</definedName>
  </definedNames>
  <calcPr calcId="145621" fullPrecision="0"/>
  <customWorkbookViews>
    <customWorkbookView name="Рогожина Ольга Сергеевна - Личное представление" guid="{B841967C-9A68-4892-90A8-7D60E7E1D01E}" mergeInterval="0" personalView="1" maximized="1" windowWidth="1276" windowHeight="735" tabRatio="714" activeSheetId="1"/>
    <customWorkbookView name="Шулепова Ольга Анатольевна - Личное представление" guid="{2AA0B8DE-1D8A-4542-888A-F0C44F950B52}" mergeInterval="0" personalView="1" maximized="1" windowWidth="1276" windowHeight="759" tabRatio="763" activeSheetId="1"/>
    <customWorkbookView name="Денисова Евгения Юрьевна - Личное представление" guid="{EBDDB83A-51CF-4A45-97F7-489A2F379B18}" mergeInterval="0" personalView="1" maximized="1" windowWidth="1276" windowHeight="759" tabRatio="714" activeSheetId="1"/>
    <customWorkbookView name="kou - Личное представление" guid="{970A5B6A-5F6F-4E5D-B7F7-E38F71595350}" mergeInterval="0" personalView="1" maximized="1" windowWidth="1148" windowHeight="645" tabRatio="559" activeSheetId="1"/>
    <customWorkbookView name="perevoschikova_av - Личное представление" guid="{A21A5CF6-0E4C-4FB3-88AB-C34CD502249D}" mergeInterval="0" personalView="1" maximized="1" xWindow="1" yWindow="1" windowWidth="1276" windowHeight="794" tabRatio="714" activeSheetId="1"/>
    <customWorkbookView name="pav - Личное представление" guid="{159350CA-7734-44F9-A094-2592515DD183}" mergeInterval="0" personalView="1" maximized="1" xWindow="1" yWindow="1" windowWidth="1276" windowHeight="794" tabRatio="714" activeSheetId="1"/>
    <customWorkbookView name="Михальченко Светлана Николаевна - Личное представление" guid="{F5C26A0C-D7BA-4F28-A1A8-3DB0FC9B0A3A}" mergeInterval="0" personalView="1" maximized="1" windowWidth="1276" windowHeight="759" tabRatio="714" activeSheetId="1" showComments="commIndAndComment"/>
    <customWorkbookView name="Морычева Надежда Николаевна - Личное представление" guid="{3F27E14A-308E-4816-B18E-E083048FDF75}" mergeInterval="0" personalView="1" maximized="1" xWindow="-8" yWindow="-8" windowWidth="1296" windowHeight="1000" tabRatio="714" activeSheetId="1"/>
    <customWorkbookView name="Соловьёва Ольга Валерьевна - Личное представление" guid="{E493388E-B201-42A6-9B0D-61A7E4B791A7}" mergeInterval="0" personalView="1" maximized="1" windowWidth="1916" windowHeight="855" tabRatio="714" activeSheetId="1" showComments="commIndAndComment"/>
    <customWorkbookView name="User - Личное представление" guid="{87689065-5D36-49C6-A107-57E87F0E8282}" mergeInterval="0" personalView="1" maximized="1" xWindow="-8" yWindow="-8" windowWidth="1296" windowHeight="1000" tabRatio="713" activeSheetId="1"/>
    <customWorkbookView name="Пользователь - Личное представление" guid="{C8C7D91A-0101-429D-A7C4-25C2A366909A}" mergeInterval="0" personalView="1" maximized="1" windowWidth="1276" windowHeight="809" tabRatio="713" activeSheetId="1"/>
    <customWorkbookView name="BLACKGIRL - Личное представление" guid="{37F8CE32-8CE8-4D95-9C0E-63112E6EFFE9}" mergeInterval="0" personalView="1" maximized="1" windowWidth="1020" windowHeight="576" tabRatio="713" activeSheetId="1"/>
    <customWorkbookView name="Admin - Личное представление" guid="{0E64C8DB-6016-4261-834D-5A1E5F34BA3B}" mergeInterval="0" personalView="1" maximized="1" windowWidth="1276" windowHeight="699" tabRatio="714" activeSheetId="1"/>
    <customWorkbookView name="Михайлова Ирина Ивановна - Личное представление" guid="{5102D12C-D1FA-4E52-A3CA-626E5CCFA0A1}" mergeInterval="0" personalView="1" maximized="1" windowWidth="1276" windowHeight="887" tabRatio="714" activeSheetId="1"/>
    <customWorkbookView name="Арсланов Нил Нильевич - Личное представление" guid="{8C0AB6C2-EFFF-4F78-8224-95ABD5776C67}" mergeInterval="0" personalView="1" maximized="1" xWindow="-8" yWindow="-8" windowWidth="1936" windowHeight="1066" tabRatio="714" activeSheetId="1"/>
    <customWorkbookView name="Коптеева Елена Анатольевна - Личное представление" guid="{4EE97FD3-F879-4A7C-A082-48F1F84D11C8}" mergeInterval="0" personalView="1" maximized="1" windowWidth="1276" windowHeight="799" tabRatio="714" activeSheetId="1"/>
    <customWorkbookView name="Мурашова Юлия Анатольевна - Личное представление" guid="{31D0117C-168A-4259-9FF2-6E36D2ADC259}" mergeInterval="0" personalView="1" maximized="1" windowWidth="1276" windowHeight="799" tabRatio="714" activeSheetId="1"/>
    <customWorkbookView name="Литвинчук Екатерина Николаевна - Личное представление" guid="{EC17140D-7736-4E10-9390-689230AC480E}" mergeInterval="0" personalView="1" maximized="1" xWindow="-8" yWindow="-8" windowWidth="1296" windowHeight="1000" tabRatio="763" activeSheetId="1"/>
    <customWorkbookView name="Вершинина Мария Игоревна - Личное представление" guid="{99C36EE9-5C67-4546-A807-8913EC369561}" mergeInterval="0" personalView="1" maximized="1" windowWidth="1276" windowHeight="779" tabRatio="714" activeSheetId="1"/>
    <customWorkbookView name="Минакова Оксана Сергеевна - Личное представление" guid="{97025C7B-D6BE-4A53-B8A9-4ABE9483EF8E}" mergeInterval="0" personalView="1" maximized="1" xWindow="-8" yWindow="-8" windowWidth="1296" windowHeight="1000" tabRatio="714" activeSheetId="1"/>
    <customWorkbookView name="Залецкая Ольга Геннадьевна - Личное представление" guid="{3F403267-5306-4EDF-9A6F-CB2B3BE8AE5A}" mergeInterval="0" personalView="1" maximized="1" windowWidth="1276" windowHeight="779" tabRatio="714" activeSheetId="1"/>
  </customWorkbookViews>
  <fileRecoveryPr autoRecover="0"/>
</workbook>
</file>

<file path=xl/calcChain.xml><?xml version="1.0" encoding="utf-8"?>
<calcChain xmlns="http://schemas.openxmlformats.org/spreadsheetml/2006/main">
  <c r="L1595" i="1" l="1"/>
  <c r="L359" i="1"/>
  <c r="K364" i="1"/>
  <c r="G21" i="1"/>
  <c r="G22" i="1"/>
  <c r="G23" i="1"/>
  <c r="G24" i="1"/>
  <c r="G26" i="1"/>
  <c r="G27" i="1"/>
  <c r="G28" i="1"/>
  <c r="G29" i="1"/>
  <c r="G31" i="1"/>
  <c r="G32" i="1"/>
  <c r="G33" i="1"/>
  <c r="G34" i="1"/>
  <c r="G36" i="1"/>
  <c r="G37" i="1"/>
  <c r="G38" i="1"/>
  <c r="G39" i="1"/>
  <c r="G41" i="1"/>
  <c r="G42" i="1"/>
  <c r="G43" i="1"/>
  <c r="G44" i="1"/>
  <c r="G46" i="1"/>
  <c r="G47" i="1"/>
  <c r="G48" i="1"/>
  <c r="G49" i="1"/>
  <c r="G51" i="1"/>
  <c r="G52" i="1"/>
  <c r="G53" i="1"/>
  <c r="G54" i="1"/>
  <c r="G56" i="1"/>
  <c r="G57" i="1"/>
  <c r="G58" i="1"/>
  <c r="G59" i="1"/>
  <c r="G61" i="1"/>
  <c r="G62" i="1"/>
  <c r="G63" i="1"/>
  <c r="G64" i="1"/>
  <c r="G66" i="1"/>
  <c r="G67" i="1"/>
  <c r="G68" i="1"/>
  <c r="G69" i="1"/>
  <c r="G70" i="1"/>
  <c r="G77" i="1"/>
  <c r="G78" i="1"/>
  <c r="G79" i="1"/>
  <c r="G80" i="1"/>
  <c r="G82" i="1"/>
  <c r="G83" i="1"/>
  <c r="G84" i="1"/>
  <c r="G85" i="1"/>
  <c r="G87" i="1"/>
  <c r="G88" i="1"/>
  <c r="G89" i="1"/>
  <c r="G90" i="1"/>
  <c r="G92" i="1"/>
  <c r="G93" i="1"/>
  <c r="G94" i="1"/>
  <c r="G95" i="1"/>
  <c r="G107" i="1"/>
  <c r="G108" i="1"/>
  <c r="G109" i="1"/>
  <c r="G110" i="1"/>
  <c r="G112" i="1"/>
  <c r="G113" i="1"/>
  <c r="G114" i="1"/>
  <c r="G115" i="1"/>
  <c r="G117" i="1"/>
  <c r="G118" i="1"/>
  <c r="G119" i="1"/>
  <c r="G120" i="1"/>
  <c r="G122" i="1"/>
  <c r="G123" i="1"/>
  <c r="G124" i="1"/>
  <c r="G125" i="1"/>
  <c r="G127" i="1"/>
  <c r="G128" i="1"/>
  <c r="G129" i="1"/>
  <c r="G130" i="1"/>
  <c r="G132" i="1"/>
  <c r="G133" i="1"/>
  <c r="G137" i="1"/>
  <c r="G138" i="1"/>
  <c r="G139" i="1"/>
  <c r="G140" i="1"/>
  <c r="G147" i="1"/>
  <c r="G148" i="1"/>
  <c r="G149" i="1"/>
  <c r="G150" i="1"/>
  <c r="G152" i="1"/>
  <c r="G153" i="1"/>
  <c r="G154" i="1"/>
  <c r="G155" i="1"/>
  <c r="G157" i="1"/>
  <c r="G158" i="1"/>
  <c r="G159" i="1"/>
  <c r="G160" i="1"/>
  <c r="G162" i="1"/>
  <c r="G163" i="1"/>
  <c r="G164" i="1"/>
  <c r="G165" i="1"/>
  <c r="G167" i="1"/>
  <c r="G168" i="1"/>
  <c r="G169" i="1"/>
  <c r="G170" i="1"/>
  <c r="G172" i="1"/>
  <c r="G173" i="1"/>
  <c r="G174" i="1"/>
  <c r="G175" i="1"/>
  <c r="G177" i="1"/>
  <c r="G178" i="1"/>
  <c r="G179" i="1"/>
  <c r="G180" i="1"/>
  <c r="G182" i="1"/>
  <c r="G183" i="1"/>
  <c r="G184" i="1"/>
  <c r="G185" i="1"/>
  <c r="G187" i="1"/>
  <c r="G188" i="1"/>
  <c r="G189" i="1"/>
  <c r="G190" i="1"/>
  <c r="G192" i="1"/>
  <c r="G193" i="1"/>
  <c r="G194" i="1"/>
  <c r="G195" i="1"/>
  <c r="G202" i="1"/>
  <c r="G203" i="1"/>
  <c r="G204" i="1"/>
  <c r="G205" i="1"/>
  <c r="G207" i="1"/>
  <c r="G208" i="1"/>
  <c r="G209" i="1"/>
  <c r="G210" i="1"/>
  <c r="G212" i="1"/>
  <c r="G213" i="1"/>
  <c r="G214" i="1"/>
  <c r="G215" i="1"/>
  <c r="G217" i="1"/>
  <c r="G218" i="1"/>
  <c r="G219" i="1"/>
  <c r="G220" i="1"/>
  <c r="G227" i="1"/>
  <c r="G228" i="1"/>
  <c r="G229" i="1"/>
  <c r="G230" i="1"/>
  <c r="G237" i="1"/>
  <c r="G238" i="1"/>
  <c r="G239" i="1"/>
  <c r="G240" i="1"/>
  <c r="G242" i="1"/>
  <c r="G243" i="1"/>
  <c r="G244" i="1"/>
  <c r="G245" i="1"/>
  <c r="G247" i="1"/>
  <c r="G248" i="1"/>
  <c r="G249" i="1"/>
  <c r="G250" i="1"/>
  <c r="G252" i="1"/>
  <c r="G253" i="1"/>
  <c r="G254" i="1"/>
  <c r="G255" i="1"/>
  <c r="G257" i="1"/>
  <c r="G258" i="1"/>
  <c r="G259" i="1"/>
  <c r="G260" i="1"/>
  <c r="G262" i="1"/>
  <c r="G263" i="1"/>
  <c r="G264" i="1"/>
  <c r="G265" i="1"/>
  <c r="G267" i="1"/>
  <c r="G268" i="1"/>
  <c r="G269" i="1"/>
  <c r="G270" i="1"/>
  <c r="G272" i="1"/>
  <c r="G273" i="1"/>
  <c r="G274" i="1"/>
  <c r="G275" i="1"/>
  <c r="G287" i="1"/>
  <c r="G288" i="1"/>
  <c r="G289" i="1"/>
  <c r="G290" i="1"/>
  <c r="G292" i="1"/>
  <c r="G293" i="1"/>
  <c r="G294" i="1"/>
  <c r="G295" i="1"/>
  <c r="G302" i="1"/>
  <c r="G303" i="1"/>
  <c r="G304" i="1"/>
  <c r="G305" i="1"/>
  <c r="G307" i="1"/>
  <c r="G310" i="1"/>
  <c r="G312" i="1"/>
  <c r="G313" i="1"/>
  <c r="G314" i="1"/>
  <c r="G315" i="1"/>
  <c r="G317" i="1"/>
  <c r="G318" i="1"/>
  <c r="G319" i="1"/>
  <c r="G320" i="1"/>
  <c r="G327" i="1"/>
  <c r="G328" i="1"/>
  <c r="G329" i="1"/>
  <c r="G330" i="1"/>
  <c r="G332" i="1"/>
  <c r="G333" i="1"/>
  <c r="G334" i="1"/>
  <c r="G335" i="1"/>
  <c r="G337" i="1"/>
  <c r="G338" i="1"/>
  <c r="G339" i="1"/>
  <c r="G340" i="1"/>
  <c r="G347" i="1"/>
  <c r="G348" i="1"/>
  <c r="G349" i="1"/>
  <c r="G350" i="1"/>
  <c r="G357" i="1"/>
  <c r="G358" i="1"/>
  <c r="G359" i="1"/>
  <c r="G360" i="1"/>
  <c r="G362" i="1"/>
  <c r="G363" i="1"/>
  <c r="G364" i="1"/>
  <c r="G365" i="1"/>
  <c r="G367" i="1"/>
  <c r="G368" i="1"/>
  <c r="G369" i="1"/>
  <c r="G370" i="1"/>
  <c r="G377" i="1"/>
  <c r="G378" i="1"/>
  <c r="G379" i="1"/>
  <c r="G380" i="1"/>
  <c r="G392" i="1"/>
  <c r="G393" i="1"/>
  <c r="G394" i="1"/>
  <c r="G395" i="1"/>
  <c r="G398" i="1"/>
  <c r="G399" i="1"/>
  <c r="G402" i="1"/>
  <c r="G403" i="1"/>
  <c r="G404" i="1"/>
  <c r="G405" i="1"/>
  <c r="G407" i="1"/>
  <c r="G408" i="1"/>
  <c r="G409" i="1"/>
  <c r="G410" i="1"/>
  <c r="G417" i="1"/>
  <c r="G418" i="1"/>
  <c r="G419" i="1"/>
  <c r="G420" i="1"/>
  <c r="G422" i="1"/>
  <c r="G423" i="1"/>
  <c r="G424" i="1"/>
  <c r="G425" i="1"/>
  <c r="G428" i="1"/>
  <c r="G430" i="1"/>
  <c r="G437" i="1"/>
  <c r="G438" i="1"/>
  <c r="G439" i="1"/>
  <c r="G440" i="1"/>
  <c r="G447" i="1"/>
  <c r="G448" i="1"/>
  <c r="G449" i="1"/>
  <c r="G450" i="1"/>
  <c r="G452" i="1"/>
  <c r="G453" i="1"/>
  <c r="G454" i="1"/>
  <c r="G455" i="1"/>
  <c r="G467" i="1"/>
  <c r="G469" i="1"/>
  <c r="G470" i="1"/>
  <c r="G472" i="1"/>
  <c r="G473" i="1"/>
  <c r="G474" i="1"/>
  <c r="G475" i="1"/>
  <c r="G477" i="1"/>
  <c r="G478" i="1"/>
  <c r="G479" i="1"/>
  <c r="G480" i="1"/>
  <c r="G487" i="1"/>
  <c r="G488" i="1"/>
  <c r="G489" i="1"/>
  <c r="G490" i="1"/>
  <c r="G497" i="1"/>
  <c r="G498" i="1"/>
  <c r="G499" i="1"/>
  <c r="G500" i="1"/>
  <c r="G502" i="1"/>
  <c r="G512" i="1"/>
  <c r="G513" i="1"/>
  <c r="G514" i="1"/>
  <c r="G515" i="1"/>
  <c r="G522" i="1"/>
  <c r="G523" i="1"/>
  <c r="G524" i="1"/>
  <c r="G525" i="1"/>
  <c r="G526" i="1"/>
  <c r="G527" i="1"/>
  <c r="G528" i="1"/>
  <c r="G529" i="1"/>
  <c r="G530" i="1"/>
  <c r="G537" i="1"/>
  <c r="G538" i="1"/>
  <c r="G539" i="1"/>
  <c r="G540" i="1"/>
  <c r="G547" i="1"/>
  <c r="G548" i="1"/>
  <c r="G550" i="1"/>
  <c r="G557" i="1"/>
  <c r="G558" i="1"/>
  <c r="G559" i="1"/>
  <c r="G560" i="1"/>
  <c r="G562" i="1"/>
  <c r="G563" i="1"/>
  <c r="G564" i="1"/>
  <c r="G565" i="1"/>
  <c r="G567" i="1"/>
  <c r="G568" i="1"/>
  <c r="G569" i="1"/>
  <c r="G570" i="1"/>
  <c r="G582" i="1"/>
  <c r="G583" i="1"/>
  <c r="G584" i="1"/>
  <c r="G585" i="1"/>
  <c r="G587" i="1"/>
  <c r="G588" i="1"/>
  <c r="G589" i="1"/>
  <c r="G590" i="1"/>
  <c r="G592" i="1"/>
  <c r="G593" i="1"/>
  <c r="G594" i="1"/>
  <c r="G595" i="1"/>
  <c r="G602" i="1"/>
  <c r="G603" i="1"/>
  <c r="G604" i="1"/>
  <c r="G605" i="1"/>
  <c r="G607" i="1"/>
  <c r="G608" i="1"/>
  <c r="G609" i="1"/>
  <c r="G610" i="1"/>
  <c r="G611" i="1"/>
  <c r="G612" i="1"/>
  <c r="G613" i="1"/>
  <c r="G614" i="1"/>
  <c r="G615" i="1"/>
  <c r="G616" i="1"/>
  <c r="G617" i="1"/>
  <c r="G618" i="1"/>
  <c r="G619" i="1"/>
  <c r="G620" i="1"/>
  <c r="G622" i="1"/>
  <c r="G623" i="1"/>
  <c r="G624" i="1"/>
  <c r="G625" i="1"/>
  <c r="G627" i="1"/>
  <c r="G628" i="1"/>
  <c r="G629" i="1"/>
  <c r="G630" i="1"/>
  <c r="G632" i="1"/>
  <c r="G633" i="1"/>
  <c r="G634" i="1"/>
  <c r="G635" i="1"/>
  <c r="G642" i="1"/>
  <c r="G643" i="1"/>
  <c r="G644" i="1"/>
  <c r="G645" i="1"/>
  <c r="G657" i="1"/>
  <c r="G658" i="1"/>
  <c r="G659" i="1"/>
  <c r="G660" i="1"/>
  <c r="G662" i="1"/>
  <c r="G663" i="1"/>
  <c r="G664" i="1"/>
  <c r="G665" i="1"/>
  <c r="G667" i="1"/>
  <c r="G668" i="1"/>
  <c r="G669" i="1"/>
  <c r="G670" i="1"/>
  <c r="G672" i="1"/>
  <c r="G674" i="1"/>
  <c r="G675" i="1"/>
  <c r="G677" i="1"/>
  <c r="G678" i="1"/>
  <c r="G679" i="1"/>
  <c r="G680" i="1"/>
  <c r="G687" i="1"/>
  <c r="G688" i="1"/>
  <c r="G689" i="1"/>
  <c r="G690" i="1"/>
  <c r="G702" i="1"/>
  <c r="G703" i="1"/>
  <c r="G704" i="1"/>
  <c r="G705" i="1"/>
  <c r="G707" i="1"/>
  <c r="G708" i="1"/>
  <c r="G709" i="1"/>
  <c r="G710" i="1"/>
  <c r="G712" i="1"/>
  <c r="G713" i="1"/>
  <c r="G714" i="1"/>
  <c r="G715" i="1"/>
  <c r="G722" i="1"/>
  <c r="G723" i="1"/>
  <c r="G724" i="1"/>
  <c r="G725" i="1"/>
  <c r="G732" i="1"/>
  <c r="G733" i="1"/>
  <c r="G734" i="1"/>
  <c r="G735" i="1"/>
  <c r="G747" i="1"/>
  <c r="G748" i="1"/>
  <c r="G749" i="1"/>
  <c r="G750" i="1"/>
  <c r="G752" i="1"/>
  <c r="G753" i="1"/>
  <c r="G754" i="1"/>
  <c r="G755" i="1"/>
  <c r="G762" i="1"/>
  <c r="G763" i="1"/>
  <c r="G764" i="1"/>
  <c r="G765" i="1"/>
  <c r="G767" i="1"/>
  <c r="G768" i="1"/>
  <c r="G769" i="1"/>
  <c r="G770" i="1"/>
  <c r="G772" i="1"/>
  <c r="G773" i="1"/>
  <c r="G774" i="1"/>
  <c r="G775" i="1"/>
  <c r="G777" i="1"/>
  <c r="G780" i="1"/>
  <c r="G782" i="1"/>
  <c r="G783" i="1"/>
  <c r="G784" i="1"/>
  <c r="G785" i="1"/>
  <c r="G792" i="1"/>
  <c r="G793" i="1"/>
  <c r="G794" i="1"/>
  <c r="G795" i="1"/>
  <c r="G797" i="1"/>
  <c r="G798" i="1"/>
  <c r="G799" i="1"/>
  <c r="G800" i="1"/>
  <c r="G802" i="1"/>
  <c r="G803" i="1"/>
  <c r="G804" i="1"/>
  <c r="G805" i="1"/>
  <c r="G812" i="1"/>
  <c r="G813" i="1"/>
  <c r="G814" i="1"/>
  <c r="G815" i="1"/>
  <c r="G817" i="1"/>
  <c r="G818" i="1"/>
  <c r="G819" i="1"/>
  <c r="G820" i="1"/>
  <c r="G822" i="1"/>
  <c r="G825" i="1"/>
  <c r="G832" i="1"/>
  <c r="G833" i="1"/>
  <c r="G834" i="1"/>
  <c r="G835" i="1"/>
  <c r="G837" i="1"/>
  <c r="G838" i="1"/>
  <c r="G839" i="1"/>
  <c r="G840" i="1"/>
  <c r="G842" i="1"/>
  <c r="G843" i="1"/>
  <c r="G844" i="1"/>
  <c r="G845" i="1"/>
  <c r="G847" i="1"/>
  <c r="G848" i="1"/>
  <c r="G849" i="1"/>
  <c r="G850" i="1"/>
  <c r="G857" i="1"/>
  <c r="G858" i="1"/>
  <c r="G859" i="1"/>
  <c r="G860" i="1"/>
  <c r="G862" i="1"/>
  <c r="G863" i="1"/>
  <c r="G864" i="1"/>
  <c r="G865" i="1"/>
  <c r="G867" i="1"/>
  <c r="G868" i="1"/>
  <c r="G869" i="1"/>
  <c r="G870" i="1"/>
  <c r="G872" i="1"/>
  <c r="G873" i="1"/>
  <c r="G874" i="1"/>
  <c r="G875" i="1"/>
  <c r="G877" i="1"/>
  <c r="G878" i="1"/>
  <c r="G879" i="1"/>
  <c r="G880" i="1"/>
  <c r="G887" i="1"/>
  <c r="G888" i="1"/>
  <c r="G889" i="1"/>
  <c r="G890" i="1"/>
  <c r="G892" i="1"/>
  <c r="G893" i="1"/>
  <c r="G894" i="1"/>
  <c r="G895" i="1"/>
  <c r="G897" i="1"/>
  <c r="G898" i="1"/>
  <c r="G899" i="1"/>
  <c r="G900" i="1"/>
  <c r="G902" i="1"/>
  <c r="G903" i="1"/>
  <c r="G904" i="1"/>
  <c r="G905" i="1"/>
  <c r="G907" i="1"/>
  <c r="G908" i="1"/>
  <c r="G909" i="1"/>
  <c r="G910" i="1"/>
  <c r="G912" i="1"/>
  <c r="G913" i="1"/>
  <c r="G914" i="1"/>
  <c r="G915" i="1"/>
  <c r="G927" i="1"/>
  <c r="G928" i="1"/>
  <c r="G929" i="1"/>
  <c r="G930" i="1"/>
  <c r="G932" i="1"/>
  <c r="G933" i="1"/>
  <c r="G935" i="1"/>
  <c r="G937" i="1"/>
  <c r="G938" i="1"/>
  <c r="G940" i="1"/>
  <c r="G942" i="1"/>
  <c r="G943" i="1"/>
  <c r="G945" i="1"/>
  <c r="G947" i="1"/>
  <c r="G948" i="1"/>
  <c r="G949" i="1"/>
  <c r="G950" i="1"/>
  <c r="G952" i="1"/>
  <c r="G953" i="1"/>
  <c r="G954" i="1"/>
  <c r="G955" i="1"/>
  <c r="G962" i="1"/>
  <c r="G963" i="1"/>
  <c r="G964" i="1"/>
  <c r="G965" i="1"/>
  <c r="G967" i="1"/>
  <c r="G968" i="1"/>
  <c r="G969" i="1"/>
  <c r="G970" i="1"/>
  <c r="G972" i="1"/>
  <c r="G973" i="1"/>
  <c r="G974" i="1"/>
  <c r="G975" i="1"/>
  <c r="G977" i="1"/>
  <c r="G978" i="1"/>
  <c r="G979" i="1"/>
  <c r="G980" i="1"/>
  <c r="G985" i="1"/>
  <c r="G992" i="1"/>
  <c r="G993" i="1"/>
  <c r="G994" i="1"/>
  <c r="G995" i="1"/>
  <c r="G997" i="1"/>
  <c r="G998" i="1"/>
  <c r="G999" i="1"/>
  <c r="G1000" i="1"/>
  <c r="G1002" i="1"/>
  <c r="G1003" i="1"/>
  <c r="G1004" i="1"/>
  <c r="G1005" i="1"/>
  <c r="G1012" i="1"/>
  <c r="G1013" i="1"/>
  <c r="G1014" i="1"/>
  <c r="G1015" i="1"/>
  <c r="G1017" i="1"/>
  <c r="G1018" i="1"/>
  <c r="G1019" i="1"/>
  <c r="G1020" i="1"/>
  <c r="G1022" i="1"/>
  <c r="G1023" i="1"/>
  <c r="G1024" i="1"/>
  <c r="G1025" i="1"/>
  <c r="G1027" i="1"/>
  <c r="G1028" i="1"/>
  <c r="G1029" i="1"/>
  <c r="G1030" i="1"/>
  <c r="G1032" i="1"/>
  <c r="G1033" i="1"/>
  <c r="G1034" i="1"/>
  <c r="G1035" i="1"/>
  <c r="G1042" i="1"/>
  <c r="G1043" i="1"/>
  <c r="G1044" i="1"/>
  <c r="G1045" i="1"/>
  <c r="G1047" i="1"/>
  <c r="G1048" i="1"/>
  <c r="G1049" i="1"/>
  <c r="G1050" i="1"/>
  <c r="G1052" i="1"/>
  <c r="G1053" i="1"/>
  <c r="G1054" i="1"/>
  <c r="G1055" i="1"/>
  <c r="G1057" i="1"/>
  <c r="G1058" i="1"/>
  <c r="G1059" i="1"/>
  <c r="G1060" i="1"/>
  <c r="G1067" i="1"/>
  <c r="G1068" i="1"/>
  <c r="G1069" i="1"/>
  <c r="G1070" i="1"/>
  <c r="G1072" i="1"/>
  <c r="G1073" i="1"/>
  <c r="G1077" i="1"/>
  <c r="G1078" i="1"/>
  <c r="G1079" i="1"/>
  <c r="G1080" i="1"/>
  <c r="G1092" i="1"/>
  <c r="G1093" i="1"/>
  <c r="G1094" i="1"/>
  <c r="G1095" i="1"/>
  <c r="G1098" i="1"/>
  <c r="G1099" i="1"/>
  <c r="G1100" i="1"/>
  <c r="G1101" i="1"/>
  <c r="G1104" i="1"/>
  <c r="G1105" i="1"/>
  <c r="G1106" i="1"/>
  <c r="G1107" i="1"/>
  <c r="G1114" i="1"/>
  <c r="G1115" i="1"/>
  <c r="G1116" i="1"/>
  <c r="G1117"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63" i="1"/>
  <c r="G1164" i="1"/>
  <c r="G1165" i="1"/>
  <c r="G1166" i="1"/>
  <c r="G1167" i="1"/>
  <c r="G1168" i="1"/>
  <c r="G1169" i="1"/>
  <c r="G1170" i="1"/>
  <c r="G1171" i="1"/>
  <c r="G1172" i="1"/>
  <c r="G1173" i="1"/>
  <c r="G1174" i="1"/>
  <c r="G1175" i="1"/>
  <c r="G1176" i="1"/>
  <c r="G1177" i="1"/>
  <c r="G1180" i="1"/>
  <c r="G1181" i="1"/>
  <c r="G1185" i="1"/>
  <c r="G1186" i="1"/>
  <c r="G1194" i="1"/>
  <c r="G1195" i="1"/>
  <c r="G1196" i="1"/>
  <c r="G1197" i="1"/>
  <c r="G1199" i="1"/>
  <c r="G1200" i="1"/>
  <c r="G1201" i="1"/>
  <c r="G1202" i="1"/>
  <c r="G1204" i="1"/>
  <c r="G1205" i="1"/>
  <c r="G1206" i="1"/>
  <c r="G1207" i="1"/>
  <c r="G1209" i="1"/>
  <c r="G1210" i="1"/>
  <c r="G1211" i="1"/>
  <c r="G1212" i="1"/>
  <c r="G1213" i="1"/>
  <c r="G1214" i="1"/>
  <c r="G1215" i="1"/>
  <c r="G1216" i="1"/>
  <c r="G1217" i="1"/>
  <c r="G1218" i="1"/>
  <c r="G1219" i="1"/>
  <c r="G1220" i="1"/>
  <c r="G1221" i="1"/>
  <c r="G1222" i="1"/>
  <c r="G1224" i="1"/>
  <c r="G1225" i="1"/>
  <c r="G1226" i="1"/>
  <c r="G1227" i="1"/>
  <c r="G1234" i="1"/>
  <c r="G1235" i="1"/>
  <c r="G1236" i="1"/>
  <c r="G1237" i="1"/>
  <c r="G1239" i="1"/>
  <c r="G1240" i="1"/>
  <c r="G1241" i="1"/>
  <c r="G1242" i="1"/>
  <c r="G1244" i="1"/>
  <c r="G1245" i="1"/>
  <c r="G1246" i="1"/>
  <c r="G1247" i="1"/>
  <c r="G1249" i="1"/>
  <c r="G1250" i="1"/>
  <c r="G1251" i="1"/>
  <c r="G1252" i="1"/>
  <c r="G1259" i="1"/>
  <c r="G1260" i="1"/>
  <c r="G1261" i="1"/>
  <c r="G1262" i="1"/>
  <c r="G1264" i="1"/>
  <c r="G1265" i="1"/>
  <c r="G1266" i="1"/>
  <c r="G1267" i="1"/>
  <c r="G1269" i="1"/>
  <c r="G1270" i="1"/>
  <c r="G1271" i="1"/>
  <c r="G1272" i="1"/>
  <c r="G1274" i="1"/>
  <c r="G1275" i="1"/>
  <c r="G1276" i="1"/>
  <c r="G1277" i="1"/>
  <c r="G1279" i="1"/>
  <c r="G1280" i="1"/>
  <c r="G1281" i="1"/>
  <c r="G1282" i="1"/>
  <c r="G1284" i="1"/>
  <c r="G1285" i="1"/>
  <c r="G1286" i="1"/>
  <c r="G1287" i="1"/>
  <c r="G1289" i="1"/>
  <c r="G1290" i="1"/>
  <c r="G1291" i="1"/>
  <c r="G1292" i="1"/>
  <c r="G1294" i="1"/>
  <c r="G1295" i="1"/>
  <c r="G1296" i="1"/>
  <c r="G1297" i="1"/>
  <c r="G1299" i="1"/>
  <c r="G1300" i="1"/>
  <c r="G1301" i="1"/>
  <c r="G1302" i="1"/>
  <c r="G1314" i="1"/>
  <c r="G1315" i="1"/>
  <c r="G1316" i="1"/>
  <c r="G1317" i="1"/>
  <c r="G1319" i="1"/>
  <c r="G1320" i="1"/>
  <c r="G1321" i="1"/>
  <c r="G1322" i="1"/>
  <c r="G1329" i="1"/>
  <c r="G1330" i="1"/>
  <c r="G1331" i="1"/>
  <c r="G1332" i="1"/>
  <c r="G1334" i="1"/>
  <c r="G1335" i="1"/>
  <c r="G1336" i="1"/>
  <c r="G1337" i="1"/>
  <c r="G1339" i="1"/>
  <c r="G1340" i="1"/>
  <c r="G1341" i="1"/>
  <c r="G1342" i="1"/>
  <c r="G1349" i="1"/>
  <c r="G1350" i="1"/>
  <c r="G1351" i="1"/>
  <c r="G1352" i="1"/>
  <c r="G1354" i="1"/>
  <c r="G1355" i="1"/>
  <c r="G1356" i="1"/>
  <c r="G1357" i="1"/>
  <c r="G1359" i="1"/>
  <c r="G1360" i="1"/>
  <c r="G1361" i="1"/>
  <c r="G1362" i="1"/>
  <c r="G1364" i="1"/>
  <c r="G1365" i="1"/>
  <c r="G1366" i="1"/>
  <c r="G1367" i="1"/>
  <c r="G1369" i="1"/>
  <c r="G1370" i="1"/>
  <c r="G1371" i="1"/>
  <c r="G1372" i="1"/>
  <c r="G1374" i="1"/>
  <c r="G1375" i="1"/>
  <c r="G1377" i="1"/>
  <c r="G1379" i="1"/>
  <c r="G1380" i="1"/>
  <c r="G1381" i="1"/>
  <c r="G1382" i="1"/>
  <c r="G1384" i="1"/>
  <c r="G1385" i="1"/>
  <c r="G1386" i="1"/>
  <c r="G1387" i="1"/>
  <c r="G1399" i="1"/>
  <c r="G1400" i="1"/>
  <c r="G1401" i="1"/>
  <c r="G1402" i="1"/>
  <c r="G1404" i="1"/>
  <c r="G1405" i="1"/>
  <c r="G1406" i="1"/>
  <c r="G1407" i="1"/>
  <c r="G1409" i="1"/>
  <c r="G1410" i="1"/>
  <c r="G1412" i="1"/>
  <c r="G1414" i="1"/>
  <c r="G1415" i="1"/>
  <c r="G1416" i="1"/>
  <c r="G1417" i="1"/>
  <c r="G1419" i="1"/>
  <c r="G1420" i="1"/>
  <c r="G1421" i="1"/>
  <c r="G1422" i="1"/>
  <c r="G1424" i="1"/>
  <c r="G1425" i="1"/>
  <c r="G1426" i="1"/>
  <c r="G1427" i="1"/>
  <c r="G1434" i="1"/>
  <c r="G1435" i="1"/>
  <c r="G1436" i="1"/>
  <c r="G1437" i="1"/>
  <c r="G1439" i="1"/>
  <c r="G1440" i="1"/>
  <c r="G1441" i="1"/>
  <c r="G1442" i="1"/>
  <c r="G1444" i="1"/>
  <c r="G1445" i="1"/>
  <c r="G1446" i="1"/>
  <c r="G1447" i="1"/>
  <c r="G1449" i="1"/>
  <c r="G1450" i="1"/>
  <c r="G1451" i="1"/>
  <c r="G1452" i="1"/>
  <c r="G1454" i="1"/>
  <c r="G1455" i="1"/>
  <c r="G1456" i="1"/>
  <c r="G1457" i="1"/>
  <c r="G1459" i="1"/>
  <c r="G1461" i="1"/>
  <c r="G1464" i="1"/>
  <c r="G1465" i="1"/>
  <c r="G1466" i="1"/>
  <c r="G1467" i="1"/>
  <c r="G1469" i="1"/>
  <c r="G1470" i="1"/>
  <c r="G1471" i="1"/>
  <c r="G1472" i="1"/>
  <c r="G1474" i="1"/>
  <c r="G1475" i="1"/>
  <c r="G1476" i="1"/>
  <c r="G1477" i="1"/>
  <c r="G1484" i="1"/>
  <c r="G1485" i="1"/>
  <c r="G1486" i="1"/>
  <c r="G1487" i="1"/>
  <c r="G1489" i="1"/>
  <c r="G1490" i="1"/>
  <c r="G1491" i="1"/>
  <c r="G1492" i="1"/>
  <c r="G1494" i="1"/>
  <c r="G1495" i="1"/>
  <c r="G1496" i="1"/>
  <c r="G1497" i="1"/>
  <c r="G1499" i="1"/>
  <c r="G1500" i="1"/>
  <c r="G1501" i="1"/>
  <c r="G1502" i="1"/>
  <c r="G1508" i="1"/>
  <c r="G1509" i="1"/>
  <c r="G1510" i="1"/>
  <c r="G1511" i="1"/>
  <c r="G1512" i="1"/>
  <c r="G1520" i="1"/>
  <c r="G1524" i="1"/>
  <c r="G1525" i="1"/>
  <c r="G1526" i="1"/>
  <c r="G1527" i="1"/>
  <c r="G1529" i="1"/>
  <c r="G1530" i="1"/>
  <c r="G1531" i="1"/>
  <c r="G1532" i="1"/>
  <c r="G1534" i="1"/>
  <c r="G1535" i="1"/>
  <c r="G1536" i="1"/>
  <c r="G1537" i="1"/>
  <c r="G1539" i="1"/>
  <c r="G1540" i="1"/>
  <c r="G1541" i="1"/>
  <c r="G1542" i="1"/>
  <c r="G1544" i="1"/>
  <c r="G1545" i="1"/>
  <c r="G1546" i="1"/>
  <c r="G1547" i="1"/>
  <c r="G1554" i="1"/>
  <c r="G1555" i="1"/>
  <c r="G1556" i="1"/>
  <c r="G1557" i="1"/>
  <c r="G1564" i="1"/>
  <c r="G1565" i="1"/>
  <c r="G1567" i="1"/>
  <c r="G1569" i="1"/>
  <c r="G1570" i="1"/>
  <c r="G1572" i="1"/>
  <c r="G1579" i="1"/>
  <c r="G1580" i="1"/>
  <c r="G1581" i="1"/>
  <c r="G1582" i="1"/>
  <c r="G1584" i="1"/>
  <c r="G1585" i="1"/>
  <c r="G1586" i="1"/>
  <c r="G1587" i="1"/>
  <c r="G1589" i="1"/>
  <c r="G1590" i="1"/>
  <c r="G1591" i="1"/>
  <c r="G1592" i="1"/>
  <c r="G1594" i="1"/>
  <c r="G1595" i="1"/>
  <c r="G1596" i="1"/>
  <c r="G1597" i="1"/>
  <c r="K359" i="1"/>
  <c r="J398" i="1"/>
  <c r="I398" i="1"/>
  <c r="J424" i="1"/>
  <c r="J423" i="1"/>
  <c r="I424" i="1"/>
  <c r="I423" i="1"/>
  <c r="J428" i="1"/>
  <c r="I428" i="1"/>
  <c r="L1196" i="1"/>
  <c r="K244" i="1"/>
  <c r="L1211" i="1"/>
  <c r="L1286" i="1"/>
  <c r="L1282" i="1"/>
  <c r="L1280" i="1"/>
  <c r="L1279" i="1"/>
  <c r="J1271" i="1"/>
  <c r="L1276" i="1"/>
  <c r="L1273" i="1" s="1"/>
  <c r="L1275" i="1"/>
  <c r="L1274" i="1"/>
  <c r="L1272" i="1"/>
  <c r="L1271" i="1"/>
  <c r="L1270" i="1"/>
  <c r="L1269" i="1"/>
  <c r="M154" i="1"/>
  <c r="M155" i="1"/>
  <c r="M157" i="1"/>
  <c r="M158" i="1"/>
  <c r="M159" i="1"/>
  <c r="M160" i="1"/>
  <c r="L1261" i="1"/>
  <c r="J154" i="1"/>
  <c r="J155" i="1"/>
  <c r="L1384" i="1"/>
  <c r="L1385" i="1"/>
  <c r="L1386" i="1"/>
  <c r="K474" i="1"/>
  <c r="L1268" i="1" l="1"/>
  <c r="K423" i="1"/>
  <c r="M423" i="1" s="1"/>
  <c r="K424" i="1"/>
  <c r="K263" i="1"/>
  <c r="L179" i="1"/>
  <c r="K804" i="1"/>
  <c r="K799" i="1"/>
  <c r="K686" i="1" l="1"/>
  <c r="F654" i="1"/>
  <c r="E654" i="1"/>
  <c r="D654" i="1"/>
  <c r="H671" i="1"/>
  <c r="K114" i="1"/>
  <c r="F673" i="1"/>
  <c r="G673" i="1" s="1"/>
  <c r="J1249" i="1"/>
  <c r="J1226" i="1"/>
  <c r="J1221" i="1"/>
  <c r="J1220" i="1"/>
  <c r="J1218" i="1"/>
  <c r="J1151" i="1"/>
  <c r="J1148" i="1"/>
  <c r="J1136" i="1"/>
  <c r="J1133" i="1"/>
  <c r="G654" i="1" l="1"/>
  <c r="F17" i="1"/>
  <c r="H132" i="1"/>
  <c r="H135" i="1"/>
  <c r="H133" i="1"/>
  <c r="E464" i="1" l="1"/>
  <c r="F971" i="1"/>
  <c r="F959" i="1"/>
  <c r="E854" i="1"/>
  <c r="E829" i="1"/>
  <c r="F854" i="1"/>
  <c r="K864" i="1"/>
  <c r="K869" i="1"/>
  <c r="E866" i="1"/>
  <c r="F866" i="1"/>
  <c r="G866" i="1" s="1"/>
  <c r="D866" i="1"/>
  <c r="D861" i="1"/>
  <c r="F829" i="1"/>
  <c r="G829" i="1" s="1"/>
  <c r="F809" i="1"/>
  <c r="F789" i="1"/>
  <c r="F779" i="1"/>
  <c r="F759" i="1"/>
  <c r="F744" i="1"/>
  <c r="F729" i="1"/>
  <c r="F699" i="1"/>
  <c r="F511" i="1"/>
  <c r="F509" i="1"/>
  <c r="F468" i="1"/>
  <c r="G854" i="1" l="1"/>
  <c r="F739" i="1"/>
  <c r="K134" i="1"/>
  <c r="F102" i="1"/>
  <c r="K469" i="1"/>
  <c r="H336" i="1"/>
  <c r="E468" i="1"/>
  <c r="E463" i="1" s="1"/>
  <c r="J451" i="1"/>
  <c r="I451" i="1"/>
  <c r="H451" i="1"/>
  <c r="F451" i="1"/>
  <c r="H444" i="1"/>
  <c r="F444" i="1"/>
  <c r="H443" i="1"/>
  <c r="F443" i="1"/>
  <c r="E444" i="1"/>
  <c r="E443" i="1"/>
  <c r="D442" i="1"/>
  <c r="J289" i="1"/>
  <c r="F286" i="1"/>
  <c r="H286" i="1"/>
  <c r="H309" i="1"/>
  <c r="F309" i="1"/>
  <c r="E309" i="1"/>
  <c r="D309" i="1"/>
  <c r="D316" i="1"/>
  <c r="D451" i="1"/>
  <c r="M451" i="1"/>
  <c r="L451" i="1"/>
  <c r="E451" i="1"/>
  <c r="K453" i="1"/>
  <c r="K451" i="1" s="1"/>
  <c r="K440" i="1"/>
  <c r="L440" i="1" s="1"/>
  <c r="K439" i="1"/>
  <c r="L439" i="1" s="1"/>
  <c r="K438" i="1"/>
  <c r="L438" i="1" s="1"/>
  <c r="K437" i="1"/>
  <c r="H415" i="1"/>
  <c r="H413" i="1"/>
  <c r="H412" i="1"/>
  <c r="F415" i="1"/>
  <c r="E415" i="1"/>
  <c r="F414" i="1"/>
  <c r="E414" i="1"/>
  <c r="F413" i="1"/>
  <c r="E413" i="1"/>
  <c r="F412" i="1"/>
  <c r="E412" i="1"/>
  <c r="D415" i="1"/>
  <c r="D414" i="1"/>
  <c r="D413" i="1"/>
  <c r="D412" i="1"/>
  <c r="G468" i="1" l="1"/>
  <c r="G412" i="1"/>
  <c r="G414" i="1"/>
  <c r="G444" i="1"/>
  <c r="G451" i="1"/>
  <c r="G413" i="1"/>
  <c r="G415" i="1"/>
  <c r="G309" i="1"/>
  <c r="G443" i="1"/>
  <c r="K468" i="1"/>
  <c r="J309" i="1"/>
  <c r="H388" i="1"/>
  <c r="E389" i="1"/>
  <c r="F389" i="1"/>
  <c r="E388" i="1"/>
  <c r="F388" i="1"/>
  <c r="D388" i="1"/>
  <c r="D389" i="1"/>
  <c r="D376" i="1"/>
  <c r="H366" i="1"/>
  <c r="H361" i="1"/>
  <c r="F356" i="1"/>
  <c r="E356" i="1"/>
  <c r="D356" i="1"/>
  <c r="F361" i="1"/>
  <c r="E361" i="1"/>
  <c r="D361" i="1"/>
  <c r="H353" i="1"/>
  <c r="F353" i="1"/>
  <c r="H399" i="1"/>
  <c r="L357" i="1"/>
  <c r="K358" i="1"/>
  <c r="L358" i="1" s="1"/>
  <c r="H359" i="1"/>
  <c r="K334" i="1"/>
  <c r="F326" i="1"/>
  <c r="E326" i="1"/>
  <c r="D326" i="1"/>
  <c r="K328" i="1"/>
  <c r="K329" i="1"/>
  <c r="K129" i="1"/>
  <c r="F316" i="1"/>
  <c r="E316" i="1"/>
  <c r="D103" i="1"/>
  <c r="D104" i="1"/>
  <c r="D105" i="1"/>
  <c r="L315" i="1"/>
  <c r="L312" i="1"/>
  <c r="E311" i="1"/>
  <c r="D311" i="1"/>
  <c r="F311" i="1"/>
  <c r="K314" i="1"/>
  <c r="J314" i="1"/>
  <c r="I314" i="1"/>
  <c r="H301" i="1"/>
  <c r="F301" i="1"/>
  <c r="E301" i="1"/>
  <c r="D301" i="1"/>
  <c r="K273" i="1"/>
  <c r="D1009" i="1"/>
  <c r="K303" i="1"/>
  <c r="K304" i="1"/>
  <c r="L304" i="1" s="1"/>
  <c r="D291" i="1"/>
  <c r="L290" i="1"/>
  <c r="L287" i="1"/>
  <c r="K288" i="1"/>
  <c r="K289" i="1"/>
  <c r="L289" i="1" s="1"/>
  <c r="F199" i="1"/>
  <c r="F198" i="1"/>
  <c r="E199" i="1"/>
  <c r="E198" i="1"/>
  <c r="D199" i="1"/>
  <c r="D198" i="1"/>
  <c r="K218" i="1"/>
  <c r="K213" i="1"/>
  <c r="H206" i="1"/>
  <c r="G198" i="1" l="1"/>
  <c r="G388" i="1"/>
  <c r="G316" i="1"/>
  <c r="G361" i="1"/>
  <c r="G199" i="1"/>
  <c r="G326" i="1"/>
  <c r="G311" i="1"/>
  <c r="G356" i="1"/>
  <c r="G389" i="1"/>
  <c r="G301" i="1"/>
  <c r="I399" i="1"/>
  <c r="J399" i="1"/>
  <c r="K361" i="1"/>
  <c r="L361" i="1"/>
  <c r="I388" i="1"/>
  <c r="J388" i="1"/>
  <c r="H356" i="1"/>
  <c r="L314" i="1"/>
  <c r="K356" i="1"/>
  <c r="I309" i="1"/>
  <c r="M314" i="1"/>
  <c r="I301" i="1"/>
  <c r="K286" i="1"/>
  <c r="L288" i="1"/>
  <c r="D144" i="1"/>
  <c r="D143" i="1"/>
  <c r="K1223" i="1"/>
  <c r="O1567" i="1"/>
  <c r="D141" i="1" l="1"/>
  <c r="E144" i="1"/>
  <c r="E143" i="1"/>
  <c r="K193" i="1"/>
  <c r="K194" i="1"/>
  <c r="K174" i="1"/>
  <c r="K169" i="1"/>
  <c r="K163" i="1"/>
  <c r="M163" i="1" s="1"/>
  <c r="K148" i="1"/>
  <c r="D808" i="1"/>
  <c r="D759" i="1"/>
  <c r="D781" i="1"/>
  <c r="D102" i="1"/>
  <c r="E102" i="1"/>
  <c r="G102" i="1" s="1"/>
  <c r="E104" i="1"/>
  <c r="E103" i="1"/>
  <c r="K138" i="1" l="1"/>
  <c r="M138" i="1" s="1"/>
  <c r="K137" i="1"/>
  <c r="E661" i="1" l="1"/>
  <c r="F661" i="1"/>
  <c r="H661" i="1"/>
  <c r="K661" i="1"/>
  <c r="L661" i="1"/>
  <c r="D661" i="1"/>
  <c r="F1571" i="1"/>
  <c r="G1571" i="1" s="1"/>
  <c r="F1566" i="1"/>
  <c r="G1566" i="1" s="1"/>
  <c r="F1575" i="1"/>
  <c r="F1576" i="1"/>
  <c r="G661" i="1" l="1"/>
  <c r="I661" i="1"/>
  <c r="D561" i="1"/>
  <c r="J1595" i="1"/>
  <c r="J1581" i="1"/>
  <c r="D517" i="1"/>
  <c r="M521" i="1"/>
  <c r="L521" i="1"/>
  <c r="K521" i="1"/>
  <c r="J521" i="1"/>
  <c r="I521" i="1"/>
  <c r="H521" i="1"/>
  <c r="F521" i="1"/>
  <c r="E521" i="1"/>
  <c r="D521" i="1"/>
  <c r="D508" i="1"/>
  <c r="L90" i="1"/>
  <c r="L89" i="1"/>
  <c r="L88" i="1"/>
  <c r="L87" i="1"/>
  <c r="J94" i="1"/>
  <c r="K1330" i="1"/>
  <c r="K1315" i="1"/>
  <c r="K1316" i="1"/>
  <c r="D86" i="1"/>
  <c r="H1089" i="1"/>
  <c r="H1088" i="1"/>
  <c r="H1087" i="1"/>
  <c r="H1113" i="1"/>
  <c r="F1113" i="1"/>
  <c r="E1113" i="1"/>
  <c r="D1113" i="1"/>
  <c r="F1110" i="1"/>
  <c r="E1110" i="1"/>
  <c r="F1109" i="1"/>
  <c r="E1109" i="1"/>
  <c r="D1109" i="1"/>
  <c r="D1110" i="1"/>
  <c r="D1087" i="1"/>
  <c r="D1103" i="1"/>
  <c r="L1104" i="1"/>
  <c r="J1104" i="1"/>
  <c r="J1094" i="1"/>
  <c r="J1093" i="1"/>
  <c r="J1092" i="1"/>
  <c r="I1092" i="1"/>
  <c r="H1556" i="1"/>
  <c r="F1553" i="1"/>
  <c r="E1553" i="1"/>
  <c r="J1531" i="1"/>
  <c r="I1531" i="1"/>
  <c r="G1553" i="1" l="1"/>
  <c r="G1109" i="1"/>
  <c r="G1113" i="1"/>
  <c r="G1110" i="1"/>
  <c r="G521" i="1"/>
  <c r="D1108" i="1"/>
  <c r="D891" i="1" l="1"/>
  <c r="K899" i="1"/>
  <c r="D200" i="1"/>
  <c r="H200" i="1"/>
  <c r="F200" i="1"/>
  <c r="E200" i="1"/>
  <c r="H197" i="1"/>
  <c r="F197" i="1"/>
  <c r="E197" i="1"/>
  <c r="D197" i="1"/>
  <c r="M216" i="1"/>
  <c r="L216" i="1"/>
  <c r="K216" i="1"/>
  <c r="I216" i="1"/>
  <c r="H216" i="1"/>
  <c r="F216" i="1"/>
  <c r="E216" i="1"/>
  <c r="D216" i="1"/>
  <c r="H889" i="1"/>
  <c r="D829" i="1"/>
  <c r="K1371" i="1"/>
  <c r="L1371" i="1" s="1"/>
  <c r="H1371" i="1"/>
  <c r="H1366" i="1"/>
  <c r="H1361" i="1"/>
  <c r="H143" i="1"/>
  <c r="F144" i="1"/>
  <c r="G144" i="1" s="1"/>
  <c r="F143" i="1"/>
  <c r="G143" i="1" s="1"/>
  <c r="F142" i="1"/>
  <c r="E142" i="1"/>
  <c r="D145" i="1"/>
  <c r="D142" i="1"/>
  <c r="K1356" i="1"/>
  <c r="L1356" i="1" s="1"/>
  <c r="H1356" i="1"/>
  <c r="K1351" i="1"/>
  <c r="L1351" i="1" s="1"/>
  <c r="H1351" i="1"/>
  <c r="H146" i="1"/>
  <c r="F146" i="1"/>
  <c r="E146" i="1"/>
  <c r="K151" i="1"/>
  <c r="I151" i="1"/>
  <c r="H151" i="1"/>
  <c r="F151" i="1"/>
  <c r="E151" i="1"/>
  <c r="D151" i="1"/>
  <c r="L156" i="1"/>
  <c r="K156" i="1"/>
  <c r="I156" i="1"/>
  <c r="H156" i="1"/>
  <c r="F156" i="1"/>
  <c r="E156" i="1"/>
  <c r="F161" i="1"/>
  <c r="E161" i="1"/>
  <c r="D161" i="1"/>
  <c r="F166" i="1"/>
  <c r="E166" i="1"/>
  <c r="D166" i="1"/>
  <c r="L171" i="1"/>
  <c r="K171" i="1"/>
  <c r="H171" i="1"/>
  <c r="F171" i="1"/>
  <c r="E171" i="1"/>
  <c r="D171" i="1"/>
  <c r="L176" i="1"/>
  <c r="K176" i="1"/>
  <c r="H176" i="1"/>
  <c r="F176" i="1"/>
  <c r="E176" i="1"/>
  <c r="D176" i="1"/>
  <c r="M181" i="1"/>
  <c r="L181" i="1"/>
  <c r="K181" i="1"/>
  <c r="J181" i="1"/>
  <c r="I181" i="1"/>
  <c r="H181" i="1"/>
  <c r="F181" i="1"/>
  <c r="E181" i="1"/>
  <c r="D181" i="1"/>
  <c r="M186" i="1"/>
  <c r="L186" i="1"/>
  <c r="K186" i="1"/>
  <c r="J186" i="1"/>
  <c r="I186" i="1"/>
  <c r="H186" i="1"/>
  <c r="F186" i="1"/>
  <c r="E186" i="1"/>
  <c r="D186" i="1"/>
  <c r="M191" i="1"/>
  <c r="L191" i="1"/>
  <c r="K191" i="1"/>
  <c r="J191" i="1"/>
  <c r="I191" i="1"/>
  <c r="H191" i="1"/>
  <c r="F191" i="1"/>
  <c r="E191" i="1"/>
  <c r="D191" i="1"/>
  <c r="O195" i="1"/>
  <c r="F923" i="1"/>
  <c r="H923" i="1"/>
  <c r="E924" i="1"/>
  <c r="D924" i="1"/>
  <c r="E923" i="1"/>
  <c r="D923" i="1"/>
  <c r="D959" i="1"/>
  <c r="D951" i="1"/>
  <c r="D946" i="1"/>
  <c r="D941" i="1"/>
  <c r="D936" i="1"/>
  <c r="D931" i="1"/>
  <c r="D926" i="1"/>
  <c r="E926" i="1"/>
  <c r="L135" i="1"/>
  <c r="L132" i="1"/>
  <c r="K135" i="1"/>
  <c r="H134" i="1"/>
  <c r="H131" i="1" s="1"/>
  <c r="F103" i="1"/>
  <c r="G103" i="1" s="1"/>
  <c r="F134" i="1"/>
  <c r="F135" i="1"/>
  <c r="G135" i="1" s="1"/>
  <c r="K948" i="1"/>
  <c r="H949" i="1"/>
  <c r="F944" i="1"/>
  <c r="G944" i="1" s="1"/>
  <c r="J943" i="1"/>
  <c r="F939" i="1"/>
  <c r="G939" i="1" s="1"/>
  <c r="H105" i="1"/>
  <c r="H103" i="1"/>
  <c r="H102" i="1"/>
  <c r="F105" i="1"/>
  <c r="E105" i="1"/>
  <c r="F934" i="1"/>
  <c r="G151" i="1" l="1"/>
  <c r="G186" i="1"/>
  <c r="G171" i="1"/>
  <c r="G142" i="1"/>
  <c r="G216" i="1"/>
  <c r="G197" i="1"/>
  <c r="F931" i="1"/>
  <c r="G934" i="1"/>
  <c r="F104" i="1"/>
  <c r="G104" i="1" s="1"/>
  <c r="G134" i="1"/>
  <c r="G181" i="1"/>
  <c r="G161" i="1"/>
  <c r="G105" i="1"/>
  <c r="G176" i="1"/>
  <c r="G166" i="1"/>
  <c r="G923" i="1"/>
  <c r="G191" i="1"/>
  <c r="G156" i="1"/>
  <c r="G146" i="1"/>
  <c r="G200" i="1"/>
  <c r="J216" i="1"/>
  <c r="M156" i="1"/>
  <c r="J156" i="1"/>
  <c r="J151" i="1"/>
  <c r="I171" i="1"/>
  <c r="J171" i="1"/>
  <c r="J143" i="1"/>
  <c r="I143" i="1"/>
  <c r="L1346" i="1"/>
  <c r="F924" i="1"/>
  <c r="G924" i="1" s="1"/>
  <c r="H929" i="1" l="1"/>
  <c r="J1330" i="1"/>
  <c r="I1330" i="1"/>
  <c r="K1347" i="1" l="1"/>
  <c r="K1346" i="1"/>
  <c r="K1345" i="1"/>
  <c r="K1344" i="1"/>
  <c r="H1347" i="1"/>
  <c r="H1346" i="1"/>
  <c r="H1345" i="1"/>
  <c r="H1344" i="1"/>
  <c r="D1345" i="1"/>
  <c r="E1345" i="1"/>
  <c r="F1345" i="1"/>
  <c r="D1346" i="1"/>
  <c r="E1346" i="1"/>
  <c r="F1346" i="1"/>
  <c r="D1347" i="1"/>
  <c r="E1347" i="1"/>
  <c r="F1347" i="1"/>
  <c r="E1344" i="1"/>
  <c r="F1344" i="1"/>
  <c r="D1344" i="1"/>
  <c r="O1372" i="1"/>
  <c r="M1371" i="1"/>
  <c r="M1370" i="1"/>
  <c r="I1370" i="1"/>
  <c r="L1370" i="1"/>
  <c r="E1368" i="1"/>
  <c r="K1368" i="1"/>
  <c r="H1368" i="1"/>
  <c r="D1368" i="1"/>
  <c r="I1365" i="1"/>
  <c r="H1363" i="1"/>
  <c r="E1363" i="1"/>
  <c r="D1363" i="1"/>
  <c r="O1362" i="1"/>
  <c r="I1360" i="1"/>
  <c r="I1359" i="1"/>
  <c r="D1358" i="1"/>
  <c r="E1358" i="1"/>
  <c r="H925" i="1"/>
  <c r="H922" i="1"/>
  <c r="D925" i="1"/>
  <c r="E925" i="1"/>
  <c r="F925" i="1"/>
  <c r="E922" i="1"/>
  <c r="F922" i="1"/>
  <c r="D922" i="1"/>
  <c r="H960" i="1"/>
  <c r="H959" i="1"/>
  <c r="H958" i="1"/>
  <c r="H957" i="1"/>
  <c r="D958" i="1"/>
  <c r="D918" i="1" s="1"/>
  <c r="E958" i="1"/>
  <c r="F958" i="1"/>
  <c r="E959" i="1"/>
  <c r="G959" i="1" s="1"/>
  <c r="D960" i="1"/>
  <c r="E960" i="1"/>
  <c r="F960" i="1"/>
  <c r="E957" i="1"/>
  <c r="F957" i="1"/>
  <c r="D957" i="1"/>
  <c r="D871" i="1"/>
  <c r="E871" i="1"/>
  <c r="F871" i="1"/>
  <c r="H871" i="1"/>
  <c r="K872" i="1"/>
  <c r="L872" i="1" s="1"/>
  <c r="K873" i="1"/>
  <c r="L873" i="1" s="1"/>
  <c r="K874" i="1"/>
  <c r="L874" i="1" s="1"/>
  <c r="K875" i="1"/>
  <c r="L875" i="1" s="1"/>
  <c r="O875" i="1"/>
  <c r="D1480" i="1"/>
  <c r="E1480" i="1"/>
  <c r="F1480" i="1"/>
  <c r="D1481" i="1"/>
  <c r="E1481" i="1"/>
  <c r="F1481" i="1"/>
  <c r="D1482" i="1"/>
  <c r="E1482" i="1"/>
  <c r="F1482" i="1"/>
  <c r="D1479" i="1"/>
  <c r="E1479" i="1"/>
  <c r="F1479" i="1"/>
  <c r="L1486" i="1"/>
  <c r="L1485" i="1"/>
  <c r="L1487" i="1"/>
  <c r="L1484" i="1"/>
  <c r="H1257" i="1"/>
  <c r="H1255" i="1"/>
  <c r="H1254" i="1"/>
  <c r="D1255" i="1"/>
  <c r="E1255" i="1"/>
  <c r="F1255" i="1"/>
  <c r="D1256" i="1"/>
  <c r="E1256" i="1"/>
  <c r="F1256" i="1"/>
  <c r="D1257" i="1"/>
  <c r="E1257" i="1"/>
  <c r="F1257" i="1"/>
  <c r="E1254" i="1"/>
  <c r="F1254" i="1"/>
  <c r="D1254" i="1"/>
  <c r="G1482" i="1" l="1"/>
  <c r="G1346" i="1"/>
  <c r="G1256" i="1"/>
  <c r="G1480" i="1"/>
  <c r="G1254" i="1"/>
  <c r="G1255" i="1"/>
  <c r="G1481" i="1"/>
  <c r="K871" i="1"/>
  <c r="G871" i="1"/>
  <c r="G957" i="1"/>
  <c r="G925" i="1"/>
  <c r="G1344" i="1"/>
  <c r="G1345" i="1"/>
  <c r="G1257" i="1"/>
  <c r="G1479" i="1"/>
  <c r="G960" i="1"/>
  <c r="G958" i="1"/>
  <c r="G922" i="1"/>
  <c r="G1347" i="1"/>
  <c r="D921" i="1"/>
  <c r="D956" i="1"/>
  <c r="I1363" i="1"/>
  <c r="L1368" i="1"/>
  <c r="I1368" i="1"/>
  <c r="M1368" i="1"/>
  <c r="F1368" i="1"/>
  <c r="G1368" i="1" s="1"/>
  <c r="L1369" i="1"/>
  <c r="J1370" i="1"/>
  <c r="I1371" i="1"/>
  <c r="M1369" i="1"/>
  <c r="J1369" i="1"/>
  <c r="J1371" i="1"/>
  <c r="I1369" i="1"/>
  <c r="E918" i="1"/>
  <c r="F917" i="1"/>
  <c r="D920" i="1"/>
  <c r="F918" i="1"/>
  <c r="H918" i="1"/>
  <c r="E917" i="1"/>
  <c r="H1358" i="1"/>
  <c r="I1358" i="1" s="1"/>
  <c r="F920" i="1"/>
  <c r="E919" i="1"/>
  <c r="H920" i="1"/>
  <c r="D917" i="1"/>
  <c r="E920" i="1"/>
  <c r="D919" i="1"/>
  <c r="H917" i="1"/>
  <c r="O1367" i="1"/>
  <c r="J1364" i="1"/>
  <c r="F1363" i="1"/>
  <c r="G1363" i="1" s="1"/>
  <c r="J1365" i="1"/>
  <c r="I1364" i="1"/>
  <c r="F1358" i="1"/>
  <c r="G1358" i="1" s="1"/>
  <c r="J1360" i="1"/>
  <c r="J1359" i="1"/>
  <c r="L871" i="1"/>
  <c r="G918" i="1" l="1"/>
  <c r="G917" i="1"/>
  <c r="G920" i="1"/>
  <c r="D916" i="1"/>
  <c r="J1368" i="1"/>
  <c r="J1363" i="1"/>
  <c r="J1358" i="1"/>
  <c r="L16" i="1" l="1"/>
  <c r="K19" i="1"/>
  <c r="K18" i="1"/>
  <c r="K17" i="1"/>
  <c r="K16" i="1"/>
  <c r="H19" i="1"/>
  <c r="H18" i="1"/>
  <c r="H17" i="1"/>
  <c r="H16" i="1"/>
  <c r="D17" i="1"/>
  <c r="E17" i="1"/>
  <c r="G17" i="1" s="1"/>
  <c r="D18" i="1"/>
  <c r="E18" i="1"/>
  <c r="F18" i="1"/>
  <c r="D19" i="1"/>
  <c r="E19" i="1"/>
  <c r="F19" i="1"/>
  <c r="E16" i="1"/>
  <c r="F16" i="1"/>
  <c r="D16" i="1"/>
  <c r="G18" i="1" l="1"/>
  <c r="G16" i="1"/>
  <c r="G19" i="1"/>
  <c r="F1411" i="1"/>
  <c r="F1396" i="1" l="1"/>
  <c r="G1411" i="1"/>
  <c r="H1451" i="1"/>
  <c r="H1456" i="1"/>
  <c r="D1429" i="1"/>
  <c r="D1396" i="1"/>
  <c r="L1381" i="1"/>
  <c r="J1381" i="1"/>
  <c r="D1398" i="1" l="1"/>
  <c r="L1291" i="1" l="1"/>
  <c r="K65" i="1"/>
  <c r="E65" i="1"/>
  <c r="O69" i="1"/>
  <c r="M69" i="1"/>
  <c r="J69" i="1"/>
  <c r="I69" i="1"/>
  <c r="M68" i="1"/>
  <c r="J68" i="1"/>
  <c r="I68" i="1"/>
  <c r="M67" i="1"/>
  <c r="J67" i="1"/>
  <c r="I67" i="1"/>
  <c r="M66" i="1"/>
  <c r="J66" i="1"/>
  <c r="I66" i="1"/>
  <c r="H65" i="1"/>
  <c r="F65" i="1"/>
  <c r="D65" i="1"/>
  <c r="E55" i="1"/>
  <c r="F55" i="1"/>
  <c r="H55" i="1"/>
  <c r="K55" i="1"/>
  <c r="L55" i="1"/>
  <c r="D55" i="1"/>
  <c r="D40" i="1"/>
  <c r="G65" i="1" l="1"/>
  <c r="G55" i="1"/>
  <c r="M55" i="1"/>
  <c r="J55" i="1"/>
  <c r="I55" i="1"/>
  <c r="M65" i="1"/>
  <c r="J65" i="1"/>
  <c r="I65" i="1"/>
  <c r="D1193" i="1" l="1"/>
  <c r="E1193" i="1"/>
  <c r="F1193" i="1"/>
  <c r="G1193" i="1" l="1"/>
  <c r="H1229" i="1"/>
  <c r="F1229" i="1"/>
  <c r="F1230" i="1"/>
  <c r="E1230" i="1"/>
  <c r="D1230" i="1"/>
  <c r="G1230" i="1" l="1"/>
  <c r="J1229" i="1"/>
  <c r="M1245" i="1"/>
  <c r="E1243" i="1"/>
  <c r="I1249" i="1"/>
  <c r="D1248" i="1"/>
  <c r="O1247" i="1"/>
  <c r="K1247" i="1"/>
  <c r="K1246" i="1"/>
  <c r="L1245" i="1"/>
  <c r="L1244" i="1"/>
  <c r="H1243" i="1"/>
  <c r="F1243" i="1"/>
  <c r="D1243" i="1"/>
  <c r="E1238" i="1"/>
  <c r="K519" i="1"/>
  <c r="E1506" i="1"/>
  <c r="D1403" i="1"/>
  <c r="J1336" i="1"/>
  <c r="I1336" i="1"/>
  <c r="I489" i="1"/>
  <c r="G1243" i="1" l="1"/>
  <c r="K1243" i="1"/>
  <c r="M1243" i="1" s="1"/>
  <c r="L1243" i="1"/>
  <c r="I1243" i="1"/>
  <c r="H1187" i="1"/>
  <c r="F1187" i="1"/>
  <c r="E1187" i="1"/>
  <c r="D1187" i="1"/>
  <c r="M1186" i="1"/>
  <c r="I1186" i="1"/>
  <c r="M1185" i="1"/>
  <c r="J1185" i="1"/>
  <c r="I1185" i="1"/>
  <c r="H1184" i="1"/>
  <c r="F1184" i="1"/>
  <c r="E1184" i="1"/>
  <c r="D1184" i="1"/>
  <c r="J1181" i="1"/>
  <c r="I1181" i="1"/>
  <c r="F543" i="1"/>
  <c r="M529" i="1"/>
  <c r="H373" i="1"/>
  <c r="H374" i="1"/>
  <c r="H376" i="1"/>
  <c r="I378" i="1"/>
  <c r="J378" i="1"/>
  <c r="I379" i="1"/>
  <c r="J379" i="1"/>
  <c r="H342" i="1"/>
  <c r="H343" i="1"/>
  <c r="H344" i="1"/>
  <c r="H345" i="1"/>
  <c r="H346" i="1"/>
  <c r="I347" i="1"/>
  <c r="J347" i="1"/>
  <c r="I348" i="1"/>
  <c r="J348" i="1"/>
  <c r="I349" i="1"/>
  <c r="J349" i="1"/>
  <c r="I350" i="1"/>
  <c r="J350" i="1"/>
  <c r="L126" i="1"/>
  <c r="G1184" i="1" l="1"/>
  <c r="G1187" i="1"/>
  <c r="H1223" i="1"/>
  <c r="E1183" i="1"/>
  <c r="F1183" i="1"/>
  <c r="I1184" i="1"/>
  <c r="O1187" i="1"/>
  <c r="H371" i="1"/>
  <c r="H341" i="1"/>
  <c r="D1183" i="1"/>
  <c r="H1183" i="1"/>
  <c r="J1184" i="1"/>
  <c r="I1187" i="1"/>
  <c r="J1187" i="1"/>
  <c r="E1039" i="1"/>
  <c r="F1039" i="1"/>
  <c r="D1039" i="1"/>
  <c r="O1060" i="1"/>
  <c r="M1060" i="1"/>
  <c r="J1060" i="1"/>
  <c r="I1060" i="1"/>
  <c r="K1059" i="1"/>
  <c r="M1059" i="1" s="1"/>
  <c r="J1059" i="1"/>
  <c r="I1059" i="1"/>
  <c r="M1058" i="1"/>
  <c r="J1058" i="1"/>
  <c r="I1058" i="1"/>
  <c r="M1057" i="1"/>
  <c r="J1057" i="1"/>
  <c r="I1057" i="1"/>
  <c r="L1056" i="1"/>
  <c r="H1056" i="1"/>
  <c r="F1056" i="1"/>
  <c r="E1056" i="1"/>
  <c r="D1056" i="1"/>
  <c r="F1041" i="1"/>
  <c r="K994" i="1"/>
  <c r="G1039" i="1" l="1"/>
  <c r="G1056" i="1"/>
  <c r="G1183" i="1"/>
  <c r="J1183" i="1"/>
  <c r="I1183" i="1"/>
  <c r="I1056" i="1"/>
  <c r="J1056" i="1"/>
  <c r="K1056" i="1"/>
  <c r="M1056" i="1" s="1"/>
  <c r="K1229" i="1" l="1"/>
  <c r="E1229" i="1"/>
  <c r="G1229" i="1" s="1"/>
  <c r="L1249" i="1"/>
  <c r="L1229" i="1" s="1"/>
  <c r="I1229" i="1" l="1"/>
  <c r="K589" i="1"/>
  <c r="K429" i="1"/>
  <c r="L273" i="1"/>
  <c r="L214" i="1"/>
  <c r="L169" i="1"/>
  <c r="L148" i="1"/>
  <c r="L114" i="1"/>
  <c r="O34" i="1" l="1"/>
  <c r="O39" i="1"/>
  <c r="O44" i="1"/>
  <c r="O49" i="1"/>
  <c r="O54" i="1"/>
  <c r="O59" i="1"/>
  <c r="O64" i="1"/>
  <c r="O80" i="1"/>
  <c r="O95" i="1"/>
  <c r="O110" i="1"/>
  <c r="O115" i="1"/>
  <c r="O120" i="1"/>
  <c r="O125" i="1"/>
  <c r="O140" i="1"/>
  <c r="O150" i="1"/>
  <c r="O155" i="1"/>
  <c r="O160" i="1"/>
  <c r="O165" i="1"/>
  <c r="O170" i="1"/>
  <c r="O175" i="1"/>
  <c r="O190" i="1"/>
  <c r="O205" i="1"/>
  <c r="O210" i="1"/>
  <c r="O215" i="1"/>
  <c r="O230" i="1"/>
  <c r="O240" i="1"/>
  <c r="O245" i="1"/>
  <c r="O250" i="1"/>
  <c r="O255" i="1"/>
  <c r="O260" i="1"/>
  <c r="O265" i="1"/>
  <c r="O270" i="1"/>
  <c r="O275" i="1"/>
  <c r="O295" i="1"/>
  <c r="O320" i="1"/>
  <c r="O335" i="1"/>
  <c r="O340" i="1"/>
  <c r="O350" i="1"/>
  <c r="O405" i="1"/>
  <c r="O410" i="1"/>
  <c r="O420" i="1"/>
  <c r="O430" i="1"/>
  <c r="O470" i="1"/>
  <c r="O475" i="1"/>
  <c r="O480" i="1"/>
  <c r="O490" i="1"/>
  <c r="O500" i="1"/>
  <c r="O505" i="1"/>
  <c r="O525" i="1"/>
  <c r="O530" i="1"/>
  <c r="O540" i="1"/>
  <c r="O550" i="1"/>
  <c r="O570" i="1"/>
  <c r="O585" i="1"/>
  <c r="O590" i="1"/>
  <c r="O595" i="1"/>
  <c r="O605" i="1"/>
  <c r="O615" i="1"/>
  <c r="O620" i="1"/>
  <c r="O645" i="1"/>
  <c r="O660" i="1"/>
  <c r="O675" i="1"/>
  <c r="O680" i="1"/>
  <c r="O710" i="1"/>
  <c r="O715" i="1"/>
  <c r="O725" i="1"/>
  <c r="O765" i="1"/>
  <c r="O770" i="1"/>
  <c r="O780" i="1"/>
  <c r="O785" i="1"/>
  <c r="O795" i="1"/>
  <c r="O800" i="1"/>
  <c r="O805" i="1"/>
  <c r="O825" i="1"/>
  <c r="O835" i="1"/>
  <c r="O840" i="1"/>
  <c r="O845" i="1"/>
  <c r="O850" i="1"/>
  <c r="O860" i="1"/>
  <c r="O865" i="1"/>
  <c r="O870" i="1"/>
  <c r="O880" i="1"/>
  <c r="O890" i="1"/>
  <c r="O895" i="1"/>
  <c r="O900" i="1"/>
  <c r="O905" i="1"/>
  <c r="O910" i="1"/>
  <c r="O915" i="1"/>
  <c r="O930" i="1"/>
  <c r="O935" i="1"/>
  <c r="O940" i="1"/>
  <c r="O955" i="1"/>
  <c r="O960" i="1"/>
  <c r="O965" i="1"/>
  <c r="O970" i="1"/>
  <c r="O975" i="1"/>
  <c r="O980" i="1"/>
  <c r="O1527" i="1"/>
  <c r="O1532" i="1"/>
  <c r="O1537" i="1"/>
  <c r="O1542" i="1"/>
  <c r="O1547" i="1"/>
  <c r="O1557" i="1"/>
  <c r="O995" i="1"/>
  <c r="O1000" i="1"/>
  <c r="O1005" i="1"/>
  <c r="O1015" i="1"/>
  <c r="O1020" i="1"/>
  <c r="O1025" i="1"/>
  <c r="O1030" i="1"/>
  <c r="O1035" i="1"/>
  <c r="O1045" i="1"/>
  <c r="O1050" i="1"/>
  <c r="O1055" i="1"/>
  <c r="O1070" i="1"/>
  <c r="O1080" i="1"/>
  <c r="O1085" i="1"/>
  <c r="O1095" i="1"/>
  <c r="O1101" i="1"/>
  <c r="O1107" i="1"/>
  <c r="O1117" i="1"/>
  <c r="O1127" i="1"/>
  <c r="O1197" i="1"/>
  <c r="O1202" i="1"/>
  <c r="O1207" i="1"/>
  <c r="O1212" i="1"/>
  <c r="O1217" i="1"/>
  <c r="O1237" i="1"/>
  <c r="O1242" i="1"/>
  <c r="O1252" i="1"/>
  <c r="O1262" i="1"/>
  <c r="O1267" i="1"/>
  <c r="O1277" i="1"/>
  <c r="O1282" i="1"/>
  <c r="O1287" i="1"/>
  <c r="O1292" i="1"/>
  <c r="O1297" i="1"/>
  <c r="O1302" i="1"/>
  <c r="O1317" i="1"/>
  <c r="O1322" i="1"/>
  <c r="O1337" i="1"/>
  <c r="O1342" i="1"/>
  <c r="O1582" i="1"/>
  <c r="O1587" i="1"/>
  <c r="O1592" i="1"/>
  <c r="O1347" i="1"/>
  <c r="O1377" i="1"/>
  <c r="O1382" i="1"/>
  <c r="O1387" i="1"/>
  <c r="F323" i="1" l="1"/>
  <c r="E1088" i="1" l="1"/>
  <c r="F1091" i="1"/>
  <c r="F1087" i="1"/>
  <c r="E1108" i="1"/>
  <c r="F1082" i="1" l="1"/>
  <c r="J1087" i="1"/>
  <c r="D448" i="1"/>
  <c r="D449" i="1"/>
  <c r="D1229" i="1" l="1"/>
  <c r="K1252" i="1"/>
  <c r="K1251" i="1"/>
  <c r="L1250" i="1"/>
  <c r="L1248" i="1" s="1"/>
  <c r="M1249" i="1"/>
  <c r="M1229" i="1" s="1"/>
  <c r="H1248" i="1"/>
  <c r="F1248" i="1"/>
  <c r="E1248" i="1"/>
  <c r="M1240" i="1"/>
  <c r="H464" i="1"/>
  <c r="G1248" i="1" l="1"/>
  <c r="J1248" i="1"/>
  <c r="I1248" i="1"/>
  <c r="K1248" i="1"/>
  <c r="M1248" i="1" s="1"/>
  <c r="D1191" i="1"/>
  <c r="J1212" i="1"/>
  <c r="J1210" i="1"/>
  <c r="J1209" i="1"/>
  <c r="J1207" i="1"/>
  <c r="E1191" i="1" l="1"/>
  <c r="F1191" i="1"/>
  <c r="M1181" i="1"/>
  <c r="J1180" i="1"/>
  <c r="G1191" i="1" l="1"/>
  <c r="H1551" i="1"/>
  <c r="F1551" i="1"/>
  <c r="E1551" i="1"/>
  <c r="D1551" i="1"/>
  <c r="K1556" i="1"/>
  <c r="K1551" i="1" s="1"/>
  <c r="J1556" i="1"/>
  <c r="J1551" i="1" s="1"/>
  <c r="I1556" i="1"/>
  <c r="I1551" i="1" s="1"/>
  <c r="G1551" i="1" l="1"/>
  <c r="L1556" i="1"/>
  <c r="L1551" i="1" s="1"/>
  <c r="M1556" i="1"/>
  <c r="M1551" i="1" s="1"/>
  <c r="M329" i="1"/>
  <c r="M660" i="1" l="1"/>
  <c r="J660" i="1"/>
  <c r="K659" i="1"/>
  <c r="K656" i="1" s="1"/>
  <c r="H659" i="1"/>
  <c r="I659" i="1" s="1"/>
  <c r="J658" i="1"/>
  <c r="J657" i="1"/>
  <c r="F656" i="1"/>
  <c r="E656" i="1"/>
  <c r="D656" i="1"/>
  <c r="G656" i="1" l="1"/>
  <c r="H656" i="1"/>
  <c r="L656" i="1"/>
  <c r="M656" i="1"/>
  <c r="L659" i="1"/>
  <c r="M659" i="1"/>
  <c r="F234" i="1"/>
  <c r="F233" i="1"/>
  <c r="E234" i="1"/>
  <c r="E233" i="1"/>
  <c r="M254" i="1"/>
  <c r="G234" i="1" l="1"/>
  <c r="G233" i="1"/>
  <c r="I656" i="1"/>
  <c r="K206" i="1"/>
  <c r="F206" i="1"/>
  <c r="E206" i="1"/>
  <c r="G206" i="1" l="1"/>
  <c r="J268" i="1"/>
  <c r="M228" i="1"/>
  <c r="D206" i="1"/>
  <c r="J158" i="1" l="1"/>
  <c r="J153" i="1"/>
  <c r="D156" i="1"/>
  <c r="K366" i="1" l="1"/>
  <c r="M153" i="1" l="1"/>
  <c r="M151" i="1" s="1"/>
  <c r="L153" i="1"/>
  <c r="L151" i="1" l="1"/>
  <c r="F728" i="1" l="1"/>
  <c r="E684" i="1"/>
  <c r="F684" i="1"/>
  <c r="D684" i="1"/>
  <c r="L677" i="1"/>
  <c r="L678" i="1"/>
  <c r="L680" i="1"/>
  <c r="J680" i="1"/>
  <c r="I680" i="1"/>
  <c r="M680" i="1"/>
  <c r="L915" i="1"/>
  <c r="L913" i="1"/>
  <c r="L912" i="1"/>
  <c r="L910" i="1"/>
  <c r="L909" i="1"/>
  <c r="L908" i="1"/>
  <c r="L907" i="1"/>
  <c r="L905" i="1"/>
  <c r="L904" i="1"/>
  <c r="L903" i="1"/>
  <c r="L902" i="1"/>
  <c r="L900" i="1"/>
  <c r="L899" i="1"/>
  <c r="L898" i="1"/>
  <c r="L897" i="1"/>
  <c r="L895" i="1"/>
  <c r="L893" i="1"/>
  <c r="L892" i="1"/>
  <c r="L890" i="1"/>
  <c r="L889" i="1"/>
  <c r="L888" i="1"/>
  <c r="L887" i="1"/>
  <c r="L864" i="1"/>
  <c r="L859" i="1"/>
  <c r="L850" i="1"/>
  <c r="L849" i="1"/>
  <c r="L848" i="1"/>
  <c r="L847" i="1"/>
  <c r="L845" i="1"/>
  <c r="L843" i="1"/>
  <c r="L842" i="1"/>
  <c r="L840" i="1"/>
  <c r="L838" i="1"/>
  <c r="L837" i="1"/>
  <c r="L835" i="1"/>
  <c r="L833" i="1"/>
  <c r="L832" i="1"/>
  <c r="F600" i="1"/>
  <c r="E600" i="1"/>
  <c r="D600" i="1"/>
  <c r="M611" i="1"/>
  <c r="M612" i="1"/>
  <c r="M613" i="1"/>
  <c r="M614" i="1"/>
  <c r="M615" i="1"/>
  <c r="M616" i="1"/>
  <c r="M617" i="1"/>
  <c r="M618" i="1"/>
  <c r="M619" i="1"/>
  <c r="M620" i="1"/>
  <c r="J611" i="1"/>
  <c r="J612" i="1"/>
  <c r="J613" i="1"/>
  <c r="J614" i="1"/>
  <c r="J615" i="1"/>
  <c r="J616" i="1"/>
  <c r="J617" i="1"/>
  <c r="J618" i="1"/>
  <c r="J619" i="1"/>
  <c r="J620" i="1"/>
  <c r="I611" i="1"/>
  <c r="I612" i="1"/>
  <c r="I613" i="1"/>
  <c r="I614" i="1"/>
  <c r="I615" i="1"/>
  <c r="I616" i="1"/>
  <c r="I617" i="1"/>
  <c r="I618" i="1"/>
  <c r="I619" i="1"/>
  <c r="I620" i="1"/>
  <c r="J582" i="1"/>
  <c r="J583" i="1"/>
  <c r="J585" i="1"/>
  <c r="J587" i="1"/>
  <c r="J588" i="1"/>
  <c r="J590" i="1"/>
  <c r="J592" i="1"/>
  <c r="J593" i="1"/>
  <c r="J594" i="1"/>
  <c r="J595" i="1"/>
  <c r="J602" i="1"/>
  <c r="J603" i="1"/>
  <c r="J605" i="1"/>
  <c r="J607" i="1"/>
  <c r="J608" i="1"/>
  <c r="J609" i="1"/>
  <c r="J622" i="1"/>
  <c r="J623" i="1"/>
  <c r="J624" i="1"/>
  <c r="J627" i="1"/>
  <c r="J628" i="1"/>
  <c r="J629" i="1"/>
  <c r="J632" i="1"/>
  <c r="J633" i="1"/>
  <c r="J634" i="1"/>
  <c r="J642" i="1"/>
  <c r="J643" i="1"/>
  <c r="J645" i="1"/>
  <c r="I605" i="1"/>
  <c r="I590" i="1"/>
  <c r="I592" i="1"/>
  <c r="I593" i="1"/>
  <c r="I594" i="1"/>
  <c r="I595" i="1"/>
  <c r="I602" i="1"/>
  <c r="I603" i="1"/>
  <c r="K584" i="1"/>
  <c r="J505" i="1"/>
  <c r="M528" i="1"/>
  <c r="I528" i="1"/>
  <c r="G600" i="1" l="1"/>
  <c r="G684" i="1"/>
  <c r="M1590" i="1"/>
  <c r="K110" i="1" l="1"/>
  <c r="E1001" i="1" l="1"/>
  <c r="D1001" i="1"/>
  <c r="F996" i="1"/>
  <c r="E996" i="1"/>
  <c r="D996" i="1"/>
  <c r="D991" i="1"/>
  <c r="E991" i="1"/>
  <c r="J994" i="1"/>
  <c r="G996" i="1" l="1"/>
  <c r="M140" i="1"/>
  <c r="J140" i="1"/>
  <c r="I140" i="1"/>
  <c r="M139" i="1"/>
  <c r="L139" i="1"/>
  <c r="L134" i="1" s="1"/>
  <c r="J139" i="1"/>
  <c r="I139" i="1"/>
  <c r="L138" i="1"/>
  <c r="L133" i="1" s="1"/>
  <c r="J138" i="1"/>
  <c r="I138" i="1"/>
  <c r="M137" i="1"/>
  <c r="J137" i="1"/>
  <c r="I137" i="1"/>
  <c r="K136" i="1"/>
  <c r="H136" i="1"/>
  <c r="F136" i="1"/>
  <c r="E136" i="1"/>
  <c r="D136" i="1"/>
  <c r="G136" i="1" l="1"/>
  <c r="L136" i="1"/>
  <c r="J136" i="1"/>
  <c r="M136" i="1"/>
  <c r="I136" i="1"/>
  <c r="I57" i="1" l="1"/>
  <c r="D1288" i="1" l="1"/>
  <c r="D1283" i="1"/>
  <c r="J1276" i="1"/>
  <c r="K1266" i="1"/>
  <c r="J1266" i="1"/>
  <c r="H1526" i="1" l="1"/>
  <c r="D1521" i="1"/>
  <c r="D1538" i="1"/>
  <c r="E1538" i="1"/>
  <c r="K1541" i="1"/>
  <c r="K1526" i="1"/>
  <c r="E1521" i="1"/>
  <c r="E1516" i="1" s="1"/>
  <c r="D1516" i="1" l="1"/>
  <c r="K1516" i="1"/>
  <c r="M1516" i="1" s="1"/>
  <c r="L1516" i="1" l="1"/>
  <c r="E931" i="1" l="1"/>
  <c r="G931" i="1" s="1"/>
  <c r="K929" i="1" l="1"/>
  <c r="L894" i="1"/>
  <c r="E951" i="1"/>
  <c r="K951" i="1" s="1"/>
  <c r="M951" i="1" s="1"/>
  <c r="F951" i="1"/>
  <c r="K954" i="1"/>
  <c r="M954" i="1" s="1"/>
  <c r="H954" i="1"/>
  <c r="H924" i="1" s="1"/>
  <c r="G951" i="1" l="1"/>
  <c r="I954" i="1"/>
  <c r="H951" i="1"/>
  <c r="I951" i="1" s="1"/>
  <c r="J954" i="1"/>
  <c r="J974" i="1"/>
  <c r="J969" i="1"/>
  <c r="I969" i="1"/>
  <c r="K969" i="1"/>
  <c r="J951" i="1" l="1"/>
  <c r="F1443" i="1"/>
  <c r="D1453" i="1"/>
  <c r="D1473" i="1"/>
  <c r="E1473" i="1"/>
  <c r="F1473" i="1"/>
  <c r="H1474" i="1"/>
  <c r="J1474" i="1" s="1"/>
  <c r="K1474" i="1"/>
  <c r="M1474" i="1" s="1"/>
  <c r="H1475" i="1"/>
  <c r="K1475" i="1"/>
  <c r="M1475" i="1" s="1"/>
  <c r="I1476" i="1"/>
  <c r="J1476" i="1"/>
  <c r="K1476" i="1"/>
  <c r="M1476" i="1" s="1"/>
  <c r="H1477" i="1"/>
  <c r="K1477" i="1"/>
  <c r="M1477" i="1" s="1"/>
  <c r="G1473" i="1" l="1"/>
  <c r="I1477" i="1"/>
  <c r="O1477" i="1"/>
  <c r="I1474" i="1"/>
  <c r="H1473" i="1"/>
  <c r="J1473" i="1" s="1"/>
  <c r="J1477" i="1"/>
  <c r="L1476" i="1"/>
  <c r="L1475" i="1"/>
  <c r="L1477" i="1"/>
  <c r="I1475" i="1"/>
  <c r="L1474" i="1"/>
  <c r="K1473" i="1"/>
  <c r="M1473" i="1" s="1"/>
  <c r="J1475" i="1"/>
  <c r="I1473" i="1" l="1"/>
  <c r="L1473" i="1"/>
  <c r="M1469" i="1" l="1"/>
  <c r="I1469" i="1" l="1"/>
  <c r="J1469" i="1"/>
  <c r="E1396" i="1" l="1"/>
  <c r="G1396" i="1" s="1"/>
  <c r="I1100" i="1" l="1"/>
  <c r="J1109" i="1"/>
  <c r="I1109" i="1"/>
  <c r="F1088" i="1"/>
  <c r="F906" i="1"/>
  <c r="F884" i="1"/>
  <c r="J889" i="1"/>
  <c r="J1088" i="1" l="1"/>
  <c r="G1088" i="1"/>
  <c r="F824" i="1"/>
  <c r="E721" i="1" l="1"/>
  <c r="D324" i="1"/>
  <c r="D25" i="1"/>
  <c r="F25" i="1" l="1"/>
  <c r="J937" i="1"/>
  <c r="I937" i="1" l="1"/>
  <c r="H1111" i="1" l="1"/>
  <c r="H1112" i="1"/>
  <c r="F1111" i="1"/>
  <c r="F1112" i="1"/>
  <c r="E1111" i="1"/>
  <c r="E1112" i="1"/>
  <c r="D1111" i="1"/>
  <c r="D1112" i="1"/>
  <c r="G1112" i="1" l="1"/>
  <c r="G1111" i="1"/>
  <c r="O1112" i="1"/>
  <c r="H1108" i="1"/>
  <c r="F74" i="1"/>
  <c r="O90" i="1" l="1"/>
  <c r="J677" i="1"/>
  <c r="J678" i="1"/>
  <c r="H283" i="1"/>
  <c r="H282" i="1"/>
  <c r="F283" i="1"/>
  <c r="F284" i="1"/>
  <c r="F285" i="1"/>
  <c r="E283" i="1"/>
  <c r="E284" i="1"/>
  <c r="E285" i="1"/>
  <c r="E282" i="1"/>
  <c r="F282" i="1"/>
  <c r="D284" i="1"/>
  <c r="D285" i="1"/>
  <c r="D282" i="1"/>
  <c r="D283" i="1"/>
  <c r="H298" i="1"/>
  <c r="H297" i="1"/>
  <c r="F298" i="1"/>
  <c r="F299" i="1"/>
  <c r="F300" i="1"/>
  <c r="E298" i="1"/>
  <c r="E299" i="1"/>
  <c r="E300" i="1"/>
  <c r="E297" i="1"/>
  <c r="F297" i="1"/>
  <c r="D298" i="1"/>
  <c r="D299" i="1"/>
  <c r="D300" i="1"/>
  <c r="D297" i="1"/>
  <c r="G299" i="1" l="1"/>
  <c r="G282" i="1"/>
  <c r="G297" i="1"/>
  <c r="G284" i="1"/>
  <c r="G300" i="1"/>
  <c r="G283" i="1"/>
  <c r="G298" i="1"/>
  <c r="G285" i="1"/>
  <c r="L300" i="1"/>
  <c r="H285" i="1"/>
  <c r="O285" i="1" s="1"/>
  <c r="O290" i="1"/>
  <c r="O360" i="1"/>
  <c r="O365" i="1"/>
  <c r="H300" i="1"/>
  <c r="O300" i="1" s="1"/>
  <c r="O305" i="1"/>
  <c r="I282" i="1"/>
  <c r="I357" i="1"/>
  <c r="I287" i="1"/>
  <c r="J357" i="1"/>
  <c r="J282" i="1"/>
  <c r="J287" i="1"/>
  <c r="D1432" i="1" l="1"/>
  <c r="F1431" i="1"/>
  <c r="E1431" i="1"/>
  <c r="E1430" i="1"/>
  <c r="D1430" i="1"/>
  <c r="E1429" i="1"/>
  <c r="K1426" i="1"/>
  <c r="F308" i="1"/>
  <c r="D308" i="1"/>
  <c r="K316" i="1"/>
  <c r="H316" i="1"/>
  <c r="I317" i="1"/>
  <c r="J317" i="1"/>
  <c r="K317" i="1"/>
  <c r="I318" i="1"/>
  <c r="J318" i="1"/>
  <c r="K318" i="1"/>
  <c r="I319" i="1"/>
  <c r="J319" i="1"/>
  <c r="K319" i="1"/>
  <c r="K309" i="1" s="1"/>
  <c r="I320" i="1"/>
  <c r="J320" i="1"/>
  <c r="K320" i="1"/>
  <c r="K324" i="1"/>
  <c r="H324" i="1"/>
  <c r="O330" i="1"/>
  <c r="H322" i="1"/>
  <c r="J329" i="1"/>
  <c r="F325" i="1"/>
  <c r="E323" i="1"/>
  <c r="G323" i="1" s="1"/>
  <c r="E324" i="1"/>
  <c r="E325" i="1"/>
  <c r="E322" i="1"/>
  <c r="F322" i="1"/>
  <c r="D323" i="1"/>
  <c r="D325" i="1"/>
  <c r="D322" i="1"/>
  <c r="I337" i="1"/>
  <c r="I338" i="1"/>
  <c r="I339" i="1"/>
  <c r="I340" i="1"/>
  <c r="J337" i="1"/>
  <c r="J338" i="1"/>
  <c r="J339" i="1"/>
  <c r="J340" i="1"/>
  <c r="L337" i="1"/>
  <c r="L338" i="1"/>
  <c r="L339" i="1"/>
  <c r="L340" i="1"/>
  <c r="K336" i="1"/>
  <c r="M337" i="1"/>
  <c r="M338" i="1"/>
  <c r="M339" i="1"/>
  <c r="M340" i="1"/>
  <c r="E336" i="1"/>
  <c r="F336" i="1"/>
  <c r="D336" i="1"/>
  <c r="O370" i="1"/>
  <c r="D352" i="1"/>
  <c r="G322" i="1" l="1"/>
  <c r="G1431" i="1"/>
  <c r="G336" i="1"/>
  <c r="G325" i="1"/>
  <c r="D1431" i="1"/>
  <c r="D1428" i="1" s="1"/>
  <c r="D1468" i="1"/>
  <c r="F1468" i="1"/>
  <c r="D1478" i="1"/>
  <c r="D1483" i="1"/>
  <c r="M328" i="1"/>
  <c r="H323" i="1"/>
  <c r="J328" i="1"/>
  <c r="I328" i="1"/>
  <c r="L324" i="1"/>
  <c r="E308" i="1"/>
  <c r="G308" i="1" s="1"/>
  <c r="K313" i="1"/>
  <c r="L313" i="1" s="1"/>
  <c r="O1472" i="1"/>
  <c r="O315" i="1"/>
  <c r="I367" i="1"/>
  <c r="M367" i="1"/>
  <c r="I368" i="1"/>
  <c r="M368" i="1"/>
  <c r="J368" i="1"/>
  <c r="J367" i="1"/>
  <c r="L370" i="1"/>
  <c r="L366" i="1" s="1"/>
  <c r="I370" i="1"/>
  <c r="M370" i="1"/>
  <c r="J370" i="1"/>
  <c r="E1478" i="1"/>
  <c r="F1478" i="1"/>
  <c r="L336" i="1"/>
  <c r="J312" i="1"/>
  <c r="J315" i="1"/>
  <c r="I315" i="1"/>
  <c r="L320" i="1"/>
  <c r="M320" i="1"/>
  <c r="L319" i="1"/>
  <c r="L318" i="1"/>
  <c r="L317" i="1"/>
  <c r="L307" i="1" s="1"/>
  <c r="O310" i="1"/>
  <c r="M319" i="1"/>
  <c r="M318" i="1"/>
  <c r="M317" i="1"/>
  <c r="M316" i="1"/>
  <c r="I316" i="1"/>
  <c r="J316" i="1"/>
  <c r="L316" i="1"/>
  <c r="I312" i="1"/>
  <c r="J330" i="1"/>
  <c r="H325" i="1"/>
  <c r="O325" i="1" s="1"/>
  <c r="L329" i="1"/>
  <c r="I330" i="1"/>
  <c r="I327" i="1"/>
  <c r="J327" i="1"/>
  <c r="H326" i="1"/>
  <c r="I329" i="1"/>
  <c r="F324" i="1"/>
  <c r="G324" i="1" s="1"/>
  <c r="J364" i="1"/>
  <c r="J336" i="1"/>
  <c r="I336" i="1"/>
  <c r="M336" i="1"/>
  <c r="I362" i="1"/>
  <c r="J362" i="1"/>
  <c r="G1478" i="1" l="1"/>
  <c r="H1468" i="1"/>
  <c r="L308" i="1"/>
  <c r="I307" i="1"/>
  <c r="J307" i="1"/>
  <c r="L310" i="1"/>
  <c r="I326" i="1"/>
  <c r="L328" i="1"/>
  <c r="L330" i="1"/>
  <c r="M330" i="1"/>
  <c r="M327" i="1"/>
  <c r="K326" i="1"/>
  <c r="J326" i="1"/>
  <c r="K1557" i="1"/>
  <c r="K1529" i="1"/>
  <c r="K1523" i="1"/>
  <c r="K1524" i="1"/>
  <c r="K1522" i="1"/>
  <c r="K1520" i="1"/>
  <c r="H1553" i="1"/>
  <c r="H1552" i="1"/>
  <c r="H1550" i="1"/>
  <c r="H1515" i="1" s="1"/>
  <c r="H1549" i="1"/>
  <c r="H1546" i="1"/>
  <c r="H1541" i="1"/>
  <c r="H1536" i="1"/>
  <c r="H1528" i="1"/>
  <c r="H1523" i="1"/>
  <c r="H1522" i="1"/>
  <c r="H1519" i="1"/>
  <c r="D1553" i="1"/>
  <c r="F1552" i="1"/>
  <c r="E1552" i="1"/>
  <c r="K1552" i="1" s="1"/>
  <c r="D1552" i="1"/>
  <c r="F1550" i="1"/>
  <c r="E1550" i="1"/>
  <c r="D1550" i="1"/>
  <c r="D1515" i="1" s="1"/>
  <c r="F1549" i="1"/>
  <c r="E1549" i="1"/>
  <c r="D1549" i="1"/>
  <c r="D1514" i="1" s="1"/>
  <c r="K1546" i="1"/>
  <c r="K1543" i="1" s="1"/>
  <c r="F1543" i="1"/>
  <c r="D1543" i="1"/>
  <c r="F1538" i="1"/>
  <c r="G1538" i="1" s="1"/>
  <c r="K1536" i="1"/>
  <c r="K1533" i="1" s="1"/>
  <c r="F1533" i="1"/>
  <c r="D1533" i="1"/>
  <c r="E1528" i="1"/>
  <c r="K1528" i="1" s="1"/>
  <c r="F1528" i="1"/>
  <c r="D1528" i="1"/>
  <c r="F1523" i="1"/>
  <c r="E1523" i="1"/>
  <c r="F1522" i="1"/>
  <c r="E1522" i="1"/>
  <c r="D1522" i="1"/>
  <c r="D1518" i="1" s="1"/>
  <c r="F1521" i="1"/>
  <c r="F1519" i="1"/>
  <c r="E1519" i="1"/>
  <c r="D1523" i="1"/>
  <c r="F1397" i="1"/>
  <c r="E1397" i="1"/>
  <c r="D1397" i="1"/>
  <c r="F1395" i="1"/>
  <c r="E1395" i="1"/>
  <c r="D1395" i="1"/>
  <c r="F1394" i="1"/>
  <c r="E1394" i="1"/>
  <c r="D1394" i="1"/>
  <c r="J395" i="1"/>
  <c r="H394" i="1"/>
  <c r="I395" i="1"/>
  <c r="I393" i="1"/>
  <c r="I392" i="1"/>
  <c r="H400" i="1"/>
  <c r="H390" i="1" s="1"/>
  <c r="H397" i="1"/>
  <c r="H387" i="1" s="1"/>
  <c r="F400" i="1"/>
  <c r="E400" i="1"/>
  <c r="F397" i="1"/>
  <c r="E397" i="1"/>
  <c r="D400" i="1"/>
  <c r="D390" i="1" s="1"/>
  <c r="D397" i="1"/>
  <c r="D387" i="1" s="1"/>
  <c r="K412" i="1"/>
  <c r="M909" i="1"/>
  <c r="M904" i="1"/>
  <c r="M899" i="1"/>
  <c r="M889" i="1"/>
  <c r="M864" i="1"/>
  <c r="M859" i="1"/>
  <c r="M849" i="1"/>
  <c r="G1549" i="1" l="1"/>
  <c r="G1395" i="1"/>
  <c r="G1523" i="1"/>
  <c r="G1519" i="1"/>
  <c r="G1522" i="1"/>
  <c r="G1528" i="1"/>
  <c r="F1515" i="1"/>
  <c r="I1515" i="1" s="1"/>
  <c r="G1550" i="1"/>
  <c r="F387" i="1"/>
  <c r="G397" i="1"/>
  <c r="G1394" i="1"/>
  <c r="F390" i="1"/>
  <c r="G400" i="1"/>
  <c r="G1397" i="1"/>
  <c r="F1516" i="1"/>
  <c r="G1516" i="1" s="1"/>
  <c r="G1521" i="1"/>
  <c r="G1552" i="1"/>
  <c r="E387" i="1"/>
  <c r="E390" i="1"/>
  <c r="F1548" i="1"/>
  <c r="J1528" i="1"/>
  <c r="I1528" i="1"/>
  <c r="H1517" i="1"/>
  <c r="F1393" i="1"/>
  <c r="I438" i="1"/>
  <c r="F1514" i="1"/>
  <c r="F1517" i="1"/>
  <c r="I439" i="1"/>
  <c r="E1514" i="1"/>
  <c r="E1517" i="1"/>
  <c r="D1517" i="1"/>
  <c r="D1513" i="1" s="1"/>
  <c r="K1550" i="1"/>
  <c r="E1515" i="1"/>
  <c r="H1514" i="1"/>
  <c r="J1515" i="1"/>
  <c r="K1517" i="1"/>
  <c r="H391" i="1"/>
  <c r="J394" i="1"/>
  <c r="I394" i="1"/>
  <c r="O425" i="1"/>
  <c r="O400" i="1"/>
  <c r="O440" i="1"/>
  <c r="O395" i="1"/>
  <c r="O1522" i="1"/>
  <c r="O1552" i="1"/>
  <c r="H1533" i="1"/>
  <c r="H1538" i="1"/>
  <c r="H1543" i="1"/>
  <c r="M326" i="1"/>
  <c r="L326" i="1"/>
  <c r="F1518" i="1"/>
  <c r="D1548" i="1"/>
  <c r="E1548" i="1"/>
  <c r="K1548" i="1" s="1"/>
  <c r="H1521" i="1"/>
  <c r="H1516" i="1" s="1"/>
  <c r="H1548" i="1"/>
  <c r="K1531" i="1"/>
  <c r="K1549" i="1"/>
  <c r="K1514" i="1" s="1"/>
  <c r="K1538" i="1"/>
  <c r="E1533" i="1"/>
  <c r="M1533" i="1" s="1"/>
  <c r="E1543" i="1"/>
  <c r="G1543" i="1" s="1"/>
  <c r="G1517" i="1" l="1"/>
  <c r="G387" i="1"/>
  <c r="G1514" i="1"/>
  <c r="G1548" i="1"/>
  <c r="G390" i="1"/>
  <c r="G1533" i="1"/>
  <c r="G1515" i="1"/>
  <c r="J1517" i="1"/>
  <c r="O1517" i="1"/>
  <c r="F1513" i="1"/>
  <c r="L1517" i="1"/>
  <c r="I1516" i="1"/>
  <c r="J1516" i="1"/>
  <c r="J1514" i="1"/>
  <c r="H1513" i="1"/>
  <c r="I1514" i="1"/>
  <c r="E1513" i="1"/>
  <c r="L1514" i="1"/>
  <c r="K1515" i="1"/>
  <c r="L1515" i="1" s="1"/>
  <c r="H1518" i="1"/>
  <c r="K1553" i="1"/>
  <c r="K1521" i="1"/>
  <c r="K1518" i="1" s="1"/>
  <c r="E1518" i="1"/>
  <c r="G1518" i="1" s="1"/>
  <c r="L722" i="1"/>
  <c r="L974" i="1"/>
  <c r="L933" i="1"/>
  <c r="G1513" i="1" l="1"/>
  <c r="K1513" i="1"/>
  <c r="M1513" i="1" s="1"/>
  <c r="M1515" i="1"/>
  <c r="J1513" i="1"/>
  <c r="I1513" i="1"/>
  <c r="L971" i="1"/>
  <c r="K464" i="1"/>
  <c r="H463" i="1"/>
  <c r="H465" i="1"/>
  <c r="H462" i="1"/>
  <c r="F463" i="1"/>
  <c r="G463" i="1" s="1"/>
  <c r="F464" i="1"/>
  <c r="G464" i="1" s="1"/>
  <c r="F465" i="1"/>
  <c r="E465" i="1"/>
  <c r="E462" i="1"/>
  <c r="F462" i="1"/>
  <c r="D463" i="1"/>
  <c r="D464" i="1"/>
  <c r="D465" i="1"/>
  <c r="L474" i="1"/>
  <c r="L477" i="1"/>
  <c r="L478" i="1"/>
  <c r="L479" i="1"/>
  <c r="L480" i="1"/>
  <c r="K483" i="1"/>
  <c r="K484" i="1"/>
  <c r="K485" i="1"/>
  <c r="K482" i="1"/>
  <c r="H483" i="1"/>
  <c r="H484" i="1"/>
  <c r="H459" i="1" s="1"/>
  <c r="H485" i="1"/>
  <c r="H482" i="1"/>
  <c r="F483" i="1"/>
  <c r="F484" i="1"/>
  <c r="F485" i="1"/>
  <c r="F482" i="1"/>
  <c r="E483" i="1"/>
  <c r="E484" i="1"/>
  <c r="E485" i="1"/>
  <c r="E482" i="1"/>
  <c r="D483" i="1"/>
  <c r="D484" i="1"/>
  <c r="D485" i="1"/>
  <c r="D482" i="1"/>
  <c r="H493" i="1"/>
  <c r="H495" i="1"/>
  <c r="H492" i="1"/>
  <c r="F493" i="1"/>
  <c r="F494" i="1"/>
  <c r="F495" i="1"/>
  <c r="E493" i="1"/>
  <c r="E494" i="1"/>
  <c r="E495" i="1"/>
  <c r="E492" i="1"/>
  <c r="F492" i="1"/>
  <c r="D493" i="1"/>
  <c r="D494" i="1"/>
  <c r="D495" i="1"/>
  <c r="D492" i="1"/>
  <c r="K765" i="1"/>
  <c r="M765" i="1" s="1"/>
  <c r="K769" i="1"/>
  <c r="K759" i="1" s="1"/>
  <c r="H769" i="1"/>
  <c r="L758" i="1"/>
  <c r="K758" i="1"/>
  <c r="L757" i="1"/>
  <c r="K757" i="1"/>
  <c r="H758" i="1"/>
  <c r="H757" i="1"/>
  <c r="E760" i="1"/>
  <c r="E759" i="1"/>
  <c r="G759" i="1" s="1"/>
  <c r="F758" i="1"/>
  <c r="E758" i="1"/>
  <c r="F757" i="1"/>
  <c r="E757" i="1"/>
  <c r="D760" i="1"/>
  <c r="D758" i="1"/>
  <c r="G495" i="1" l="1"/>
  <c r="G462" i="1"/>
  <c r="G493" i="1"/>
  <c r="G482" i="1"/>
  <c r="G758" i="1"/>
  <c r="G492" i="1"/>
  <c r="G485" i="1"/>
  <c r="G484" i="1"/>
  <c r="G757" i="1"/>
  <c r="G494" i="1"/>
  <c r="G483" i="1"/>
  <c r="G465" i="1"/>
  <c r="F458" i="1"/>
  <c r="E460" i="1"/>
  <c r="D459" i="1"/>
  <c r="F459" i="1"/>
  <c r="H458" i="1"/>
  <c r="D458" i="1"/>
  <c r="E459" i="1"/>
  <c r="I459" i="1" s="1"/>
  <c r="F457" i="1"/>
  <c r="E458" i="1"/>
  <c r="H457" i="1"/>
  <c r="D460" i="1"/>
  <c r="E457" i="1"/>
  <c r="F460" i="1"/>
  <c r="H460" i="1"/>
  <c r="D757" i="1"/>
  <c r="D771" i="1"/>
  <c r="L1513" i="1"/>
  <c r="O755" i="1"/>
  <c r="O1137" i="1"/>
  <c r="O1357" i="1"/>
  <c r="O750" i="1"/>
  <c r="O485" i="1"/>
  <c r="O465" i="1"/>
  <c r="O1142" i="1"/>
  <c r="O1352" i="1"/>
  <c r="O495" i="1"/>
  <c r="H760" i="1"/>
  <c r="O775" i="1"/>
  <c r="L956" i="1"/>
  <c r="J463" i="1"/>
  <c r="I462" i="1"/>
  <c r="J462" i="1"/>
  <c r="I1354" i="1"/>
  <c r="K744" i="1"/>
  <c r="D742" i="1"/>
  <c r="D744" i="1"/>
  <c r="E742" i="1"/>
  <c r="E743" i="1"/>
  <c r="F745" i="1"/>
  <c r="H743" i="1"/>
  <c r="D743" i="1"/>
  <c r="D745" i="1"/>
  <c r="F742" i="1"/>
  <c r="F743" i="1"/>
  <c r="E745" i="1"/>
  <c r="H742" i="1"/>
  <c r="H745" i="1"/>
  <c r="J1354" i="1"/>
  <c r="J1349" i="1"/>
  <c r="L765" i="1"/>
  <c r="L760" i="1" s="1"/>
  <c r="K760" i="1"/>
  <c r="D232" i="1"/>
  <c r="M122" i="1"/>
  <c r="M123" i="1"/>
  <c r="M124" i="1"/>
  <c r="M125" i="1"/>
  <c r="K121" i="1"/>
  <c r="J122" i="1"/>
  <c r="J123" i="1"/>
  <c r="J124" i="1"/>
  <c r="J125" i="1"/>
  <c r="I122" i="1"/>
  <c r="I123" i="1"/>
  <c r="I124" i="1"/>
  <c r="I125" i="1"/>
  <c r="H121" i="1"/>
  <c r="E121" i="1"/>
  <c r="F121" i="1"/>
  <c r="D121" i="1"/>
  <c r="K885" i="1"/>
  <c r="K883" i="1"/>
  <c r="K882" i="1"/>
  <c r="H885" i="1"/>
  <c r="H883" i="1"/>
  <c r="H882" i="1"/>
  <c r="F885" i="1"/>
  <c r="E885" i="1"/>
  <c r="E884" i="1"/>
  <c r="F883" i="1"/>
  <c r="E883" i="1"/>
  <c r="F882" i="1"/>
  <c r="E882" i="1"/>
  <c r="D885" i="1"/>
  <c r="D884" i="1"/>
  <c r="D883" i="1"/>
  <c r="D882" i="1"/>
  <c r="K914" i="1"/>
  <c r="L914" i="1" s="1"/>
  <c r="H914" i="1"/>
  <c r="F911" i="1"/>
  <c r="E911" i="1"/>
  <c r="D911" i="1"/>
  <c r="H904" i="1"/>
  <c r="J904" i="1" s="1"/>
  <c r="F901" i="1"/>
  <c r="E901" i="1"/>
  <c r="D901" i="1"/>
  <c r="E906" i="1"/>
  <c r="G906" i="1" s="1"/>
  <c r="D906" i="1"/>
  <c r="H899" i="1"/>
  <c r="F896" i="1"/>
  <c r="E896" i="1"/>
  <c r="D896" i="1"/>
  <c r="I128" i="1"/>
  <c r="I130" i="1"/>
  <c r="L723" i="1"/>
  <c r="L718" i="1" s="1"/>
  <c r="H697" i="1"/>
  <c r="F700" i="1"/>
  <c r="E700" i="1"/>
  <c r="F697" i="1"/>
  <c r="E697" i="1"/>
  <c r="D700" i="1"/>
  <c r="D698" i="1"/>
  <c r="D697" i="1"/>
  <c r="J1113" i="1"/>
  <c r="I1113" i="1"/>
  <c r="H714" i="1"/>
  <c r="L714" i="1"/>
  <c r="K713" i="1"/>
  <c r="L713" i="1" s="1"/>
  <c r="K715" i="1"/>
  <c r="M715" i="1" s="1"/>
  <c r="I715" i="1"/>
  <c r="J713" i="1"/>
  <c r="I713" i="1"/>
  <c r="K712" i="1"/>
  <c r="I712" i="1"/>
  <c r="F711" i="1"/>
  <c r="E711" i="1"/>
  <c r="D711" i="1"/>
  <c r="L1555" i="1"/>
  <c r="L1554" i="1"/>
  <c r="M1555" i="1"/>
  <c r="M1554" i="1"/>
  <c r="M1547" i="1"/>
  <c r="L1547" i="1"/>
  <c r="J1546" i="1"/>
  <c r="M1545" i="1"/>
  <c r="L1545" i="1"/>
  <c r="M1544" i="1"/>
  <c r="L1544" i="1"/>
  <c r="L720" i="1"/>
  <c r="K720" i="1"/>
  <c r="L719" i="1"/>
  <c r="K719" i="1"/>
  <c r="L717" i="1"/>
  <c r="K717" i="1"/>
  <c r="H720" i="1"/>
  <c r="H719" i="1"/>
  <c r="H718" i="1"/>
  <c r="H717" i="1"/>
  <c r="F720" i="1"/>
  <c r="E720" i="1"/>
  <c r="F719" i="1"/>
  <c r="E719" i="1"/>
  <c r="F718" i="1"/>
  <c r="E718" i="1"/>
  <c r="F717" i="1"/>
  <c r="E717" i="1"/>
  <c r="D720" i="1"/>
  <c r="D719" i="1"/>
  <c r="D718" i="1"/>
  <c r="D717" i="1"/>
  <c r="M1542" i="1"/>
  <c r="L1542" i="1"/>
  <c r="M1540" i="1"/>
  <c r="L1540" i="1"/>
  <c r="M1539" i="1"/>
  <c r="L1539" i="1"/>
  <c r="L1537" i="1"/>
  <c r="L1525" i="1"/>
  <c r="L1532" i="1"/>
  <c r="L1530" i="1"/>
  <c r="L1527" i="1"/>
  <c r="L1535" i="1"/>
  <c r="L1534" i="1"/>
  <c r="G718" i="1" l="1"/>
  <c r="G720" i="1"/>
  <c r="G711" i="1"/>
  <c r="G697" i="1"/>
  <c r="G460" i="1"/>
  <c r="G885" i="1"/>
  <c r="G742" i="1"/>
  <c r="G717" i="1"/>
  <c r="G121" i="1"/>
  <c r="G743" i="1"/>
  <c r="G896" i="1"/>
  <c r="G883" i="1"/>
  <c r="G745" i="1"/>
  <c r="F694" i="1"/>
  <c r="G719" i="1"/>
  <c r="G700" i="1"/>
  <c r="E824" i="1"/>
  <c r="G824" i="1" s="1"/>
  <c r="G884" i="1"/>
  <c r="G901" i="1"/>
  <c r="G911" i="1"/>
  <c r="G882" i="1"/>
  <c r="G458" i="1"/>
  <c r="G457" i="1"/>
  <c r="J459" i="1"/>
  <c r="G459" i="1"/>
  <c r="I458" i="1"/>
  <c r="J458" i="1"/>
  <c r="K457" i="1"/>
  <c r="K460" i="1"/>
  <c r="K458" i="1"/>
  <c r="K459" i="1"/>
  <c r="O1132" i="1"/>
  <c r="O745" i="1"/>
  <c r="H700" i="1"/>
  <c r="O700" i="1" s="1"/>
  <c r="O705" i="1"/>
  <c r="O1222" i="1"/>
  <c r="O720" i="1"/>
  <c r="J130" i="1"/>
  <c r="O130" i="1"/>
  <c r="O885" i="1"/>
  <c r="O135" i="1"/>
  <c r="H911" i="1"/>
  <c r="J911" i="1" s="1"/>
  <c r="D131" i="1"/>
  <c r="F131" i="1"/>
  <c r="E131" i="1"/>
  <c r="L883" i="1"/>
  <c r="L882" i="1"/>
  <c r="L885" i="1"/>
  <c r="H728" i="1"/>
  <c r="D730" i="1"/>
  <c r="D695" i="1" s="1"/>
  <c r="H906" i="1"/>
  <c r="J906" i="1" s="1"/>
  <c r="M914" i="1"/>
  <c r="J914" i="1"/>
  <c r="M121" i="1"/>
  <c r="K1113" i="1"/>
  <c r="K727" i="1"/>
  <c r="D729" i="1"/>
  <c r="D728" i="1"/>
  <c r="F727" i="1"/>
  <c r="E729" i="1"/>
  <c r="G729" i="1" s="1"/>
  <c r="E730" i="1"/>
  <c r="E695" i="1" s="1"/>
  <c r="K896" i="1"/>
  <c r="L896" i="1" s="1"/>
  <c r="K901" i="1"/>
  <c r="M901" i="1" s="1"/>
  <c r="H896" i="1"/>
  <c r="I899" i="1"/>
  <c r="M713" i="1"/>
  <c r="H901" i="1"/>
  <c r="I904" i="1"/>
  <c r="J121" i="1"/>
  <c r="L727" i="1"/>
  <c r="H711" i="1"/>
  <c r="I711" i="1" s="1"/>
  <c r="J714" i="1"/>
  <c r="D126" i="1"/>
  <c r="M130" i="1"/>
  <c r="K906" i="1"/>
  <c r="M906" i="1" s="1"/>
  <c r="K911" i="1"/>
  <c r="M911" i="1" s="1"/>
  <c r="I121" i="1"/>
  <c r="I102" i="1"/>
  <c r="J128" i="1"/>
  <c r="I714" i="1"/>
  <c r="F126" i="1"/>
  <c r="I129" i="1"/>
  <c r="I127" i="1"/>
  <c r="J129" i="1"/>
  <c r="J127" i="1"/>
  <c r="I909" i="1"/>
  <c r="I914" i="1"/>
  <c r="E126" i="1"/>
  <c r="I126" i="1" s="1"/>
  <c r="K718" i="1"/>
  <c r="E728" i="1"/>
  <c r="G728" i="1" s="1"/>
  <c r="F730" i="1"/>
  <c r="J1553" i="1"/>
  <c r="I1536" i="1"/>
  <c r="I1538" i="1"/>
  <c r="M714" i="1"/>
  <c r="J1536" i="1"/>
  <c r="L1538" i="1"/>
  <c r="M1536" i="1"/>
  <c r="I1541" i="1"/>
  <c r="H727" i="1"/>
  <c r="J1543" i="1"/>
  <c r="L715" i="1"/>
  <c r="J1538" i="1"/>
  <c r="J1541" i="1"/>
  <c r="I1543" i="1"/>
  <c r="I1546" i="1"/>
  <c r="L1546" i="1"/>
  <c r="I1553" i="1"/>
  <c r="K711" i="1"/>
  <c r="M712" i="1"/>
  <c r="L712" i="1"/>
  <c r="G131" i="1" l="1"/>
  <c r="G126" i="1"/>
  <c r="F695" i="1"/>
  <c r="G695" i="1" s="1"/>
  <c r="G730" i="1"/>
  <c r="F692" i="1"/>
  <c r="H692" i="1"/>
  <c r="I911" i="1"/>
  <c r="H730" i="1"/>
  <c r="O735" i="1"/>
  <c r="O105" i="1"/>
  <c r="L906" i="1"/>
  <c r="L901" i="1"/>
  <c r="L911" i="1"/>
  <c r="I901" i="1"/>
  <c r="J901" i="1"/>
  <c r="H729" i="1"/>
  <c r="H726" i="1" s="1"/>
  <c r="M1113" i="1"/>
  <c r="I896" i="1"/>
  <c r="I906" i="1"/>
  <c r="J711" i="1"/>
  <c r="M896" i="1"/>
  <c r="E727" i="1"/>
  <c r="E692" i="1" s="1"/>
  <c r="M1541" i="1"/>
  <c r="J126" i="1"/>
  <c r="M1538" i="1"/>
  <c r="L1541" i="1"/>
  <c r="L1536" i="1"/>
  <c r="M711" i="1"/>
  <c r="L711" i="1"/>
  <c r="M1546" i="1"/>
  <c r="G727" i="1" l="1"/>
  <c r="G692" i="1"/>
  <c r="H695" i="1"/>
  <c r="O695" i="1" s="1"/>
  <c r="O730" i="1"/>
  <c r="J102" i="1"/>
  <c r="K729" i="1"/>
  <c r="M1543" i="1"/>
  <c r="L1543" i="1"/>
  <c r="J172" i="1"/>
  <c r="J173" i="1"/>
  <c r="J174" i="1"/>
  <c r="J175" i="1"/>
  <c r="I172" i="1"/>
  <c r="I173" i="1"/>
  <c r="I174" i="1"/>
  <c r="I175" i="1"/>
  <c r="M172" i="1"/>
  <c r="M171" i="1" s="1"/>
  <c r="M173" i="1"/>
  <c r="M174" i="1"/>
  <c r="M175" i="1"/>
  <c r="O180" i="1" l="1"/>
  <c r="O185" i="1"/>
  <c r="F145" i="1"/>
  <c r="H145" i="1"/>
  <c r="E145" i="1"/>
  <c r="E141" i="1" s="1"/>
  <c r="H142" i="1"/>
  <c r="I177" i="1"/>
  <c r="I176" i="1" s="1"/>
  <c r="J177" i="1"/>
  <c r="J176" i="1" s="1"/>
  <c r="F141" i="1" l="1"/>
  <c r="G141" i="1" s="1"/>
  <c r="G145" i="1"/>
  <c r="O145" i="1"/>
  <c r="I142" i="1"/>
  <c r="J142" i="1"/>
  <c r="J1525" i="1" l="1"/>
  <c r="L1524" i="1"/>
  <c r="L1520" i="1"/>
  <c r="O200" i="1" l="1"/>
  <c r="F196" i="1"/>
  <c r="M1521" i="1"/>
  <c r="L1521" i="1"/>
  <c r="M1526" i="1"/>
  <c r="L1526" i="1"/>
  <c r="J1526" i="1"/>
  <c r="J1521" i="1"/>
  <c r="I1526" i="1"/>
  <c r="I1521" i="1" l="1"/>
  <c r="F1577" i="1" l="1"/>
  <c r="E1577" i="1"/>
  <c r="D1577" i="1"/>
  <c r="D1576" i="1"/>
  <c r="E1575" i="1"/>
  <c r="G1575" i="1" s="1"/>
  <c r="D1575" i="1"/>
  <c r="H1574" i="1"/>
  <c r="K1592" i="1"/>
  <c r="M1592" i="1" s="1"/>
  <c r="J1592" i="1"/>
  <c r="I1592" i="1"/>
  <c r="M1591" i="1"/>
  <c r="L1591" i="1"/>
  <c r="J1591" i="1"/>
  <c r="I1591" i="1"/>
  <c r="L1590" i="1"/>
  <c r="I1590" i="1"/>
  <c r="K1589" i="1"/>
  <c r="L1589" i="1" s="1"/>
  <c r="J1589" i="1"/>
  <c r="I1589" i="1"/>
  <c r="F1588" i="1"/>
  <c r="E1588" i="1"/>
  <c r="D1588" i="1"/>
  <c r="K1587" i="1"/>
  <c r="L1587" i="1" s="1"/>
  <c r="J1587" i="1"/>
  <c r="I1587" i="1"/>
  <c r="M1586" i="1"/>
  <c r="L1586" i="1"/>
  <c r="J1586" i="1"/>
  <c r="I1586" i="1"/>
  <c r="M1585" i="1"/>
  <c r="L1585" i="1"/>
  <c r="J1585" i="1"/>
  <c r="I1585" i="1"/>
  <c r="K1584" i="1"/>
  <c r="L1584" i="1" s="1"/>
  <c r="J1584" i="1"/>
  <c r="I1584" i="1"/>
  <c r="H1583" i="1"/>
  <c r="F1583" i="1"/>
  <c r="E1583" i="1"/>
  <c r="D1583" i="1"/>
  <c r="K1582" i="1"/>
  <c r="L1582" i="1" s="1"/>
  <c r="J1582" i="1"/>
  <c r="I1582" i="1"/>
  <c r="M1581" i="1"/>
  <c r="L1581" i="1"/>
  <c r="I1581" i="1"/>
  <c r="M1580" i="1"/>
  <c r="L1580" i="1"/>
  <c r="J1580" i="1"/>
  <c r="K1579" i="1"/>
  <c r="M1579" i="1" s="1"/>
  <c r="J1579" i="1"/>
  <c r="I1579" i="1"/>
  <c r="F1578" i="1"/>
  <c r="E1578" i="1"/>
  <c r="D1578" i="1"/>
  <c r="H679" i="1"/>
  <c r="H654" i="1" s="1"/>
  <c r="K679" i="1"/>
  <c r="G1588" i="1" l="1"/>
  <c r="G1583" i="1"/>
  <c r="G1578" i="1"/>
  <c r="G1577" i="1"/>
  <c r="L679" i="1"/>
  <c r="L654" i="1" s="1"/>
  <c r="K654" i="1"/>
  <c r="I654" i="1"/>
  <c r="J654" i="1"/>
  <c r="E1562" i="1"/>
  <c r="O665" i="1"/>
  <c r="O670" i="1"/>
  <c r="H1577" i="1"/>
  <c r="O1577" i="1" s="1"/>
  <c r="O1597" i="1"/>
  <c r="J679" i="1"/>
  <c r="D649" i="1"/>
  <c r="D1563" i="1"/>
  <c r="L1596" i="1"/>
  <c r="L1576" i="1" s="1"/>
  <c r="K1578" i="1"/>
  <c r="M1578" i="1" s="1"/>
  <c r="H1588" i="1"/>
  <c r="I1588" i="1" s="1"/>
  <c r="I1595" i="1"/>
  <c r="E1563" i="1"/>
  <c r="D1561" i="1"/>
  <c r="F1559" i="1"/>
  <c r="D1593" i="1"/>
  <c r="I1594" i="1"/>
  <c r="H1563" i="1"/>
  <c r="F1574" i="1"/>
  <c r="F1563" i="1"/>
  <c r="D1560" i="1"/>
  <c r="D1574" i="1"/>
  <c r="D1573" i="1" s="1"/>
  <c r="L1592" i="1"/>
  <c r="L1588" i="1" s="1"/>
  <c r="F1561" i="1"/>
  <c r="I1564" i="1"/>
  <c r="I1565" i="1"/>
  <c r="I1566" i="1"/>
  <c r="I1567" i="1"/>
  <c r="J1564" i="1"/>
  <c r="J1567" i="1"/>
  <c r="H1559" i="1"/>
  <c r="L1579" i="1"/>
  <c r="L1578" i="1" s="1"/>
  <c r="I1580" i="1"/>
  <c r="L1583" i="1"/>
  <c r="I1597" i="1"/>
  <c r="J1565" i="1"/>
  <c r="E1561" i="1"/>
  <c r="J1566" i="1"/>
  <c r="M1565" i="1"/>
  <c r="K1577" i="1"/>
  <c r="M1577" i="1" s="1"/>
  <c r="J1583" i="1"/>
  <c r="I1583" i="1"/>
  <c r="E1593" i="1"/>
  <c r="E1574" i="1"/>
  <c r="E1576" i="1"/>
  <c r="G1576" i="1" s="1"/>
  <c r="L1594" i="1"/>
  <c r="M1582" i="1"/>
  <c r="K1583" i="1"/>
  <c r="M1583" i="1" s="1"/>
  <c r="M1584" i="1"/>
  <c r="M1587" i="1"/>
  <c r="K1588" i="1"/>
  <c r="M1588" i="1" s="1"/>
  <c r="J1590" i="1"/>
  <c r="F1593" i="1"/>
  <c r="J1597" i="1"/>
  <c r="J1594" i="1"/>
  <c r="H1578" i="1"/>
  <c r="G1593" i="1" l="1"/>
  <c r="G1561" i="1"/>
  <c r="G1563" i="1"/>
  <c r="J1574" i="1"/>
  <c r="G1574" i="1"/>
  <c r="I1572" i="1"/>
  <c r="J1572" i="1"/>
  <c r="M1572" i="1"/>
  <c r="M1564" i="1"/>
  <c r="K1563" i="1"/>
  <c r="L1563" i="1" s="1"/>
  <c r="J1577" i="1"/>
  <c r="I1577" i="1"/>
  <c r="I1596" i="1"/>
  <c r="H1575" i="1"/>
  <c r="I1575" i="1" s="1"/>
  <c r="D1559" i="1"/>
  <c r="D1568" i="1"/>
  <c r="F1562" i="1"/>
  <c r="G1562" i="1" s="1"/>
  <c r="D1562" i="1"/>
  <c r="D1558" i="1" s="1"/>
  <c r="J1588" i="1"/>
  <c r="I1569" i="1"/>
  <c r="J1569" i="1"/>
  <c r="I1563" i="1"/>
  <c r="H1576" i="1"/>
  <c r="J1596" i="1"/>
  <c r="F1573" i="1"/>
  <c r="J1563" i="1"/>
  <c r="H1593" i="1"/>
  <c r="I1593" i="1" s="1"/>
  <c r="E1573" i="1"/>
  <c r="F1568" i="1"/>
  <c r="F1560" i="1"/>
  <c r="M1567" i="1"/>
  <c r="L1574" i="1"/>
  <c r="M1597" i="1"/>
  <c r="L1597" i="1"/>
  <c r="L1577" i="1" s="1"/>
  <c r="E1568" i="1"/>
  <c r="E1559" i="1"/>
  <c r="G1559" i="1" s="1"/>
  <c r="M1571" i="1"/>
  <c r="M1566" i="1"/>
  <c r="E1560" i="1"/>
  <c r="K1560" i="1"/>
  <c r="J1570" i="1"/>
  <c r="I1570" i="1"/>
  <c r="H1560" i="1"/>
  <c r="K1576" i="1"/>
  <c r="M1576" i="1" s="1"/>
  <c r="M1596" i="1"/>
  <c r="I1578" i="1"/>
  <c r="J1578" i="1"/>
  <c r="K1574" i="1"/>
  <c r="K1593" i="1"/>
  <c r="M1593" i="1" s="1"/>
  <c r="M1594" i="1"/>
  <c r="I1574" i="1"/>
  <c r="M1595" i="1"/>
  <c r="L1575" i="1"/>
  <c r="K1575" i="1"/>
  <c r="M1575" i="1" s="1"/>
  <c r="J1559" i="1"/>
  <c r="G1568" i="1" l="1"/>
  <c r="G1560" i="1"/>
  <c r="G1573" i="1"/>
  <c r="L1593" i="1"/>
  <c r="H1562" i="1"/>
  <c r="O1562" i="1" s="1"/>
  <c r="O1572" i="1"/>
  <c r="H1573" i="1"/>
  <c r="J1573" i="1" s="1"/>
  <c r="J1575" i="1"/>
  <c r="I1576" i="1"/>
  <c r="F1558" i="1"/>
  <c r="L1561" i="1"/>
  <c r="M1563" i="1"/>
  <c r="J1576" i="1"/>
  <c r="J1593" i="1"/>
  <c r="L1560" i="1"/>
  <c r="K1562" i="1"/>
  <c r="M1562" i="1" s="1"/>
  <c r="L1573" i="1"/>
  <c r="L1562" i="1"/>
  <c r="I1559" i="1"/>
  <c r="I1571" i="1"/>
  <c r="H1561" i="1"/>
  <c r="J1571" i="1"/>
  <c r="M1574" i="1"/>
  <c r="K1573" i="1"/>
  <c r="M1573" i="1" s="1"/>
  <c r="H1568" i="1"/>
  <c r="M1569" i="1"/>
  <c r="K1568" i="1"/>
  <c r="M1568" i="1" s="1"/>
  <c r="K1559" i="1"/>
  <c r="I1560" i="1"/>
  <c r="J1560" i="1"/>
  <c r="M1570" i="1"/>
  <c r="M1560" i="1"/>
  <c r="E1558" i="1"/>
  <c r="K1561" i="1"/>
  <c r="M1561" i="1" s="1"/>
  <c r="G1558" i="1" l="1"/>
  <c r="I1562" i="1"/>
  <c r="J1562" i="1"/>
  <c r="I1573" i="1"/>
  <c r="L1559" i="1"/>
  <c r="L1558" i="1" s="1"/>
  <c r="L1568" i="1"/>
  <c r="M1559" i="1"/>
  <c r="K1558" i="1"/>
  <c r="M1558" i="1" s="1"/>
  <c r="I1561" i="1"/>
  <c r="J1561" i="1"/>
  <c r="H1558" i="1"/>
  <c r="I1568" i="1"/>
  <c r="J1568" i="1"/>
  <c r="I1558" i="1" l="1"/>
  <c r="J1558" i="1"/>
  <c r="L655" i="1" l="1"/>
  <c r="K655" i="1"/>
  <c r="L653" i="1"/>
  <c r="K653" i="1"/>
  <c r="K652" i="1"/>
  <c r="H655" i="1"/>
  <c r="H653" i="1"/>
  <c r="H648" i="1" s="1"/>
  <c r="H652" i="1"/>
  <c r="E652" i="1"/>
  <c r="F652" i="1"/>
  <c r="E653" i="1"/>
  <c r="F653" i="1"/>
  <c r="E655" i="1"/>
  <c r="F655" i="1"/>
  <c r="D653" i="1"/>
  <c r="D655" i="1"/>
  <c r="D652" i="1"/>
  <c r="L685" i="1"/>
  <c r="K685" i="1"/>
  <c r="L682" i="1"/>
  <c r="H683" i="1"/>
  <c r="H682" i="1"/>
  <c r="E682" i="1"/>
  <c r="F682" i="1"/>
  <c r="E683" i="1"/>
  <c r="F683" i="1"/>
  <c r="E685" i="1"/>
  <c r="F685" i="1"/>
  <c r="D683" i="1"/>
  <c r="D685" i="1"/>
  <c r="D682" i="1"/>
  <c r="G683" i="1" l="1"/>
  <c r="G655" i="1"/>
  <c r="G652" i="1"/>
  <c r="G685" i="1"/>
  <c r="G682" i="1"/>
  <c r="G653" i="1"/>
  <c r="O655" i="1"/>
  <c r="H685" i="1"/>
  <c r="O685" i="1" s="1"/>
  <c r="O690" i="1"/>
  <c r="K684" i="1"/>
  <c r="M684" i="1" s="1"/>
  <c r="K682" i="1"/>
  <c r="M682" i="1" s="1"/>
  <c r="M685" i="1"/>
  <c r="L666" i="1"/>
  <c r="K666" i="1"/>
  <c r="K830" i="1"/>
  <c r="K828" i="1"/>
  <c r="K827" i="1"/>
  <c r="H830" i="1"/>
  <c r="H828" i="1"/>
  <c r="H827" i="1"/>
  <c r="F830" i="1"/>
  <c r="F828" i="1"/>
  <c r="F827" i="1"/>
  <c r="E830" i="1"/>
  <c r="E828" i="1"/>
  <c r="E827" i="1"/>
  <c r="D830" i="1"/>
  <c r="D828" i="1"/>
  <c r="D827" i="1"/>
  <c r="O1177" i="1"/>
  <c r="F1161" i="1"/>
  <c r="E1161" i="1"/>
  <c r="E1156" i="1" s="1"/>
  <c r="D1161" i="1"/>
  <c r="D1156" i="1" s="1"/>
  <c r="J1296" i="1"/>
  <c r="H1293" i="1"/>
  <c r="K549" i="1"/>
  <c r="M549" i="1" s="1"/>
  <c r="K548" i="1"/>
  <c r="I538" i="1"/>
  <c r="K537" i="1"/>
  <c r="K538" i="1"/>
  <c r="H539" i="1"/>
  <c r="H520" i="1"/>
  <c r="H519" i="1"/>
  <c r="H517" i="1"/>
  <c r="F517" i="1"/>
  <c r="F520" i="1"/>
  <c r="K518" i="1"/>
  <c r="K1161" i="1"/>
  <c r="K1156" i="1" s="1"/>
  <c r="F73" i="1"/>
  <c r="D72" i="1"/>
  <c r="H598" i="1"/>
  <c r="H597" i="1"/>
  <c r="E597" i="1"/>
  <c r="F597" i="1"/>
  <c r="E598" i="1"/>
  <c r="F598" i="1"/>
  <c r="G598" i="1" s="1"/>
  <c r="E599" i="1"/>
  <c r="F599" i="1"/>
  <c r="D598" i="1"/>
  <c r="D599" i="1"/>
  <c r="D597" i="1"/>
  <c r="H610" i="1"/>
  <c r="O610" i="1" s="1"/>
  <c r="K625" i="1"/>
  <c r="K604" i="1"/>
  <c r="M604" i="1" s="1"/>
  <c r="H604" i="1"/>
  <c r="K603" i="1"/>
  <c r="L603" i="1" s="1"/>
  <c r="K602" i="1"/>
  <c r="L602" i="1" s="1"/>
  <c r="F601" i="1"/>
  <c r="E601" i="1"/>
  <c r="D601" i="1"/>
  <c r="L640" i="1"/>
  <c r="K640" i="1"/>
  <c r="L639" i="1"/>
  <c r="L638" i="1"/>
  <c r="K638" i="1"/>
  <c r="L637" i="1"/>
  <c r="K637" i="1"/>
  <c r="H640" i="1"/>
  <c r="H638" i="1"/>
  <c r="H637" i="1"/>
  <c r="E637" i="1"/>
  <c r="F637" i="1"/>
  <c r="E638" i="1"/>
  <c r="F638" i="1"/>
  <c r="G638" i="1" s="1"/>
  <c r="E639" i="1"/>
  <c r="F639" i="1"/>
  <c r="E640" i="1"/>
  <c r="F640" i="1"/>
  <c r="G640" i="1" s="1"/>
  <c r="D638" i="1"/>
  <c r="D639" i="1"/>
  <c r="D640" i="1"/>
  <c r="D637" i="1"/>
  <c r="H644" i="1"/>
  <c r="K644" i="1"/>
  <c r="K639" i="1" s="1"/>
  <c r="H580" i="1"/>
  <c r="H578" i="1"/>
  <c r="H577" i="1"/>
  <c r="E577" i="1"/>
  <c r="F577" i="1"/>
  <c r="E578" i="1"/>
  <c r="F578" i="1"/>
  <c r="E579" i="1"/>
  <c r="F579" i="1"/>
  <c r="E580" i="1"/>
  <c r="F580" i="1"/>
  <c r="D578" i="1"/>
  <c r="D579" i="1"/>
  <c r="D580" i="1"/>
  <c r="D577" i="1"/>
  <c r="K579" i="1"/>
  <c r="H584" i="1"/>
  <c r="D1088" i="1"/>
  <c r="G639" i="1" l="1"/>
  <c r="G637" i="1"/>
  <c r="G599" i="1"/>
  <c r="G597" i="1"/>
  <c r="G828" i="1"/>
  <c r="G601" i="1"/>
  <c r="G579" i="1"/>
  <c r="G577" i="1"/>
  <c r="F1156" i="1"/>
  <c r="G1156" i="1" s="1"/>
  <c r="G1161" i="1"/>
  <c r="G827" i="1"/>
  <c r="F575" i="1"/>
  <c r="G580" i="1"/>
  <c r="G578" i="1"/>
  <c r="G830" i="1"/>
  <c r="I598" i="1"/>
  <c r="O580" i="1"/>
  <c r="O1172" i="1"/>
  <c r="O640" i="1"/>
  <c r="O520" i="1"/>
  <c r="O1167" i="1"/>
  <c r="O565" i="1"/>
  <c r="O85" i="1"/>
  <c r="O830" i="1"/>
  <c r="O560" i="1"/>
  <c r="J584" i="1"/>
  <c r="H684" i="1"/>
  <c r="L1161" i="1"/>
  <c r="L1156" i="1" s="1"/>
  <c r="L830" i="1"/>
  <c r="J598" i="1"/>
  <c r="L827" i="1"/>
  <c r="L828" i="1"/>
  <c r="J578" i="1"/>
  <c r="J637" i="1"/>
  <c r="J640" i="1"/>
  <c r="I644" i="1"/>
  <c r="J644" i="1"/>
  <c r="I604" i="1"/>
  <c r="J604" i="1"/>
  <c r="M605" i="1"/>
  <c r="K600" i="1"/>
  <c r="J597" i="1"/>
  <c r="I597" i="1"/>
  <c r="J577" i="1"/>
  <c r="J580" i="1"/>
  <c r="J638" i="1"/>
  <c r="J610" i="1"/>
  <c r="I610" i="1"/>
  <c r="E507" i="1"/>
  <c r="D1159" i="1"/>
  <c r="D1154" i="1" s="1"/>
  <c r="E1160" i="1"/>
  <c r="E1155" i="1" s="1"/>
  <c r="H1159" i="1"/>
  <c r="H1154" i="1" s="1"/>
  <c r="E1159" i="1"/>
  <c r="E1154" i="1" s="1"/>
  <c r="F1160" i="1"/>
  <c r="D1162" i="1"/>
  <c r="D1157" i="1" s="1"/>
  <c r="H1160" i="1"/>
  <c r="H1155" i="1" s="1"/>
  <c r="H1162" i="1"/>
  <c r="F826" i="1"/>
  <c r="D1160" i="1"/>
  <c r="D1155" i="1" s="1"/>
  <c r="F1162" i="1"/>
  <c r="F1159" i="1"/>
  <c r="E1162" i="1"/>
  <c r="E1157" i="1" s="1"/>
  <c r="H507" i="1"/>
  <c r="E510" i="1"/>
  <c r="F510" i="1"/>
  <c r="D509" i="1"/>
  <c r="F507" i="1"/>
  <c r="E508" i="1"/>
  <c r="E509" i="1"/>
  <c r="G509" i="1" s="1"/>
  <c r="D510" i="1"/>
  <c r="H508" i="1"/>
  <c r="E552" i="1"/>
  <c r="H72" i="1"/>
  <c r="E555" i="1"/>
  <c r="E553" i="1"/>
  <c r="H553" i="1"/>
  <c r="D73" i="1"/>
  <c r="E73" i="1"/>
  <c r="G73" i="1" s="1"/>
  <c r="D555" i="1"/>
  <c r="H552" i="1"/>
  <c r="H73" i="1"/>
  <c r="D552" i="1"/>
  <c r="F72" i="1"/>
  <c r="E72" i="1"/>
  <c r="F552" i="1"/>
  <c r="H555" i="1"/>
  <c r="H639" i="1"/>
  <c r="H601" i="1"/>
  <c r="F555" i="1"/>
  <c r="F553" i="1"/>
  <c r="M603" i="1"/>
  <c r="H599" i="1"/>
  <c r="D553" i="1"/>
  <c r="K601" i="1"/>
  <c r="M602" i="1"/>
  <c r="L605" i="1"/>
  <c r="L604" i="1"/>
  <c r="F554" i="1"/>
  <c r="E554" i="1"/>
  <c r="D554" i="1"/>
  <c r="L799" i="1"/>
  <c r="K794" i="1"/>
  <c r="G552" i="1" l="1"/>
  <c r="G554" i="1"/>
  <c r="G553" i="1"/>
  <c r="G555" i="1"/>
  <c r="G510" i="1"/>
  <c r="G72" i="1"/>
  <c r="G507" i="1"/>
  <c r="F1155" i="1"/>
  <c r="G1155" i="1" s="1"/>
  <c r="G1160" i="1"/>
  <c r="F1154" i="1"/>
  <c r="G1154" i="1" s="1"/>
  <c r="G1159" i="1"/>
  <c r="F1157" i="1"/>
  <c r="G1157" i="1" s="1"/>
  <c r="G1162" i="1"/>
  <c r="D507" i="1"/>
  <c r="D511" i="1"/>
  <c r="O555" i="1"/>
  <c r="H510" i="1"/>
  <c r="O510" i="1" s="1"/>
  <c r="O515" i="1"/>
  <c r="H1157" i="1"/>
  <c r="O1162" i="1"/>
  <c r="J639" i="1"/>
  <c r="I599" i="1"/>
  <c r="I601" i="1"/>
  <c r="J601" i="1"/>
  <c r="J599" i="1"/>
  <c r="J555" i="1"/>
  <c r="K509" i="1"/>
  <c r="L601" i="1"/>
  <c r="M601" i="1"/>
  <c r="O1157" i="1" l="1"/>
  <c r="O820" i="1"/>
  <c r="H509" i="1"/>
  <c r="J820" i="1"/>
  <c r="I820" i="1"/>
  <c r="J817" i="1"/>
  <c r="I817" i="1"/>
  <c r="F816" i="1"/>
  <c r="D816" i="1"/>
  <c r="H807" i="1"/>
  <c r="E807" i="1"/>
  <c r="F807" i="1"/>
  <c r="E808" i="1"/>
  <c r="E809" i="1"/>
  <c r="G809" i="1" s="1"/>
  <c r="E810" i="1"/>
  <c r="D809" i="1"/>
  <c r="D810" i="1"/>
  <c r="D807" i="1"/>
  <c r="G807" i="1" l="1"/>
  <c r="H810" i="1"/>
  <c r="O815" i="1"/>
  <c r="F810" i="1"/>
  <c r="G810" i="1" s="1"/>
  <c r="F808" i="1"/>
  <c r="G808" i="1" s="1"/>
  <c r="E816" i="1"/>
  <c r="G816" i="1" s="1"/>
  <c r="F811" i="1"/>
  <c r="E811" i="1"/>
  <c r="D811" i="1"/>
  <c r="G811" i="1" l="1"/>
  <c r="O810" i="1"/>
  <c r="F1108" i="1" l="1"/>
  <c r="G1108" i="1" s="1"/>
  <c r="I1108" i="1"/>
  <c r="M1104" i="1"/>
  <c r="M1100" i="1"/>
  <c r="K1089" i="1"/>
  <c r="K1088" i="1"/>
  <c r="K1087" i="1"/>
  <c r="F1090" i="1"/>
  <c r="E1090" i="1"/>
  <c r="F1089" i="1"/>
  <c r="E1089" i="1"/>
  <c r="E1087" i="1"/>
  <c r="G1087" i="1" s="1"/>
  <c r="D1090" i="1"/>
  <c r="D1089" i="1"/>
  <c r="O1090" i="1" l="1"/>
  <c r="G1090" i="1"/>
  <c r="J1089" i="1"/>
  <c r="G1089" i="1"/>
  <c r="D1086" i="1"/>
  <c r="I1087" i="1"/>
  <c r="F1086" i="1"/>
  <c r="E1086" i="1"/>
  <c r="M974" i="1"/>
  <c r="K980" i="1"/>
  <c r="I980" i="1"/>
  <c r="K979" i="1"/>
  <c r="I979" i="1"/>
  <c r="K978" i="1"/>
  <c r="K977" i="1"/>
  <c r="H976" i="1"/>
  <c r="F976" i="1"/>
  <c r="E976" i="1"/>
  <c r="K976" i="1" s="1"/>
  <c r="D976" i="1"/>
  <c r="K970" i="1"/>
  <c r="M970" i="1" s="1"/>
  <c r="I970" i="1"/>
  <c r="K968" i="1"/>
  <c r="K967" i="1"/>
  <c r="H966" i="1"/>
  <c r="F966" i="1"/>
  <c r="E966" i="1"/>
  <c r="K966" i="1" s="1"/>
  <c r="D966" i="1"/>
  <c r="K965" i="1"/>
  <c r="I965" i="1"/>
  <c r="K964" i="1"/>
  <c r="I964" i="1"/>
  <c r="K963" i="1"/>
  <c r="K962" i="1"/>
  <c r="I962" i="1"/>
  <c r="H961" i="1"/>
  <c r="F961" i="1"/>
  <c r="E961" i="1"/>
  <c r="K961" i="1" s="1"/>
  <c r="D961" i="1"/>
  <c r="K975" i="1"/>
  <c r="I974" i="1"/>
  <c r="K973" i="1"/>
  <c r="K972" i="1"/>
  <c r="H971" i="1"/>
  <c r="E971" i="1"/>
  <c r="G971" i="1" s="1"/>
  <c r="D971" i="1"/>
  <c r="H956" i="1"/>
  <c r="F956" i="1"/>
  <c r="K928" i="1"/>
  <c r="K923" i="1" s="1"/>
  <c r="K60" i="1"/>
  <c r="H60" i="1"/>
  <c r="E60" i="1"/>
  <c r="F60" i="1"/>
  <c r="D60" i="1"/>
  <c r="M56" i="1"/>
  <c r="M57" i="1"/>
  <c r="M58" i="1"/>
  <c r="M59" i="1"/>
  <c r="M61" i="1"/>
  <c r="M62" i="1"/>
  <c r="M63" i="1"/>
  <c r="M64" i="1"/>
  <c r="J56" i="1"/>
  <c r="J57" i="1"/>
  <c r="J58" i="1"/>
  <c r="J59" i="1"/>
  <c r="J61" i="1"/>
  <c r="J62" i="1"/>
  <c r="J63" i="1"/>
  <c r="J64" i="1"/>
  <c r="I56" i="1"/>
  <c r="I58" i="1"/>
  <c r="I59" i="1"/>
  <c r="I61" i="1"/>
  <c r="I62" i="1"/>
  <c r="I63" i="1"/>
  <c r="I64" i="1"/>
  <c r="K990" i="1"/>
  <c r="K987" i="1"/>
  <c r="K988" i="1"/>
  <c r="H988" i="1"/>
  <c r="H987" i="1"/>
  <c r="F988" i="1"/>
  <c r="F987" i="1"/>
  <c r="E988" i="1"/>
  <c r="E987" i="1"/>
  <c r="D988" i="1"/>
  <c r="D987" i="1"/>
  <c r="F989" i="1"/>
  <c r="H990" i="1"/>
  <c r="F990" i="1"/>
  <c r="E990" i="1"/>
  <c r="D990" i="1"/>
  <c r="G60" i="1" l="1"/>
  <c r="G990" i="1"/>
  <c r="G961" i="1"/>
  <c r="G988" i="1"/>
  <c r="G987" i="1"/>
  <c r="G1086" i="1"/>
  <c r="G966" i="1"/>
  <c r="G976" i="1"/>
  <c r="K958" i="1"/>
  <c r="K918" i="1" s="1"/>
  <c r="L928" i="1"/>
  <c r="M965" i="1"/>
  <c r="K960" i="1"/>
  <c r="M962" i="1"/>
  <c r="K957" i="1"/>
  <c r="M964" i="1"/>
  <c r="K959" i="1"/>
  <c r="O945" i="1"/>
  <c r="O950" i="1"/>
  <c r="O990" i="1"/>
  <c r="I966" i="1"/>
  <c r="J971" i="1"/>
  <c r="M979" i="1"/>
  <c r="M969" i="1"/>
  <c r="M948" i="1"/>
  <c r="I947" i="1"/>
  <c r="M60" i="1"/>
  <c r="E946" i="1"/>
  <c r="K946" i="1" s="1"/>
  <c r="K947" i="1"/>
  <c r="M947" i="1" s="1"/>
  <c r="K950" i="1"/>
  <c r="M950" i="1" s="1"/>
  <c r="I950" i="1"/>
  <c r="E936" i="1"/>
  <c r="K949" i="1"/>
  <c r="M949" i="1" s="1"/>
  <c r="M975" i="1"/>
  <c r="M980" i="1"/>
  <c r="J944" i="1"/>
  <c r="I944" i="1"/>
  <c r="I971" i="1"/>
  <c r="K971" i="1"/>
  <c r="I976" i="1"/>
  <c r="M961" i="1"/>
  <c r="J60" i="1"/>
  <c r="F936" i="1"/>
  <c r="M966" i="1"/>
  <c r="M976" i="1"/>
  <c r="I961" i="1"/>
  <c r="M967" i="1"/>
  <c r="M977" i="1"/>
  <c r="I60" i="1"/>
  <c r="G936" i="1" l="1"/>
  <c r="I943" i="1"/>
  <c r="H941" i="1"/>
  <c r="M957" i="1"/>
  <c r="E956" i="1"/>
  <c r="I960" i="1"/>
  <c r="I957" i="1"/>
  <c r="I959" i="1"/>
  <c r="M946" i="1"/>
  <c r="M971" i="1"/>
  <c r="J948" i="1"/>
  <c r="I948" i="1"/>
  <c r="M960" i="1"/>
  <c r="I956" i="1" l="1"/>
  <c r="G956" i="1"/>
  <c r="M959" i="1"/>
  <c r="K956" i="1"/>
  <c r="H1008" i="1"/>
  <c r="D1008" i="1"/>
  <c r="K1025" i="1"/>
  <c r="J1025" i="1"/>
  <c r="I1025" i="1"/>
  <c r="K1022" i="1"/>
  <c r="J1022" i="1"/>
  <c r="I1022" i="1"/>
  <c r="K999" i="1"/>
  <c r="D989" i="1"/>
  <c r="L29" i="1" l="1"/>
  <c r="L19" i="1" s="1"/>
  <c r="M956" i="1"/>
  <c r="F1021" i="1"/>
  <c r="I16" i="1"/>
  <c r="E989" i="1"/>
  <c r="G989" i="1" s="1"/>
  <c r="F1009" i="1"/>
  <c r="I26" i="1"/>
  <c r="J26" i="1"/>
  <c r="D1021" i="1"/>
  <c r="J1008" i="1"/>
  <c r="M1022" i="1"/>
  <c r="M1025" i="1"/>
  <c r="E1008" i="1"/>
  <c r="G1008" i="1" s="1"/>
  <c r="L1022" i="1"/>
  <c r="L1025" i="1"/>
  <c r="E15" i="1" l="1"/>
  <c r="H1021" i="1"/>
  <c r="J1021" i="1" s="1"/>
  <c r="E1021" i="1"/>
  <c r="G1021" i="1" s="1"/>
  <c r="I1008" i="1"/>
  <c r="K1340" i="1"/>
  <c r="I1021" i="1" l="1"/>
  <c r="J16" i="1"/>
  <c r="K1021" i="1"/>
  <c r="F1310" i="1"/>
  <c r="D1310" i="1"/>
  <c r="K1322" i="1"/>
  <c r="J1322" i="1"/>
  <c r="I1322" i="1"/>
  <c r="I1320" i="1"/>
  <c r="J1320" i="1"/>
  <c r="K1319" i="1"/>
  <c r="M1319" i="1" s="1"/>
  <c r="J1319" i="1"/>
  <c r="I1319" i="1"/>
  <c r="H1318" i="1"/>
  <c r="F1318" i="1"/>
  <c r="E1318" i="1"/>
  <c r="D1318" i="1"/>
  <c r="D1324" i="1"/>
  <c r="E1324" i="1"/>
  <c r="F1324" i="1"/>
  <c r="H1324" i="1"/>
  <c r="D1325" i="1"/>
  <c r="E1325" i="1"/>
  <c r="F1325" i="1"/>
  <c r="H1325" i="1"/>
  <c r="D1311" i="1"/>
  <c r="H1310" i="1"/>
  <c r="G1325" i="1" l="1"/>
  <c r="G1324" i="1"/>
  <c r="G1318" i="1"/>
  <c r="H1311" i="1"/>
  <c r="M1021" i="1"/>
  <c r="L1021" i="1"/>
  <c r="I1318" i="1"/>
  <c r="J1325" i="1"/>
  <c r="I1325" i="1"/>
  <c r="I1324" i="1"/>
  <c r="J1324" i="1"/>
  <c r="J1318" i="1"/>
  <c r="K1320" i="1"/>
  <c r="K1310" i="1" s="1"/>
  <c r="L1322" i="1"/>
  <c r="K1318" i="1"/>
  <c r="L1319" i="1"/>
  <c r="M1322" i="1"/>
  <c r="M1320" i="1" l="1"/>
  <c r="M1318" i="1"/>
  <c r="L1320" i="1"/>
  <c r="L1318" i="1"/>
  <c r="E1310" i="1" l="1"/>
  <c r="G1310" i="1" s="1"/>
  <c r="E1311" i="1" l="1"/>
  <c r="I1311" i="1" s="1"/>
  <c r="E1308" i="1" l="1"/>
  <c r="L28" i="1" l="1"/>
  <c r="K25" i="1"/>
  <c r="K379" i="1"/>
  <c r="L939" i="1" l="1"/>
  <c r="L379" i="1"/>
  <c r="L52" i="1" l="1"/>
  <c r="L17" i="1" s="1"/>
  <c r="L23" i="1" l="1"/>
  <c r="L18" i="1" s="1"/>
  <c r="L15" i="1" l="1"/>
  <c r="K1502" i="1"/>
  <c r="M1502" i="1" s="1"/>
  <c r="H1502" i="1"/>
  <c r="O1502" i="1" s="1"/>
  <c r="H1501" i="1"/>
  <c r="K1500" i="1"/>
  <c r="H1500" i="1"/>
  <c r="K1499" i="1"/>
  <c r="M1499" i="1" s="1"/>
  <c r="H1499" i="1"/>
  <c r="F1498" i="1"/>
  <c r="D1498" i="1"/>
  <c r="K1497" i="1"/>
  <c r="H1497" i="1"/>
  <c r="O1497" i="1" s="1"/>
  <c r="H1496" i="1"/>
  <c r="M1496" i="1"/>
  <c r="K1495" i="1"/>
  <c r="L1495" i="1" s="1"/>
  <c r="H1495" i="1"/>
  <c r="K1494" i="1"/>
  <c r="L1494" i="1" s="1"/>
  <c r="H1494" i="1"/>
  <c r="F1493" i="1"/>
  <c r="D1493" i="1"/>
  <c r="K1492" i="1"/>
  <c r="H1492" i="1"/>
  <c r="H1491" i="1"/>
  <c r="M1491" i="1"/>
  <c r="K1490" i="1"/>
  <c r="H1490" i="1"/>
  <c r="K1489" i="1"/>
  <c r="H1489" i="1"/>
  <c r="F1488" i="1"/>
  <c r="D1488" i="1"/>
  <c r="J1472" i="1"/>
  <c r="I1471" i="1"/>
  <c r="F1460" i="1"/>
  <c r="G1460" i="1" s="1"/>
  <c r="F1429" i="1"/>
  <c r="G1429" i="1" s="1"/>
  <c r="K1467" i="1"/>
  <c r="L1467" i="1" s="1"/>
  <c r="H1467" i="1"/>
  <c r="O1467" i="1" s="1"/>
  <c r="H1466" i="1"/>
  <c r="K1465" i="1"/>
  <c r="M1465" i="1" s="1"/>
  <c r="H1465" i="1"/>
  <c r="K1464" i="1"/>
  <c r="L1464" i="1" s="1"/>
  <c r="H1464" i="1"/>
  <c r="F1463" i="1"/>
  <c r="D1463" i="1"/>
  <c r="K1461" i="1"/>
  <c r="M1461" i="1" s="1"/>
  <c r="K1457" i="1"/>
  <c r="H1457" i="1"/>
  <c r="O1457" i="1" s="1"/>
  <c r="K1456" i="1"/>
  <c r="J1456" i="1"/>
  <c r="I1456" i="1"/>
  <c r="K1455" i="1"/>
  <c r="M1455" i="1" s="1"/>
  <c r="H1455" i="1"/>
  <c r="K1454" i="1"/>
  <c r="H1454" i="1"/>
  <c r="F1453" i="1"/>
  <c r="E1453" i="1"/>
  <c r="K1452" i="1"/>
  <c r="L1452" i="1" s="1"/>
  <c r="H1452" i="1"/>
  <c r="O1452" i="1" s="1"/>
  <c r="E1448" i="1"/>
  <c r="K1450" i="1"/>
  <c r="M1450" i="1" s="1"/>
  <c r="H1450" i="1"/>
  <c r="K1449" i="1"/>
  <c r="L1449" i="1" s="1"/>
  <c r="H1449" i="1"/>
  <c r="F1448" i="1"/>
  <c r="D1448" i="1"/>
  <c r="K1447" i="1"/>
  <c r="H1447" i="1"/>
  <c r="O1447" i="1" s="1"/>
  <c r="K1446" i="1"/>
  <c r="H1446" i="1"/>
  <c r="K1445" i="1"/>
  <c r="M1445" i="1" s="1"/>
  <c r="H1445" i="1"/>
  <c r="K1444" i="1"/>
  <c r="M1444" i="1" s="1"/>
  <c r="H1444" i="1"/>
  <c r="E1443" i="1"/>
  <c r="D1443" i="1"/>
  <c r="K1442" i="1"/>
  <c r="M1442" i="1" s="1"/>
  <c r="H1442" i="1"/>
  <c r="O1442" i="1" s="1"/>
  <c r="K1441" i="1"/>
  <c r="L1441" i="1" s="1"/>
  <c r="J1441" i="1"/>
  <c r="I1441" i="1"/>
  <c r="K1440" i="1"/>
  <c r="L1440" i="1" s="1"/>
  <c r="H1440" i="1"/>
  <c r="J1440" i="1" s="1"/>
  <c r="K1439" i="1"/>
  <c r="L1439" i="1" s="1"/>
  <c r="H1439" i="1"/>
  <c r="F1438" i="1"/>
  <c r="E1438" i="1"/>
  <c r="D1438" i="1"/>
  <c r="K1437" i="1"/>
  <c r="K1436" i="1"/>
  <c r="K1427" i="1"/>
  <c r="L1427" i="1" s="1"/>
  <c r="H1427" i="1"/>
  <c r="O1427" i="1" s="1"/>
  <c r="M1426" i="1"/>
  <c r="L1426" i="1"/>
  <c r="J1426" i="1"/>
  <c r="I1426" i="1"/>
  <c r="K1425" i="1"/>
  <c r="L1425" i="1" s="1"/>
  <c r="H1425" i="1"/>
  <c r="K1424" i="1"/>
  <c r="H1424" i="1"/>
  <c r="F1423" i="1"/>
  <c r="E1423" i="1"/>
  <c r="D1423" i="1"/>
  <c r="K1422" i="1"/>
  <c r="M1422" i="1" s="1"/>
  <c r="H1422" i="1"/>
  <c r="O1422" i="1" s="1"/>
  <c r="K1421" i="1"/>
  <c r="L1421" i="1" s="1"/>
  <c r="H1421" i="1"/>
  <c r="K1420" i="1"/>
  <c r="L1420" i="1" s="1"/>
  <c r="H1420" i="1"/>
  <c r="K1419" i="1"/>
  <c r="M1419" i="1" s="1"/>
  <c r="H1419" i="1"/>
  <c r="F1418" i="1"/>
  <c r="E1418" i="1"/>
  <c r="K1418" i="1" s="1"/>
  <c r="M1418" i="1" s="1"/>
  <c r="D1418" i="1"/>
  <c r="K1417" i="1"/>
  <c r="L1417" i="1" s="1"/>
  <c r="H1417" i="1"/>
  <c r="O1417" i="1" s="1"/>
  <c r="K1416" i="1"/>
  <c r="M1416" i="1" s="1"/>
  <c r="K1415" i="1"/>
  <c r="M1415" i="1" s="1"/>
  <c r="H1415" i="1"/>
  <c r="K1414" i="1"/>
  <c r="L1414" i="1" s="1"/>
  <c r="H1414" i="1"/>
  <c r="F1413" i="1"/>
  <c r="E1413" i="1"/>
  <c r="K1413" i="1" s="1"/>
  <c r="M1413" i="1" s="1"/>
  <c r="D1413" i="1"/>
  <c r="K1412" i="1"/>
  <c r="M1412" i="1" s="1"/>
  <c r="H1412" i="1"/>
  <c r="O1412" i="1" s="1"/>
  <c r="L1411" i="1"/>
  <c r="K1410" i="1"/>
  <c r="L1410" i="1" s="1"/>
  <c r="H1410" i="1"/>
  <c r="K1409" i="1"/>
  <c r="H1409" i="1"/>
  <c r="F1408" i="1"/>
  <c r="D1408" i="1"/>
  <c r="K1407" i="1"/>
  <c r="L1407" i="1" s="1"/>
  <c r="H1407" i="1"/>
  <c r="O1407" i="1" s="1"/>
  <c r="M1406" i="1"/>
  <c r="L1406" i="1"/>
  <c r="J1406" i="1"/>
  <c r="I1406" i="1"/>
  <c r="K1405" i="1"/>
  <c r="L1405" i="1" s="1"/>
  <c r="H1405" i="1"/>
  <c r="K1404" i="1"/>
  <c r="L1404" i="1" s="1"/>
  <c r="H1404" i="1"/>
  <c r="F1403" i="1"/>
  <c r="G1403" i="1" s="1"/>
  <c r="E1403" i="1"/>
  <c r="K1402" i="1"/>
  <c r="H1402" i="1"/>
  <c r="O1402" i="1" s="1"/>
  <c r="K1401" i="1"/>
  <c r="H1401" i="1"/>
  <c r="K1400" i="1"/>
  <c r="H1400" i="1"/>
  <c r="K1399" i="1"/>
  <c r="H1399" i="1"/>
  <c r="F1398" i="1"/>
  <c r="E1398" i="1"/>
  <c r="G1418" i="1" l="1"/>
  <c r="G1438" i="1"/>
  <c r="G1398" i="1"/>
  <c r="H1413" i="1"/>
  <c r="G1413" i="1"/>
  <c r="G1423" i="1"/>
  <c r="G1448" i="1"/>
  <c r="H1453" i="1"/>
  <c r="G1453" i="1"/>
  <c r="K1443" i="1"/>
  <c r="M1443" i="1" s="1"/>
  <c r="G1443" i="1"/>
  <c r="H1488" i="1"/>
  <c r="J1488" i="1" s="1"/>
  <c r="H1480" i="1"/>
  <c r="H1481" i="1"/>
  <c r="H1479" i="1"/>
  <c r="L1490" i="1"/>
  <c r="K1480" i="1"/>
  <c r="L1480" i="1" s="1"/>
  <c r="O1492" i="1"/>
  <c r="H1482" i="1"/>
  <c r="M1489" i="1"/>
  <c r="K1479" i="1"/>
  <c r="L1479" i="1" s="1"/>
  <c r="K1482" i="1"/>
  <c r="L1482" i="1" s="1"/>
  <c r="H1396" i="1"/>
  <c r="H1394" i="1"/>
  <c r="F1430" i="1"/>
  <c r="G1430" i="1" s="1"/>
  <c r="O1487" i="1"/>
  <c r="M1436" i="1"/>
  <c r="H1431" i="1"/>
  <c r="L1424" i="1"/>
  <c r="L1423" i="1" s="1"/>
  <c r="K1423" i="1"/>
  <c r="M1423" i="1" s="1"/>
  <c r="H1397" i="1"/>
  <c r="O1397" i="1" s="1"/>
  <c r="K1395" i="1"/>
  <c r="M1437" i="1"/>
  <c r="L1446" i="1"/>
  <c r="H1395" i="1"/>
  <c r="M1401" i="1"/>
  <c r="K1396" i="1"/>
  <c r="L1399" i="1"/>
  <c r="K1394" i="1"/>
  <c r="L1402" i="1"/>
  <c r="K1397" i="1"/>
  <c r="E1498" i="1"/>
  <c r="K1498" i="1" s="1"/>
  <c r="M1498" i="1" s="1"/>
  <c r="J1468" i="1"/>
  <c r="H1460" i="1"/>
  <c r="I1400" i="1"/>
  <c r="J1402" i="1"/>
  <c r="I1402" i="1"/>
  <c r="J1411" i="1"/>
  <c r="I1414" i="1"/>
  <c r="J1419" i="1"/>
  <c r="L1437" i="1"/>
  <c r="I1442" i="1"/>
  <c r="I1449" i="1"/>
  <c r="J1453" i="1"/>
  <c r="I1457" i="1"/>
  <c r="M1490" i="1"/>
  <c r="J1492" i="1"/>
  <c r="H1493" i="1"/>
  <c r="J1493" i="1" s="1"/>
  <c r="H1498" i="1"/>
  <c r="J1498" i="1" s="1"/>
  <c r="J1501" i="1"/>
  <c r="J1410" i="1"/>
  <c r="I1422" i="1"/>
  <c r="I1425" i="1"/>
  <c r="I1427" i="1"/>
  <c r="J1436" i="1"/>
  <c r="J1455" i="1"/>
  <c r="H1463" i="1"/>
  <c r="J1463" i="1" s="1"/>
  <c r="J1466" i="1"/>
  <c r="J1500" i="1"/>
  <c r="I1405" i="1"/>
  <c r="J1407" i="1"/>
  <c r="J1417" i="1"/>
  <c r="I1399" i="1"/>
  <c r="J1404" i="1"/>
  <c r="J1409" i="1"/>
  <c r="I1412" i="1"/>
  <c r="J1416" i="1"/>
  <c r="I1417" i="1"/>
  <c r="I1421" i="1"/>
  <c r="J1424" i="1"/>
  <c r="M1440" i="1"/>
  <c r="H1448" i="1"/>
  <c r="J1448" i="1" s="1"/>
  <c r="J1451" i="1"/>
  <c r="I1454" i="1"/>
  <c r="F1462" i="1"/>
  <c r="I1465" i="1"/>
  <c r="J1491" i="1"/>
  <c r="J1497" i="1"/>
  <c r="I1502" i="1"/>
  <c r="I1415" i="1"/>
  <c r="J1420" i="1"/>
  <c r="I1440" i="1"/>
  <c r="I1447" i="1"/>
  <c r="I1450" i="1"/>
  <c r="J1464" i="1"/>
  <c r="L1401" i="1"/>
  <c r="M1405" i="1"/>
  <c r="I1407" i="1"/>
  <c r="M1409" i="1"/>
  <c r="L1409" i="1"/>
  <c r="J1442" i="1"/>
  <c r="I1496" i="1"/>
  <c r="I1500" i="1"/>
  <c r="I1410" i="1"/>
  <c r="J1414" i="1"/>
  <c r="L1416" i="1"/>
  <c r="L1442" i="1"/>
  <c r="H1443" i="1"/>
  <c r="I1443" i="1" s="1"/>
  <c r="I1464" i="1"/>
  <c r="J1496" i="1"/>
  <c r="L1499" i="1"/>
  <c r="K1408" i="1"/>
  <c r="M1494" i="1"/>
  <c r="M1495" i="1"/>
  <c r="J1502" i="1"/>
  <c r="J1399" i="1"/>
  <c r="H1403" i="1"/>
  <c r="I1403" i="1" s="1"/>
  <c r="M1404" i="1"/>
  <c r="J1405" i="1"/>
  <c r="I1411" i="1"/>
  <c r="L1418" i="1"/>
  <c r="M1420" i="1"/>
  <c r="J1421" i="1"/>
  <c r="M1425" i="1"/>
  <c r="M1427" i="1"/>
  <c r="I1446" i="1"/>
  <c r="L1456" i="1"/>
  <c r="M1456" i="1"/>
  <c r="I1490" i="1"/>
  <c r="I1495" i="1"/>
  <c r="L1500" i="1"/>
  <c r="M1500" i="1"/>
  <c r="M1402" i="1"/>
  <c r="K1403" i="1"/>
  <c r="M1403" i="1" s="1"/>
  <c r="M1407" i="1"/>
  <c r="M1410" i="1"/>
  <c r="M1417" i="1"/>
  <c r="L1422" i="1"/>
  <c r="M1424" i="1"/>
  <c r="I1436" i="1"/>
  <c r="H1438" i="1"/>
  <c r="J1438" i="1" s="1"/>
  <c r="M1439" i="1"/>
  <c r="M1441" i="1"/>
  <c r="J1444" i="1"/>
  <c r="L1445" i="1"/>
  <c r="J1446" i="1"/>
  <c r="M1447" i="1"/>
  <c r="L1447" i="1"/>
  <c r="J1449" i="1"/>
  <c r="J1452" i="1"/>
  <c r="I1452" i="1"/>
  <c r="M1454" i="1"/>
  <c r="L1454" i="1"/>
  <c r="M1457" i="1"/>
  <c r="L1457" i="1"/>
  <c r="J1461" i="1"/>
  <c r="J1467" i="1"/>
  <c r="I1467" i="1"/>
  <c r="E1468" i="1"/>
  <c r="G1468" i="1" s="1"/>
  <c r="J1471" i="1"/>
  <c r="E1462" i="1"/>
  <c r="E1432" i="1" s="1"/>
  <c r="M1472" i="1"/>
  <c r="L1489" i="1"/>
  <c r="K1488" i="1"/>
  <c r="J1490" i="1"/>
  <c r="I1491" i="1"/>
  <c r="J1495" i="1"/>
  <c r="I1501" i="1"/>
  <c r="K1438" i="1"/>
  <c r="M1438" i="1" s="1"/>
  <c r="J1401" i="1"/>
  <c r="I1401" i="1"/>
  <c r="M1400" i="1"/>
  <c r="L1400" i="1"/>
  <c r="K1398" i="1"/>
  <c r="M1398" i="1" s="1"/>
  <c r="L1403" i="1"/>
  <c r="H1398" i="1"/>
  <c r="M1399" i="1"/>
  <c r="J1400" i="1"/>
  <c r="M1411" i="1"/>
  <c r="J1412" i="1"/>
  <c r="L1413" i="1"/>
  <c r="M1414" i="1"/>
  <c r="J1415" i="1"/>
  <c r="I1419" i="1"/>
  <c r="M1421" i="1"/>
  <c r="H1423" i="1"/>
  <c r="J1425" i="1"/>
  <c r="J1439" i="1"/>
  <c r="I1439" i="1"/>
  <c r="I1404" i="1"/>
  <c r="H1408" i="1"/>
  <c r="I1409" i="1"/>
  <c r="L1412" i="1"/>
  <c r="L1415" i="1"/>
  <c r="I1416" i="1"/>
  <c r="H1418" i="1"/>
  <c r="L1419" i="1"/>
  <c r="I1420" i="1"/>
  <c r="I1424" i="1"/>
  <c r="E1408" i="1"/>
  <c r="G1408" i="1" s="1"/>
  <c r="J1422" i="1"/>
  <c r="J1427" i="1"/>
  <c r="L1436" i="1"/>
  <c r="K1448" i="1"/>
  <c r="M1448" i="1" s="1"/>
  <c r="I1444" i="1"/>
  <c r="M1446" i="1"/>
  <c r="L1450" i="1"/>
  <c r="M1452" i="1"/>
  <c r="I1455" i="1"/>
  <c r="I1461" i="1"/>
  <c r="L1465" i="1"/>
  <c r="M1467" i="1"/>
  <c r="K1451" i="1"/>
  <c r="L1451" i="1" s="1"/>
  <c r="K1466" i="1"/>
  <c r="I1472" i="1"/>
  <c r="L1444" i="1"/>
  <c r="I1445" i="1"/>
  <c r="J1450" i="1"/>
  <c r="L1455" i="1"/>
  <c r="H1459" i="1"/>
  <c r="L1461" i="1"/>
  <c r="J1465" i="1"/>
  <c r="J1445" i="1"/>
  <c r="J1447" i="1"/>
  <c r="M1449" i="1"/>
  <c r="I1451" i="1"/>
  <c r="K1453" i="1"/>
  <c r="M1453" i="1" s="1"/>
  <c r="J1454" i="1"/>
  <c r="J1457" i="1"/>
  <c r="E1463" i="1"/>
  <c r="G1463" i="1" s="1"/>
  <c r="M1464" i="1"/>
  <c r="I1466" i="1"/>
  <c r="M1470" i="1"/>
  <c r="M1471" i="1"/>
  <c r="F1483" i="1"/>
  <c r="J1494" i="1"/>
  <c r="I1494" i="1"/>
  <c r="M1497" i="1"/>
  <c r="L1497" i="1"/>
  <c r="J1499" i="1"/>
  <c r="I1499" i="1"/>
  <c r="J1489" i="1"/>
  <c r="I1489" i="1"/>
  <c r="M1492" i="1"/>
  <c r="L1492" i="1"/>
  <c r="K1493" i="1"/>
  <c r="E1483" i="1"/>
  <c r="E1488" i="1"/>
  <c r="G1488" i="1" s="1"/>
  <c r="L1491" i="1"/>
  <c r="I1492" i="1"/>
  <c r="E1493" i="1"/>
  <c r="G1493" i="1" s="1"/>
  <c r="L1496" i="1"/>
  <c r="I1497" i="1"/>
  <c r="K1501" i="1"/>
  <c r="L1502" i="1"/>
  <c r="L1443" i="1" l="1"/>
  <c r="F1432" i="1"/>
  <c r="G1432" i="1" s="1"/>
  <c r="G1462" i="1"/>
  <c r="G1483" i="1"/>
  <c r="G1498" i="1"/>
  <c r="M1480" i="1"/>
  <c r="M1482" i="1"/>
  <c r="K1431" i="1"/>
  <c r="K1481" i="1"/>
  <c r="L1481" i="1" s="1"/>
  <c r="F1428" i="1"/>
  <c r="H1391" i="1"/>
  <c r="J1479" i="1"/>
  <c r="H1483" i="1"/>
  <c r="M1479" i="1"/>
  <c r="K1483" i="1"/>
  <c r="M1483" i="1" s="1"/>
  <c r="F1458" i="1"/>
  <c r="H1458" i="1"/>
  <c r="J1482" i="1"/>
  <c r="I1396" i="1"/>
  <c r="K1393" i="1"/>
  <c r="J1480" i="1"/>
  <c r="I1480" i="1"/>
  <c r="J1481" i="1"/>
  <c r="I1481" i="1"/>
  <c r="M1501" i="1"/>
  <c r="H1393" i="1"/>
  <c r="L1395" i="1"/>
  <c r="L1396" i="1"/>
  <c r="L1397" i="1"/>
  <c r="L1394" i="1"/>
  <c r="L1498" i="1"/>
  <c r="I1493" i="1"/>
  <c r="J1460" i="1"/>
  <c r="J1403" i="1"/>
  <c r="M1408" i="1"/>
  <c r="I1485" i="1"/>
  <c r="D1391" i="1"/>
  <c r="I1448" i="1"/>
  <c r="M1487" i="1"/>
  <c r="I1453" i="1"/>
  <c r="I1468" i="1"/>
  <c r="I1498" i="1"/>
  <c r="J1485" i="1"/>
  <c r="I1460" i="1"/>
  <c r="D1390" i="1"/>
  <c r="D1393" i="1"/>
  <c r="J1443" i="1"/>
  <c r="L1438" i="1"/>
  <c r="M1397" i="1"/>
  <c r="L1488" i="1"/>
  <c r="J1397" i="1"/>
  <c r="H1462" i="1"/>
  <c r="D1392" i="1"/>
  <c r="L1448" i="1"/>
  <c r="E1393" i="1"/>
  <c r="G1393" i="1" s="1"/>
  <c r="I1438" i="1"/>
  <c r="D1458" i="1"/>
  <c r="K1462" i="1"/>
  <c r="K1468" i="1"/>
  <c r="M1468" i="1" s="1"/>
  <c r="M1395" i="1"/>
  <c r="H1435" i="1"/>
  <c r="H1430" i="1" s="1"/>
  <c r="L1493" i="1"/>
  <c r="L1501" i="1"/>
  <c r="I1488" i="1"/>
  <c r="F1391" i="1"/>
  <c r="J1484" i="1"/>
  <c r="I1484" i="1"/>
  <c r="M1485" i="1"/>
  <c r="J1470" i="1"/>
  <c r="I1470" i="1"/>
  <c r="K1463" i="1"/>
  <c r="M1463" i="1" s="1"/>
  <c r="I1431" i="1"/>
  <c r="M1466" i="1"/>
  <c r="L1466" i="1"/>
  <c r="L1431" i="1" s="1"/>
  <c r="I1408" i="1"/>
  <c r="J1408" i="1"/>
  <c r="I1423" i="1"/>
  <c r="J1423" i="1"/>
  <c r="J1398" i="1"/>
  <c r="I1398" i="1"/>
  <c r="M1493" i="1"/>
  <c r="J1487" i="1"/>
  <c r="I1487" i="1"/>
  <c r="M1488" i="1"/>
  <c r="I1459" i="1"/>
  <c r="J1459" i="1"/>
  <c r="L1453" i="1"/>
  <c r="I1418" i="1"/>
  <c r="J1418" i="1"/>
  <c r="M1484" i="1"/>
  <c r="M1486" i="1"/>
  <c r="J1486" i="1"/>
  <c r="I1486" i="1"/>
  <c r="K1460" i="1"/>
  <c r="M1460" i="1" s="1"/>
  <c r="I1463" i="1"/>
  <c r="M1451" i="1"/>
  <c r="K1459" i="1"/>
  <c r="M1459" i="1" s="1"/>
  <c r="E1458" i="1"/>
  <c r="L1408" i="1"/>
  <c r="J1413" i="1"/>
  <c r="I1413" i="1"/>
  <c r="L1398" i="1"/>
  <c r="L349" i="1"/>
  <c r="L344" i="1" s="1"/>
  <c r="D331" i="1"/>
  <c r="G1458" i="1" l="1"/>
  <c r="K1391" i="1"/>
  <c r="M1481" i="1"/>
  <c r="K1432" i="1"/>
  <c r="K1392" i="1" s="1"/>
  <c r="I1479" i="1"/>
  <c r="K1478" i="1"/>
  <c r="M1478" i="1" s="1"/>
  <c r="H1478" i="1"/>
  <c r="J1478" i="1" s="1"/>
  <c r="I1482" i="1"/>
  <c r="O1482" i="1"/>
  <c r="I1462" i="1"/>
  <c r="O1462" i="1"/>
  <c r="L1478" i="1"/>
  <c r="I1393" i="1"/>
  <c r="I1395" i="1"/>
  <c r="J1395" i="1"/>
  <c r="J1431" i="1"/>
  <c r="I1397" i="1"/>
  <c r="L1483" i="1"/>
  <c r="E1391" i="1"/>
  <c r="G1391" i="1" s="1"/>
  <c r="J1462" i="1"/>
  <c r="J305" i="1"/>
  <c r="M1396" i="1"/>
  <c r="F1433" i="1"/>
  <c r="L1468" i="1"/>
  <c r="L1459" i="1"/>
  <c r="J1435" i="1"/>
  <c r="M1462" i="1"/>
  <c r="L1462" i="1"/>
  <c r="L1432" i="1" s="1"/>
  <c r="L1460" i="1"/>
  <c r="E1392" i="1"/>
  <c r="I1394" i="1"/>
  <c r="J1394" i="1"/>
  <c r="J1483" i="1"/>
  <c r="I1483" i="1"/>
  <c r="J1396" i="1"/>
  <c r="K1458" i="1"/>
  <c r="M1458" i="1" s="1"/>
  <c r="H1434" i="1"/>
  <c r="M1394" i="1"/>
  <c r="M1393" i="1"/>
  <c r="L1463" i="1"/>
  <c r="H1429" i="1" l="1"/>
  <c r="H1389" i="1" s="1"/>
  <c r="I1478" i="1"/>
  <c r="H299" i="1"/>
  <c r="H308" i="1"/>
  <c r="H311" i="1"/>
  <c r="J313" i="1"/>
  <c r="I313" i="1"/>
  <c r="J1393" i="1"/>
  <c r="I1458" i="1"/>
  <c r="J1458" i="1"/>
  <c r="L1392" i="1"/>
  <c r="L1391" i="1"/>
  <c r="H1437" i="1"/>
  <c r="F1390" i="1"/>
  <c r="D1433" i="1"/>
  <c r="L1393" i="1"/>
  <c r="H1433" i="1"/>
  <c r="K1435" i="1"/>
  <c r="I1435" i="1"/>
  <c r="L1458" i="1"/>
  <c r="J1391" i="1"/>
  <c r="I1391" i="1"/>
  <c r="M1431" i="1"/>
  <c r="M1391" i="1"/>
  <c r="I1434" i="1"/>
  <c r="J1434" i="1"/>
  <c r="K1434" i="1"/>
  <c r="K1429" i="1" s="1"/>
  <c r="K1389" i="1" s="1"/>
  <c r="E1433" i="1"/>
  <c r="G1433" i="1" s="1"/>
  <c r="H1126" i="1"/>
  <c r="H306" i="1" l="1"/>
  <c r="K1430" i="1"/>
  <c r="K1390" i="1" s="1"/>
  <c r="H1428" i="1"/>
  <c r="H1432" i="1"/>
  <c r="O1432" i="1" s="1"/>
  <c r="O1437" i="1"/>
  <c r="J311" i="1"/>
  <c r="I311" i="1"/>
  <c r="M1434" i="1"/>
  <c r="M1435" i="1"/>
  <c r="I1437" i="1"/>
  <c r="J1437" i="1"/>
  <c r="L1435" i="1"/>
  <c r="L1434" i="1"/>
  <c r="L1429" i="1" s="1"/>
  <c r="H1390" i="1"/>
  <c r="J1390" i="1" s="1"/>
  <c r="J1430" i="1"/>
  <c r="M1432" i="1"/>
  <c r="M1392" i="1"/>
  <c r="F1389" i="1"/>
  <c r="I1433" i="1"/>
  <c r="J1433" i="1"/>
  <c r="K1433" i="1"/>
  <c r="M1433" i="1" s="1"/>
  <c r="K403" i="1"/>
  <c r="H450" i="1"/>
  <c r="H419" i="1"/>
  <c r="K410" i="1"/>
  <c r="L410" i="1" s="1"/>
  <c r="J410" i="1"/>
  <c r="I410" i="1"/>
  <c r="H409" i="1"/>
  <c r="K408" i="1"/>
  <c r="M408" i="1" s="1"/>
  <c r="J408" i="1"/>
  <c r="I408" i="1"/>
  <c r="K407" i="1"/>
  <c r="L407" i="1" s="1"/>
  <c r="J407" i="1"/>
  <c r="I407" i="1"/>
  <c r="F406" i="1"/>
  <c r="D406" i="1"/>
  <c r="K405" i="1"/>
  <c r="M405" i="1" s="1"/>
  <c r="J405" i="1"/>
  <c r="I405" i="1"/>
  <c r="K404" i="1"/>
  <c r="M404" i="1" s="1"/>
  <c r="J404" i="1"/>
  <c r="I404" i="1"/>
  <c r="K402" i="1"/>
  <c r="M402" i="1" s="1"/>
  <c r="J402" i="1"/>
  <c r="I402" i="1"/>
  <c r="F401" i="1"/>
  <c r="E401" i="1"/>
  <c r="D401" i="1"/>
  <c r="K397" i="1"/>
  <c r="M397" i="1" s="1"/>
  <c r="K395" i="1"/>
  <c r="K394" i="1"/>
  <c r="K393" i="1"/>
  <c r="K392" i="1"/>
  <c r="F391" i="1"/>
  <c r="E391" i="1"/>
  <c r="D391" i="1"/>
  <c r="J391" i="1" l="1"/>
  <c r="G391" i="1"/>
  <c r="G401" i="1"/>
  <c r="L393" i="1"/>
  <c r="M394" i="1"/>
  <c r="L392" i="1"/>
  <c r="K387" i="1"/>
  <c r="L387" i="1" s="1"/>
  <c r="I391" i="1"/>
  <c r="H389" i="1"/>
  <c r="O450" i="1"/>
  <c r="H414" i="1"/>
  <c r="K1428" i="1"/>
  <c r="O390" i="1"/>
  <c r="J499" i="1"/>
  <c r="L1430" i="1"/>
  <c r="L1390" i="1" s="1"/>
  <c r="H494" i="1"/>
  <c r="J450" i="1"/>
  <c r="F1392" i="1"/>
  <c r="L405" i="1"/>
  <c r="I400" i="1"/>
  <c r="E406" i="1"/>
  <c r="G406" i="1" s="1"/>
  <c r="D1389" i="1"/>
  <c r="D1388" i="1" s="1"/>
  <c r="M392" i="1"/>
  <c r="J400" i="1"/>
  <c r="L402" i="1"/>
  <c r="E1390" i="1"/>
  <c r="G1390" i="1" s="1"/>
  <c r="I1430" i="1"/>
  <c r="L1433" i="1"/>
  <c r="I1429" i="1"/>
  <c r="J1429" i="1"/>
  <c r="E1428" i="1"/>
  <c r="E1389" i="1"/>
  <c r="G1389" i="1" s="1"/>
  <c r="J1428" i="1"/>
  <c r="K409" i="1"/>
  <c r="I403" i="1"/>
  <c r="J403" i="1"/>
  <c r="M393" i="1"/>
  <c r="L408" i="1"/>
  <c r="M410" i="1"/>
  <c r="L403" i="1"/>
  <c r="K401" i="1"/>
  <c r="M401" i="1" s="1"/>
  <c r="H401" i="1"/>
  <c r="I401" i="1" s="1"/>
  <c r="D386" i="1"/>
  <c r="D396" i="1"/>
  <c r="L404" i="1"/>
  <c r="H406" i="1"/>
  <c r="J406" i="1" s="1"/>
  <c r="K399" i="1"/>
  <c r="M399" i="1" s="1"/>
  <c r="K391" i="1"/>
  <c r="M391" i="1" s="1"/>
  <c r="L394" i="1"/>
  <c r="L395" i="1"/>
  <c r="F396" i="1"/>
  <c r="L397" i="1"/>
  <c r="E396" i="1"/>
  <c r="M395" i="1"/>
  <c r="K398" i="1"/>
  <c r="K388" i="1" s="1"/>
  <c r="K400" i="1"/>
  <c r="M400" i="1" s="1"/>
  <c r="K1335" i="1"/>
  <c r="K1325" i="1" s="1"/>
  <c r="F1388" i="1" l="1"/>
  <c r="G1392" i="1"/>
  <c r="G396" i="1"/>
  <c r="I1428" i="1"/>
  <c r="G1428" i="1"/>
  <c r="K389" i="1"/>
  <c r="L389" i="1" s="1"/>
  <c r="K390" i="1"/>
  <c r="M390" i="1" s="1"/>
  <c r="I389" i="1"/>
  <c r="J389" i="1"/>
  <c r="H386" i="1"/>
  <c r="L409" i="1"/>
  <c r="L406" i="1" s="1"/>
  <c r="F386" i="1"/>
  <c r="J401" i="1"/>
  <c r="H1392" i="1"/>
  <c r="J1432" i="1"/>
  <c r="I1432" i="1"/>
  <c r="K406" i="1"/>
  <c r="M406" i="1" s="1"/>
  <c r="E1388" i="1"/>
  <c r="L1428" i="1"/>
  <c r="L1389" i="1"/>
  <c r="L1388" i="1" s="1"/>
  <c r="M1430" i="1"/>
  <c r="M1390" i="1"/>
  <c r="M1428" i="1"/>
  <c r="M1429" i="1"/>
  <c r="J1389" i="1"/>
  <c r="I1389" i="1"/>
  <c r="I1390" i="1"/>
  <c r="L401" i="1"/>
  <c r="L399" i="1"/>
  <c r="I406" i="1"/>
  <c r="M388" i="1"/>
  <c r="M398" i="1"/>
  <c r="H396" i="1"/>
  <c r="L391" i="1"/>
  <c r="M387" i="1"/>
  <c r="K396" i="1"/>
  <c r="M396" i="1" s="1"/>
  <c r="E386" i="1"/>
  <c r="L400" i="1"/>
  <c r="L398" i="1"/>
  <c r="G386" i="1" l="1"/>
  <c r="G1388" i="1"/>
  <c r="O1392" i="1"/>
  <c r="H1388" i="1"/>
  <c r="I1388" i="1" s="1"/>
  <c r="J386" i="1"/>
  <c r="I386" i="1"/>
  <c r="K1388" i="1"/>
  <c r="M1388" i="1" s="1"/>
  <c r="M389" i="1"/>
  <c r="J1392" i="1"/>
  <c r="I1392" i="1"/>
  <c r="M1389" i="1"/>
  <c r="K386" i="1"/>
  <c r="M386" i="1" s="1"/>
  <c r="I396" i="1"/>
  <c r="J396" i="1"/>
  <c r="L390" i="1"/>
  <c r="L388" i="1"/>
  <c r="L396" i="1"/>
  <c r="J1388" i="1" l="1"/>
  <c r="L386" i="1"/>
  <c r="K676" i="1"/>
  <c r="E676" i="1"/>
  <c r="K544" i="1"/>
  <c r="L676" i="1" l="1"/>
  <c r="H249" i="1"/>
  <c r="J249" i="1" s="1"/>
  <c r="H244" i="1"/>
  <c r="L228" i="1"/>
  <c r="H204" i="1"/>
  <c r="K126" i="1"/>
  <c r="K109" i="1"/>
  <c r="K104" i="1" s="1"/>
  <c r="M128" i="1" l="1"/>
  <c r="M129" i="1"/>
  <c r="M127" i="1"/>
  <c r="K108" i="1"/>
  <c r="M126" i="1" l="1"/>
  <c r="K95" i="1"/>
  <c r="L95" i="1" s="1"/>
  <c r="I95" i="1"/>
  <c r="E91" i="1"/>
  <c r="K93" i="1"/>
  <c r="M93" i="1" s="1"/>
  <c r="I93" i="1"/>
  <c r="K92" i="1"/>
  <c r="L92" i="1" s="1"/>
  <c r="I92" i="1"/>
  <c r="F75" i="1"/>
  <c r="D75" i="1"/>
  <c r="I87" i="1"/>
  <c r="K85" i="1"/>
  <c r="L85" i="1" s="1"/>
  <c r="I85" i="1"/>
  <c r="K83" i="1"/>
  <c r="I83" i="1"/>
  <c r="K82" i="1"/>
  <c r="M82" i="1" s="1"/>
  <c r="I82" i="1"/>
  <c r="K80" i="1"/>
  <c r="M80" i="1" s="1"/>
  <c r="I80" i="1"/>
  <c r="K79" i="1"/>
  <c r="K74" i="1" s="1"/>
  <c r="K78" i="1"/>
  <c r="L78" i="1" s="1"/>
  <c r="I78" i="1"/>
  <c r="K77" i="1"/>
  <c r="I77" i="1"/>
  <c r="H894" i="1"/>
  <c r="F891" i="1"/>
  <c r="E891" i="1"/>
  <c r="I889" i="1"/>
  <c r="H886" i="1"/>
  <c r="F886" i="1"/>
  <c r="G886" i="1" s="1"/>
  <c r="E886" i="1"/>
  <c r="D886" i="1"/>
  <c r="E881" i="1"/>
  <c r="D881" i="1"/>
  <c r="K880" i="1"/>
  <c r="L880" i="1" s="1"/>
  <c r="K879" i="1"/>
  <c r="L879" i="1" s="1"/>
  <c r="H879" i="1"/>
  <c r="K878" i="1"/>
  <c r="L878" i="1" s="1"/>
  <c r="K877" i="1"/>
  <c r="L877" i="1" s="1"/>
  <c r="F876" i="1"/>
  <c r="E876" i="1"/>
  <c r="D876" i="1"/>
  <c r="K870" i="1"/>
  <c r="L870" i="1" s="1"/>
  <c r="L869" i="1"/>
  <c r="H869" i="1"/>
  <c r="H866" i="1" s="1"/>
  <c r="K868" i="1"/>
  <c r="L868" i="1" s="1"/>
  <c r="K867" i="1"/>
  <c r="K865" i="1"/>
  <c r="L865" i="1" s="1"/>
  <c r="H864" i="1"/>
  <c r="H861" i="1" s="1"/>
  <c r="K863" i="1"/>
  <c r="L863" i="1" s="1"/>
  <c r="K862" i="1"/>
  <c r="L862" i="1" s="1"/>
  <c r="F861" i="1"/>
  <c r="E861" i="1"/>
  <c r="K860" i="1"/>
  <c r="L860" i="1" s="1"/>
  <c r="J859" i="1"/>
  <c r="I859" i="1"/>
  <c r="K858" i="1"/>
  <c r="L858" i="1" s="1"/>
  <c r="K857" i="1"/>
  <c r="H856" i="1"/>
  <c r="F856" i="1"/>
  <c r="E856" i="1"/>
  <c r="D856" i="1"/>
  <c r="H855" i="1"/>
  <c r="F855" i="1"/>
  <c r="E855" i="1"/>
  <c r="D855" i="1"/>
  <c r="D854" i="1"/>
  <c r="H853" i="1"/>
  <c r="F853" i="1"/>
  <c r="E853" i="1"/>
  <c r="D853" i="1"/>
  <c r="D823" i="1" s="1"/>
  <c r="H852" i="1"/>
  <c r="F852" i="1"/>
  <c r="E852" i="1"/>
  <c r="D852" i="1"/>
  <c r="H849" i="1"/>
  <c r="K846" i="1"/>
  <c r="F846" i="1"/>
  <c r="D846" i="1"/>
  <c r="L844" i="1"/>
  <c r="H844" i="1"/>
  <c r="F841" i="1"/>
  <c r="E841" i="1"/>
  <c r="D841" i="1"/>
  <c r="L839" i="1"/>
  <c r="H839" i="1"/>
  <c r="F836" i="1"/>
  <c r="E836" i="1"/>
  <c r="D836" i="1"/>
  <c r="K834" i="1"/>
  <c r="L834" i="1" s="1"/>
  <c r="H834" i="1"/>
  <c r="F831" i="1"/>
  <c r="E831" i="1"/>
  <c r="D831" i="1"/>
  <c r="J810" i="1"/>
  <c r="M805" i="1"/>
  <c r="J805" i="1"/>
  <c r="I805" i="1"/>
  <c r="M804" i="1"/>
  <c r="L804" i="1"/>
  <c r="M803" i="1"/>
  <c r="I803" i="1"/>
  <c r="M802" i="1"/>
  <c r="I802" i="1"/>
  <c r="F801" i="1"/>
  <c r="E801" i="1"/>
  <c r="D801" i="1"/>
  <c r="K800" i="1"/>
  <c r="L800" i="1" s="1"/>
  <c r="I800" i="1"/>
  <c r="M799" i="1"/>
  <c r="H799" i="1"/>
  <c r="M798" i="1"/>
  <c r="I798" i="1"/>
  <c r="M797" i="1"/>
  <c r="I797" i="1"/>
  <c r="F796" i="1"/>
  <c r="E796" i="1"/>
  <c r="D796" i="1"/>
  <c r="I795" i="1"/>
  <c r="M794" i="1"/>
  <c r="L794" i="1"/>
  <c r="H794" i="1"/>
  <c r="M793" i="1"/>
  <c r="I793" i="1"/>
  <c r="M792" i="1"/>
  <c r="I792" i="1"/>
  <c r="F791" i="1"/>
  <c r="E791" i="1"/>
  <c r="D791" i="1"/>
  <c r="H790" i="1"/>
  <c r="F790" i="1"/>
  <c r="E790" i="1"/>
  <c r="D790" i="1"/>
  <c r="K789" i="1"/>
  <c r="E789" i="1"/>
  <c r="G789" i="1" s="1"/>
  <c r="D789" i="1"/>
  <c r="H788" i="1"/>
  <c r="F788" i="1"/>
  <c r="E788" i="1"/>
  <c r="M788" i="1" s="1"/>
  <c r="D788" i="1"/>
  <c r="H787" i="1"/>
  <c r="F787" i="1"/>
  <c r="E787" i="1"/>
  <c r="D787" i="1"/>
  <c r="K785" i="1"/>
  <c r="L785" i="1" s="1"/>
  <c r="I785" i="1"/>
  <c r="D779" i="1"/>
  <c r="E781" i="1"/>
  <c r="E776" i="1" s="1"/>
  <c r="D778" i="1"/>
  <c r="K782" i="1"/>
  <c r="L782" i="1" s="1"/>
  <c r="I782" i="1"/>
  <c r="I775" i="1"/>
  <c r="I772" i="1"/>
  <c r="K771" i="1"/>
  <c r="F771" i="1"/>
  <c r="E771" i="1"/>
  <c r="M770" i="1"/>
  <c r="I770" i="1"/>
  <c r="L769" i="1"/>
  <c r="I768" i="1"/>
  <c r="I767" i="1"/>
  <c r="H766" i="1"/>
  <c r="F766" i="1"/>
  <c r="D766" i="1"/>
  <c r="J765" i="1"/>
  <c r="I765" i="1"/>
  <c r="F760" i="1"/>
  <c r="I763" i="1"/>
  <c r="M762" i="1"/>
  <c r="I762" i="1"/>
  <c r="D761" i="1"/>
  <c r="H740" i="1"/>
  <c r="E740" i="1"/>
  <c r="D740" i="1"/>
  <c r="D737" i="1"/>
  <c r="H751" i="1"/>
  <c r="F751" i="1"/>
  <c r="D751" i="1"/>
  <c r="D746" i="1"/>
  <c r="I745" i="1"/>
  <c r="D741" i="1"/>
  <c r="I742" i="1"/>
  <c r="M723" i="1"/>
  <c r="J723" i="1"/>
  <c r="I723" i="1"/>
  <c r="H721" i="1"/>
  <c r="F721" i="1"/>
  <c r="G721" i="1" s="1"/>
  <c r="D721" i="1"/>
  <c r="M720" i="1"/>
  <c r="J720" i="1"/>
  <c r="I720" i="1"/>
  <c r="D716" i="1"/>
  <c r="M717" i="1"/>
  <c r="D699" i="1"/>
  <c r="D694" i="1" s="1"/>
  <c r="H698" i="1"/>
  <c r="H693" i="1" s="1"/>
  <c r="F698" i="1"/>
  <c r="E698" i="1"/>
  <c r="E693" i="1" s="1"/>
  <c r="D693" i="1"/>
  <c r="F701" i="1"/>
  <c r="D701" i="1"/>
  <c r="H686" i="1"/>
  <c r="F686" i="1"/>
  <c r="E686" i="1"/>
  <c r="M686" i="1" s="1"/>
  <c r="D686" i="1"/>
  <c r="M679" i="1"/>
  <c r="I679" i="1"/>
  <c r="H676" i="1"/>
  <c r="D676" i="1"/>
  <c r="L652" i="1"/>
  <c r="K671" i="1"/>
  <c r="F671" i="1"/>
  <c r="E671" i="1"/>
  <c r="D671" i="1"/>
  <c r="I666" i="1"/>
  <c r="E666" i="1"/>
  <c r="D666" i="1"/>
  <c r="M644" i="1"/>
  <c r="I639" i="1"/>
  <c r="K641" i="1"/>
  <c r="H641" i="1"/>
  <c r="F641" i="1"/>
  <c r="E641" i="1"/>
  <c r="D641" i="1"/>
  <c r="H636" i="1"/>
  <c r="D636" i="1"/>
  <c r="M638" i="1"/>
  <c r="K636" i="1"/>
  <c r="M635" i="1"/>
  <c r="L635" i="1"/>
  <c r="H635" i="1"/>
  <c r="K634" i="1"/>
  <c r="L634" i="1" s="1"/>
  <c r="I634" i="1"/>
  <c r="K633" i="1"/>
  <c r="L633" i="1" s="1"/>
  <c r="I633" i="1"/>
  <c r="K632" i="1"/>
  <c r="L632" i="1" s="1"/>
  <c r="I632" i="1"/>
  <c r="F631" i="1"/>
  <c r="E631" i="1"/>
  <c r="D631" i="1"/>
  <c r="M630" i="1"/>
  <c r="H630" i="1"/>
  <c r="K629" i="1"/>
  <c r="L629" i="1" s="1"/>
  <c r="I629" i="1"/>
  <c r="K628" i="1"/>
  <c r="L628" i="1" s="1"/>
  <c r="I628" i="1"/>
  <c r="K627" i="1"/>
  <c r="L627" i="1" s="1"/>
  <c r="I627" i="1"/>
  <c r="F626" i="1"/>
  <c r="E626" i="1"/>
  <c r="D626" i="1"/>
  <c r="M625" i="1"/>
  <c r="L625" i="1"/>
  <c r="H625" i="1"/>
  <c r="O625" i="1" s="1"/>
  <c r="K624" i="1"/>
  <c r="L624" i="1" s="1"/>
  <c r="I624" i="1"/>
  <c r="K623" i="1"/>
  <c r="L623" i="1" s="1"/>
  <c r="I623" i="1"/>
  <c r="K622" i="1"/>
  <c r="L622" i="1" s="1"/>
  <c r="I622" i="1"/>
  <c r="F621" i="1"/>
  <c r="E621" i="1"/>
  <c r="D621" i="1"/>
  <c r="M610" i="1"/>
  <c r="L610" i="1"/>
  <c r="K609" i="1"/>
  <c r="K608" i="1"/>
  <c r="K607" i="1"/>
  <c r="H606" i="1"/>
  <c r="F606" i="1"/>
  <c r="E606" i="1"/>
  <c r="D606" i="1"/>
  <c r="E575" i="1"/>
  <c r="G575" i="1" s="1"/>
  <c r="D575" i="1"/>
  <c r="K595" i="1"/>
  <c r="L595" i="1" s="1"/>
  <c r="M594" i="1"/>
  <c r="L594" i="1"/>
  <c r="M593" i="1"/>
  <c r="L593" i="1"/>
  <c r="K592" i="1"/>
  <c r="L592" i="1" s="1"/>
  <c r="H591" i="1"/>
  <c r="F591" i="1"/>
  <c r="E591" i="1"/>
  <c r="D591" i="1"/>
  <c r="K590" i="1"/>
  <c r="L590" i="1" s="1"/>
  <c r="M589" i="1"/>
  <c r="L589" i="1"/>
  <c r="H589" i="1"/>
  <c r="K588" i="1"/>
  <c r="L588" i="1" s="1"/>
  <c r="I588" i="1"/>
  <c r="K587" i="1"/>
  <c r="I587" i="1"/>
  <c r="F586" i="1"/>
  <c r="E586" i="1"/>
  <c r="D586" i="1"/>
  <c r="K585" i="1"/>
  <c r="I585" i="1"/>
  <c r="M584" i="1"/>
  <c r="L584" i="1"/>
  <c r="I584" i="1"/>
  <c r="K583" i="1"/>
  <c r="I583" i="1"/>
  <c r="K582" i="1"/>
  <c r="I582" i="1"/>
  <c r="H581" i="1"/>
  <c r="F581" i="1"/>
  <c r="E581" i="1"/>
  <c r="D581" i="1"/>
  <c r="E573" i="1"/>
  <c r="D573" i="1"/>
  <c r="E576" i="1"/>
  <c r="K570" i="1"/>
  <c r="I570" i="1"/>
  <c r="M569" i="1"/>
  <c r="L569" i="1"/>
  <c r="H569" i="1"/>
  <c r="K568" i="1"/>
  <c r="M568" i="1" s="1"/>
  <c r="I568" i="1"/>
  <c r="K567" i="1"/>
  <c r="M567" i="1" s="1"/>
  <c r="I567" i="1"/>
  <c r="F566" i="1"/>
  <c r="E566" i="1"/>
  <c r="D566" i="1"/>
  <c r="F561" i="1"/>
  <c r="E561" i="1"/>
  <c r="F556" i="1"/>
  <c r="E556" i="1"/>
  <c r="D556" i="1"/>
  <c r="K550" i="1"/>
  <c r="M550" i="1" s="1"/>
  <c r="I550" i="1"/>
  <c r="L549" i="1"/>
  <c r="L544" i="1" s="1"/>
  <c r="I549" i="1"/>
  <c r="F549" i="1"/>
  <c r="G549" i="1" s="1"/>
  <c r="M548" i="1"/>
  <c r="L548" i="1"/>
  <c r="I548" i="1"/>
  <c r="K547" i="1"/>
  <c r="L547" i="1" s="1"/>
  <c r="I547" i="1"/>
  <c r="H546" i="1"/>
  <c r="E546" i="1"/>
  <c r="D546" i="1"/>
  <c r="H545" i="1"/>
  <c r="O545" i="1" s="1"/>
  <c r="E545" i="1"/>
  <c r="G545" i="1" s="1"/>
  <c r="D545" i="1"/>
  <c r="H544" i="1"/>
  <c r="E544" i="1"/>
  <c r="G544" i="1" s="1"/>
  <c r="D544" i="1"/>
  <c r="K543" i="1"/>
  <c r="H543" i="1"/>
  <c r="E543" i="1"/>
  <c r="G543" i="1" s="1"/>
  <c r="D543" i="1"/>
  <c r="H542" i="1"/>
  <c r="F542" i="1"/>
  <c r="E542" i="1"/>
  <c r="D542" i="1"/>
  <c r="K540" i="1"/>
  <c r="K535" i="1" s="1"/>
  <c r="I540" i="1"/>
  <c r="M539" i="1"/>
  <c r="L539" i="1"/>
  <c r="L534" i="1" s="1"/>
  <c r="I539" i="1"/>
  <c r="M538" i="1"/>
  <c r="L538" i="1"/>
  <c r="L533" i="1" s="1"/>
  <c r="L537" i="1"/>
  <c r="I537" i="1"/>
  <c r="H536" i="1"/>
  <c r="E536" i="1"/>
  <c r="D536" i="1"/>
  <c r="H535" i="1"/>
  <c r="O535" i="1" s="1"/>
  <c r="E535" i="1"/>
  <c r="G535" i="1" s="1"/>
  <c r="D535" i="1"/>
  <c r="K534" i="1"/>
  <c r="H534" i="1"/>
  <c r="F534" i="1"/>
  <c r="E534" i="1"/>
  <c r="D534" i="1"/>
  <c r="K533" i="1"/>
  <c r="H533" i="1"/>
  <c r="E533" i="1"/>
  <c r="D533" i="1"/>
  <c r="H532" i="1"/>
  <c r="F532" i="1"/>
  <c r="E532" i="1"/>
  <c r="D532" i="1"/>
  <c r="E520" i="1"/>
  <c r="G520" i="1" s="1"/>
  <c r="D520" i="1"/>
  <c r="E519" i="1"/>
  <c r="D519" i="1"/>
  <c r="F518" i="1"/>
  <c r="E518" i="1"/>
  <c r="D518" i="1"/>
  <c r="E517" i="1"/>
  <c r="G517" i="1" s="1"/>
  <c r="E511" i="1"/>
  <c r="G511" i="1" s="1"/>
  <c r="G891" i="1" l="1"/>
  <c r="G532" i="1"/>
  <c r="G534" i="1"/>
  <c r="G542" i="1"/>
  <c r="G566" i="1"/>
  <c r="G586" i="1"/>
  <c r="G621" i="1"/>
  <c r="G626" i="1"/>
  <c r="G796" i="1"/>
  <c r="G831" i="1"/>
  <c r="G855" i="1"/>
  <c r="G856" i="1"/>
  <c r="G861" i="1"/>
  <c r="G876" i="1"/>
  <c r="G686" i="1"/>
  <c r="G787" i="1"/>
  <c r="G788" i="1"/>
  <c r="G841" i="1"/>
  <c r="G671" i="1"/>
  <c r="F693" i="1"/>
  <c r="G693" i="1" s="1"/>
  <c r="G698" i="1"/>
  <c r="G518" i="1"/>
  <c r="G561" i="1"/>
  <c r="O760" i="1"/>
  <c r="G760" i="1"/>
  <c r="G771" i="1"/>
  <c r="G790" i="1"/>
  <c r="G791" i="1"/>
  <c r="G836" i="1"/>
  <c r="G556" i="1"/>
  <c r="G581" i="1"/>
  <c r="G591" i="1"/>
  <c r="G606" i="1"/>
  <c r="G631" i="1"/>
  <c r="G641" i="1"/>
  <c r="G801" i="1"/>
  <c r="G852" i="1"/>
  <c r="G853" i="1"/>
  <c r="F851" i="1"/>
  <c r="J866" i="1"/>
  <c r="I866" i="1"/>
  <c r="L867" i="1"/>
  <c r="K866" i="1"/>
  <c r="L866" i="1" s="1"/>
  <c r="D503" i="1"/>
  <c r="M83" i="1"/>
  <c r="L83" i="1"/>
  <c r="F781" i="1"/>
  <c r="G781" i="1" s="1"/>
  <c r="D81" i="1"/>
  <c r="D516" i="1"/>
  <c r="O75" i="1"/>
  <c r="L587" i="1"/>
  <c r="L586" i="1" s="1"/>
  <c r="K586" i="1"/>
  <c r="M586" i="1" s="1"/>
  <c r="O855" i="1"/>
  <c r="O790" i="1"/>
  <c r="J630" i="1"/>
  <c r="O630" i="1"/>
  <c r="J635" i="1"/>
  <c r="O635" i="1"/>
  <c r="H699" i="1"/>
  <c r="F546" i="1"/>
  <c r="G546" i="1" s="1"/>
  <c r="H556" i="1"/>
  <c r="J556" i="1" s="1"/>
  <c r="F519" i="1"/>
  <c r="L684" i="1"/>
  <c r="I606" i="1"/>
  <c r="D504" i="1"/>
  <c r="L600" i="1"/>
  <c r="H600" i="1"/>
  <c r="L857" i="1"/>
  <c r="K856" i="1"/>
  <c r="L856" i="1" s="1"/>
  <c r="J625" i="1"/>
  <c r="J581" i="1"/>
  <c r="J641" i="1"/>
  <c r="H579" i="1"/>
  <c r="J589" i="1"/>
  <c r="J591" i="1"/>
  <c r="I591" i="1"/>
  <c r="J606" i="1"/>
  <c r="K854" i="1"/>
  <c r="L854" i="1" s="1"/>
  <c r="K829" i="1"/>
  <c r="L829" i="1" s="1"/>
  <c r="H884" i="1"/>
  <c r="J894" i="1"/>
  <c r="M894" i="1"/>
  <c r="K884" i="1"/>
  <c r="H854" i="1"/>
  <c r="M90" i="1"/>
  <c r="K836" i="1"/>
  <c r="M836" i="1" s="1"/>
  <c r="M839" i="1"/>
  <c r="K852" i="1"/>
  <c r="L852" i="1" s="1"/>
  <c r="M879" i="1"/>
  <c r="M869" i="1"/>
  <c r="M834" i="1"/>
  <c r="K841" i="1"/>
  <c r="M841" i="1" s="1"/>
  <c r="M844" i="1"/>
  <c r="K891" i="1"/>
  <c r="M891" i="1" s="1"/>
  <c r="L771" i="1"/>
  <c r="E746" i="1"/>
  <c r="K742" i="1"/>
  <c r="M742" i="1" s="1"/>
  <c r="K743" i="1"/>
  <c r="M743" i="1" s="1"/>
  <c r="K745" i="1"/>
  <c r="M745" i="1" s="1"/>
  <c r="K761" i="1"/>
  <c r="K886" i="1"/>
  <c r="M886" i="1" s="1"/>
  <c r="K697" i="1"/>
  <c r="K692" i="1" s="1"/>
  <c r="E701" i="1"/>
  <c r="G701" i="1" s="1"/>
  <c r="E649" i="1"/>
  <c r="E505" i="1"/>
  <c r="G505" i="1" s="1"/>
  <c r="L683" i="1"/>
  <c r="H829" i="1"/>
  <c r="K831" i="1"/>
  <c r="M831" i="1" s="1"/>
  <c r="D505" i="1"/>
  <c r="I522" i="1"/>
  <c r="I517" i="1"/>
  <c r="H518" i="1"/>
  <c r="E503" i="1"/>
  <c r="L579" i="1"/>
  <c r="M608" i="1"/>
  <c r="K598" i="1"/>
  <c r="M598" i="1" s="1"/>
  <c r="L77" i="1"/>
  <c r="K72" i="1"/>
  <c r="D91" i="1"/>
  <c r="D74" i="1"/>
  <c r="M607" i="1"/>
  <c r="K597" i="1"/>
  <c r="M609" i="1"/>
  <c r="K599" i="1"/>
  <c r="M599" i="1" s="1"/>
  <c r="M79" i="1"/>
  <c r="E716" i="1"/>
  <c r="E596" i="1"/>
  <c r="D596" i="1"/>
  <c r="L583" i="1"/>
  <c r="L578" i="1" s="1"/>
  <c r="K578" i="1"/>
  <c r="L582" i="1"/>
  <c r="K577" i="1"/>
  <c r="M577" i="1" s="1"/>
  <c r="L585" i="1"/>
  <c r="L580" i="1" s="1"/>
  <c r="K580" i="1"/>
  <c r="K554" i="1"/>
  <c r="H808" i="1"/>
  <c r="K809" i="1"/>
  <c r="I655" i="1"/>
  <c r="E636" i="1"/>
  <c r="I636" i="1" s="1"/>
  <c r="E574" i="1"/>
  <c r="E647" i="1"/>
  <c r="M760" i="1"/>
  <c r="D650" i="1"/>
  <c r="D574" i="1"/>
  <c r="F737" i="1"/>
  <c r="E650" i="1"/>
  <c r="I650" i="1" s="1"/>
  <c r="D851" i="1"/>
  <c r="E737" i="1"/>
  <c r="H737" i="1"/>
  <c r="D541" i="1"/>
  <c r="D786" i="1"/>
  <c r="D648" i="1"/>
  <c r="I635" i="1"/>
  <c r="F636" i="1"/>
  <c r="F666" i="1"/>
  <c r="G666" i="1" s="1"/>
  <c r="F706" i="1"/>
  <c r="I794" i="1"/>
  <c r="J864" i="1"/>
  <c r="F881" i="1"/>
  <c r="G881" i="1" s="1"/>
  <c r="J569" i="1"/>
  <c r="H586" i="1"/>
  <c r="J586" i="1" s="1"/>
  <c r="F823" i="1"/>
  <c r="K855" i="1"/>
  <c r="L855" i="1" s="1"/>
  <c r="F596" i="1"/>
  <c r="I625" i="1"/>
  <c r="J804" i="1"/>
  <c r="I869" i="1"/>
  <c r="I894" i="1"/>
  <c r="I589" i="1"/>
  <c r="I630" i="1"/>
  <c r="E706" i="1"/>
  <c r="K706" i="1" s="1"/>
  <c r="M706" i="1" s="1"/>
  <c r="E778" i="1"/>
  <c r="E738" i="1" s="1"/>
  <c r="I839" i="1"/>
  <c r="H846" i="1"/>
  <c r="I879" i="1"/>
  <c r="F91" i="1"/>
  <c r="G91" i="1" s="1"/>
  <c r="H573" i="1"/>
  <c r="I573" i="1" s="1"/>
  <c r="H801" i="1"/>
  <c r="D806" i="1"/>
  <c r="K532" i="1"/>
  <c r="M532" i="1" s="1"/>
  <c r="I804" i="1"/>
  <c r="H91" i="1"/>
  <c r="H531" i="1"/>
  <c r="L671" i="1"/>
  <c r="L93" i="1"/>
  <c r="H731" i="1"/>
  <c r="E572" i="1"/>
  <c r="J666" i="1"/>
  <c r="J743" i="1"/>
  <c r="M782" i="1"/>
  <c r="L567" i="1"/>
  <c r="F574" i="1"/>
  <c r="G574" i="1" s="1"/>
  <c r="M585" i="1"/>
  <c r="I697" i="1"/>
  <c r="E756" i="1"/>
  <c r="I769" i="1"/>
  <c r="I790" i="1"/>
  <c r="I569" i="1"/>
  <c r="M623" i="1"/>
  <c r="I700" i="1"/>
  <c r="L568" i="1"/>
  <c r="M583" i="1"/>
  <c r="I683" i="1"/>
  <c r="D738" i="1"/>
  <c r="K779" i="1"/>
  <c r="K801" i="1"/>
  <c r="M801" i="1" s="1"/>
  <c r="F716" i="1"/>
  <c r="I536" i="1"/>
  <c r="I544" i="1"/>
  <c r="I546" i="1"/>
  <c r="E551" i="1"/>
  <c r="I555" i="1"/>
  <c r="H566" i="1"/>
  <c r="J566" i="1" s="1"/>
  <c r="I580" i="1"/>
  <c r="M627" i="1"/>
  <c r="M634" i="1"/>
  <c r="J685" i="1"/>
  <c r="D696" i="1"/>
  <c r="J718" i="1"/>
  <c r="F740" i="1"/>
  <c r="J799" i="1"/>
  <c r="H796" i="1"/>
  <c r="D731" i="1"/>
  <c r="D727" i="1"/>
  <c r="D692" i="1" s="1"/>
  <c r="I834" i="1"/>
  <c r="H831" i="1"/>
  <c r="I831" i="1" s="1"/>
  <c r="I510" i="1"/>
  <c r="M533" i="1"/>
  <c r="I534" i="1"/>
  <c r="M543" i="1"/>
  <c r="I553" i="1"/>
  <c r="M624" i="1"/>
  <c r="K626" i="1"/>
  <c r="M626" i="1" s="1"/>
  <c r="M633" i="1"/>
  <c r="M641" i="1"/>
  <c r="F676" i="1"/>
  <c r="G676" i="1" s="1"/>
  <c r="E823" i="1"/>
  <c r="E75" i="1"/>
  <c r="G75" i="1" s="1"/>
  <c r="I507" i="1"/>
  <c r="D531" i="1"/>
  <c r="D551" i="1"/>
  <c r="I577" i="1"/>
  <c r="E779" i="1"/>
  <c r="G779" i="1" s="1"/>
  <c r="M785" i="1"/>
  <c r="L789" i="1"/>
  <c r="H791" i="1"/>
  <c r="E76" i="1"/>
  <c r="K76" i="1" s="1"/>
  <c r="M76" i="1" s="1"/>
  <c r="M77" i="1"/>
  <c r="M78" i="1"/>
  <c r="D776" i="1"/>
  <c r="K876" i="1"/>
  <c r="M876" i="1" s="1"/>
  <c r="M758" i="1"/>
  <c r="H771" i="1"/>
  <c r="I807" i="1"/>
  <c r="E846" i="1"/>
  <c r="G846" i="1" s="1"/>
  <c r="E851" i="1"/>
  <c r="I886" i="1"/>
  <c r="I90" i="1"/>
  <c r="M535" i="1"/>
  <c r="K536" i="1"/>
  <c r="M536" i="1" s="1"/>
  <c r="L540" i="1"/>
  <c r="L535" i="1" s="1"/>
  <c r="E541" i="1"/>
  <c r="M544" i="1"/>
  <c r="I545" i="1"/>
  <c r="J552" i="1"/>
  <c r="M582" i="1"/>
  <c r="M622" i="1"/>
  <c r="M629" i="1"/>
  <c r="M632" i="1"/>
  <c r="I641" i="1"/>
  <c r="M666" i="1"/>
  <c r="I676" i="1"/>
  <c r="I532" i="1"/>
  <c r="F533" i="1"/>
  <c r="G533" i="1" s="1"/>
  <c r="I535" i="1"/>
  <c r="M540" i="1"/>
  <c r="F572" i="1"/>
  <c r="K581" i="1"/>
  <c r="M581" i="1" s="1"/>
  <c r="L607" i="1"/>
  <c r="L597" i="1" s="1"/>
  <c r="L608" i="1"/>
  <c r="L598" i="1" s="1"/>
  <c r="L609" i="1"/>
  <c r="L599" i="1" s="1"/>
  <c r="K621" i="1"/>
  <c r="M621" i="1" s="1"/>
  <c r="M628" i="1"/>
  <c r="K631" i="1"/>
  <c r="M631" i="1" s="1"/>
  <c r="M639" i="1"/>
  <c r="M671" i="1"/>
  <c r="K522" i="1"/>
  <c r="M534" i="1"/>
  <c r="F536" i="1"/>
  <c r="G536" i="1" s="1"/>
  <c r="F541" i="1"/>
  <c r="G541" i="1" s="1"/>
  <c r="I543" i="1"/>
  <c r="F576" i="1"/>
  <c r="G576" i="1" s="1"/>
  <c r="M579" i="1"/>
  <c r="M600" i="1"/>
  <c r="D706" i="1"/>
  <c r="J721" i="1"/>
  <c r="I685" i="1"/>
  <c r="F696" i="1"/>
  <c r="J740" i="1"/>
  <c r="I743" i="1"/>
  <c r="E786" i="1"/>
  <c r="K796" i="1"/>
  <c r="M796" i="1" s="1"/>
  <c r="I799" i="1"/>
  <c r="F806" i="1"/>
  <c r="D826" i="1"/>
  <c r="H836" i="1"/>
  <c r="H891" i="1"/>
  <c r="F76" i="1"/>
  <c r="L82" i="1"/>
  <c r="M89" i="1"/>
  <c r="K91" i="1"/>
  <c r="M91" i="1" s="1"/>
  <c r="J760" i="1"/>
  <c r="E761" i="1"/>
  <c r="M763" i="1"/>
  <c r="K766" i="1"/>
  <c r="M769" i="1"/>
  <c r="F778" i="1"/>
  <c r="I787" i="1"/>
  <c r="K791" i="1"/>
  <c r="H841" i="1"/>
  <c r="I841" i="1" s="1"/>
  <c r="I849" i="1"/>
  <c r="J856" i="1"/>
  <c r="K861" i="1"/>
  <c r="M861" i="1" s="1"/>
  <c r="J879" i="1"/>
  <c r="K751" i="1"/>
  <c r="I757" i="1"/>
  <c r="M771" i="1"/>
  <c r="I788" i="1"/>
  <c r="M789" i="1"/>
  <c r="H789" i="1"/>
  <c r="J869" i="1"/>
  <c r="E86" i="1"/>
  <c r="G86" i="1" s="1"/>
  <c r="M94" i="1"/>
  <c r="D76" i="1"/>
  <c r="M85" i="1"/>
  <c r="I88" i="1"/>
  <c r="M92" i="1"/>
  <c r="M95" i="1"/>
  <c r="I73" i="1"/>
  <c r="L79" i="1"/>
  <c r="L80" i="1"/>
  <c r="L75" i="1" s="1"/>
  <c r="H86" i="1"/>
  <c r="I89" i="1"/>
  <c r="L86" i="1"/>
  <c r="L94" i="1"/>
  <c r="L532" i="1"/>
  <c r="L542" i="1"/>
  <c r="M518" i="1"/>
  <c r="I520" i="1"/>
  <c r="L518" i="1"/>
  <c r="K542" i="1"/>
  <c r="K545" i="1"/>
  <c r="M545" i="1" s="1"/>
  <c r="J553" i="1"/>
  <c r="L570" i="1"/>
  <c r="M570" i="1"/>
  <c r="K566" i="1"/>
  <c r="M566" i="1" s="1"/>
  <c r="D647" i="1"/>
  <c r="E531" i="1"/>
  <c r="I533" i="1"/>
  <c r="I542" i="1"/>
  <c r="K546" i="1"/>
  <c r="M546" i="1" s="1"/>
  <c r="L550" i="1"/>
  <c r="L545" i="1" s="1"/>
  <c r="I552" i="1"/>
  <c r="H511" i="1"/>
  <c r="H541" i="1"/>
  <c r="D576" i="1"/>
  <c r="D572" i="1"/>
  <c r="H572" i="1"/>
  <c r="F573" i="1"/>
  <c r="G573" i="1" s="1"/>
  <c r="M587" i="1"/>
  <c r="M588" i="1"/>
  <c r="M590" i="1"/>
  <c r="K591" i="1"/>
  <c r="M591" i="1" s="1"/>
  <c r="M592" i="1"/>
  <c r="M595" i="1"/>
  <c r="K606" i="1"/>
  <c r="M606" i="1" s="1"/>
  <c r="H621" i="1"/>
  <c r="J621" i="1" s="1"/>
  <c r="H626" i="1"/>
  <c r="J626" i="1" s="1"/>
  <c r="H631" i="1"/>
  <c r="J631" i="1" s="1"/>
  <c r="F681" i="1"/>
  <c r="J684" i="1"/>
  <c r="I684" i="1"/>
  <c r="L686" i="1"/>
  <c r="I578" i="1"/>
  <c r="I581" i="1"/>
  <c r="I671" i="1"/>
  <c r="J671" i="1"/>
  <c r="J682" i="1"/>
  <c r="H681" i="1"/>
  <c r="I682" i="1"/>
  <c r="K699" i="1"/>
  <c r="K694" i="1" s="1"/>
  <c r="M676" i="1"/>
  <c r="D681" i="1"/>
  <c r="J683" i="1"/>
  <c r="J686" i="1"/>
  <c r="I686" i="1"/>
  <c r="E681" i="1"/>
  <c r="H706" i="1"/>
  <c r="F731" i="1"/>
  <c r="J719" i="1"/>
  <c r="J697" i="1"/>
  <c r="I718" i="1"/>
  <c r="H716" i="1"/>
  <c r="J757" i="1"/>
  <c r="I740" i="1"/>
  <c r="E751" i="1"/>
  <c r="G751" i="1" s="1"/>
  <c r="M764" i="1"/>
  <c r="L764" i="1"/>
  <c r="D739" i="1"/>
  <c r="L743" i="1"/>
  <c r="J758" i="1"/>
  <c r="I758" i="1"/>
  <c r="L742" i="1"/>
  <c r="D756" i="1"/>
  <c r="I760" i="1"/>
  <c r="E766" i="1"/>
  <c r="J766" i="1" s="1"/>
  <c r="M767" i="1"/>
  <c r="M768" i="1"/>
  <c r="J769" i="1"/>
  <c r="M787" i="1"/>
  <c r="F786" i="1"/>
  <c r="G786" i="1" s="1"/>
  <c r="H778" i="1"/>
  <c r="H738" i="1" s="1"/>
  <c r="M795" i="1"/>
  <c r="M800" i="1"/>
  <c r="J807" i="1"/>
  <c r="D824" i="1"/>
  <c r="K853" i="1"/>
  <c r="K823" i="1" s="1"/>
  <c r="H876" i="1"/>
  <c r="M790" i="1"/>
  <c r="J794" i="1"/>
  <c r="I810" i="1"/>
  <c r="I844" i="1"/>
  <c r="I856" i="1"/>
  <c r="I864" i="1"/>
  <c r="G572" i="1" l="1"/>
  <c r="G76" i="1"/>
  <c r="G596" i="1"/>
  <c r="G681" i="1"/>
  <c r="G716" i="1"/>
  <c r="G778" i="1"/>
  <c r="F821" i="1"/>
  <c r="G823" i="1"/>
  <c r="J636" i="1"/>
  <c r="G636" i="1"/>
  <c r="F504" i="1"/>
  <c r="G519" i="1"/>
  <c r="G766" i="1"/>
  <c r="G737" i="1"/>
  <c r="O740" i="1"/>
  <c r="G740" i="1"/>
  <c r="G706" i="1"/>
  <c r="G851" i="1"/>
  <c r="F738" i="1"/>
  <c r="G738" i="1" s="1"/>
  <c r="F776" i="1"/>
  <c r="G776" i="1" s="1"/>
  <c r="L73" i="1"/>
  <c r="I91" i="1"/>
  <c r="J91" i="1"/>
  <c r="L74" i="1"/>
  <c r="L91" i="1"/>
  <c r="E74" i="1"/>
  <c r="G74" i="1" s="1"/>
  <c r="L72" i="1"/>
  <c r="K73" i="1"/>
  <c r="M73" i="1" s="1"/>
  <c r="K86" i="1"/>
  <c r="M86" i="1" s="1"/>
  <c r="H575" i="1"/>
  <c r="O575" i="1" s="1"/>
  <c r="O600" i="1"/>
  <c r="H701" i="1"/>
  <c r="J701" i="1" s="1"/>
  <c r="I789" i="1"/>
  <c r="H811" i="1"/>
  <c r="J811" i="1" s="1"/>
  <c r="J884" i="1"/>
  <c r="J579" i="1"/>
  <c r="H744" i="1"/>
  <c r="H694" i="1"/>
  <c r="J600" i="1"/>
  <c r="M854" i="1"/>
  <c r="J572" i="1"/>
  <c r="I579" i="1"/>
  <c r="M856" i="1"/>
  <c r="H576" i="1"/>
  <c r="J576" i="1" s="1"/>
  <c r="L729" i="1"/>
  <c r="J573" i="1"/>
  <c r="M846" i="1"/>
  <c r="L846" i="1"/>
  <c r="L886" i="1"/>
  <c r="L876" i="1"/>
  <c r="L861" i="1"/>
  <c r="L853" i="1"/>
  <c r="L823" i="1" s="1"/>
  <c r="L841" i="1"/>
  <c r="L831" i="1"/>
  <c r="K881" i="1"/>
  <c r="L881" i="1" s="1"/>
  <c r="L884" i="1"/>
  <c r="L891" i="1"/>
  <c r="L836" i="1"/>
  <c r="I600" i="1"/>
  <c r="H554" i="1"/>
  <c r="I554" i="1" s="1"/>
  <c r="L509" i="1"/>
  <c r="K508" i="1"/>
  <c r="M661" i="1"/>
  <c r="M761" i="1"/>
  <c r="M884" i="1"/>
  <c r="K701" i="1"/>
  <c r="L701" i="1" s="1"/>
  <c r="L574" i="1"/>
  <c r="K851" i="1"/>
  <c r="M851" i="1" s="1"/>
  <c r="I891" i="1"/>
  <c r="J891" i="1"/>
  <c r="K824" i="1"/>
  <c r="K821" i="1" s="1"/>
  <c r="D71" i="1"/>
  <c r="J676" i="1"/>
  <c r="K746" i="1"/>
  <c r="M746" i="1" s="1"/>
  <c r="K721" i="1"/>
  <c r="M721" i="1" s="1"/>
  <c r="K826" i="1"/>
  <c r="M829" i="1"/>
  <c r="J771" i="1"/>
  <c r="L744" i="1"/>
  <c r="E744" i="1"/>
  <c r="L759" i="1"/>
  <c r="L756" i="1" s="1"/>
  <c r="L761" i="1"/>
  <c r="L745" i="1"/>
  <c r="E699" i="1"/>
  <c r="L728" i="1"/>
  <c r="L700" i="1"/>
  <c r="L698" i="1"/>
  <c r="L697" i="1"/>
  <c r="L692" i="1" s="1"/>
  <c r="K700" i="1"/>
  <c r="M700" i="1" s="1"/>
  <c r="K698" i="1"/>
  <c r="I801" i="1"/>
  <c r="I586" i="1"/>
  <c r="K683" i="1"/>
  <c r="M683" i="1" s="1"/>
  <c r="H809" i="1"/>
  <c r="H816" i="1"/>
  <c r="I816" i="1" s="1"/>
  <c r="H561" i="1"/>
  <c r="J561" i="1" s="1"/>
  <c r="I556" i="1"/>
  <c r="K807" i="1"/>
  <c r="M807" i="1" s="1"/>
  <c r="I721" i="1"/>
  <c r="L520" i="1"/>
  <c r="K520" i="1"/>
  <c r="M520" i="1" s="1"/>
  <c r="I75" i="1"/>
  <c r="I719" i="1"/>
  <c r="D821" i="1"/>
  <c r="M522" i="1"/>
  <c r="M517" i="1"/>
  <c r="M519" i="1"/>
  <c r="K507" i="1"/>
  <c r="M507" i="1" s="1"/>
  <c r="E506" i="1"/>
  <c r="I508" i="1"/>
  <c r="M719" i="1"/>
  <c r="K810" i="1"/>
  <c r="M810" i="1" s="1"/>
  <c r="I698" i="1"/>
  <c r="I771" i="1"/>
  <c r="J801" i="1"/>
  <c r="E731" i="1"/>
  <c r="I731" i="1" s="1"/>
  <c r="L575" i="1"/>
  <c r="I846" i="1"/>
  <c r="M636" i="1"/>
  <c r="K556" i="1"/>
  <c r="L556" i="1" s="1"/>
  <c r="L554" i="1" s="1"/>
  <c r="L681" i="1"/>
  <c r="K808" i="1"/>
  <c r="M808" i="1" s="1"/>
  <c r="L573" i="1"/>
  <c r="H74" i="1"/>
  <c r="L577" i="1"/>
  <c r="L581" i="1"/>
  <c r="I829" i="1"/>
  <c r="J698" i="1"/>
  <c r="J729" i="1"/>
  <c r="L552" i="1"/>
  <c r="L553" i="1"/>
  <c r="K555" i="1"/>
  <c r="M555" i="1" s="1"/>
  <c r="K561" i="1"/>
  <c r="M561" i="1" s="1"/>
  <c r="L555" i="1"/>
  <c r="K553" i="1"/>
  <c r="M553" i="1" s="1"/>
  <c r="K75" i="1"/>
  <c r="K552" i="1"/>
  <c r="E571" i="1"/>
  <c r="D571" i="1"/>
  <c r="M554" i="1"/>
  <c r="H574" i="1"/>
  <c r="M820" i="1"/>
  <c r="L706" i="1"/>
  <c r="I737" i="1"/>
  <c r="M817" i="1"/>
  <c r="K816" i="1"/>
  <c r="J791" i="1"/>
  <c r="E806" i="1"/>
  <c r="G806" i="1" s="1"/>
  <c r="I695" i="1"/>
  <c r="K811" i="1"/>
  <c r="D736" i="1"/>
  <c r="L626" i="1"/>
  <c r="M809" i="1"/>
  <c r="L76" i="1"/>
  <c r="F726" i="1"/>
  <c r="K649" i="1"/>
  <c r="I72" i="1"/>
  <c r="J73" i="1"/>
  <c r="F650" i="1"/>
  <c r="G650" i="1" s="1"/>
  <c r="J655" i="1"/>
  <c r="I796" i="1"/>
  <c r="J737" i="1"/>
  <c r="I566" i="1"/>
  <c r="I531" i="1"/>
  <c r="M727" i="1"/>
  <c r="F551" i="1"/>
  <c r="G551" i="1" s="1"/>
  <c r="J796" i="1"/>
  <c r="M509" i="1"/>
  <c r="K576" i="1"/>
  <c r="M576" i="1" s="1"/>
  <c r="H596" i="1"/>
  <c r="K572" i="1"/>
  <c r="M572" i="1" s="1"/>
  <c r="L751" i="1"/>
  <c r="J808" i="1"/>
  <c r="L779" i="1"/>
  <c r="H781" i="1"/>
  <c r="I791" i="1"/>
  <c r="E821" i="1"/>
  <c r="K781" i="1"/>
  <c r="M781" i="1" s="1"/>
  <c r="L531" i="1"/>
  <c r="I730" i="1"/>
  <c r="I836" i="1"/>
  <c r="L649" i="1"/>
  <c r="H779" i="1"/>
  <c r="L522" i="1"/>
  <c r="H824" i="1"/>
  <c r="I94" i="1"/>
  <c r="I808" i="1"/>
  <c r="K531" i="1"/>
  <c r="M531" i="1" s="1"/>
  <c r="D501" i="1"/>
  <c r="L631" i="1"/>
  <c r="L621" i="1"/>
  <c r="L519" i="1"/>
  <c r="J692" i="1"/>
  <c r="K740" i="1"/>
  <c r="M740" i="1" s="1"/>
  <c r="I727" i="1"/>
  <c r="L801" i="1"/>
  <c r="H647" i="1"/>
  <c r="J789" i="1"/>
  <c r="D506" i="1"/>
  <c r="J731" i="1"/>
  <c r="L796" i="1"/>
  <c r="L596" i="1"/>
  <c r="I854" i="1"/>
  <c r="L536" i="1"/>
  <c r="K741" i="1"/>
  <c r="J509" i="1"/>
  <c r="E826" i="1"/>
  <c r="G826" i="1" s="1"/>
  <c r="D691" i="1"/>
  <c r="D726" i="1"/>
  <c r="I692" i="1"/>
  <c r="H696" i="1"/>
  <c r="M580" i="1"/>
  <c r="K575" i="1"/>
  <c r="M575" i="1" s="1"/>
  <c r="M779" i="1"/>
  <c r="K574" i="1"/>
  <c r="M574" i="1" s="1"/>
  <c r="F531" i="1"/>
  <c r="G531" i="1" s="1"/>
  <c r="H81" i="1"/>
  <c r="M791" i="1"/>
  <c r="L791" i="1"/>
  <c r="J728" i="1"/>
  <c r="I751" i="1"/>
  <c r="I884" i="1"/>
  <c r="H881" i="1"/>
  <c r="J854" i="1"/>
  <c r="H851" i="1"/>
  <c r="M88" i="1"/>
  <c r="L737" i="1"/>
  <c r="L781" i="1"/>
  <c r="K778" i="1"/>
  <c r="H786" i="1"/>
  <c r="I86" i="1"/>
  <c r="I79" i="1"/>
  <c r="J79" i="1"/>
  <c r="H76" i="1"/>
  <c r="J738" i="1"/>
  <c r="I738" i="1"/>
  <c r="K786" i="1"/>
  <c r="L766" i="1"/>
  <c r="M757" i="1"/>
  <c r="K756" i="1"/>
  <c r="M756" i="1" s="1"/>
  <c r="K737" i="1"/>
  <c r="M751" i="1"/>
  <c r="M766" i="1"/>
  <c r="I626" i="1"/>
  <c r="M597" i="1"/>
  <c r="K596" i="1"/>
  <c r="M596" i="1" s="1"/>
  <c r="M542" i="1"/>
  <c r="K541" i="1"/>
  <c r="M541" i="1" s="1"/>
  <c r="E504" i="1"/>
  <c r="E501" i="1" s="1"/>
  <c r="I519" i="1"/>
  <c r="F761" i="1"/>
  <c r="G761" i="1" s="1"/>
  <c r="H764" i="1"/>
  <c r="F746" i="1"/>
  <c r="G746" i="1" s="1"/>
  <c r="M697" i="1"/>
  <c r="J751" i="1"/>
  <c r="I572" i="1"/>
  <c r="I541" i="1"/>
  <c r="I511" i="1"/>
  <c r="L647" i="1"/>
  <c r="F571" i="1"/>
  <c r="G571" i="1" s="1"/>
  <c r="L541" i="1"/>
  <c r="J518" i="1"/>
  <c r="I518" i="1"/>
  <c r="H516" i="1"/>
  <c r="H503" i="1"/>
  <c r="J876" i="1"/>
  <c r="I876" i="1"/>
  <c r="I778" i="1"/>
  <c r="J778" i="1"/>
  <c r="M759" i="1"/>
  <c r="K739" i="1"/>
  <c r="M718" i="1"/>
  <c r="K716" i="1"/>
  <c r="M716" i="1" s="1"/>
  <c r="J706" i="1"/>
  <c r="I706" i="1"/>
  <c r="J699" i="1"/>
  <c r="L648" i="1"/>
  <c r="L650" i="1"/>
  <c r="L606" i="1"/>
  <c r="I631" i="1"/>
  <c r="I621" i="1"/>
  <c r="L591" i="1"/>
  <c r="D651" i="1"/>
  <c r="L546" i="1"/>
  <c r="L566" i="1"/>
  <c r="E516" i="1"/>
  <c r="I861" i="1"/>
  <c r="J861" i="1"/>
  <c r="H826" i="1"/>
  <c r="I766" i="1"/>
  <c r="J716" i="1"/>
  <c r="I716" i="1"/>
  <c r="M578" i="1"/>
  <c r="K573" i="1"/>
  <c r="M573" i="1" s="1"/>
  <c r="I681" i="1"/>
  <c r="J681" i="1"/>
  <c r="F516" i="1"/>
  <c r="D646" i="1"/>
  <c r="G516" i="1" l="1"/>
  <c r="E694" i="1"/>
  <c r="G694" i="1" s="1"/>
  <c r="G699" i="1"/>
  <c r="M744" i="1"/>
  <c r="G744" i="1"/>
  <c r="G731" i="1"/>
  <c r="G504" i="1"/>
  <c r="G821" i="1"/>
  <c r="K510" i="1"/>
  <c r="M510" i="1" s="1"/>
  <c r="F508" i="1"/>
  <c r="G508" i="1" s="1"/>
  <c r="I84" i="1"/>
  <c r="E81" i="1"/>
  <c r="K81" i="1" s="1"/>
  <c r="M81" i="1" s="1"/>
  <c r="M552" i="1"/>
  <c r="K551" i="1"/>
  <c r="M551" i="1" s="1"/>
  <c r="I701" i="1"/>
  <c r="I811" i="1"/>
  <c r="J650" i="1"/>
  <c r="O650" i="1"/>
  <c r="I779" i="1"/>
  <c r="J574" i="1"/>
  <c r="H551" i="1"/>
  <c r="I551" i="1" s="1"/>
  <c r="I824" i="1"/>
  <c r="I576" i="1"/>
  <c r="J554" i="1"/>
  <c r="M881" i="1"/>
  <c r="L739" i="1"/>
  <c r="L826" i="1"/>
  <c r="L851" i="1"/>
  <c r="I575" i="1"/>
  <c r="J575" i="1"/>
  <c r="I596" i="1"/>
  <c r="J596" i="1"/>
  <c r="J511" i="1"/>
  <c r="M701" i="1"/>
  <c r="L746" i="1"/>
  <c r="L507" i="1"/>
  <c r="L502" i="1" s="1"/>
  <c r="L824" i="1"/>
  <c r="L821" i="1" s="1"/>
  <c r="E739" i="1"/>
  <c r="E741" i="1"/>
  <c r="M741" i="1" s="1"/>
  <c r="M826" i="1"/>
  <c r="L721" i="1"/>
  <c r="M821" i="1"/>
  <c r="M824" i="1"/>
  <c r="I881" i="1"/>
  <c r="J881" i="1"/>
  <c r="I809" i="1"/>
  <c r="H759" i="1"/>
  <c r="L699" i="1"/>
  <c r="L694" i="1" s="1"/>
  <c r="L693" i="1"/>
  <c r="K728" i="1"/>
  <c r="K693" i="1" s="1"/>
  <c r="M693" i="1" s="1"/>
  <c r="J809" i="1"/>
  <c r="J816" i="1"/>
  <c r="K681" i="1"/>
  <c r="M681" i="1" s="1"/>
  <c r="M556" i="1"/>
  <c r="H806" i="1"/>
  <c r="J806" i="1" s="1"/>
  <c r="K806" i="1"/>
  <c r="M806" i="1" s="1"/>
  <c r="K511" i="1"/>
  <c r="M511" i="1" s="1"/>
  <c r="I561" i="1"/>
  <c r="L510" i="1"/>
  <c r="L505" i="1" s="1"/>
  <c r="F647" i="1"/>
  <c r="G647" i="1" s="1"/>
  <c r="K502" i="1"/>
  <c r="M502" i="1" s="1"/>
  <c r="M75" i="1"/>
  <c r="L508" i="1"/>
  <c r="L503" i="1" s="1"/>
  <c r="K516" i="1"/>
  <c r="M516" i="1" s="1"/>
  <c r="I574" i="1"/>
  <c r="I509" i="1"/>
  <c r="H571" i="1"/>
  <c r="L561" i="1"/>
  <c r="E696" i="1"/>
  <c r="G696" i="1" s="1"/>
  <c r="I699" i="1"/>
  <c r="M699" i="1"/>
  <c r="I826" i="1"/>
  <c r="L504" i="1"/>
  <c r="K504" i="1"/>
  <c r="M504" i="1" s="1"/>
  <c r="L572" i="1"/>
  <c r="L571" i="1" s="1"/>
  <c r="L576" i="1"/>
  <c r="L807" i="1"/>
  <c r="L810" i="1"/>
  <c r="L808" i="1"/>
  <c r="L816" i="1"/>
  <c r="M816" i="1"/>
  <c r="L809" i="1"/>
  <c r="M811" i="1"/>
  <c r="L811" i="1"/>
  <c r="H776" i="1"/>
  <c r="J776" i="1" s="1"/>
  <c r="J779" i="1"/>
  <c r="I781" i="1"/>
  <c r="J781" i="1"/>
  <c r="K696" i="1"/>
  <c r="I652" i="1"/>
  <c r="J696" i="1"/>
  <c r="L516" i="1"/>
  <c r="J652" i="1"/>
  <c r="F741" i="1"/>
  <c r="G741" i="1" s="1"/>
  <c r="H506" i="1"/>
  <c r="I506" i="1" s="1"/>
  <c r="H504" i="1"/>
  <c r="M698" i="1"/>
  <c r="F81" i="1"/>
  <c r="J74" i="1"/>
  <c r="J84" i="1"/>
  <c r="M778" i="1"/>
  <c r="L778" i="1"/>
  <c r="L776" i="1" s="1"/>
  <c r="K776" i="1"/>
  <c r="M776" i="1" s="1"/>
  <c r="K738" i="1"/>
  <c r="M738" i="1" s="1"/>
  <c r="J851" i="1"/>
  <c r="I851" i="1"/>
  <c r="L740" i="1"/>
  <c r="E648" i="1"/>
  <c r="E646" i="1" s="1"/>
  <c r="E651" i="1"/>
  <c r="I786" i="1"/>
  <c r="J786" i="1"/>
  <c r="I728" i="1"/>
  <c r="I74" i="1"/>
  <c r="H71" i="1"/>
  <c r="M84" i="1"/>
  <c r="K71" i="1"/>
  <c r="E71" i="1"/>
  <c r="J76" i="1"/>
  <c r="I76" i="1"/>
  <c r="F648" i="1"/>
  <c r="G648" i="1" s="1"/>
  <c r="M655" i="1"/>
  <c r="K650" i="1"/>
  <c r="M650" i="1" s="1"/>
  <c r="I764" i="1"/>
  <c r="H761" i="1"/>
  <c r="J764" i="1"/>
  <c r="M692" i="1"/>
  <c r="F756" i="1"/>
  <c r="G756" i="1" s="1"/>
  <c r="K506" i="1"/>
  <c r="M506" i="1" s="1"/>
  <c r="M508" i="1"/>
  <c r="K503" i="1"/>
  <c r="L741" i="1"/>
  <c r="I729" i="1"/>
  <c r="E726" i="1"/>
  <c r="G726" i="1" s="1"/>
  <c r="H821" i="1"/>
  <c r="I821" i="1" s="1"/>
  <c r="K571" i="1"/>
  <c r="M571" i="1" s="1"/>
  <c r="I503" i="1"/>
  <c r="L551" i="1"/>
  <c r="L651" i="1"/>
  <c r="H746" i="1"/>
  <c r="H741" i="1"/>
  <c r="K647" i="1"/>
  <c r="M652" i="1"/>
  <c r="K651" i="1"/>
  <c r="M737" i="1"/>
  <c r="K648" i="1"/>
  <c r="M653" i="1"/>
  <c r="I647" i="1"/>
  <c r="J516" i="1"/>
  <c r="I516" i="1"/>
  <c r="L646" i="1"/>
  <c r="F691" i="1"/>
  <c r="M786" i="1"/>
  <c r="L786" i="1"/>
  <c r="I1028" i="1"/>
  <c r="G81" i="1" l="1"/>
  <c r="E736" i="1"/>
  <c r="G739" i="1"/>
  <c r="F503" i="1"/>
  <c r="F506" i="1"/>
  <c r="G506" i="1" s="1"/>
  <c r="K505" i="1"/>
  <c r="K501" i="1" s="1"/>
  <c r="M501" i="1" s="1"/>
  <c r="I81" i="1"/>
  <c r="J551" i="1"/>
  <c r="H501" i="1"/>
  <c r="I501" i="1" s="1"/>
  <c r="I571" i="1"/>
  <c r="J571" i="1"/>
  <c r="M739" i="1"/>
  <c r="I696" i="1"/>
  <c r="L696" i="1"/>
  <c r="M728" i="1"/>
  <c r="I806" i="1"/>
  <c r="H691" i="1"/>
  <c r="J691" i="1" s="1"/>
  <c r="J694" i="1"/>
  <c r="L506" i="1"/>
  <c r="L511" i="1"/>
  <c r="I694" i="1"/>
  <c r="M696" i="1"/>
  <c r="L501" i="1"/>
  <c r="L806" i="1"/>
  <c r="M648" i="1"/>
  <c r="I776" i="1"/>
  <c r="M651" i="1"/>
  <c r="M74" i="1"/>
  <c r="I504" i="1"/>
  <c r="J504" i="1"/>
  <c r="J726" i="1"/>
  <c r="F71" i="1"/>
  <c r="G71" i="1" s="1"/>
  <c r="J81" i="1"/>
  <c r="L738" i="1"/>
  <c r="L736" i="1" s="1"/>
  <c r="K736" i="1"/>
  <c r="J693" i="1"/>
  <c r="I693" i="1"/>
  <c r="M654" i="1"/>
  <c r="M649" i="1"/>
  <c r="M71" i="1"/>
  <c r="I71" i="1"/>
  <c r="L71" i="1"/>
  <c r="L81" i="1"/>
  <c r="E691" i="1"/>
  <c r="G691" i="1" s="1"/>
  <c r="M729" i="1"/>
  <c r="I744" i="1"/>
  <c r="H739" i="1"/>
  <c r="J744" i="1"/>
  <c r="F736" i="1"/>
  <c r="F649" i="1"/>
  <c r="G649" i="1" s="1"/>
  <c r="M647" i="1"/>
  <c r="I746" i="1"/>
  <c r="J746" i="1"/>
  <c r="J759" i="1"/>
  <c r="I759" i="1"/>
  <c r="H756" i="1"/>
  <c r="I726" i="1"/>
  <c r="M503" i="1"/>
  <c r="J761" i="1"/>
  <c r="I761" i="1"/>
  <c r="F651" i="1"/>
  <c r="G651" i="1" s="1"/>
  <c r="G736" i="1" l="1"/>
  <c r="M736" i="1"/>
  <c r="F501" i="1"/>
  <c r="G501" i="1" s="1"/>
  <c r="G503" i="1"/>
  <c r="J506" i="1"/>
  <c r="J503" i="1"/>
  <c r="I691" i="1"/>
  <c r="J71" i="1"/>
  <c r="F646" i="1"/>
  <c r="G646" i="1" s="1"/>
  <c r="K646" i="1"/>
  <c r="M646" i="1" s="1"/>
  <c r="I756" i="1"/>
  <c r="J756" i="1"/>
  <c r="J648" i="1"/>
  <c r="I648" i="1"/>
  <c r="I739" i="1"/>
  <c r="J739" i="1"/>
  <c r="H736" i="1"/>
  <c r="M694" i="1"/>
  <c r="I741" i="1"/>
  <c r="J741" i="1"/>
  <c r="J501" i="1" l="1"/>
  <c r="K730" i="1"/>
  <c r="K731" i="1"/>
  <c r="M731" i="1" s="1"/>
  <c r="J736" i="1"/>
  <c r="I736" i="1"/>
  <c r="M1110" i="1"/>
  <c r="L1110" i="1"/>
  <c r="J1110" i="1"/>
  <c r="I1110" i="1"/>
  <c r="K1109" i="1"/>
  <c r="J1108" i="1"/>
  <c r="K1107" i="1"/>
  <c r="L1107" i="1" s="1"/>
  <c r="K1106" i="1"/>
  <c r="L1106" i="1" s="1"/>
  <c r="K1105" i="1"/>
  <c r="L1105" i="1" s="1"/>
  <c r="E1103" i="1"/>
  <c r="E1102" i="1" s="1"/>
  <c r="H1103" i="1"/>
  <c r="D1102" i="1"/>
  <c r="K1101" i="1"/>
  <c r="L1101" i="1" s="1"/>
  <c r="J1100" i="1"/>
  <c r="K1099" i="1"/>
  <c r="K1098" i="1"/>
  <c r="H1097" i="1"/>
  <c r="F1097" i="1"/>
  <c r="E1097" i="1"/>
  <c r="D1097" i="1"/>
  <c r="H1096" i="1"/>
  <c r="F1096" i="1"/>
  <c r="E1096" i="1"/>
  <c r="K1096" i="1" s="1"/>
  <c r="D1096" i="1"/>
  <c r="K1095" i="1"/>
  <c r="L1094" i="1"/>
  <c r="L1093" i="1"/>
  <c r="K1091" i="1"/>
  <c r="H1091" i="1"/>
  <c r="D1085" i="1"/>
  <c r="H1084" i="1"/>
  <c r="D1084" i="1"/>
  <c r="H1083" i="1"/>
  <c r="H1086" i="1"/>
  <c r="D1082" i="1"/>
  <c r="G1096" i="1" l="1"/>
  <c r="G1097" i="1"/>
  <c r="H1102" i="1"/>
  <c r="I1102" i="1" s="1"/>
  <c r="L1103" i="1"/>
  <c r="L730" i="1"/>
  <c r="L731" i="1"/>
  <c r="K695" i="1"/>
  <c r="M730" i="1"/>
  <c r="K726" i="1"/>
  <c r="M726" i="1" s="1"/>
  <c r="M1109" i="1"/>
  <c r="K1108" i="1"/>
  <c r="M1108" i="1" s="1"/>
  <c r="L1099" i="1"/>
  <c r="F1084" i="1"/>
  <c r="L1109" i="1"/>
  <c r="D1091" i="1"/>
  <c r="L1095" i="1"/>
  <c r="K1084" i="1"/>
  <c r="L1098" i="1"/>
  <c r="J1096" i="1"/>
  <c r="J1097" i="1"/>
  <c r="K1090" i="1"/>
  <c r="L1090" i="1" s="1"/>
  <c r="D1083" i="1"/>
  <c r="D1081" i="1" s="1"/>
  <c r="K1083" i="1"/>
  <c r="E1091" i="1"/>
  <c r="G1091" i="1" s="1"/>
  <c r="M1088" i="1"/>
  <c r="H1082" i="1"/>
  <c r="H1081" i="1" s="1"/>
  <c r="E1085" i="1"/>
  <c r="G1085" i="1" s="1"/>
  <c r="I1089" i="1"/>
  <c r="L1092" i="1"/>
  <c r="L1091" i="1" s="1"/>
  <c r="M1093" i="1"/>
  <c r="L1100" i="1"/>
  <c r="F1103" i="1"/>
  <c r="L1096" i="1"/>
  <c r="M1096" i="1"/>
  <c r="I1093" i="1"/>
  <c r="M1094" i="1"/>
  <c r="I1096" i="1"/>
  <c r="I1097" i="1"/>
  <c r="K1097" i="1"/>
  <c r="I1103" i="1"/>
  <c r="I1104" i="1"/>
  <c r="I1094" i="1"/>
  <c r="J1084" i="1" l="1"/>
  <c r="J1103" i="1"/>
  <c r="G1103" i="1"/>
  <c r="I1091" i="1"/>
  <c r="M1090" i="1"/>
  <c r="M695" i="1"/>
  <c r="K691" i="1"/>
  <c r="M691" i="1" s="1"/>
  <c r="L695" i="1"/>
  <c r="L691" i="1" s="1"/>
  <c r="L726" i="1"/>
  <c r="L1085" i="1"/>
  <c r="M1097" i="1"/>
  <c r="K1085" i="1"/>
  <c r="M1091" i="1"/>
  <c r="K1086" i="1"/>
  <c r="I1088" i="1"/>
  <c r="L1087" i="1"/>
  <c r="E1082" i="1"/>
  <c r="G1082" i="1" s="1"/>
  <c r="L1088" i="1"/>
  <c r="E1083" i="1"/>
  <c r="L1089" i="1"/>
  <c r="E1084" i="1"/>
  <c r="G1084" i="1" s="1"/>
  <c r="M1089" i="1"/>
  <c r="F1102" i="1"/>
  <c r="J1082" i="1"/>
  <c r="F1083" i="1"/>
  <c r="J1086" i="1"/>
  <c r="K1103" i="1"/>
  <c r="M1103" i="1" s="1"/>
  <c r="K1082" i="1"/>
  <c r="J1091" i="1"/>
  <c r="L1097" i="1"/>
  <c r="J1102" i="1" l="1"/>
  <c r="G1102" i="1"/>
  <c r="G1083" i="1"/>
  <c r="I1082" i="1"/>
  <c r="E1081" i="1"/>
  <c r="I1081" i="1" s="1"/>
  <c r="M1085" i="1"/>
  <c r="L1084" i="1"/>
  <c r="I1084" i="1"/>
  <c r="M1084" i="1"/>
  <c r="I1083" i="1"/>
  <c r="M1083" i="1"/>
  <c r="L1083" i="1"/>
  <c r="L1086" i="1"/>
  <c r="F1081" i="1"/>
  <c r="M1086" i="1"/>
  <c r="I1086" i="1"/>
  <c r="K1102" i="1"/>
  <c r="M1102" i="1" s="1"/>
  <c r="L1082" i="1"/>
  <c r="M1082" i="1"/>
  <c r="K1081" i="1"/>
  <c r="G1081" i="1" l="1"/>
  <c r="M1081" i="1"/>
  <c r="J1081" i="1"/>
  <c r="L1081" i="1"/>
  <c r="L1240" i="1" l="1"/>
  <c r="L1238" i="1" s="1"/>
  <c r="J132" i="1" l="1"/>
  <c r="I132" i="1"/>
  <c r="F366" i="1" l="1"/>
  <c r="E366" i="1"/>
  <c r="D366" i="1"/>
  <c r="G366" i="1" l="1"/>
  <c r="I366" i="1"/>
  <c r="M366" i="1"/>
  <c r="J366" i="1"/>
  <c r="I297" i="1"/>
  <c r="J285" i="1"/>
  <c r="I285" i="1"/>
  <c r="J297" i="1"/>
  <c r="J437" i="1" l="1"/>
  <c r="K500" i="1" l="1"/>
  <c r="J500" i="1"/>
  <c r="I500" i="1"/>
  <c r="K499" i="1"/>
  <c r="I499" i="1"/>
  <c r="K498" i="1"/>
  <c r="J498" i="1"/>
  <c r="I498" i="1"/>
  <c r="K497" i="1"/>
  <c r="J497" i="1"/>
  <c r="I497" i="1"/>
  <c r="H496" i="1"/>
  <c r="F496" i="1"/>
  <c r="E496" i="1"/>
  <c r="K496" i="1" s="1"/>
  <c r="D496" i="1"/>
  <c r="M490" i="1"/>
  <c r="L490" i="1"/>
  <c r="L485" i="1" s="1"/>
  <c r="J490" i="1"/>
  <c r="I490" i="1"/>
  <c r="M489" i="1"/>
  <c r="L489" i="1"/>
  <c r="L484" i="1" s="1"/>
  <c r="J489" i="1"/>
  <c r="M488" i="1"/>
  <c r="L488" i="1"/>
  <c r="L483" i="1" s="1"/>
  <c r="J488" i="1"/>
  <c r="I488" i="1"/>
  <c r="M487" i="1"/>
  <c r="L487" i="1"/>
  <c r="L482" i="1" s="1"/>
  <c r="J487" i="1"/>
  <c r="I487" i="1"/>
  <c r="K486" i="1"/>
  <c r="H486" i="1"/>
  <c r="F486" i="1"/>
  <c r="E486" i="1"/>
  <c r="D486" i="1"/>
  <c r="M480" i="1"/>
  <c r="J480" i="1"/>
  <c r="I480" i="1"/>
  <c r="M479" i="1"/>
  <c r="J479" i="1"/>
  <c r="I479" i="1"/>
  <c r="M478" i="1"/>
  <c r="J478" i="1"/>
  <c r="I478" i="1"/>
  <c r="M477" i="1"/>
  <c r="J477" i="1"/>
  <c r="I477" i="1"/>
  <c r="K476" i="1"/>
  <c r="H476" i="1"/>
  <c r="F476" i="1"/>
  <c r="E476" i="1"/>
  <c r="D476" i="1"/>
  <c r="K475" i="1"/>
  <c r="J475" i="1"/>
  <c r="I475" i="1"/>
  <c r="M474" i="1"/>
  <c r="J474" i="1"/>
  <c r="I474" i="1"/>
  <c r="K473" i="1"/>
  <c r="J473" i="1"/>
  <c r="I473" i="1"/>
  <c r="K472" i="1"/>
  <c r="J472" i="1"/>
  <c r="I472" i="1"/>
  <c r="H471" i="1"/>
  <c r="F471" i="1"/>
  <c r="E471" i="1"/>
  <c r="D471" i="1"/>
  <c r="J470" i="1"/>
  <c r="I470" i="1"/>
  <c r="J469" i="1"/>
  <c r="I469" i="1"/>
  <c r="M468" i="1"/>
  <c r="J468" i="1"/>
  <c r="I468" i="1"/>
  <c r="K467" i="1"/>
  <c r="J467" i="1"/>
  <c r="I467" i="1"/>
  <c r="H466" i="1"/>
  <c r="F466" i="1"/>
  <c r="E466" i="1"/>
  <c r="M52" i="1"/>
  <c r="J52" i="1"/>
  <c r="I52" i="1"/>
  <c r="M51" i="1"/>
  <c r="J51" i="1"/>
  <c r="I51" i="1"/>
  <c r="L50" i="1"/>
  <c r="F50" i="1"/>
  <c r="E50" i="1"/>
  <c r="D50" i="1"/>
  <c r="M49" i="1"/>
  <c r="J49" i="1"/>
  <c r="I49" i="1"/>
  <c r="M48" i="1"/>
  <c r="J48" i="1"/>
  <c r="I48" i="1"/>
  <c r="M47" i="1"/>
  <c r="M46" i="1"/>
  <c r="J46" i="1"/>
  <c r="I46" i="1"/>
  <c r="L45" i="1"/>
  <c r="K45" i="1"/>
  <c r="F45" i="1"/>
  <c r="E45" i="1"/>
  <c r="D45" i="1"/>
  <c r="M44" i="1"/>
  <c r="J44" i="1"/>
  <c r="I44" i="1"/>
  <c r="M43" i="1"/>
  <c r="J43" i="1"/>
  <c r="I43" i="1"/>
  <c r="M42" i="1"/>
  <c r="M41" i="1"/>
  <c r="J41" i="1"/>
  <c r="I41" i="1"/>
  <c r="L40" i="1"/>
  <c r="K40" i="1"/>
  <c r="F40" i="1"/>
  <c r="E40" i="1"/>
  <c r="M34" i="1"/>
  <c r="J34" i="1"/>
  <c r="I34" i="1"/>
  <c r="M33" i="1"/>
  <c r="M32" i="1"/>
  <c r="J32" i="1"/>
  <c r="I32" i="1"/>
  <c r="M31" i="1"/>
  <c r="J31" i="1"/>
  <c r="I31" i="1"/>
  <c r="L30" i="1"/>
  <c r="K30" i="1"/>
  <c r="F30" i="1"/>
  <c r="E30" i="1"/>
  <c r="D30" i="1"/>
  <c r="M29" i="1"/>
  <c r="J29" i="1"/>
  <c r="I29" i="1"/>
  <c r="M28" i="1"/>
  <c r="M27" i="1"/>
  <c r="M26" i="1"/>
  <c r="L25" i="1"/>
  <c r="E25" i="1"/>
  <c r="G25" i="1" s="1"/>
  <c r="M24" i="1"/>
  <c r="J24" i="1"/>
  <c r="I24" i="1"/>
  <c r="M23" i="1"/>
  <c r="I23" i="1"/>
  <c r="M22" i="1"/>
  <c r="J22" i="1"/>
  <c r="I22" i="1"/>
  <c r="M21" i="1"/>
  <c r="J21" i="1"/>
  <c r="I21" i="1"/>
  <c r="K20" i="1"/>
  <c r="F20" i="1"/>
  <c r="E20" i="1"/>
  <c r="D20" i="1"/>
  <c r="G30" i="1" l="1"/>
  <c r="G50" i="1"/>
  <c r="G486" i="1"/>
  <c r="G496" i="1"/>
  <c r="G20" i="1"/>
  <c r="G45" i="1"/>
  <c r="G466" i="1"/>
  <c r="G40" i="1"/>
  <c r="G471" i="1"/>
  <c r="G476" i="1"/>
  <c r="K466" i="1"/>
  <c r="M466" i="1" s="1"/>
  <c r="K471" i="1"/>
  <c r="M471" i="1" s="1"/>
  <c r="I53" i="1"/>
  <c r="J53" i="1"/>
  <c r="I486" i="1"/>
  <c r="J23" i="1"/>
  <c r="K465" i="1"/>
  <c r="M465" i="1" s="1"/>
  <c r="M467" i="1"/>
  <c r="K462" i="1"/>
  <c r="M472" i="1"/>
  <c r="L472" i="1"/>
  <c r="K463" i="1"/>
  <c r="L473" i="1"/>
  <c r="M475" i="1"/>
  <c r="L475" i="1"/>
  <c r="L476" i="1"/>
  <c r="M497" i="1"/>
  <c r="K492" i="1"/>
  <c r="M498" i="1"/>
  <c r="K493" i="1"/>
  <c r="M500" i="1"/>
  <c r="K495" i="1"/>
  <c r="M499" i="1"/>
  <c r="K494" i="1"/>
  <c r="M1354" i="1"/>
  <c r="L1355" i="1"/>
  <c r="M1356" i="1"/>
  <c r="I1349" i="1"/>
  <c r="H40" i="1"/>
  <c r="M53" i="1"/>
  <c r="J27" i="1"/>
  <c r="I27" i="1"/>
  <c r="L20" i="1"/>
  <c r="J33" i="1"/>
  <c r="J42" i="1"/>
  <c r="J47" i="1"/>
  <c r="F1348" i="1"/>
  <c r="M473" i="1"/>
  <c r="M469" i="1"/>
  <c r="M470" i="1"/>
  <c r="H1353" i="1"/>
  <c r="I36" i="1"/>
  <c r="H20" i="1"/>
  <c r="I20" i="1" s="1"/>
  <c r="I463" i="1"/>
  <c r="I464" i="1"/>
  <c r="I465" i="1"/>
  <c r="I39" i="1"/>
  <c r="E481" i="1"/>
  <c r="F481" i="1"/>
  <c r="J466" i="1"/>
  <c r="J482" i="1"/>
  <c r="D1353" i="1"/>
  <c r="F35" i="1"/>
  <c r="J464" i="1"/>
  <c r="J36" i="1"/>
  <c r="M40" i="1"/>
  <c r="I42" i="1"/>
  <c r="H50" i="1"/>
  <c r="J50" i="1" s="1"/>
  <c r="L467" i="1"/>
  <c r="J476" i="1"/>
  <c r="D481" i="1"/>
  <c r="M485" i="1"/>
  <c r="L497" i="1"/>
  <c r="F1353" i="1"/>
  <c r="F461" i="1"/>
  <c r="M20" i="1"/>
  <c r="M25" i="1"/>
  <c r="D462" i="1"/>
  <c r="D457" i="1" s="1"/>
  <c r="L469" i="1"/>
  <c r="M483" i="1"/>
  <c r="J484" i="1"/>
  <c r="J485" i="1"/>
  <c r="M486" i="1"/>
  <c r="L499" i="1"/>
  <c r="D1348" i="1"/>
  <c r="E1353" i="1"/>
  <c r="M30" i="1"/>
  <c r="M36" i="1"/>
  <c r="M45" i="1"/>
  <c r="K50" i="1"/>
  <c r="M50" i="1" s="1"/>
  <c r="E461" i="1"/>
  <c r="H461" i="1"/>
  <c r="J465" i="1"/>
  <c r="L468" i="1"/>
  <c r="L470" i="1"/>
  <c r="J471" i="1"/>
  <c r="M476" i="1"/>
  <c r="H481" i="1"/>
  <c r="J483" i="1"/>
  <c r="M484" i="1"/>
  <c r="J486" i="1"/>
  <c r="I496" i="1"/>
  <c r="L498" i="1"/>
  <c r="L500" i="1"/>
  <c r="J1355" i="1"/>
  <c r="J1356" i="1"/>
  <c r="D35" i="1"/>
  <c r="J39" i="1"/>
  <c r="M37" i="1"/>
  <c r="M39" i="1"/>
  <c r="J1350" i="1"/>
  <c r="I1355" i="1"/>
  <c r="I1356" i="1"/>
  <c r="M496" i="1"/>
  <c r="L496" i="1"/>
  <c r="J496" i="1"/>
  <c r="I471" i="1"/>
  <c r="I476" i="1"/>
  <c r="I482" i="1"/>
  <c r="I483" i="1"/>
  <c r="I484" i="1"/>
  <c r="I485" i="1"/>
  <c r="L486" i="1"/>
  <c r="I466" i="1"/>
  <c r="H30" i="1"/>
  <c r="I33" i="1"/>
  <c r="E35" i="1"/>
  <c r="K35" i="1"/>
  <c r="H45" i="1"/>
  <c r="I47" i="1"/>
  <c r="G481" i="1" l="1"/>
  <c r="G461" i="1"/>
  <c r="G35" i="1"/>
  <c r="G1353" i="1"/>
  <c r="L466" i="1"/>
  <c r="M1360" i="1"/>
  <c r="L1360" i="1"/>
  <c r="M1359" i="1"/>
  <c r="K1358" i="1"/>
  <c r="L1359" i="1"/>
  <c r="H1161" i="1"/>
  <c r="H1156" i="1" s="1"/>
  <c r="O460" i="1"/>
  <c r="L462" i="1"/>
  <c r="L457" i="1" s="1"/>
  <c r="L1354" i="1"/>
  <c r="M1355" i="1"/>
  <c r="I1350" i="1"/>
  <c r="K1353" i="1"/>
  <c r="L1353" i="1" s="1"/>
  <c r="L471" i="1"/>
  <c r="M1349" i="1"/>
  <c r="J20" i="1"/>
  <c r="L465" i="1"/>
  <c r="L460" i="1" s="1"/>
  <c r="J481" i="1"/>
  <c r="J1351" i="1"/>
  <c r="I40" i="1"/>
  <c r="I28" i="1"/>
  <c r="H1348" i="1"/>
  <c r="J1348" i="1" s="1"/>
  <c r="M463" i="1"/>
  <c r="J40" i="1"/>
  <c r="I1353" i="1"/>
  <c r="H25" i="1"/>
  <c r="J28" i="1"/>
  <c r="M462" i="1"/>
  <c r="M464" i="1"/>
  <c r="J461" i="1"/>
  <c r="I1351" i="1"/>
  <c r="M1351" i="1"/>
  <c r="I481" i="1"/>
  <c r="E1348" i="1"/>
  <c r="G1348" i="1" s="1"/>
  <c r="J1353" i="1"/>
  <c r="I50" i="1"/>
  <c r="K461" i="1"/>
  <c r="M461" i="1" s="1"/>
  <c r="I461" i="1"/>
  <c r="D466" i="1"/>
  <c r="D461" i="1"/>
  <c r="M482" i="1"/>
  <c r="K481" i="1"/>
  <c r="M481" i="1" s="1"/>
  <c r="M35" i="1"/>
  <c r="M1350" i="1"/>
  <c r="I45" i="1"/>
  <c r="J45" i="1"/>
  <c r="I37" i="1"/>
  <c r="H35" i="1"/>
  <c r="J37" i="1"/>
  <c r="I30" i="1"/>
  <c r="J30" i="1"/>
  <c r="M1358" i="1" l="1"/>
  <c r="L1358" i="1"/>
  <c r="H15" i="1"/>
  <c r="J1161" i="1"/>
  <c r="M1353" i="1"/>
  <c r="I1348" i="1"/>
  <c r="I25" i="1"/>
  <c r="J25" i="1"/>
  <c r="K1348" i="1"/>
  <c r="M1348" i="1" s="1"/>
  <c r="L461" i="1"/>
  <c r="L1348" i="1"/>
  <c r="L481" i="1"/>
  <c r="J35" i="1"/>
  <c r="I35" i="1"/>
  <c r="J1156" i="1" l="1"/>
  <c r="H1281" i="1" l="1"/>
  <c r="L1281" i="1" s="1"/>
  <c r="L1278" i="1" s="1"/>
  <c r="K1126" i="1" l="1"/>
  <c r="K1080" i="1" l="1"/>
  <c r="M1080" i="1" s="1"/>
  <c r="I1080" i="1"/>
  <c r="H1079" i="1"/>
  <c r="E1076" i="1"/>
  <c r="K1076" i="1" s="1"/>
  <c r="M1076" i="1" s="1"/>
  <c r="K1078" i="1"/>
  <c r="J1078" i="1"/>
  <c r="I1078" i="1"/>
  <c r="K1077" i="1"/>
  <c r="M1077" i="1" s="1"/>
  <c r="J1077" i="1"/>
  <c r="I1077" i="1"/>
  <c r="F1076" i="1"/>
  <c r="D1076" i="1"/>
  <c r="F1074" i="1"/>
  <c r="D1074" i="1"/>
  <c r="K1073" i="1"/>
  <c r="M1073" i="1" s="1"/>
  <c r="J1073" i="1"/>
  <c r="I1073" i="1"/>
  <c r="K1072" i="1"/>
  <c r="J1072" i="1"/>
  <c r="I1072" i="1"/>
  <c r="K1070" i="1"/>
  <c r="J1070" i="1"/>
  <c r="I1070" i="1"/>
  <c r="H1069" i="1"/>
  <c r="K1069" i="1"/>
  <c r="K1064" i="1" s="1"/>
  <c r="K1068" i="1"/>
  <c r="L1068" i="1" s="1"/>
  <c r="J1068" i="1"/>
  <c r="I1068" i="1"/>
  <c r="K1067" i="1"/>
  <c r="J1067" i="1"/>
  <c r="I1067" i="1"/>
  <c r="F1066" i="1"/>
  <c r="D1066" i="1"/>
  <c r="H1065" i="1"/>
  <c r="F1065" i="1"/>
  <c r="E1065" i="1"/>
  <c r="K1065" i="1" s="1"/>
  <c r="D1065" i="1"/>
  <c r="F1064" i="1"/>
  <c r="D1064" i="1"/>
  <c r="H1063" i="1"/>
  <c r="F1063" i="1"/>
  <c r="E1063" i="1"/>
  <c r="K1063" i="1" s="1"/>
  <c r="D1063" i="1"/>
  <c r="H1062" i="1"/>
  <c r="F1062" i="1"/>
  <c r="E1062" i="1"/>
  <c r="D1062" i="1"/>
  <c r="M1055" i="1"/>
  <c r="J1055" i="1"/>
  <c r="I1055" i="1"/>
  <c r="K1054" i="1"/>
  <c r="K1051" i="1" s="1"/>
  <c r="J1054" i="1"/>
  <c r="I1054" i="1"/>
  <c r="M1053" i="1"/>
  <c r="J1053" i="1"/>
  <c r="I1053" i="1"/>
  <c r="M1052" i="1"/>
  <c r="J1052" i="1"/>
  <c r="I1052" i="1"/>
  <c r="L1051" i="1"/>
  <c r="H1051" i="1"/>
  <c r="F1051" i="1"/>
  <c r="E1051" i="1"/>
  <c r="D1051" i="1"/>
  <c r="M1050" i="1"/>
  <c r="J1050" i="1"/>
  <c r="I1050" i="1"/>
  <c r="H1049" i="1"/>
  <c r="K1049" i="1"/>
  <c r="K1046" i="1" s="1"/>
  <c r="M1048" i="1"/>
  <c r="J1048" i="1"/>
  <c r="I1048" i="1"/>
  <c r="M1047" i="1"/>
  <c r="J1047" i="1"/>
  <c r="I1047" i="1"/>
  <c r="L1046" i="1"/>
  <c r="F1046" i="1"/>
  <c r="D1046" i="1"/>
  <c r="K1045" i="1"/>
  <c r="M1045" i="1" s="1"/>
  <c r="I1045" i="1"/>
  <c r="H1044" i="1"/>
  <c r="E1041" i="1"/>
  <c r="G1041" i="1" s="1"/>
  <c r="K1043" i="1"/>
  <c r="M1043" i="1" s="1"/>
  <c r="I1043" i="1"/>
  <c r="K1042" i="1"/>
  <c r="M1042" i="1" s="1"/>
  <c r="I1042" i="1"/>
  <c r="D1041" i="1"/>
  <c r="H1040" i="1"/>
  <c r="F1040" i="1"/>
  <c r="E1040" i="1"/>
  <c r="D1040" i="1"/>
  <c r="H1038" i="1"/>
  <c r="F1038" i="1"/>
  <c r="E1038" i="1"/>
  <c r="D1038" i="1"/>
  <c r="H1037" i="1"/>
  <c r="F1037" i="1"/>
  <c r="E1037" i="1"/>
  <c r="D1037" i="1"/>
  <c r="K1035" i="1"/>
  <c r="M1035" i="1" s="1"/>
  <c r="J1035" i="1"/>
  <c r="I1035" i="1"/>
  <c r="K1034" i="1"/>
  <c r="J1034" i="1"/>
  <c r="I1034" i="1"/>
  <c r="M1033" i="1"/>
  <c r="J1033" i="1"/>
  <c r="I1033" i="1"/>
  <c r="K1032" i="1"/>
  <c r="J1032" i="1"/>
  <c r="I1032" i="1"/>
  <c r="H1031" i="1"/>
  <c r="F1031" i="1"/>
  <c r="E1031" i="1"/>
  <c r="D1031" i="1"/>
  <c r="K1030" i="1"/>
  <c r="J1030" i="1"/>
  <c r="I1030" i="1"/>
  <c r="K1029" i="1"/>
  <c r="J1029" i="1"/>
  <c r="I1029" i="1"/>
  <c r="M1028" i="1"/>
  <c r="L1028" i="1"/>
  <c r="J1028" i="1"/>
  <c r="K1027" i="1"/>
  <c r="J1027" i="1"/>
  <c r="I1027" i="1"/>
  <c r="H1026" i="1"/>
  <c r="F1026" i="1"/>
  <c r="E1026" i="1"/>
  <c r="D1026" i="1"/>
  <c r="K1020" i="1"/>
  <c r="J1020" i="1"/>
  <c r="I1020" i="1"/>
  <c r="D1016" i="1"/>
  <c r="K1018" i="1"/>
  <c r="J1018" i="1"/>
  <c r="I1018" i="1"/>
  <c r="K1017" i="1"/>
  <c r="J1017" i="1"/>
  <c r="I1017" i="1"/>
  <c r="K1015" i="1"/>
  <c r="M1015" i="1" s="1"/>
  <c r="J1015" i="1"/>
  <c r="I1015" i="1"/>
  <c r="H1014" i="1"/>
  <c r="M1013" i="1"/>
  <c r="L1013" i="1"/>
  <c r="I1013" i="1"/>
  <c r="K1012" i="1"/>
  <c r="M1012" i="1" s="1"/>
  <c r="I1012" i="1"/>
  <c r="F1011" i="1"/>
  <c r="D1011" i="1"/>
  <c r="F1010" i="1"/>
  <c r="E1010" i="1"/>
  <c r="I1010" i="1" s="1"/>
  <c r="D1010" i="1"/>
  <c r="F1007" i="1"/>
  <c r="E1007" i="1"/>
  <c r="K1007" i="1" s="1"/>
  <c r="M1007" i="1" s="1"/>
  <c r="D1007" i="1"/>
  <c r="M1005" i="1"/>
  <c r="L1005" i="1"/>
  <c r="J1005" i="1"/>
  <c r="I1005" i="1"/>
  <c r="K1004" i="1"/>
  <c r="M1004" i="1" s="1"/>
  <c r="H1004" i="1"/>
  <c r="M1003" i="1"/>
  <c r="L1003" i="1"/>
  <c r="J1003" i="1"/>
  <c r="I1003" i="1"/>
  <c r="M1002" i="1"/>
  <c r="L1002" i="1"/>
  <c r="J1002" i="1"/>
  <c r="I1002" i="1"/>
  <c r="F1001" i="1"/>
  <c r="G1001" i="1" s="1"/>
  <c r="M1000" i="1"/>
  <c r="L1000" i="1"/>
  <c r="J1000" i="1"/>
  <c r="I1000" i="1"/>
  <c r="H999" i="1"/>
  <c r="M998" i="1"/>
  <c r="L998" i="1"/>
  <c r="J998" i="1"/>
  <c r="I998" i="1"/>
  <c r="M997" i="1"/>
  <c r="L997" i="1"/>
  <c r="J997" i="1"/>
  <c r="I997" i="1"/>
  <c r="M995" i="1"/>
  <c r="L995" i="1"/>
  <c r="J995" i="1"/>
  <c r="I995" i="1"/>
  <c r="M993" i="1"/>
  <c r="L993" i="1"/>
  <c r="J993" i="1"/>
  <c r="I993" i="1"/>
  <c r="M992" i="1"/>
  <c r="L992" i="1"/>
  <c r="J992" i="1"/>
  <c r="I992" i="1"/>
  <c r="F991" i="1"/>
  <c r="G991" i="1" s="1"/>
  <c r="G1076" i="1" l="1"/>
  <c r="K1031" i="1"/>
  <c r="L1031" i="1" s="1"/>
  <c r="G1026" i="1"/>
  <c r="G1031" i="1"/>
  <c r="G1037" i="1"/>
  <c r="G1038" i="1"/>
  <c r="G1040" i="1"/>
  <c r="G1062" i="1"/>
  <c r="G1063" i="1"/>
  <c r="G1007" i="1"/>
  <c r="G1065" i="1"/>
  <c r="G1051" i="1"/>
  <c r="O1010" i="1"/>
  <c r="G1010" i="1"/>
  <c r="F1036" i="1"/>
  <c r="F1006" i="1"/>
  <c r="K1038" i="1"/>
  <c r="M1038" i="1" s="1"/>
  <c r="H1039" i="1"/>
  <c r="H1036" i="1" s="1"/>
  <c r="E1036" i="1"/>
  <c r="O1040" i="1"/>
  <c r="O1065" i="1"/>
  <c r="H996" i="1"/>
  <c r="H1046" i="1"/>
  <c r="J1046" i="1" s="1"/>
  <c r="F983" i="1"/>
  <c r="M1017" i="1"/>
  <c r="M1031" i="1"/>
  <c r="L987" i="1"/>
  <c r="L988" i="1"/>
  <c r="L990" i="1"/>
  <c r="H989" i="1"/>
  <c r="D986" i="1"/>
  <c r="K989" i="1"/>
  <c r="L1018" i="1"/>
  <c r="K1008" i="1"/>
  <c r="M1008" i="1" s="1"/>
  <c r="E1009" i="1"/>
  <c r="G1009" i="1" s="1"/>
  <c r="M1029" i="1"/>
  <c r="I1004" i="1"/>
  <c r="F1016" i="1"/>
  <c r="J1044" i="1"/>
  <c r="J1079" i="1"/>
  <c r="J999" i="1"/>
  <c r="J1069" i="1"/>
  <c r="J1049" i="1"/>
  <c r="H983" i="1"/>
  <c r="I1040" i="1"/>
  <c r="D1036" i="1"/>
  <c r="D983" i="1"/>
  <c r="K1001" i="1"/>
  <c r="L1001" i="1" s="1"/>
  <c r="L1004" i="1"/>
  <c r="J1063" i="1"/>
  <c r="E986" i="1"/>
  <c r="J988" i="1"/>
  <c r="I1014" i="1"/>
  <c r="I1037" i="1"/>
  <c r="I1038" i="1"/>
  <c r="L1073" i="1"/>
  <c r="I990" i="1"/>
  <c r="I1062" i="1"/>
  <c r="E983" i="1"/>
  <c r="M990" i="1"/>
  <c r="I1049" i="1"/>
  <c r="D1061" i="1"/>
  <c r="E1064" i="1"/>
  <c r="L1064" i="1" s="1"/>
  <c r="E1066" i="1"/>
  <c r="K1066" i="1" s="1"/>
  <c r="M1066" i="1" s="1"/>
  <c r="H1076" i="1"/>
  <c r="I1076" i="1" s="1"/>
  <c r="I1065" i="1"/>
  <c r="H1074" i="1"/>
  <c r="L1077" i="1"/>
  <c r="D982" i="1"/>
  <c r="J1026" i="1"/>
  <c r="J1031" i="1"/>
  <c r="J1051" i="1"/>
  <c r="M1068" i="1"/>
  <c r="I988" i="1"/>
  <c r="M994" i="1"/>
  <c r="M1018" i="1"/>
  <c r="F1061" i="1"/>
  <c r="L1069" i="1"/>
  <c r="K1079" i="1"/>
  <c r="M1079" i="1" s="1"/>
  <c r="M988" i="1"/>
  <c r="I994" i="1"/>
  <c r="L1012" i="1"/>
  <c r="J1014" i="1"/>
  <c r="L1017" i="1"/>
  <c r="L1029" i="1"/>
  <c r="L1035" i="1"/>
  <c r="K1037" i="1"/>
  <c r="L1042" i="1"/>
  <c r="L1037" i="1" s="1"/>
  <c r="L1043" i="1"/>
  <c r="L1038" i="1" s="1"/>
  <c r="I1044" i="1"/>
  <c r="L1045" i="1"/>
  <c r="L1040" i="1" s="1"/>
  <c r="I1063" i="1"/>
  <c r="J1065" i="1"/>
  <c r="E1074" i="1"/>
  <c r="K1074" i="1" s="1"/>
  <c r="M1074" i="1" s="1"/>
  <c r="E982" i="1"/>
  <c r="H991" i="1"/>
  <c r="I999" i="1"/>
  <c r="I996" i="1" s="1"/>
  <c r="J1004" i="1"/>
  <c r="I1007" i="1"/>
  <c r="K1010" i="1"/>
  <c r="M1010" i="1" s="1"/>
  <c r="L1015" i="1"/>
  <c r="K1040" i="1"/>
  <c r="M1040" i="1" s="1"/>
  <c r="H1041" i="1"/>
  <c r="I1041" i="1" s="1"/>
  <c r="I1051" i="1"/>
  <c r="K1041" i="1"/>
  <c r="M1041" i="1" s="1"/>
  <c r="H982" i="1"/>
  <c r="J987" i="1"/>
  <c r="I987" i="1"/>
  <c r="F986" i="1"/>
  <c r="J990" i="1"/>
  <c r="M999" i="1"/>
  <c r="K996" i="1"/>
  <c r="L1007" i="1"/>
  <c r="K1026" i="1"/>
  <c r="M1026" i="1" s="1"/>
  <c r="M1027" i="1"/>
  <c r="M1030" i="1"/>
  <c r="L1030" i="1"/>
  <c r="M1078" i="1"/>
  <c r="L1078" i="1"/>
  <c r="F982" i="1"/>
  <c r="M987" i="1"/>
  <c r="J1010" i="1"/>
  <c r="H1011" i="1"/>
  <c r="K1014" i="1"/>
  <c r="L1027" i="1"/>
  <c r="I1031" i="1"/>
  <c r="M1034" i="1"/>
  <c r="L1034" i="1"/>
  <c r="K1062" i="1"/>
  <c r="M1063" i="1"/>
  <c r="L1063" i="1"/>
  <c r="H1064" i="1"/>
  <c r="M1069" i="1"/>
  <c r="M1070" i="1"/>
  <c r="L1070" i="1"/>
  <c r="L1076" i="1"/>
  <c r="D1006" i="1"/>
  <c r="E1011" i="1"/>
  <c r="G1011" i="1" s="1"/>
  <c r="K1044" i="1"/>
  <c r="M1051" i="1"/>
  <c r="M1067" i="1"/>
  <c r="L1067" i="1"/>
  <c r="K991" i="1"/>
  <c r="H1001" i="1"/>
  <c r="M1020" i="1"/>
  <c r="L1020" i="1"/>
  <c r="I1026" i="1"/>
  <c r="M1032" i="1"/>
  <c r="L1032" i="1"/>
  <c r="M1049" i="1"/>
  <c r="E1046" i="1"/>
  <c r="G1046" i="1" s="1"/>
  <c r="M1054" i="1"/>
  <c r="J1062" i="1"/>
  <c r="M1065" i="1"/>
  <c r="L1065" i="1"/>
  <c r="H1066" i="1"/>
  <c r="I1069" i="1"/>
  <c r="M1072" i="1"/>
  <c r="L1072" i="1"/>
  <c r="I1079" i="1"/>
  <c r="L1080" i="1"/>
  <c r="G986" i="1" l="1"/>
  <c r="G982" i="1"/>
  <c r="G983" i="1"/>
  <c r="G1036" i="1"/>
  <c r="G1064" i="1"/>
  <c r="G1066" i="1"/>
  <c r="G1074" i="1"/>
  <c r="J1036" i="1"/>
  <c r="I1036" i="1"/>
  <c r="L1044" i="1"/>
  <c r="L1039" i="1" s="1"/>
  <c r="L1036" i="1" s="1"/>
  <c r="K1039" i="1"/>
  <c r="K1036" i="1" s="1"/>
  <c r="M1036" i="1" s="1"/>
  <c r="M1037" i="1"/>
  <c r="H1061" i="1"/>
  <c r="J1061" i="1" s="1"/>
  <c r="J1039" i="1"/>
  <c r="J1074" i="1"/>
  <c r="H986" i="1"/>
  <c r="I986" i="1" s="1"/>
  <c r="H1009" i="1"/>
  <c r="H984" i="1" s="1"/>
  <c r="I991" i="1"/>
  <c r="J991" i="1"/>
  <c r="I983" i="1"/>
  <c r="H1016" i="1"/>
  <c r="J1016" i="1" s="1"/>
  <c r="M1064" i="1"/>
  <c r="J1076" i="1"/>
  <c r="M1001" i="1"/>
  <c r="J983" i="1"/>
  <c r="K983" i="1"/>
  <c r="L1008" i="1"/>
  <c r="L983" i="1" s="1"/>
  <c r="L989" i="1"/>
  <c r="L986" i="1" s="1"/>
  <c r="K1016" i="1"/>
  <c r="L1014" i="1"/>
  <c r="L1074" i="1"/>
  <c r="L1079" i="1"/>
  <c r="J996" i="1"/>
  <c r="L1066" i="1"/>
  <c r="E1061" i="1"/>
  <c r="K1061" i="1" s="1"/>
  <c r="M1061" i="1" s="1"/>
  <c r="F984" i="1"/>
  <c r="J989" i="1"/>
  <c r="I989" i="1"/>
  <c r="I1074" i="1"/>
  <c r="M1046" i="1"/>
  <c r="L1010" i="1"/>
  <c r="L1041" i="1"/>
  <c r="I1046" i="1"/>
  <c r="J1001" i="1"/>
  <c r="I1001" i="1"/>
  <c r="M989" i="1"/>
  <c r="K986" i="1"/>
  <c r="M986" i="1" s="1"/>
  <c r="M1044" i="1"/>
  <c r="J1064" i="1"/>
  <c r="I1064" i="1"/>
  <c r="J1066" i="1"/>
  <c r="I1066" i="1"/>
  <c r="I1039" i="1"/>
  <c r="M1062" i="1"/>
  <c r="K982" i="1"/>
  <c r="J1011" i="1"/>
  <c r="I1011" i="1"/>
  <c r="J982" i="1"/>
  <c r="I982" i="1"/>
  <c r="E1016" i="1"/>
  <c r="G1016" i="1" s="1"/>
  <c r="M991" i="1"/>
  <c r="L991" i="1"/>
  <c r="L1062" i="1"/>
  <c r="L982" i="1" s="1"/>
  <c r="M1014" i="1"/>
  <c r="K1011" i="1"/>
  <c r="M1011" i="1" s="1"/>
  <c r="L1026" i="1"/>
  <c r="M996" i="1"/>
  <c r="L996" i="1"/>
  <c r="D984" i="1"/>
  <c r="G1061" i="1" l="1"/>
  <c r="M982" i="1"/>
  <c r="D981" i="1"/>
  <c r="J986" i="1"/>
  <c r="M1016" i="1"/>
  <c r="K1009" i="1"/>
  <c r="I1061" i="1"/>
  <c r="F981" i="1"/>
  <c r="L1009" i="1"/>
  <c r="L984" i="1" s="1"/>
  <c r="H1006" i="1"/>
  <c r="J1006" i="1" s="1"/>
  <c r="J1009" i="1"/>
  <c r="L1061" i="1"/>
  <c r="M1039" i="1"/>
  <c r="I1016" i="1"/>
  <c r="L1011" i="1"/>
  <c r="J984" i="1"/>
  <c r="E984" i="1"/>
  <c r="G984" i="1" s="1"/>
  <c r="E1006" i="1"/>
  <c r="G1006" i="1" s="1"/>
  <c r="I1009" i="1"/>
  <c r="L981" i="1" l="1"/>
  <c r="L1016" i="1"/>
  <c r="I1006" i="1"/>
  <c r="E981" i="1"/>
  <c r="G981" i="1" s="1"/>
  <c r="I984" i="1"/>
  <c r="M1009" i="1"/>
  <c r="K1006" i="1"/>
  <c r="M1006" i="1" s="1"/>
  <c r="K984" i="1"/>
  <c r="M984" i="1" l="1"/>
  <c r="K981" i="1"/>
  <c r="M981" i="1" s="1"/>
  <c r="L1006" i="1"/>
  <c r="L120" i="1" l="1"/>
  <c r="L117" i="1"/>
  <c r="L263" i="1"/>
  <c r="H284" i="1" l="1"/>
  <c r="H1240" i="1"/>
  <c r="H1230" i="1" s="1"/>
  <c r="J284" i="1" l="1"/>
  <c r="H281" i="1"/>
  <c r="J1346" i="1"/>
  <c r="D1343" i="1"/>
  <c r="L1549" i="1"/>
  <c r="J1557" i="1"/>
  <c r="I1557" i="1"/>
  <c r="M1537" i="1"/>
  <c r="M1535" i="1"/>
  <c r="M1534" i="1"/>
  <c r="L1519" i="1"/>
  <c r="L1533" i="1" l="1"/>
  <c r="M1531" i="1"/>
  <c r="L1531" i="1"/>
  <c r="J1533" i="1"/>
  <c r="I1533" i="1"/>
  <c r="L1557" i="1"/>
  <c r="L1552" i="1"/>
  <c r="I1519" i="1"/>
  <c r="J1519" i="1"/>
  <c r="I1346" i="1"/>
  <c r="I1532" i="1"/>
  <c r="H1343" i="1"/>
  <c r="I1344" i="1"/>
  <c r="E1343" i="1"/>
  <c r="L1550" i="1"/>
  <c r="J1532" i="1"/>
  <c r="I1345" i="1"/>
  <c r="J1345" i="1"/>
  <c r="F1343" i="1"/>
  <c r="M1344" i="1"/>
  <c r="J1344" i="1"/>
  <c r="J1552" i="1"/>
  <c r="L1529" i="1"/>
  <c r="G1343" i="1" l="1"/>
  <c r="M1523" i="1"/>
  <c r="L1523" i="1"/>
  <c r="L1528" i="1"/>
  <c r="M1553" i="1"/>
  <c r="L1553" i="1"/>
  <c r="M1527" i="1"/>
  <c r="J1522" i="1"/>
  <c r="I1522" i="1"/>
  <c r="I1552" i="1"/>
  <c r="I1523" i="1"/>
  <c r="J1523" i="1"/>
  <c r="J1549" i="1"/>
  <c r="L1345" i="1"/>
  <c r="L1344" i="1"/>
  <c r="M1550" i="1"/>
  <c r="M1529" i="1"/>
  <c r="M1345" i="1"/>
  <c r="I1549" i="1"/>
  <c r="I1343" i="1"/>
  <c r="J1343" i="1"/>
  <c r="M1530" i="1"/>
  <c r="M1528" i="1" l="1"/>
  <c r="L1522" i="1"/>
  <c r="L1548" i="1"/>
  <c r="M1518" i="1"/>
  <c r="L1518" i="1"/>
  <c r="I1518" i="1"/>
  <c r="J1518" i="1"/>
  <c r="L1343" i="1"/>
  <c r="M1346" i="1"/>
  <c r="K1343" i="1"/>
  <c r="I1550" i="1"/>
  <c r="J1550" i="1"/>
  <c r="M1548" i="1" l="1"/>
  <c r="M1343" i="1"/>
  <c r="J1548" i="1"/>
  <c r="I1548" i="1"/>
  <c r="H259" i="1" l="1"/>
  <c r="H239" i="1"/>
  <c r="H213" i="1"/>
  <c r="H198" i="1" s="1"/>
  <c r="H214" i="1"/>
  <c r="H199" i="1" s="1"/>
  <c r="H169" i="1"/>
  <c r="H166" i="1" s="1"/>
  <c r="H164" i="1"/>
  <c r="K149" i="1"/>
  <c r="L119" i="1"/>
  <c r="I199" i="1" l="1"/>
  <c r="J199" i="1"/>
  <c r="J198" i="1"/>
  <c r="I198" i="1"/>
  <c r="I166" i="1"/>
  <c r="J166" i="1"/>
  <c r="H161" i="1"/>
  <c r="H144" i="1"/>
  <c r="H104" i="1"/>
  <c r="H141" i="1" l="1"/>
  <c r="J144" i="1"/>
  <c r="I144" i="1"/>
  <c r="I114" i="1"/>
  <c r="H1291" i="1"/>
  <c r="H1256" i="1" s="1"/>
  <c r="K1276" i="1"/>
  <c r="I141" i="1" l="1"/>
  <c r="J141" i="1"/>
  <c r="J1301" i="1"/>
  <c r="J1291" i="1"/>
  <c r="K1504" i="1" l="1"/>
  <c r="F1507" i="1"/>
  <c r="E1507" i="1"/>
  <c r="D1507" i="1"/>
  <c r="K1506" i="1"/>
  <c r="F1506" i="1"/>
  <c r="G1506" i="1" s="1"/>
  <c r="D1506" i="1"/>
  <c r="K1505" i="1"/>
  <c r="E1505" i="1"/>
  <c r="D1505" i="1"/>
  <c r="H1504" i="1"/>
  <c r="F1504" i="1"/>
  <c r="E1504" i="1"/>
  <c r="D1504" i="1"/>
  <c r="O1152" i="1"/>
  <c r="H1120" i="1"/>
  <c r="D1120" i="1"/>
  <c r="H1119" i="1"/>
  <c r="K1127" i="1"/>
  <c r="J1127" i="1"/>
  <c r="I1127" i="1"/>
  <c r="M1126" i="1"/>
  <c r="J1126" i="1"/>
  <c r="I1126" i="1"/>
  <c r="K1125" i="1"/>
  <c r="J1125" i="1"/>
  <c r="I1125" i="1"/>
  <c r="K1124" i="1"/>
  <c r="J1124" i="1"/>
  <c r="I1124" i="1"/>
  <c r="L1123" i="1"/>
  <c r="H1123" i="1"/>
  <c r="F1123" i="1"/>
  <c r="E1123" i="1"/>
  <c r="D1123" i="1"/>
  <c r="G1123" i="1" l="1"/>
  <c r="G1504" i="1"/>
  <c r="G1507" i="1"/>
  <c r="H1505" i="1"/>
  <c r="F1505" i="1"/>
  <c r="G1505" i="1" s="1"/>
  <c r="H1507" i="1"/>
  <c r="O1507" i="1" s="1"/>
  <c r="O1512" i="1"/>
  <c r="H1122" i="1"/>
  <c r="O1147" i="1"/>
  <c r="H1506" i="1"/>
  <c r="H1121" i="1"/>
  <c r="F1121" i="1"/>
  <c r="F1122" i="1"/>
  <c r="D1121" i="1"/>
  <c r="D1122" i="1"/>
  <c r="E1121" i="1"/>
  <c r="E1122" i="1"/>
  <c r="E1119" i="1"/>
  <c r="D1119" i="1"/>
  <c r="F1119" i="1"/>
  <c r="F1120" i="1"/>
  <c r="E1120" i="1"/>
  <c r="K1159" i="1"/>
  <c r="K1154" i="1" s="1"/>
  <c r="K1160" i="1"/>
  <c r="K1155" i="1" s="1"/>
  <c r="K1162" i="1"/>
  <c r="K1157" i="1" s="1"/>
  <c r="L1505" i="1"/>
  <c r="M1124" i="1"/>
  <c r="M1125" i="1"/>
  <c r="M1127" i="1"/>
  <c r="J1123" i="1"/>
  <c r="L1507" i="1"/>
  <c r="K1123" i="1"/>
  <c r="K1507" i="1"/>
  <c r="I1123" i="1"/>
  <c r="K1121" i="1"/>
  <c r="G1120" i="1" l="1"/>
  <c r="G1122" i="1"/>
  <c r="G1119" i="1"/>
  <c r="G1121" i="1"/>
  <c r="O1122" i="1"/>
  <c r="K1119" i="1"/>
  <c r="L1506" i="1"/>
  <c r="K1122" i="1"/>
  <c r="K1120" i="1"/>
  <c r="I1505" i="1"/>
  <c r="L1162" i="1"/>
  <c r="L1157" i="1" s="1"/>
  <c r="L1160" i="1"/>
  <c r="L1155" i="1" s="1"/>
  <c r="H1158" i="1"/>
  <c r="M1156" i="1"/>
  <c r="M1159" i="1"/>
  <c r="M1505" i="1"/>
  <c r="I1507" i="1"/>
  <c r="M1504" i="1"/>
  <c r="D1503" i="1"/>
  <c r="I1157" i="1"/>
  <c r="M1123" i="1"/>
  <c r="D1153" i="1"/>
  <c r="E1153" i="1"/>
  <c r="I1162" i="1"/>
  <c r="J1507" i="1"/>
  <c r="E1503" i="1"/>
  <c r="M1161" i="1"/>
  <c r="D1158" i="1"/>
  <c r="M1506" i="1"/>
  <c r="L1504" i="1"/>
  <c r="E1158" i="1"/>
  <c r="J1505" i="1"/>
  <c r="F1503" i="1"/>
  <c r="J1506" i="1"/>
  <c r="I1506" i="1"/>
  <c r="J1504" i="1"/>
  <c r="H1503" i="1"/>
  <c r="I1504" i="1"/>
  <c r="I1160" i="1"/>
  <c r="F1158" i="1"/>
  <c r="L1121" i="1"/>
  <c r="D1118" i="1"/>
  <c r="M1172" i="1"/>
  <c r="I1159" i="1"/>
  <c r="E1118" i="1"/>
  <c r="G1158" i="1" l="1"/>
  <c r="G1503" i="1"/>
  <c r="J1158" i="1"/>
  <c r="L1159" i="1"/>
  <c r="L1154" i="1" s="1"/>
  <c r="L1119" i="1"/>
  <c r="L1122" i="1"/>
  <c r="L1120" i="1"/>
  <c r="M1120" i="1"/>
  <c r="I1161" i="1"/>
  <c r="K1158" i="1"/>
  <c r="M1121" i="1"/>
  <c r="M1507" i="1"/>
  <c r="K1503" i="1"/>
  <c r="I1503" i="1"/>
  <c r="J1503" i="1"/>
  <c r="J1121" i="1"/>
  <c r="I1121" i="1"/>
  <c r="J1120" i="1"/>
  <c r="I1120" i="1"/>
  <c r="I1154" i="1"/>
  <c r="H1153" i="1"/>
  <c r="M1160" i="1"/>
  <c r="I1158" i="1"/>
  <c r="J1122" i="1"/>
  <c r="I1122" i="1"/>
  <c r="F1118" i="1"/>
  <c r="G1118" i="1" s="1"/>
  <c r="I1155" i="1"/>
  <c r="I1119" i="1"/>
  <c r="J1119" i="1"/>
  <c r="H1118" i="1"/>
  <c r="M1162" i="1"/>
  <c r="F1153" i="1"/>
  <c r="G1153" i="1" s="1"/>
  <c r="M1154" i="1"/>
  <c r="J1153" i="1" l="1"/>
  <c r="M1122" i="1"/>
  <c r="M1155" i="1"/>
  <c r="L1503" i="1"/>
  <c r="M1503" i="1"/>
  <c r="M1157" i="1"/>
  <c r="M1158" i="1"/>
  <c r="K1153" i="1"/>
  <c r="M1119" i="1"/>
  <c r="K1118" i="1"/>
  <c r="I1153" i="1"/>
  <c r="J1118" i="1"/>
  <c r="I1118" i="1"/>
  <c r="I1156" i="1"/>
  <c r="M1118" i="1" l="1"/>
  <c r="M1153" i="1"/>
  <c r="E1383" i="1"/>
  <c r="F1376" i="1"/>
  <c r="F1373" i="1" l="1"/>
  <c r="H1376" i="1"/>
  <c r="L1118" i="1"/>
  <c r="K1376" i="1"/>
  <c r="H1373" i="1" l="1"/>
  <c r="K1373" i="1"/>
  <c r="J1361" i="1" l="1"/>
  <c r="J1366" i="1"/>
  <c r="K450" i="1" l="1"/>
  <c r="I450" i="1"/>
  <c r="K449" i="1"/>
  <c r="J449" i="1"/>
  <c r="I449" i="1"/>
  <c r="K448" i="1"/>
  <c r="J448" i="1"/>
  <c r="I448" i="1"/>
  <c r="K447" i="1"/>
  <c r="H446" i="1"/>
  <c r="F446" i="1"/>
  <c r="E446" i="1"/>
  <c r="D446" i="1"/>
  <c r="H445" i="1"/>
  <c r="F445" i="1"/>
  <c r="G445" i="1" s="1"/>
  <c r="K445" i="1"/>
  <c r="K444" i="1"/>
  <c r="K443" i="1"/>
  <c r="H442" i="1"/>
  <c r="F442" i="1"/>
  <c r="G442" i="1" s="1"/>
  <c r="K442" i="1"/>
  <c r="K432" i="1"/>
  <c r="H435" i="1"/>
  <c r="F435" i="1"/>
  <c r="E435" i="1"/>
  <c r="D435" i="1"/>
  <c r="H434" i="1"/>
  <c r="H384" i="1" s="1"/>
  <c r="F433" i="1"/>
  <c r="D433" i="1"/>
  <c r="D432" i="1"/>
  <c r="F432" i="1"/>
  <c r="K430" i="1"/>
  <c r="K425" i="1" s="1"/>
  <c r="J430" i="1"/>
  <c r="I430" i="1"/>
  <c r="L429" i="1"/>
  <c r="L424" i="1" s="1"/>
  <c r="K428" i="1"/>
  <c r="M428" i="1" s="1"/>
  <c r="K427" i="1"/>
  <c r="K422" i="1" s="1"/>
  <c r="H426" i="1"/>
  <c r="F426" i="1"/>
  <c r="E426" i="1"/>
  <c r="D426" i="1"/>
  <c r="K415" i="1"/>
  <c r="K414" i="1"/>
  <c r="K413" i="1"/>
  <c r="D421" i="1"/>
  <c r="K420" i="1"/>
  <c r="J420" i="1"/>
  <c r="I420" i="1"/>
  <c r="K419" i="1"/>
  <c r="J419" i="1"/>
  <c r="I419" i="1"/>
  <c r="K418" i="1"/>
  <c r="J418" i="1"/>
  <c r="I418" i="1"/>
  <c r="K417" i="1"/>
  <c r="J417" i="1"/>
  <c r="I417" i="1"/>
  <c r="H416" i="1"/>
  <c r="F416" i="1"/>
  <c r="E416" i="1"/>
  <c r="D416" i="1"/>
  <c r="M350" i="1"/>
  <c r="M349" i="1"/>
  <c r="M348" i="1"/>
  <c r="M347" i="1"/>
  <c r="L346" i="1"/>
  <c r="K346" i="1"/>
  <c r="F346" i="1"/>
  <c r="E346" i="1"/>
  <c r="D346" i="1"/>
  <c r="L345" i="1"/>
  <c r="K345" i="1"/>
  <c r="F345" i="1"/>
  <c r="E345" i="1"/>
  <c r="D345" i="1"/>
  <c r="K344" i="1"/>
  <c r="F344" i="1"/>
  <c r="E344" i="1"/>
  <c r="D344" i="1"/>
  <c r="L343" i="1"/>
  <c r="K343" i="1"/>
  <c r="F343" i="1"/>
  <c r="E343" i="1"/>
  <c r="D343" i="1"/>
  <c r="L342" i="1"/>
  <c r="K342" i="1"/>
  <c r="F342" i="1"/>
  <c r="E342" i="1"/>
  <c r="D342" i="1"/>
  <c r="K380" i="1"/>
  <c r="O380" i="1"/>
  <c r="K378" i="1"/>
  <c r="K377" i="1"/>
  <c r="F376" i="1"/>
  <c r="E376" i="1"/>
  <c r="F375" i="1"/>
  <c r="E375" i="1"/>
  <c r="D375" i="1"/>
  <c r="F374" i="1"/>
  <c r="E374" i="1"/>
  <c r="D374" i="1"/>
  <c r="F373" i="1"/>
  <c r="E373" i="1"/>
  <c r="D373" i="1"/>
  <c r="F372" i="1"/>
  <c r="E372" i="1"/>
  <c r="D372" i="1"/>
  <c r="D354" i="1"/>
  <c r="K335" i="1"/>
  <c r="K325" i="1" s="1"/>
  <c r="J335" i="1"/>
  <c r="I335" i="1"/>
  <c r="J334" i="1"/>
  <c r="I334" i="1"/>
  <c r="K333" i="1"/>
  <c r="K323" i="1" s="1"/>
  <c r="J333" i="1"/>
  <c r="I333" i="1"/>
  <c r="K332" i="1"/>
  <c r="K322" i="1" s="1"/>
  <c r="J332" i="1"/>
  <c r="J322" i="1" s="1"/>
  <c r="I332" i="1"/>
  <c r="I322" i="1" s="1"/>
  <c r="H331" i="1"/>
  <c r="F331" i="1"/>
  <c r="E331" i="1"/>
  <c r="K299" i="1"/>
  <c r="L299" i="1" s="1"/>
  <c r="I305" i="1"/>
  <c r="J304" i="1"/>
  <c r="J303" i="1"/>
  <c r="I303" i="1"/>
  <c r="J302" i="1"/>
  <c r="I302" i="1"/>
  <c r="K301" i="1"/>
  <c r="K295" i="1"/>
  <c r="J295" i="1"/>
  <c r="I295" i="1"/>
  <c r="J294" i="1"/>
  <c r="I294" i="1"/>
  <c r="J293" i="1"/>
  <c r="I293" i="1"/>
  <c r="J292" i="1"/>
  <c r="I292" i="1"/>
  <c r="H291" i="1"/>
  <c r="F291" i="1"/>
  <c r="E291" i="1"/>
  <c r="K283" i="1"/>
  <c r="K282" i="1"/>
  <c r="J290" i="1"/>
  <c r="I290" i="1"/>
  <c r="K284" i="1"/>
  <c r="I289" i="1"/>
  <c r="J288" i="1"/>
  <c r="I288" i="1"/>
  <c r="E286" i="1"/>
  <c r="G286" i="1" s="1"/>
  <c r="D286" i="1"/>
  <c r="G416" i="1" l="1"/>
  <c r="G426" i="1"/>
  <c r="G291" i="1"/>
  <c r="G331" i="1"/>
  <c r="G372" i="1"/>
  <c r="J344" i="1"/>
  <c r="G344" i="1"/>
  <c r="G375" i="1"/>
  <c r="J346" i="1"/>
  <c r="G346" i="1"/>
  <c r="F383" i="1"/>
  <c r="G435" i="1"/>
  <c r="J345" i="1"/>
  <c r="G345" i="1"/>
  <c r="J374" i="1"/>
  <c r="G374" i="1"/>
  <c r="J342" i="1"/>
  <c r="G342" i="1"/>
  <c r="G446" i="1"/>
  <c r="J373" i="1"/>
  <c r="G373" i="1"/>
  <c r="J376" i="1"/>
  <c r="G376" i="1"/>
  <c r="J343" i="1"/>
  <c r="G343" i="1"/>
  <c r="I373" i="1"/>
  <c r="I376" i="1"/>
  <c r="I343" i="1"/>
  <c r="I346" i="1"/>
  <c r="K331" i="1"/>
  <c r="L331" i="1" s="1"/>
  <c r="I374" i="1"/>
  <c r="I342" i="1"/>
  <c r="I344" i="1"/>
  <c r="I345" i="1"/>
  <c r="K416" i="1"/>
  <c r="L416" i="1" s="1"/>
  <c r="K446" i="1"/>
  <c r="M446" i="1" s="1"/>
  <c r="D371" i="1"/>
  <c r="I291" i="1"/>
  <c r="K311" i="1"/>
  <c r="M311" i="1" s="1"/>
  <c r="O415" i="1"/>
  <c r="H385" i="1"/>
  <c r="O435" i="1"/>
  <c r="O445" i="1"/>
  <c r="O345" i="1"/>
  <c r="K305" i="1"/>
  <c r="H441" i="1"/>
  <c r="F441" i="1"/>
  <c r="K285" i="1"/>
  <c r="D279" i="1"/>
  <c r="K297" i="1"/>
  <c r="L297" i="1" s="1"/>
  <c r="K298" i="1"/>
  <c r="L298" i="1" s="1"/>
  <c r="D277" i="1"/>
  <c r="L355" i="1"/>
  <c r="M312" i="1"/>
  <c r="M307" i="1"/>
  <c r="K308" i="1"/>
  <c r="K306" i="1" s="1"/>
  <c r="M313" i="1"/>
  <c r="M309" i="1"/>
  <c r="M315" i="1"/>
  <c r="K321" i="1"/>
  <c r="E354" i="1"/>
  <c r="H354" i="1"/>
  <c r="D355" i="1"/>
  <c r="D280" i="1" s="1"/>
  <c r="K355" i="1"/>
  <c r="E355" i="1"/>
  <c r="H355" i="1"/>
  <c r="L434" i="1"/>
  <c r="H352" i="1"/>
  <c r="H277" i="1" s="1"/>
  <c r="E352" i="1"/>
  <c r="H421" i="1"/>
  <c r="D353" i="1"/>
  <c r="D383" i="1"/>
  <c r="F355" i="1"/>
  <c r="F421" i="1"/>
  <c r="F278" i="1"/>
  <c r="F354" i="1"/>
  <c r="F352" i="1"/>
  <c r="G352" i="1" s="1"/>
  <c r="K352" i="1"/>
  <c r="E353" i="1"/>
  <c r="G353" i="1" s="1"/>
  <c r="H278" i="1"/>
  <c r="D321" i="1"/>
  <c r="H321" i="1"/>
  <c r="D441" i="1"/>
  <c r="F371" i="1"/>
  <c r="I426" i="1"/>
  <c r="L341" i="1"/>
  <c r="E371" i="1"/>
  <c r="F321" i="1"/>
  <c r="D341" i="1"/>
  <c r="E321" i="1"/>
  <c r="E441" i="1"/>
  <c r="M292" i="1"/>
  <c r="M293" i="1"/>
  <c r="M294" i="1"/>
  <c r="M295" i="1"/>
  <c r="M380" i="1"/>
  <c r="M430" i="1"/>
  <c r="M287" i="1"/>
  <c r="M288" i="1"/>
  <c r="M289" i="1"/>
  <c r="M290" i="1"/>
  <c r="M304" i="1"/>
  <c r="M332" i="1"/>
  <c r="M333" i="1"/>
  <c r="M335" i="1"/>
  <c r="L377" i="1"/>
  <c r="L378" i="1"/>
  <c r="M417" i="1"/>
  <c r="M418" i="1"/>
  <c r="M419" i="1"/>
  <c r="M420" i="1"/>
  <c r="M424" i="1"/>
  <c r="L427" i="1"/>
  <c r="L422" i="1" s="1"/>
  <c r="L428" i="1"/>
  <c r="L423" i="1" s="1"/>
  <c r="M448" i="1"/>
  <c r="M449" i="1"/>
  <c r="M450" i="1"/>
  <c r="E341" i="1"/>
  <c r="K341" i="1"/>
  <c r="F341" i="1"/>
  <c r="E281" i="1"/>
  <c r="H436" i="1"/>
  <c r="L294" i="1"/>
  <c r="K411" i="1"/>
  <c r="E411" i="1"/>
  <c r="D281" i="1"/>
  <c r="F296" i="1"/>
  <c r="L380" i="1"/>
  <c r="L418" i="1"/>
  <c r="E434" i="1"/>
  <c r="M439" i="1"/>
  <c r="J438" i="1"/>
  <c r="D296" i="1"/>
  <c r="D306" i="1"/>
  <c r="E306" i="1"/>
  <c r="L332" i="1"/>
  <c r="D436" i="1"/>
  <c r="F436" i="1"/>
  <c r="J308" i="1"/>
  <c r="I364" i="1"/>
  <c r="J291" i="1"/>
  <c r="E296" i="1"/>
  <c r="J298" i="1"/>
  <c r="H296" i="1"/>
  <c r="I304" i="1"/>
  <c r="M334" i="1"/>
  <c r="L334" i="1"/>
  <c r="M360" i="1"/>
  <c r="M362" i="1"/>
  <c r="L420" i="1"/>
  <c r="J426" i="1"/>
  <c r="E432" i="1"/>
  <c r="G432" i="1" s="1"/>
  <c r="E433" i="1"/>
  <c r="G433" i="1" s="1"/>
  <c r="H433" i="1"/>
  <c r="D434" i="1"/>
  <c r="D431" i="1" s="1"/>
  <c r="F434" i="1"/>
  <c r="K434" i="1"/>
  <c r="E436" i="1"/>
  <c r="L447" i="1"/>
  <c r="I358" i="1"/>
  <c r="I359" i="1"/>
  <c r="I360" i="1"/>
  <c r="I363" i="1"/>
  <c r="M363" i="1"/>
  <c r="J283" i="1"/>
  <c r="I286" i="1"/>
  <c r="K291" i="1"/>
  <c r="L295" i="1"/>
  <c r="J300" i="1"/>
  <c r="F306" i="1"/>
  <c r="J310" i="1"/>
  <c r="J323" i="1"/>
  <c r="J324" i="1"/>
  <c r="J325" i="1"/>
  <c r="J331" i="1"/>
  <c r="L333" i="1"/>
  <c r="L335" i="1"/>
  <c r="M357" i="1"/>
  <c r="M358" i="1"/>
  <c r="M359" i="1"/>
  <c r="I413" i="1"/>
  <c r="I416" i="1"/>
  <c r="I443" i="1"/>
  <c r="I444" i="1"/>
  <c r="I446" i="1"/>
  <c r="M364" i="1"/>
  <c r="M365" i="1"/>
  <c r="I365" i="1"/>
  <c r="M342" i="1"/>
  <c r="M343" i="1"/>
  <c r="M344" i="1"/>
  <c r="M345" i="1"/>
  <c r="M346" i="1"/>
  <c r="D411" i="1"/>
  <c r="L417" i="1"/>
  <c r="L419" i="1"/>
  <c r="J425" i="1"/>
  <c r="K426" i="1"/>
  <c r="L430" i="1"/>
  <c r="L425" i="1" s="1"/>
  <c r="J439" i="1"/>
  <c r="M413" i="1"/>
  <c r="L413" i="1"/>
  <c r="M414" i="1"/>
  <c r="L414" i="1"/>
  <c r="M415" i="1"/>
  <c r="L415" i="1"/>
  <c r="J413" i="1"/>
  <c r="J416" i="1"/>
  <c r="I425" i="1"/>
  <c r="L442" i="1"/>
  <c r="M443" i="1"/>
  <c r="L443" i="1"/>
  <c r="M444" i="1"/>
  <c r="L444" i="1"/>
  <c r="L445" i="1"/>
  <c r="E421" i="1"/>
  <c r="J443" i="1"/>
  <c r="J444" i="1"/>
  <c r="J446" i="1"/>
  <c r="L448" i="1"/>
  <c r="L449" i="1"/>
  <c r="L450" i="1"/>
  <c r="H432" i="1"/>
  <c r="H382" i="1" s="1"/>
  <c r="L286" i="1"/>
  <c r="M286" i="1"/>
  <c r="L301" i="1"/>
  <c r="M301" i="1"/>
  <c r="J286" i="1"/>
  <c r="I283" i="1"/>
  <c r="L292" i="1"/>
  <c r="I298" i="1"/>
  <c r="I300" i="1"/>
  <c r="I308" i="1"/>
  <c r="I310" i="1"/>
  <c r="L322" i="1"/>
  <c r="M322" i="1"/>
  <c r="L323" i="1"/>
  <c r="M323" i="1"/>
  <c r="L325" i="1"/>
  <c r="M325" i="1"/>
  <c r="I323" i="1"/>
  <c r="I324" i="1"/>
  <c r="I325" i="1"/>
  <c r="I331" i="1"/>
  <c r="J358" i="1"/>
  <c r="J359" i="1"/>
  <c r="J360" i="1"/>
  <c r="J363" i="1"/>
  <c r="J365" i="1"/>
  <c r="K373" i="1"/>
  <c r="K374" i="1"/>
  <c r="K375" i="1"/>
  <c r="K376" i="1"/>
  <c r="M377" i="1"/>
  <c r="M378" i="1"/>
  <c r="M379" i="1"/>
  <c r="G306" i="1" l="1"/>
  <c r="M331" i="1"/>
  <c r="G434" i="1"/>
  <c r="G341" i="1"/>
  <c r="G321" i="1"/>
  <c r="G296" i="1"/>
  <c r="G441" i="1"/>
  <c r="G436" i="1"/>
  <c r="G421" i="1"/>
  <c r="F280" i="1"/>
  <c r="G355" i="1"/>
  <c r="J371" i="1"/>
  <c r="G371" i="1"/>
  <c r="G354" i="1"/>
  <c r="L446" i="1"/>
  <c r="M416" i="1"/>
  <c r="I306" i="1"/>
  <c r="I434" i="1"/>
  <c r="K441" i="1"/>
  <c r="M441" i="1" s="1"/>
  <c r="I341" i="1"/>
  <c r="E280" i="1"/>
  <c r="K280" i="1"/>
  <c r="K354" i="1"/>
  <c r="L354" i="1" s="1"/>
  <c r="E279" i="1"/>
  <c r="D278" i="1"/>
  <c r="D276" i="1" s="1"/>
  <c r="D351" i="1"/>
  <c r="E351" i="1"/>
  <c r="E278" i="1"/>
  <c r="G278" i="1" s="1"/>
  <c r="K353" i="1"/>
  <c r="L353" i="1" s="1"/>
  <c r="F277" i="1"/>
  <c r="F351" i="1"/>
  <c r="E277" i="1"/>
  <c r="I436" i="1"/>
  <c r="I433" i="1"/>
  <c r="K371" i="1"/>
  <c r="M371" i="1" s="1"/>
  <c r="I371" i="1"/>
  <c r="J433" i="1"/>
  <c r="H383" i="1"/>
  <c r="L311" i="1"/>
  <c r="L309" i="1"/>
  <c r="O375" i="1"/>
  <c r="O355" i="1"/>
  <c r="H279" i="1"/>
  <c r="L305" i="1"/>
  <c r="M305" i="1"/>
  <c r="M303" i="1"/>
  <c r="M302" i="1"/>
  <c r="J441" i="1"/>
  <c r="L303" i="1"/>
  <c r="M355" i="1"/>
  <c r="L302" i="1"/>
  <c r="M321" i="1"/>
  <c r="L284" i="1"/>
  <c r="H280" i="1"/>
  <c r="O280" i="1" s="1"/>
  <c r="K279" i="1"/>
  <c r="K277" i="1"/>
  <c r="L285" i="1"/>
  <c r="L283" i="1"/>
  <c r="L282" i="1"/>
  <c r="F279" i="1"/>
  <c r="G279" i="1" s="1"/>
  <c r="I355" i="1"/>
  <c r="L321" i="1"/>
  <c r="J361" i="1"/>
  <c r="L435" i="1"/>
  <c r="L385" i="1" s="1"/>
  <c r="J321" i="1"/>
  <c r="I352" i="1"/>
  <c r="J421" i="1"/>
  <c r="M324" i="1"/>
  <c r="J355" i="1"/>
  <c r="J414" i="1"/>
  <c r="I414" i="1"/>
  <c r="H411" i="1"/>
  <c r="I411" i="1" s="1"/>
  <c r="F385" i="1"/>
  <c r="J352" i="1"/>
  <c r="F431" i="1"/>
  <c r="L384" i="1"/>
  <c r="D384" i="1"/>
  <c r="J301" i="1"/>
  <c r="L356" i="1"/>
  <c r="L352" i="1"/>
  <c r="L433" i="1"/>
  <c r="L383" i="1" s="1"/>
  <c r="M341" i="1"/>
  <c r="J436" i="1"/>
  <c r="I441" i="1"/>
  <c r="I321" i="1"/>
  <c r="L426" i="1"/>
  <c r="M376" i="1"/>
  <c r="M422" i="1"/>
  <c r="K421" i="1"/>
  <c r="M421" i="1" s="1"/>
  <c r="M426" i="1"/>
  <c r="M298" i="1"/>
  <c r="M291" i="1"/>
  <c r="M282" i="1"/>
  <c r="M374" i="1"/>
  <c r="M375" i="1"/>
  <c r="M373" i="1"/>
  <c r="M300" i="1"/>
  <c r="M425" i="1"/>
  <c r="M411" i="1"/>
  <c r="M284" i="1"/>
  <c r="M356" i="1"/>
  <c r="M297" i="1"/>
  <c r="M283" i="1"/>
  <c r="M412" i="1"/>
  <c r="K435" i="1"/>
  <c r="M308" i="1"/>
  <c r="M310" i="1"/>
  <c r="I353" i="1"/>
  <c r="I354" i="1"/>
  <c r="J353" i="1"/>
  <c r="I299" i="1"/>
  <c r="L291" i="1"/>
  <c r="M434" i="1"/>
  <c r="I356" i="1"/>
  <c r="J356" i="1"/>
  <c r="J354" i="1"/>
  <c r="L412" i="1"/>
  <c r="L411" i="1" s="1"/>
  <c r="M352" i="1"/>
  <c r="M361" i="1"/>
  <c r="H351" i="1"/>
  <c r="J434" i="1"/>
  <c r="J296" i="1"/>
  <c r="I296" i="1"/>
  <c r="K436" i="1"/>
  <c r="K433" i="1"/>
  <c r="M438" i="1"/>
  <c r="E431" i="1"/>
  <c r="J299" i="1"/>
  <c r="M306" i="1"/>
  <c r="I361" i="1"/>
  <c r="J306" i="1"/>
  <c r="F411" i="1"/>
  <c r="G411" i="1" s="1"/>
  <c r="H431" i="1"/>
  <c r="I421" i="1"/>
  <c r="L376" i="1"/>
  <c r="L374" i="1"/>
  <c r="M299" i="1"/>
  <c r="K296" i="1"/>
  <c r="M285" i="1"/>
  <c r="K281" i="1"/>
  <c r="L375" i="1"/>
  <c r="L373" i="1"/>
  <c r="G277" i="1" l="1"/>
  <c r="G351" i="1"/>
  <c r="G431" i="1"/>
  <c r="O385" i="1"/>
  <c r="G280" i="1"/>
  <c r="M354" i="1"/>
  <c r="L441" i="1"/>
  <c r="K351" i="1"/>
  <c r="M351" i="1" s="1"/>
  <c r="J279" i="1"/>
  <c r="E276" i="1"/>
  <c r="F276" i="1"/>
  <c r="H276" i="1"/>
  <c r="K278" i="1"/>
  <c r="M353" i="1"/>
  <c r="L351" i="1"/>
  <c r="L371" i="1"/>
  <c r="I431" i="1"/>
  <c r="J385" i="1"/>
  <c r="H381" i="1"/>
  <c r="L278" i="1"/>
  <c r="L280" i="1"/>
  <c r="L277" i="1"/>
  <c r="L279" i="1"/>
  <c r="L436" i="1"/>
  <c r="L432" i="1"/>
  <c r="M281" i="1"/>
  <c r="M296" i="1"/>
  <c r="M436" i="1"/>
  <c r="I351" i="1"/>
  <c r="L306" i="1"/>
  <c r="L296" i="1"/>
  <c r="J351" i="1"/>
  <c r="L281" i="1"/>
  <c r="M433" i="1"/>
  <c r="K431" i="1"/>
  <c r="L421" i="1"/>
  <c r="J411" i="1"/>
  <c r="J431" i="1"/>
  <c r="G276" i="1" l="1"/>
  <c r="L431" i="1"/>
  <c r="M431" i="1"/>
  <c r="F1383" i="1" l="1"/>
  <c r="G1383" i="1" s="1"/>
  <c r="D1383" i="1" l="1"/>
  <c r="D1376" i="1"/>
  <c r="E1376" i="1"/>
  <c r="G1376" i="1" s="1"/>
  <c r="D1373" i="1" l="1"/>
  <c r="L1376" i="1"/>
  <c r="L1373" i="1" s="1"/>
  <c r="E1373" i="1"/>
  <c r="G1373" i="1" s="1"/>
  <c r="M1366" i="1" l="1"/>
  <c r="L1366" i="1"/>
  <c r="I1366" i="1"/>
  <c r="L1361" i="1"/>
  <c r="M1361" i="1"/>
  <c r="I1361" i="1"/>
  <c r="F1326" i="1"/>
  <c r="E1327" i="1"/>
  <c r="E1307" i="1" s="1"/>
  <c r="D1327" i="1"/>
  <c r="D1307" i="1" s="1"/>
  <c r="H1327" i="1" l="1"/>
  <c r="O1332" i="1"/>
  <c r="D1326" i="1"/>
  <c r="D1323" i="1" s="1"/>
  <c r="E1326" i="1"/>
  <c r="E1323" i="1" s="1"/>
  <c r="F1327" i="1"/>
  <c r="G1327" i="1" s="1"/>
  <c r="E1304" i="1"/>
  <c r="G1326" i="1" l="1"/>
  <c r="O1327" i="1"/>
  <c r="E1306" i="1"/>
  <c r="D1306" i="1"/>
  <c r="F1323" i="1"/>
  <c r="G1323" i="1" s="1"/>
  <c r="L1223" i="1" l="1"/>
  <c r="H1179" i="1"/>
  <c r="F1190" i="1"/>
  <c r="O1227" i="1"/>
  <c r="E1192" i="1"/>
  <c r="E1182" i="1" s="1"/>
  <c r="F1189" i="1"/>
  <c r="D1192" i="1"/>
  <c r="D1182" i="1" s="1"/>
  <c r="D1189" i="1"/>
  <c r="D1179" i="1" s="1"/>
  <c r="F1188" i="1" l="1"/>
  <c r="D1190" i="1"/>
  <c r="D1188" i="1" s="1"/>
  <c r="E1189" i="1"/>
  <c r="E1179" i="1" s="1"/>
  <c r="I1179" i="1" s="1"/>
  <c r="H1182" i="1"/>
  <c r="H1178" i="1" s="1"/>
  <c r="D1178" i="1"/>
  <c r="F1179" i="1"/>
  <c r="F1192" i="1"/>
  <c r="M1227" i="1"/>
  <c r="M1225" i="1"/>
  <c r="M1224" i="1"/>
  <c r="D1223" i="1"/>
  <c r="E1223" i="1"/>
  <c r="I1223" i="1" s="1"/>
  <c r="F1223" i="1"/>
  <c r="K275" i="1"/>
  <c r="J275" i="1"/>
  <c r="I275" i="1"/>
  <c r="K274" i="1"/>
  <c r="J274" i="1"/>
  <c r="I274" i="1"/>
  <c r="J273" i="1"/>
  <c r="I273" i="1"/>
  <c r="K272" i="1"/>
  <c r="J272" i="1"/>
  <c r="I272" i="1"/>
  <c r="H271" i="1"/>
  <c r="F271" i="1"/>
  <c r="E271" i="1"/>
  <c r="D271" i="1"/>
  <c r="K270" i="1"/>
  <c r="J270" i="1"/>
  <c r="I270" i="1"/>
  <c r="K269" i="1"/>
  <c r="J269" i="1"/>
  <c r="I269" i="1"/>
  <c r="K268" i="1"/>
  <c r="I268" i="1"/>
  <c r="K267" i="1"/>
  <c r="J267" i="1"/>
  <c r="I267" i="1"/>
  <c r="H266" i="1"/>
  <c r="F266" i="1"/>
  <c r="E266" i="1"/>
  <c r="D266" i="1"/>
  <c r="K265" i="1"/>
  <c r="J265" i="1"/>
  <c r="I265" i="1"/>
  <c r="K264" i="1"/>
  <c r="J264" i="1"/>
  <c r="I264" i="1"/>
  <c r="M263" i="1"/>
  <c r="J263" i="1"/>
  <c r="I263" i="1"/>
  <c r="K262" i="1"/>
  <c r="J262" i="1"/>
  <c r="I262" i="1"/>
  <c r="H261" i="1"/>
  <c r="F261" i="1"/>
  <c r="E261" i="1"/>
  <c r="D261" i="1"/>
  <c r="K260" i="1"/>
  <c r="J260" i="1"/>
  <c r="I260" i="1"/>
  <c r="K259" i="1"/>
  <c r="J259" i="1"/>
  <c r="I259" i="1"/>
  <c r="K258" i="1"/>
  <c r="J258" i="1"/>
  <c r="I258" i="1"/>
  <c r="K257" i="1"/>
  <c r="J257" i="1"/>
  <c r="I257" i="1"/>
  <c r="H256" i="1"/>
  <c r="F256" i="1"/>
  <c r="E256" i="1"/>
  <c r="K256" i="1" s="1"/>
  <c r="D256" i="1"/>
  <c r="K255" i="1"/>
  <c r="J255" i="1"/>
  <c r="I255" i="1"/>
  <c r="J254" i="1"/>
  <c r="I254" i="1"/>
  <c r="K253" i="1"/>
  <c r="J253" i="1"/>
  <c r="I253" i="1"/>
  <c r="K252" i="1"/>
  <c r="J252" i="1"/>
  <c r="I252" i="1"/>
  <c r="H251" i="1"/>
  <c r="F251" i="1"/>
  <c r="E251" i="1"/>
  <c r="D251" i="1"/>
  <c r="K250" i="1"/>
  <c r="I250" i="1"/>
  <c r="K249" i="1"/>
  <c r="I249" i="1"/>
  <c r="K248" i="1"/>
  <c r="I248" i="1"/>
  <c r="K247" i="1"/>
  <c r="I247" i="1"/>
  <c r="H246" i="1"/>
  <c r="F246" i="1"/>
  <c r="E246" i="1"/>
  <c r="K246" i="1" s="1"/>
  <c r="D246" i="1"/>
  <c r="K245" i="1"/>
  <c r="J245" i="1"/>
  <c r="I245" i="1"/>
  <c r="J244" i="1"/>
  <c r="I244" i="1"/>
  <c r="K243" i="1"/>
  <c r="J243" i="1"/>
  <c r="I243" i="1"/>
  <c r="K242" i="1"/>
  <c r="J242" i="1"/>
  <c r="I242" i="1"/>
  <c r="H241" i="1"/>
  <c r="F241" i="1"/>
  <c r="E241" i="1"/>
  <c r="D241" i="1"/>
  <c r="K240" i="1"/>
  <c r="J240" i="1"/>
  <c r="I240" i="1"/>
  <c r="K239" i="1"/>
  <c r="J239" i="1"/>
  <c r="I239" i="1"/>
  <c r="M238" i="1"/>
  <c r="L238" i="1"/>
  <c r="J238" i="1"/>
  <c r="I238" i="1"/>
  <c r="K237" i="1"/>
  <c r="J237" i="1"/>
  <c r="I237" i="1"/>
  <c r="H236" i="1"/>
  <c r="F236" i="1"/>
  <c r="E236" i="1"/>
  <c r="D236" i="1"/>
  <c r="H235" i="1"/>
  <c r="F235" i="1"/>
  <c r="E235" i="1"/>
  <c r="D235" i="1"/>
  <c r="H234" i="1"/>
  <c r="D234" i="1"/>
  <c r="H233" i="1"/>
  <c r="D233" i="1"/>
  <c r="H232" i="1"/>
  <c r="F232" i="1"/>
  <c r="E232" i="1"/>
  <c r="K230" i="1"/>
  <c r="K226" i="1" s="1"/>
  <c r="J230" i="1"/>
  <c r="I230" i="1"/>
  <c r="M229" i="1"/>
  <c r="L229" i="1"/>
  <c r="J229" i="1"/>
  <c r="I229" i="1"/>
  <c r="J228" i="1"/>
  <c r="I228" i="1"/>
  <c r="M227" i="1"/>
  <c r="L227" i="1"/>
  <c r="J227" i="1"/>
  <c r="I227" i="1"/>
  <c r="H226" i="1"/>
  <c r="F226" i="1"/>
  <c r="E226" i="1"/>
  <c r="D226" i="1"/>
  <c r="H225" i="1"/>
  <c r="F225" i="1"/>
  <c r="E225" i="1"/>
  <c r="D225" i="1"/>
  <c r="K224" i="1"/>
  <c r="H224" i="1"/>
  <c r="F224" i="1"/>
  <c r="E224" i="1"/>
  <c r="D224" i="1"/>
  <c r="L223" i="1"/>
  <c r="K223" i="1"/>
  <c r="H223" i="1"/>
  <c r="F223" i="1"/>
  <c r="E223" i="1"/>
  <c r="D223" i="1"/>
  <c r="K222" i="1"/>
  <c r="H222" i="1"/>
  <c r="F222" i="1"/>
  <c r="E222" i="1"/>
  <c r="D222" i="1"/>
  <c r="D97" i="1" s="1"/>
  <c r="K215" i="1"/>
  <c r="I215" i="1"/>
  <c r="M214" i="1"/>
  <c r="J214" i="1"/>
  <c r="I214" i="1"/>
  <c r="M213" i="1"/>
  <c r="L213" i="1"/>
  <c r="J213" i="1"/>
  <c r="K212" i="1"/>
  <c r="J212" i="1"/>
  <c r="I212" i="1"/>
  <c r="H211" i="1"/>
  <c r="F211" i="1"/>
  <c r="E211" i="1"/>
  <c r="D211" i="1"/>
  <c r="K205" i="1"/>
  <c r="K200" i="1" s="1"/>
  <c r="J205" i="1"/>
  <c r="I205" i="1"/>
  <c r="K204" i="1"/>
  <c r="K199" i="1" s="1"/>
  <c r="M199" i="1" s="1"/>
  <c r="J204" i="1"/>
  <c r="I204" i="1"/>
  <c r="J203" i="1"/>
  <c r="K203" i="1"/>
  <c r="K198" i="1" s="1"/>
  <c r="M198" i="1" s="1"/>
  <c r="K202" i="1"/>
  <c r="K197" i="1" s="1"/>
  <c r="J202" i="1"/>
  <c r="I202" i="1"/>
  <c r="H201" i="1"/>
  <c r="F201" i="1"/>
  <c r="D201" i="1"/>
  <c r="K170" i="1"/>
  <c r="J170" i="1"/>
  <c r="I170" i="1"/>
  <c r="M169" i="1"/>
  <c r="J169" i="1"/>
  <c r="I169" i="1"/>
  <c r="K168" i="1"/>
  <c r="K143" i="1" s="1"/>
  <c r="J168" i="1"/>
  <c r="I168" i="1"/>
  <c r="K167" i="1"/>
  <c r="J167" i="1"/>
  <c r="I167" i="1"/>
  <c r="K165" i="1"/>
  <c r="J165" i="1"/>
  <c r="I165" i="1"/>
  <c r="K164" i="1"/>
  <c r="K144" i="1" s="1"/>
  <c r="J164" i="1"/>
  <c r="I164" i="1"/>
  <c r="J163" i="1"/>
  <c r="I163" i="1"/>
  <c r="K162" i="1"/>
  <c r="M162" i="1" s="1"/>
  <c r="J162" i="1"/>
  <c r="J161" i="1" s="1"/>
  <c r="I162" i="1"/>
  <c r="I161" i="1" s="1"/>
  <c r="K150" i="1"/>
  <c r="J150" i="1"/>
  <c r="I150" i="1"/>
  <c r="M149" i="1"/>
  <c r="L149" i="1"/>
  <c r="J149" i="1"/>
  <c r="I149" i="1"/>
  <c r="M148" i="1"/>
  <c r="J148" i="1"/>
  <c r="I148" i="1"/>
  <c r="K147" i="1"/>
  <c r="J147" i="1"/>
  <c r="J146" i="1" s="1"/>
  <c r="I147" i="1"/>
  <c r="I146" i="1" s="1"/>
  <c r="D146" i="1"/>
  <c r="M120" i="1"/>
  <c r="J120" i="1"/>
  <c r="I120" i="1"/>
  <c r="M119" i="1"/>
  <c r="J119" i="1"/>
  <c r="I119" i="1"/>
  <c r="K118" i="1"/>
  <c r="J118" i="1"/>
  <c r="I118" i="1"/>
  <c r="M117" i="1"/>
  <c r="J117" i="1"/>
  <c r="I117" i="1"/>
  <c r="H116" i="1"/>
  <c r="F116" i="1"/>
  <c r="E116" i="1"/>
  <c r="D116" i="1"/>
  <c r="K115" i="1"/>
  <c r="K105" i="1" s="1"/>
  <c r="J115" i="1"/>
  <c r="I115" i="1"/>
  <c r="M114" i="1"/>
  <c r="J114" i="1"/>
  <c r="K113" i="1"/>
  <c r="J113" i="1"/>
  <c r="K112" i="1"/>
  <c r="J112" i="1"/>
  <c r="I112" i="1"/>
  <c r="H111" i="1"/>
  <c r="F111" i="1"/>
  <c r="E111" i="1"/>
  <c r="D111" i="1"/>
  <c r="M110" i="1"/>
  <c r="J110" i="1"/>
  <c r="I110" i="1"/>
  <c r="M109" i="1"/>
  <c r="L109" i="1"/>
  <c r="L104" i="1" s="1"/>
  <c r="J109" i="1"/>
  <c r="I109" i="1"/>
  <c r="M108" i="1"/>
  <c r="L108" i="1"/>
  <c r="J108" i="1"/>
  <c r="I108" i="1"/>
  <c r="K107" i="1"/>
  <c r="J107" i="1"/>
  <c r="I107" i="1"/>
  <c r="H106" i="1"/>
  <c r="F106" i="1"/>
  <c r="E106" i="1"/>
  <c r="D106" i="1"/>
  <c r="G111" i="1" l="1"/>
  <c r="G222" i="1"/>
  <c r="G225" i="1"/>
  <c r="G226" i="1"/>
  <c r="G232" i="1"/>
  <c r="G235" i="1"/>
  <c r="G236" i="1"/>
  <c r="G246" i="1"/>
  <c r="G251" i="1"/>
  <c r="G106" i="1"/>
  <c r="G116" i="1"/>
  <c r="G271" i="1"/>
  <c r="G1179" i="1"/>
  <c r="G224" i="1"/>
  <c r="G256" i="1"/>
  <c r="G1189" i="1"/>
  <c r="K102" i="1"/>
  <c r="G261" i="1"/>
  <c r="G266" i="1"/>
  <c r="J1223" i="1"/>
  <c r="G1223" i="1"/>
  <c r="G211" i="1"/>
  <c r="F98" i="1"/>
  <c r="G223" i="1"/>
  <c r="G241" i="1"/>
  <c r="F1182" i="1"/>
  <c r="G1182" i="1" s="1"/>
  <c r="G1192" i="1"/>
  <c r="F97" i="1"/>
  <c r="D99" i="1"/>
  <c r="D98" i="1"/>
  <c r="D100" i="1"/>
  <c r="K146" i="1"/>
  <c r="K166" i="1"/>
  <c r="M166" i="1" s="1"/>
  <c r="K161" i="1"/>
  <c r="M161" i="1" s="1"/>
  <c r="K103" i="1"/>
  <c r="E1190" i="1"/>
  <c r="I1182" i="1"/>
  <c r="O225" i="1"/>
  <c r="O235" i="1"/>
  <c r="O1192" i="1"/>
  <c r="J1179" i="1"/>
  <c r="I1180" i="1"/>
  <c r="E1178" i="1"/>
  <c r="I1178" i="1" s="1"/>
  <c r="K271" i="1"/>
  <c r="M271" i="1" s="1"/>
  <c r="J246" i="1"/>
  <c r="J266" i="1"/>
  <c r="K142" i="1"/>
  <c r="K145" i="1"/>
  <c r="K106" i="1"/>
  <c r="M106" i="1" s="1"/>
  <c r="K116" i="1"/>
  <c r="M116" i="1" s="1"/>
  <c r="J103" i="1"/>
  <c r="J180" i="1"/>
  <c r="J178" i="1"/>
  <c r="H97" i="1"/>
  <c r="I235" i="1"/>
  <c r="M107" i="1"/>
  <c r="M115" i="1"/>
  <c r="M147" i="1"/>
  <c r="M146" i="1" s="1"/>
  <c r="M150" i="1"/>
  <c r="M170" i="1"/>
  <c r="M215" i="1"/>
  <c r="L224" i="1"/>
  <c r="M239" i="1"/>
  <c r="M240" i="1"/>
  <c r="M242" i="1"/>
  <c r="M243" i="1"/>
  <c r="M244" i="1"/>
  <c r="M245" i="1"/>
  <c r="M246" i="1"/>
  <c r="M247" i="1"/>
  <c r="M248" i="1"/>
  <c r="M249" i="1"/>
  <c r="M250" i="1"/>
  <c r="M252" i="1"/>
  <c r="M265" i="1"/>
  <c r="L265" i="1"/>
  <c r="M267" i="1"/>
  <c r="M268" i="1"/>
  <c r="M269" i="1"/>
  <c r="M275" i="1"/>
  <c r="M112" i="1"/>
  <c r="M113" i="1"/>
  <c r="M118" i="1"/>
  <c r="L118" i="1"/>
  <c r="L116" i="1" s="1"/>
  <c r="M164" i="1"/>
  <c r="M144" i="1" s="1"/>
  <c r="M165" i="1"/>
  <c r="M167" i="1"/>
  <c r="M168" i="1"/>
  <c r="M202" i="1"/>
  <c r="L204" i="1"/>
  <c r="L199" i="1" s="1"/>
  <c r="M205" i="1"/>
  <c r="L212" i="1"/>
  <c r="L222" i="1"/>
  <c r="M230" i="1"/>
  <c r="M237" i="1"/>
  <c r="M255" i="1"/>
  <c r="M258" i="1"/>
  <c r="M259" i="1"/>
  <c r="M260" i="1"/>
  <c r="M262" i="1"/>
  <c r="L262" i="1"/>
  <c r="M264" i="1"/>
  <c r="L264" i="1"/>
  <c r="M270" i="1"/>
  <c r="M272" i="1"/>
  <c r="M273" i="1"/>
  <c r="M274" i="1"/>
  <c r="I211" i="1"/>
  <c r="I236" i="1"/>
  <c r="H196" i="1"/>
  <c r="I106" i="1"/>
  <c r="I251" i="1"/>
  <c r="H100" i="1"/>
  <c r="I145" i="1"/>
  <c r="F221" i="1"/>
  <c r="M204" i="1"/>
  <c r="K234" i="1"/>
  <c r="M234" i="1" s="1"/>
  <c r="J383" i="1"/>
  <c r="M1223" i="1"/>
  <c r="I116" i="1"/>
  <c r="I266" i="1"/>
  <c r="H98" i="1"/>
  <c r="D221" i="1"/>
  <c r="K225" i="1"/>
  <c r="E231" i="1"/>
  <c r="K261" i="1"/>
  <c r="M261" i="1" s="1"/>
  <c r="E384" i="1"/>
  <c r="E385" i="1"/>
  <c r="G385" i="1" s="1"/>
  <c r="E382" i="1"/>
  <c r="F384" i="1"/>
  <c r="D385" i="1"/>
  <c r="J211" i="1"/>
  <c r="E221" i="1"/>
  <c r="H221" i="1"/>
  <c r="M223" i="1"/>
  <c r="M224" i="1"/>
  <c r="L242" i="1"/>
  <c r="L259" i="1"/>
  <c r="K266" i="1"/>
  <c r="L270" i="1"/>
  <c r="J271" i="1"/>
  <c r="L112" i="1"/>
  <c r="I104" i="1"/>
  <c r="H99" i="1"/>
  <c r="M135" i="1"/>
  <c r="M222" i="1"/>
  <c r="M226" i="1"/>
  <c r="K232" i="1"/>
  <c r="H231" i="1"/>
  <c r="I105" i="1"/>
  <c r="E100" i="1"/>
  <c r="D382" i="1"/>
  <c r="F382" i="1"/>
  <c r="J116" i="1"/>
  <c r="M132" i="1"/>
  <c r="M133" i="1"/>
  <c r="M134" i="1"/>
  <c r="M177" i="1"/>
  <c r="M176" i="1" s="1"/>
  <c r="D196" i="1"/>
  <c r="L230" i="1"/>
  <c r="L225" i="1" s="1"/>
  <c r="D231" i="1"/>
  <c r="K233" i="1"/>
  <c r="M233" i="1" s="1"/>
  <c r="K235" i="1"/>
  <c r="M235" i="1" s="1"/>
  <c r="J236" i="1"/>
  <c r="L240" i="1"/>
  <c r="M257" i="1"/>
  <c r="L257" i="1"/>
  <c r="H101" i="1"/>
  <c r="M180" i="1"/>
  <c r="J241" i="1"/>
  <c r="J251" i="1"/>
  <c r="J106" i="1"/>
  <c r="J111" i="1"/>
  <c r="L113" i="1"/>
  <c r="K131" i="1"/>
  <c r="M203" i="1"/>
  <c r="I133" i="1"/>
  <c r="I134" i="1"/>
  <c r="I135" i="1"/>
  <c r="L170" i="1"/>
  <c r="L202" i="1"/>
  <c r="L197" i="1" s="1"/>
  <c r="I203" i="1"/>
  <c r="K211" i="1"/>
  <c r="L215" i="1"/>
  <c r="I222" i="1"/>
  <c r="I223" i="1"/>
  <c r="I224" i="1"/>
  <c r="I225" i="1"/>
  <c r="I226" i="1"/>
  <c r="F231" i="1"/>
  <c r="I233" i="1"/>
  <c r="J235" i="1"/>
  <c r="K236" i="1"/>
  <c r="L239" i="1"/>
  <c r="K241" i="1"/>
  <c r="L243" i="1"/>
  <c r="K251" i="1"/>
  <c r="M251" i="1" s="1"/>
  <c r="L255" i="1"/>
  <c r="J256" i="1"/>
  <c r="L258" i="1"/>
  <c r="L260" i="1"/>
  <c r="J261" i="1"/>
  <c r="L272" i="1"/>
  <c r="L274" i="1"/>
  <c r="I232" i="1"/>
  <c r="I234" i="1"/>
  <c r="L107" i="1"/>
  <c r="I111" i="1"/>
  <c r="K111" i="1"/>
  <c r="L115" i="1"/>
  <c r="L105" i="1" s="1"/>
  <c r="J133" i="1"/>
  <c r="J134" i="1"/>
  <c r="J135" i="1"/>
  <c r="L147" i="1"/>
  <c r="L150" i="1"/>
  <c r="L162" i="1"/>
  <c r="L163" i="1"/>
  <c r="L164" i="1"/>
  <c r="L144" i="1" s="1"/>
  <c r="L165" i="1"/>
  <c r="L167" i="1"/>
  <c r="L168" i="1"/>
  <c r="I178" i="1"/>
  <c r="I180" i="1"/>
  <c r="L203" i="1"/>
  <c r="L198" i="1" s="1"/>
  <c r="E201" i="1"/>
  <c r="I201" i="1" s="1"/>
  <c r="L256" i="1"/>
  <c r="M256" i="1"/>
  <c r="J201" i="1"/>
  <c r="L205" i="1"/>
  <c r="L200" i="1" s="1"/>
  <c r="M212" i="1"/>
  <c r="J222" i="1"/>
  <c r="J223" i="1"/>
  <c r="J224" i="1"/>
  <c r="J225" i="1"/>
  <c r="J226" i="1"/>
  <c r="J232" i="1"/>
  <c r="J233" i="1"/>
  <c r="J234" i="1"/>
  <c r="L237" i="1"/>
  <c r="I241" i="1"/>
  <c r="L245" i="1"/>
  <c r="L246" i="1"/>
  <c r="L247" i="1"/>
  <c r="L248" i="1"/>
  <c r="L249" i="1"/>
  <c r="L250" i="1"/>
  <c r="L252" i="1"/>
  <c r="L253" i="1"/>
  <c r="I256" i="1"/>
  <c r="I261" i="1"/>
  <c r="L267" i="1"/>
  <c r="L268" i="1"/>
  <c r="L269" i="1"/>
  <c r="I271" i="1"/>
  <c r="L275" i="1"/>
  <c r="I246" i="1"/>
  <c r="F1178" i="1" l="1"/>
  <c r="G1178" i="1" s="1"/>
  <c r="J1182" i="1"/>
  <c r="O1182" i="1"/>
  <c r="G221" i="1"/>
  <c r="J382" i="1"/>
  <c r="G382" i="1"/>
  <c r="G231" i="1"/>
  <c r="J384" i="1"/>
  <c r="G384" i="1"/>
  <c r="E1188" i="1"/>
  <c r="G1188" i="1" s="1"/>
  <c r="G1190" i="1"/>
  <c r="G201" i="1"/>
  <c r="I384" i="1"/>
  <c r="K384" i="1"/>
  <c r="I382" i="1"/>
  <c r="K382" i="1"/>
  <c r="I385" i="1"/>
  <c r="K385" i="1"/>
  <c r="L102" i="1"/>
  <c r="L146" i="1"/>
  <c r="K141" i="1"/>
  <c r="L143" i="1"/>
  <c r="L166" i="1"/>
  <c r="L161" i="1"/>
  <c r="L103" i="1"/>
  <c r="L271" i="1"/>
  <c r="L106" i="1"/>
  <c r="L142" i="1"/>
  <c r="L145" i="1"/>
  <c r="L211" i="1"/>
  <c r="D381" i="1"/>
  <c r="J104" i="1"/>
  <c r="J145" i="1"/>
  <c r="J105" i="1"/>
  <c r="F99" i="1"/>
  <c r="L221" i="1"/>
  <c r="K98" i="1"/>
  <c r="M111" i="1"/>
  <c r="M241" i="1"/>
  <c r="M131" i="1"/>
  <c r="M145" i="1"/>
  <c r="M266" i="1"/>
  <c r="M225" i="1"/>
  <c r="M178" i="1"/>
  <c r="M143" i="1" s="1"/>
  <c r="M236" i="1"/>
  <c r="M211" i="1"/>
  <c r="M232" i="1"/>
  <c r="M142" i="1"/>
  <c r="M141" i="1" s="1"/>
  <c r="M104" i="1"/>
  <c r="E97" i="1"/>
  <c r="G97" i="1" s="1"/>
  <c r="L131" i="1"/>
  <c r="J221" i="1"/>
  <c r="I221" i="1"/>
  <c r="I131" i="1"/>
  <c r="I231" i="1"/>
  <c r="J196" i="1"/>
  <c r="E196" i="1"/>
  <c r="G196" i="1" s="1"/>
  <c r="K100" i="1"/>
  <c r="E99" i="1"/>
  <c r="L266" i="1"/>
  <c r="K231" i="1"/>
  <c r="J231" i="1"/>
  <c r="L261" i="1"/>
  <c r="E383" i="1"/>
  <c r="G383" i="1" s="1"/>
  <c r="L111" i="1"/>
  <c r="K221" i="1"/>
  <c r="E101" i="1"/>
  <c r="I101" i="1" s="1"/>
  <c r="I103" i="1"/>
  <c r="E98" i="1"/>
  <c r="G98" i="1" s="1"/>
  <c r="L226" i="1"/>
  <c r="K97" i="1"/>
  <c r="L233" i="1"/>
  <c r="K196" i="1"/>
  <c r="J131" i="1"/>
  <c r="L251" i="1"/>
  <c r="L234" i="1"/>
  <c r="L99" i="1" s="1"/>
  <c r="L241" i="1"/>
  <c r="L235" i="1"/>
  <c r="L236" i="1"/>
  <c r="L232" i="1"/>
  <c r="K201" i="1"/>
  <c r="J1178" i="1" l="1"/>
  <c r="G99" i="1"/>
  <c r="I383" i="1"/>
  <c r="K383" i="1"/>
  <c r="L141" i="1"/>
  <c r="I97" i="1"/>
  <c r="L196" i="1"/>
  <c r="M103" i="1"/>
  <c r="L98" i="1"/>
  <c r="F100" i="1"/>
  <c r="G100" i="1" s="1"/>
  <c r="M105" i="1"/>
  <c r="M201" i="1"/>
  <c r="K99" i="1"/>
  <c r="M196" i="1"/>
  <c r="M221" i="1"/>
  <c r="M231" i="1"/>
  <c r="L456" i="1"/>
  <c r="L97" i="1"/>
  <c r="I196" i="1"/>
  <c r="L231" i="1"/>
  <c r="D101" i="1"/>
  <c r="L382" i="1"/>
  <c r="L201" i="1"/>
  <c r="M102" i="1"/>
  <c r="K101" i="1"/>
  <c r="M101" i="1" s="1"/>
  <c r="F101" i="1"/>
  <c r="G101" i="1" s="1"/>
  <c r="O100" i="1" l="1"/>
  <c r="J97" i="1"/>
  <c r="L101" i="1"/>
  <c r="L100" i="1"/>
  <c r="J101" i="1"/>
  <c r="K1212" i="1" l="1"/>
  <c r="I1212" i="1"/>
  <c r="H1211" i="1"/>
  <c r="K1210" i="1"/>
  <c r="I1210" i="1"/>
  <c r="K1209" i="1"/>
  <c r="I1209" i="1"/>
  <c r="F1208" i="1"/>
  <c r="D1208" i="1"/>
  <c r="K1202" i="1"/>
  <c r="J1202" i="1"/>
  <c r="I1202" i="1"/>
  <c r="H1201" i="1"/>
  <c r="K1200" i="1"/>
  <c r="J1200" i="1"/>
  <c r="I1200" i="1"/>
  <c r="K1199" i="1"/>
  <c r="J1199" i="1"/>
  <c r="I1199" i="1"/>
  <c r="F1198" i="1"/>
  <c r="D1198" i="1"/>
  <c r="K1207" i="1"/>
  <c r="I1207" i="1"/>
  <c r="K1205" i="1"/>
  <c r="I1205" i="1"/>
  <c r="K1204" i="1"/>
  <c r="I1204" i="1"/>
  <c r="F1203" i="1"/>
  <c r="D1203" i="1"/>
  <c r="D1304" i="1"/>
  <c r="J1211" i="1" l="1"/>
  <c r="J1201" i="1"/>
  <c r="H1208" i="1"/>
  <c r="J1208" i="1" s="1"/>
  <c r="L1202" i="1"/>
  <c r="M1209" i="1"/>
  <c r="L1210" i="1"/>
  <c r="M1204" i="1"/>
  <c r="L1205" i="1"/>
  <c r="M1207" i="1"/>
  <c r="M1199" i="1"/>
  <c r="M1200" i="1"/>
  <c r="M1212" i="1"/>
  <c r="E1198" i="1"/>
  <c r="G1198" i="1" s="1"/>
  <c r="I1206" i="1"/>
  <c r="M1202" i="1"/>
  <c r="K1206" i="1"/>
  <c r="K1201" i="1"/>
  <c r="E1208" i="1"/>
  <c r="G1208" i="1" s="1"/>
  <c r="I1211" i="1"/>
  <c r="H1203" i="1"/>
  <c r="E1203" i="1"/>
  <c r="G1203" i="1" s="1"/>
  <c r="I1201" i="1"/>
  <c r="H1198" i="1"/>
  <c r="J1198" i="1" s="1"/>
  <c r="L1200" i="1"/>
  <c r="L1209" i="1"/>
  <c r="L1199" i="1"/>
  <c r="M1210" i="1"/>
  <c r="L1204" i="1"/>
  <c r="L1212" i="1"/>
  <c r="M1205" i="1"/>
  <c r="L1207" i="1"/>
  <c r="K1191" i="1" l="1"/>
  <c r="M1201" i="1"/>
  <c r="K1203" i="1"/>
  <c r="M1203" i="1" s="1"/>
  <c r="K1208" i="1"/>
  <c r="M1208" i="1" s="1"/>
  <c r="M1206" i="1"/>
  <c r="K1198" i="1"/>
  <c r="L1198" i="1"/>
  <c r="L1208" i="1"/>
  <c r="L1203" i="1"/>
  <c r="I1198" i="1"/>
  <c r="M1211" i="1"/>
  <c r="I1208" i="1"/>
  <c r="I1203" i="1"/>
  <c r="M1198" i="1" l="1"/>
  <c r="M1302" i="1" l="1"/>
  <c r="J1302" i="1"/>
  <c r="I1302" i="1"/>
  <c r="K1301" i="1"/>
  <c r="L1301" i="1" s="1"/>
  <c r="L1298" i="1" s="1"/>
  <c r="I1301" i="1"/>
  <c r="M1300" i="1"/>
  <c r="J1300" i="1"/>
  <c r="I1300" i="1"/>
  <c r="M1299" i="1"/>
  <c r="J1299" i="1"/>
  <c r="I1299" i="1"/>
  <c r="H1298" i="1"/>
  <c r="F1298" i="1"/>
  <c r="E1298" i="1"/>
  <c r="D1298" i="1"/>
  <c r="K1297" i="1"/>
  <c r="I1297" i="1"/>
  <c r="K1296" i="1"/>
  <c r="L1296" i="1" s="1"/>
  <c r="I1296" i="1"/>
  <c r="K1295" i="1"/>
  <c r="I1295" i="1"/>
  <c r="K1294" i="1"/>
  <c r="I1294" i="1"/>
  <c r="F1293" i="1"/>
  <c r="E1293" i="1"/>
  <c r="D1293" i="1"/>
  <c r="K1292" i="1"/>
  <c r="J1292" i="1"/>
  <c r="I1292" i="1"/>
  <c r="M1291" i="1"/>
  <c r="I1291" i="1"/>
  <c r="K1290" i="1"/>
  <c r="J1290" i="1"/>
  <c r="I1290" i="1"/>
  <c r="K1289" i="1"/>
  <c r="J1289" i="1"/>
  <c r="I1289" i="1"/>
  <c r="H1288" i="1"/>
  <c r="F1288" i="1"/>
  <c r="E1288" i="1"/>
  <c r="E1283" i="1"/>
  <c r="K1282" i="1"/>
  <c r="K1280" i="1"/>
  <c r="K1279" i="1"/>
  <c r="H1278" i="1"/>
  <c r="F1278" i="1"/>
  <c r="K1277" i="1"/>
  <c r="M1276" i="1"/>
  <c r="I1276" i="1"/>
  <c r="K1275" i="1"/>
  <c r="K1274" i="1"/>
  <c r="H1273" i="1"/>
  <c r="F1273" i="1"/>
  <c r="E1273" i="1"/>
  <c r="K1273" i="1" s="1"/>
  <c r="D1273" i="1"/>
  <c r="D11" i="1"/>
  <c r="K1267" i="1"/>
  <c r="J1267" i="1"/>
  <c r="I1267" i="1"/>
  <c r="I1266" i="1"/>
  <c r="K1265" i="1"/>
  <c r="J1265" i="1"/>
  <c r="I1265" i="1"/>
  <c r="K1264" i="1"/>
  <c r="J1264" i="1"/>
  <c r="I1264" i="1"/>
  <c r="H1263" i="1"/>
  <c r="F1263" i="1"/>
  <c r="E1263" i="1"/>
  <c r="D1263" i="1"/>
  <c r="I1262" i="1"/>
  <c r="J1260" i="1"/>
  <c r="I1260" i="1"/>
  <c r="J1259" i="1"/>
  <c r="I1259" i="1"/>
  <c r="G1293" i="1" l="1"/>
  <c r="G1263" i="1"/>
  <c r="G1288" i="1"/>
  <c r="G1273" i="1"/>
  <c r="G1298" i="1"/>
  <c r="J1273" i="1"/>
  <c r="J1278" i="1"/>
  <c r="J1263" i="1"/>
  <c r="K1278" i="1"/>
  <c r="K1254" i="1"/>
  <c r="K1257" i="1"/>
  <c r="K1255" i="1"/>
  <c r="M1296" i="1"/>
  <c r="K1256" i="1"/>
  <c r="O1257" i="1"/>
  <c r="O1272" i="1"/>
  <c r="I1298" i="1"/>
  <c r="J1298" i="1"/>
  <c r="J1293" i="1"/>
  <c r="M1273" i="1"/>
  <c r="M1275" i="1"/>
  <c r="M1277" i="1"/>
  <c r="M1280" i="1"/>
  <c r="L1284" i="1"/>
  <c r="L1287" i="1"/>
  <c r="L1289" i="1"/>
  <c r="L1290" i="1"/>
  <c r="L1294" i="1"/>
  <c r="L1295" i="1"/>
  <c r="L1297" i="1"/>
  <c r="M1301" i="1"/>
  <c r="M1264" i="1"/>
  <c r="L1265" i="1"/>
  <c r="L1267" i="1"/>
  <c r="M1274" i="1"/>
  <c r="M1279" i="1"/>
  <c r="M1282" i="1"/>
  <c r="L1292" i="1"/>
  <c r="K1298" i="1"/>
  <c r="M1259" i="1"/>
  <c r="M1260" i="1"/>
  <c r="M1262" i="1"/>
  <c r="I1254" i="1"/>
  <c r="J1270" i="1"/>
  <c r="M1266" i="1"/>
  <c r="I1271" i="1"/>
  <c r="L1277" i="1"/>
  <c r="I1288" i="1"/>
  <c r="E1258" i="1"/>
  <c r="K1258" i="1" s="1"/>
  <c r="L1259" i="1"/>
  <c r="D1258" i="1"/>
  <c r="J1269" i="1"/>
  <c r="D1253" i="1"/>
  <c r="F1258" i="1"/>
  <c r="J1261" i="1"/>
  <c r="L1260" i="1"/>
  <c r="I1261" i="1"/>
  <c r="H1258" i="1"/>
  <c r="L1262" i="1"/>
  <c r="K1263" i="1"/>
  <c r="L1264" i="1"/>
  <c r="M1265" i="1"/>
  <c r="M1267" i="1"/>
  <c r="E1268" i="1"/>
  <c r="D1268" i="1"/>
  <c r="F1268" i="1"/>
  <c r="I1270" i="1"/>
  <c r="I1263" i="1"/>
  <c r="I1269" i="1"/>
  <c r="H1268" i="1"/>
  <c r="I1272" i="1"/>
  <c r="I1273" i="1"/>
  <c r="D1278" i="1"/>
  <c r="K1283" i="1"/>
  <c r="L1285" i="1"/>
  <c r="M1285" i="1"/>
  <c r="M1292" i="1"/>
  <c r="I1293" i="1"/>
  <c r="M1284" i="1"/>
  <c r="M1287" i="1"/>
  <c r="K1288" i="1"/>
  <c r="M1289" i="1"/>
  <c r="M1290" i="1"/>
  <c r="K1293" i="1"/>
  <c r="M1293" i="1" s="1"/>
  <c r="M1294" i="1"/>
  <c r="M1295" i="1"/>
  <c r="M1297" i="1"/>
  <c r="G1268" i="1" l="1"/>
  <c r="G1258" i="1"/>
  <c r="L1263" i="1"/>
  <c r="L1293" i="1"/>
  <c r="L1283" i="1"/>
  <c r="L1258" i="1"/>
  <c r="L1254" i="1"/>
  <c r="I1257" i="1"/>
  <c r="I1286" i="1"/>
  <c r="J1255" i="1"/>
  <c r="J1254" i="1"/>
  <c r="J1257" i="1"/>
  <c r="J1286" i="1"/>
  <c r="H1283" i="1"/>
  <c r="I1283" i="1" s="1"/>
  <c r="L1288" i="1"/>
  <c r="I1255" i="1"/>
  <c r="F1283" i="1"/>
  <c r="G1283" i="1" s="1"/>
  <c r="M1288" i="1"/>
  <c r="M1283" i="1"/>
  <c r="M1255" i="1"/>
  <c r="M1272" i="1"/>
  <c r="M1263" i="1"/>
  <c r="M1258" i="1"/>
  <c r="M1298" i="1"/>
  <c r="M1286" i="1"/>
  <c r="L1257" i="1"/>
  <c r="L1255" i="1"/>
  <c r="M1270" i="1"/>
  <c r="M1269" i="1"/>
  <c r="J1268" i="1"/>
  <c r="I1268" i="1"/>
  <c r="K1268" i="1"/>
  <c r="J1258" i="1"/>
  <c r="I1258" i="1"/>
  <c r="M1271" i="1"/>
  <c r="M1261" i="1"/>
  <c r="I1281" i="1"/>
  <c r="E1278" i="1"/>
  <c r="G1278" i="1" s="1"/>
  <c r="L1191" i="1"/>
  <c r="K1197" i="1"/>
  <c r="K1187" i="1" s="1"/>
  <c r="M1187" i="1" s="1"/>
  <c r="J1197" i="1"/>
  <c r="I1197" i="1"/>
  <c r="H1196" i="1"/>
  <c r="K1195" i="1"/>
  <c r="J1195" i="1"/>
  <c r="I1195" i="1"/>
  <c r="K1194" i="1"/>
  <c r="K1184" i="1" s="1"/>
  <c r="J1194" i="1"/>
  <c r="I1194" i="1"/>
  <c r="K1242" i="1"/>
  <c r="M1242" i="1" s="1"/>
  <c r="I1242" i="1"/>
  <c r="K1241" i="1"/>
  <c r="I1241" i="1"/>
  <c r="J1240" i="1"/>
  <c r="K1239" i="1"/>
  <c r="M1239" i="1" s="1"/>
  <c r="I1239" i="1"/>
  <c r="H1238" i="1"/>
  <c r="F1238" i="1"/>
  <c r="G1238" i="1" s="1"/>
  <c r="D1238" i="1"/>
  <c r="K1237" i="1"/>
  <c r="M1237" i="1" s="1"/>
  <c r="I1237" i="1"/>
  <c r="K1235" i="1"/>
  <c r="K1230" i="1" s="1"/>
  <c r="J1235" i="1"/>
  <c r="I1235" i="1"/>
  <c r="K1234" i="1"/>
  <c r="I1234" i="1"/>
  <c r="L1233" i="1"/>
  <c r="H1233" i="1"/>
  <c r="F1233" i="1"/>
  <c r="E1233" i="1"/>
  <c r="D1233" i="1"/>
  <c r="L1232" i="1"/>
  <c r="H1232" i="1"/>
  <c r="F1232" i="1"/>
  <c r="E1232" i="1"/>
  <c r="D1232" i="1"/>
  <c r="L1231" i="1"/>
  <c r="H1231" i="1"/>
  <c r="F1231" i="1"/>
  <c r="E1231" i="1"/>
  <c r="E13" i="1" s="1"/>
  <c r="D1231" i="1"/>
  <c r="L1230" i="1"/>
  <c r="L940" i="1"/>
  <c r="L937" i="1"/>
  <c r="J940" i="1"/>
  <c r="I940" i="1"/>
  <c r="M939" i="1"/>
  <c r="J939" i="1"/>
  <c r="K936" i="1"/>
  <c r="L936" i="1" s="1"/>
  <c r="K935" i="1"/>
  <c r="L935" i="1" s="1"/>
  <c r="I935" i="1"/>
  <c r="K934" i="1"/>
  <c r="K924" i="1" s="1"/>
  <c r="K919" i="1" s="1"/>
  <c r="M933" i="1"/>
  <c r="I933" i="1"/>
  <c r="K932" i="1"/>
  <c r="L932" i="1" s="1"/>
  <c r="I932" i="1"/>
  <c r="K930" i="1"/>
  <c r="I930" i="1"/>
  <c r="L929" i="1"/>
  <c r="I929" i="1"/>
  <c r="I928" i="1"/>
  <c r="K927" i="1"/>
  <c r="I927" i="1"/>
  <c r="H926" i="1"/>
  <c r="F926" i="1"/>
  <c r="G926" i="1" s="1"/>
  <c r="K926" i="1"/>
  <c r="L926" i="1" s="1"/>
  <c r="E11" i="1"/>
  <c r="H1075" i="1"/>
  <c r="F1075" i="1"/>
  <c r="G1232" i="1" l="1"/>
  <c r="G1231" i="1"/>
  <c r="G1233" i="1"/>
  <c r="L927" i="1"/>
  <c r="L934" i="1"/>
  <c r="L930" i="1"/>
  <c r="H1228" i="1"/>
  <c r="H1191" i="1"/>
  <c r="H1193" i="1"/>
  <c r="I1193" i="1" s="1"/>
  <c r="M1184" i="1"/>
  <c r="K1183" i="1"/>
  <c r="M1183" i="1" s="1"/>
  <c r="H1190" i="1"/>
  <c r="J1190" i="1" s="1"/>
  <c r="K1190" i="1"/>
  <c r="O1075" i="1"/>
  <c r="O1232" i="1"/>
  <c r="O925" i="1"/>
  <c r="H1253" i="1"/>
  <c r="M938" i="1"/>
  <c r="L923" i="1"/>
  <c r="L918" i="1" s="1"/>
  <c r="K931" i="1"/>
  <c r="K1179" i="1"/>
  <c r="M1180" i="1"/>
  <c r="F1253" i="1"/>
  <c r="K1238" i="1"/>
  <c r="M1238" i="1" s="1"/>
  <c r="J1256" i="1"/>
  <c r="J1075" i="1"/>
  <c r="H1071" i="1"/>
  <c r="H985" i="1"/>
  <c r="O985" i="1" s="1"/>
  <c r="D1075" i="1"/>
  <c r="D1071" i="1" s="1"/>
  <c r="E1075" i="1"/>
  <c r="G1075" i="1" s="1"/>
  <c r="F1071" i="1"/>
  <c r="J1283" i="1"/>
  <c r="M928" i="1"/>
  <c r="M932" i="1"/>
  <c r="M935" i="1"/>
  <c r="M936" i="1"/>
  <c r="M937" i="1"/>
  <c r="M926" i="1"/>
  <c r="M927" i="1"/>
  <c r="M929" i="1"/>
  <c r="M930" i="1"/>
  <c r="M934" i="1"/>
  <c r="M940" i="1"/>
  <c r="M1268" i="1"/>
  <c r="M1257" i="1"/>
  <c r="L1256" i="1"/>
  <c r="M1195" i="1"/>
  <c r="J1196" i="1"/>
  <c r="E921" i="1"/>
  <c r="M1281" i="1"/>
  <c r="M1196" i="1"/>
  <c r="K1193" i="1"/>
  <c r="M1194" i="1"/>
  <c r="I939" i="1"/>
  <c r="F1228" i="1"/>
  <c r="K942" i="1"/>
  <c r="K922" i="1" s="1"/>
  <c r="K917" i="1" s="1"/>
  <c r="K945" i="1"/>
  <c r="K925" i="1" s="1"/>
  <c r="M1254" i="1"/>
  <c r="E1253" i="1"/>
  <c r="I1256" i="1"/>
  <c r="M1278" i="1"/>
  <c r="I1278" i="1"/>
  <c r="D1228" i="1"/>
  <c r="L1194" i="1"/>
  <c r="L1184" i="1" s="1"/>
  <c r="F941" i="1"/>
  <c r="M1191" i="1"/>
  <c r="L1228" i="1"/>
  <c r="K1231" i="1"/>
  <c r="K1232" i="1"/>
  <c r="I1238" i="1"/>
  <c r="L922" i="1"/>
  <c r="L917" i="1" s="1"/>
  <c r="J922" i="1"/>
  <c r="I925" i="1"/>
  <c r="E941" i="1"/>
  <c r="I1231" i="1"/>
  <c r="J1232" i="1"/>
  <c r="I1233" i="1"/>
  <c r="I1196" i="1"/>
  <c r="M1197" i="1"/>
  <c r="L1195" i="1"/>
  <c r="L1197" i="1"/>
  <c r="L1187" i="1" s="1"/>
  <c r="J1231" i="1"/>
  <c r="I1232" i="1"/>
  <c r="J1233" i="1"/>
  <c r="J1238" i="1"/>
  <c r="K1233" i="1"/>
  <c r="I1240" i="1"/>
  <c r="M923" i="1"/>
  <c r="I922" i="1"/>
  <c r="I926" i="1"/>
  <c r="J941" i="1" l="1"/>
  <c r="G941" i="1"/>
  <c r="G1253" i="1"/>
  <c r="J1228" i="1"/>
  <c r="H1188" i="1"/>
  <c r="J1188" i="1" s="1"/>
  <c r="K920" i="1"/>
  <c r="L925" i="1"/>
  <c r="L920" i="1" s="1"/>
  <c r="L924" i="1"/>
  <c r="L919" i="1" s="1"/>
  <c r="M924" i="1"/>
  <c r="K921" i="1"/>
  <c r="M921" i="1" s="1"/>
  <c r="L1253" i="1"/>
  <c r="L1190" i="1"/>
  <c r="L1185" i="1"/>
  <c r="L1183" i="1" s="1"/>
  <c r="E916" i="1"/>
  <c r="E14" i="1"/>
  <c r="D14" i="1"/>
  <c r="I917" i="1"/>
  <c r="K1188" i="1"/>
  <c r="O920" i="1"/>
  <c r="K1182" i="1"/>
  <c r="M1182" i="1" s="1"/>
  <c r="M1179" i="1"/>
  <c r="J938" i="1"/>
  <c r="M944" i="1"/>
  <c r="I938" i="1"/>
  <c r="H936" i="1"/>
  <c r="J936" i="1" s="1"/>
  <c r="L938" i="1"/>
  <c r="E1228" i="1"/>
  <c r="I1228" i="1" s="1"/>
  <c r="I920" i="1"/>
  <c r="M931" i="1"/>
  <c r="L931" i="1"/>
  <c r="I1191" i="1"/>
  <c r="I1190" i="1"/>
  <c r="J920" i="1"/>
  <c r="J1253" i="1"/>
  <c r="I941" i="1"/>
  <c r="J917" i="1"/>
  <c r="H981" i="1"/>
  <c r="I981" i="1" s="1"/>
  <c r="K1075" i="1"/>
  <c r="L1075" i="1" s="1"/>
  <c r="E1071" i="1"/>
  <c r="I1071" i="1" s="1"/>
  <c r="I1075" i="1"/>
  <c r="J1071" i="1"/>
  <c r="M1232" i="1"/>
  <c r="M1193" i="1"/>
  <c r="M1231" i="1"/>
  <c r="M945" i="1"/>
  <c r="M942" i="1"/>
  <c r="M943" i="1"/>
  <c r="L1182" i="1"/>
  <c r="L1179" i="1"/>
  <c r="M1190" i="1"/>
  <c r="I1230" i="1"/>
  <c r="J1191" i="1"/>
  <c r="L1193" i="1"/>
  <c r="K941" i="1"/>
  <c r="I1253" i="1"/>
  <c r="J1193" i="1"/>
  <c r="M922" i="1"/>
  <c r="M925" i="1"/>
  <c r="G1228" i="1" l="1"/>
  <c r="G1071" i="1"/>
  <c r="L916" i="1"/>
  <c r="K1178" i="1"/>
  <c r="M1178" i="1" s="1"/>
  <c r="L1178" i="1"/>
  <c r="L1153" i="1"/>
  <c r="L1158" i="1"/>
  <c r="J923" i="1"/>
  <c r="I923" i="1"/>
  <c r="K916" i="1"/>
  <c r="I936" i="1"/>
  <c r="J981" i="1"/>
  <c r="K1071" i="1"/>
  <c r="L1071" i="1" s="1"/>
  <c r="M1075" i="1"/>
  <c r="M920" i="1"/>
  <c r="M1188" i="1"/>
  <c r="M918" i="1"/>
  <c r="M941" i="1"/>
  <c r="M919" i="1"/>
  <c r="I1188" i="1"/>
  <c r="L1188" i="1"/>
  <c r="M1230" i="1"/>
  <c r="K1228" i="1"/>
  <c r="M917" i="1"/>
  <c r="J918" i="1" l="1"/>
  <c r="I918" i="1"/>
  <c r="M1071" i="1"/>
  <c r="M916" i="1"/>
  <c r="M1228" i="1"/>
  <c r="E1333" i="1" l="1"/>
  <c r="H1326" i="1" l="1"/>
  <c r="J1326" i="1" l="1"/>
  <c r="I1326" i="1"/>
  <c r="H1323" i="1"/>
  <c r="H1383" i="1"/>
  <c r="I1323" i="1" l="1"/>
  <c r="J1323" i="1"/>
  <c r="J1342" i="1" l="1"/>
  <c r="D491" i="1" l="1"/>
  <c r="F491" i="1"/>
  <c r="E491" i="1"/>
  <c r="J492" i="1"/>
  <c r="L493" i="1"/>
  <c r="J493" i="1"/>
  <c r="J495" i="1"/>
  <c r="M493" i="1"/>
  <c r="I492" i="1"/>
  <c r="I493" i="1"/>
  <c r="I495" i="1"/>
  <c r="G491" i="1" l="1"/>
  <c r="J494" i="1"/>
  <c r="M494" i="1"/>
  <c r="I494" i="1"/>
  <c r="M459" i="1"/>
  <c r="M460" i="1"/>
  <c r="H491" i="1"/>
  <c r="M495" i="1"/>
  <c r="M492" i="1"/>
  <c r="K491" i="1"/>
  <c r="F456" i="1"/>
  <c r="F381" i="1"/>
  <c r="L494" i="1"/>
  <c r="E456" i="1"/>
  <c r="M458" i="1"/>
  <c r="L495" i="1"/>
  <c r="L492" i="1"/>
  <c r="G456" i="1" l="1"/>
  <c r="J381" i="1"/>
  <c r="J491" i="1"/>
  <c r="I491" i="1"/>
  <c r="K96" i="1"/>
  <c r="M383" i="1"/>
  <c r="M491" i="1"/>
  <c r="L491" i="1"/>
  <c r="D456" i="1"/>
  <c r="M382" i="1"/>
  <c r="M384" i="1"/>
  <c r="E381" i="1"/>
  <c r="G381" i="1" s="1"/>
  <c r="M457" i="1"/>
  <c r="K456" i="1"/>
  <c r="H456" i="1"/>
  <c r="I381" i="1" l="1"/>
  <c r="M456" i="1"/>
  <c r="M385" i="1"/>
  <c r="K381" i="1"/>
  <c r="I456" i="1"/>
  <c r="J456" i="1"/>
  <c r="M381" i="1" l="1"/>
  <c r="L381" i="1"/>
  <c r="K1342" i="1" l="1"/>
  <c r="I1342" i="1"/>
  <c r="K1341" i="1"/>
  <c r="K1326" i="1" s="1"/>
  <c r="J1341" i="1"/>
  <c r="I1341" i="1"/>
  <c r="J1340" i="1"/>
  <c r="I1340" i="1"/>
  <c r="K1339" i="1"/>
  <c r="J1339" i="1"/>
  <c r="I1339" i="1"/>
  <c r="H1338" i="1"/>
  <c r="F1338" i="1"/>
  <c r="E1338" i="1"/>
  <c r="D1338" i="1"/>
  <c r="K1337" i="1"/>
  <c r="J1337" i="1"/>
  <c r="I1337" i="1"/>
  <c r="J1335" i="1"/>
  <c r="I1335" i="1"/>
  <c r="J1334" i="1"/>
  <c r="I1334" i="1"/>
  <c r="H1333" i="1"/>
  <c r="F1333" i="1"/>
  <c r="G1333" i="1" s="1"/>
  <c r="D1333" i="1"/>
  <c r="D1328" i="1"/>
  <c r="F1328" i="1"/>
  <c r="K1311" i="1"/>
  <c r="K1317" i="1"/>
  <c r="J1317" i="1"/>
  <c r="I1317" i="1"/>
  <c r="H1305" i="1"/>
  <c r="H12" i="1" s="1"/>
  <c r="F1305" i="1"/>
  <c r="E1313" i="1"/>
  <c r="D1305" i="1"/>
  <c r="D12" i="1" s="1"/>
  <c r="K1314" i="1"/>
  <c r="J1314" i="1"/>
  <c r="I1314" i="1"/>
  <c r="K1312" i="1"/>
  <c r="H1312" i="1"/>
  <c r="F1312" i="1"/>
  <c r="G1312" i="1" s="1"/>
  <c r="H1306" i="1"/>
  <c r="F1311" i="1"/>
  <c r="G1311" i="1" s="1"/>
  <c r="K1309" i="1"/>
  <c r="H1309" i="1"/>
  <c r="H1304" i="1" s="1"/>
  <c r="H11" i="1" s="1"/>
  <c r="F1309" i="1"/>
  <c r="G1309" i="1" s="1"/>
  <c r="J1386" i="1"/>
  <c r="I1386" i="1"/>
  <c r="K1382" i="1"/>
  <c r="I1381" i="1"/>
  <c r="K1380" i="1"/>
  <c r="K1379" i="1"/>
  <c r="H1378" i="1"/>
  <c r="F1378" i="1"/>
  <c r="E1378" i="1"/>
  <c r="D1378" i="1"/>
  <c r="M1377" i="1"/>
  <c r="D13" i="1"/>
  <c r="M1375" i="1"/>
  <c r="M1374" i="1"/>
  <c r="G1378" i="1" l="1"/>
  <c r="F12" i="1"/>
  <c r="J12" i="1" s="1"/>
  <c r="G1338" i="1"/>
  <c r="J1378" i="1"/>
  <c r="L1365" i="1"/>
  <c r="M1365" i="1"/>
  <c r="M1364" i="1"/>
  <c r="K1363" i="1"/>
  <c r="L1364" i="1"/>
  <c r="I1378" i="1"/>
  <c r="H1307" i="1"/>
  <c r="O1312" i="1"/>
  <c r="I11" i="1"/>
  <c r="M1316" i="1"/>
  <c r="K1308" i="1"/>
  <c r="M1325" i="1"/>
  <c r="K1324" i="1"/>
  <c r="M1324" i="1" s="1"/>
  <c r="J1311" i="1"/>
  <c r="F1308" i="1"/>
  <c r="G1308" i="1" s="1"/>
  <c r="K1333" i="1"/>
  <c r="F1306" i="1"/>
  <c r="G1306" i="1" s="1"/>
  <c r="F1304" i="1"/>
  <c r="G1304" i="1" s="1"/>
  <c r="K1327" i="1"/>
  <c r="K1383" i="1"/>
  <c r="I1304" i="1"/>
  <c r="F1307" i="1"/>
  <c r="I1309" i="1"/>
  <c r="F1313" i="1"/>
  <c r="G1313" i="1" s="1"/>
  <c r="H1313" i="1"/>
  <c r="D1308" i="1"/>
  <c r="D1313" i="1"/>
  <c r="E1328" i="1"/>
  <c r="G1328" i="1" s="1"/>
  <c r="M1380" i="1"/>
  <c r="M1381" i="1"/>
  <c r="M1385" i="1"/>
  <c r="M1386" i="1"/>
  <c r="M1309" i="1"/>
  <c r="M1312" i="1"/>
  <c r="K1313" i="1"/>
  <c r="M1314" i="1"/>
  <c r="M1317" i="1"/>
  <c r="L1330" i="1"/>
  <c r="L1334" i="1"/>
  <c r="M1335" i="1"/>
  <c r="L1336" i="1"/>
  <c r="M1337" i="1"/>
  <c r="I1338" i="1"/>
  <c r="L1339" i="1"/>
  <c r="M1340" i="1"/>
  <c r="M1338" i="1" s="1"/>
  <c r="M1341" i="1"/>
  <c r="M1379" i="1"/>
  <c r="M1382" i="1"/>
  <c r="M1384" i="1"/>
  <c r="M1387" i="1"/>
  <c r="M1311" i="1"/>
  <c r="M1342" i="1"/>
  <c r="J1309" i="1"/>
  <c r="J1310" i="1"/>
  <c r="K1338" i="1"/>
  <c r="J1338" i="1"/>
  <c r="M1334" i="1"/>
  <c r="J1312" i="1"/>
  <c r="J1376" i="1"/>
  <c r="L1380" i="1"/>
  <c r="J1383" i="1"/>
  <c r="E1305" i="1"/>
  <c r="G1305" i="1" s="1"/>
  <c r="I1312" i="1"/>
  <c r="L1312" i="1"/>
  <c r="L1314" i="1"/>
  <c r="L1316" i="1"/>
  <c r="H1328" i="1"/>
  <c r="M1336" i="1"/>
  <c r="L1341" i="1"/>
  <c r="J1333" i="1"/>
  <c r="L1335" i="1"/>
  <c r="L1337" i="1"/>
  <c r="H1308" i="1"/>
  <c r="L1309" i="1"/>
  <c r="L1317" i="1"/>
  <c r="I1333" i="1"/>
  <c r="L1340" i="1"/>
  <c r="L1342" i="1"/>
  <c r="I1383" i="1"/>
  <c r="I1376" i="1"/>
  <c r="K1378" i="1"/>
  <c r="L1379" i="1"/>
  <c r="L1382" i="1"/>
  <c r="F14" i="1" l="1"/>
  <c r="G1307" i="1"/>
  <c r="E12" i="1"/>
  <c r="M1363" i="1"/>
  <c r="L1363" i="1"/>
  <c r="M1383" i="1"/>
  <c r="L1383" i="1"/>
  <c r="F11" i="1"/>
  <c r="G11" i="1" s="1"/>
  <c r="H1303" i="1"/>
  <c r="H14" i="1"/>
  <c r="O1307" i="1"/>
  <c r="J1304" i="1"/>
  <c r="L1325" i="1"/>
  <c r="K1323" i="1"/>
  <c r="M1323" i="1" s="1"/>
  <c r="L1324" i="1"/>
  <c r="L1311" i="1"/>
  <c r="M1326" i="1"/>
  <c r="L1333" i="1"/>
  <c r="K1304" i="1"/>
  <c r="K11" i="1" s="1"/>
  <c r="M1378" i="1"/>
  <c r="M1333" i="1"/>
  <c r="M1315" i="1"/>
  <c r="M1313" i="1"/>
  <c r="M1376" i="1"/>
  <c r="K1307" i="1"/>
  <c r="K14" i="1" s="1"/>
  <c r="K1328" i="1"/>
  <c r="L1327" i="1"/>
  <c r="L1307" i="1" s="1"/>
  <c r="L14" i="1" s="1"/>
  <c r="J1313" i="1"/>
  <c r="I1313" i="1"/>
  <c r="I1328" i="1"/>
  <c r="M1330" i="1"/>
  <c r="M1256" i="1"/>
  <c r="K1253" i="1"/>
  <c r="L1313" i="1"/>
  <c r="K1305" i="1"/>
  <c r="K12" i="1" s="1"/>
  <c r="L1315" i="1"/>
  <c r="I1308" i="1"/>
  <c r="I1373" i="1"/>
  <c r="J1328" i="1"/>
  <c r="I1310" i="1"/>
  <c r="I1306" i="1"/>
  <c r="L1338" i="1"/>
  <c r="D1303" i="1"/>
  <c r="J1308" i="1"/>
  <c r="I1327" i="1"/>
  <c r="J1327" i="1"/>
  <c r="M1327" i="1"/>
  <c r="J1373" i="1"/>
  <c r="L1378" i="1"/>
  <c r="L1305" i="1" l="1"/>
  <c r="L12" i="1" s="1"/>
  <c r="J11" i="1"/>
  <c r="L1304" i="1"/>
  <c r="L11" i="1" s="1"/>
  <c r="L1310" i="1"/>
  <c r="L1326" i="1"/>
  <c r="M1328" i="1"/>
  <c r="M1373" i="1"/>
  <c r="K1306" i="1"/>
  <c r="L1328" i="1"/>
  <c r="F1303" i="1"/>
  <c r="M1310" i="1"/>
  <c r="J1306" i="1"/>
  <c r="M1253" i="1"/>
  <c r="E1303" i="1"/>
  <c r="J1307" i="1"/>
  <c r="I1307" i="1"/>
  <c r="M1304" i="1"/>
  <c r="M1307" i="1"/>
  <c r="J1305" i="1"/>
  <c r="I1305" i="1"/>
  <c r="G1303" i="1" l="1"/>
  <c r="K13" i="1"/>
  <c r="L1306" i="1"/>
  <c r="L13" i="1" s="1"/>
  <c r="L10" i="1" s="1"/>
  <c r="L1308" i="1"/>
  <c r="L1323" i="1"/>
  <c r="M1306" i="1"/>
  <c r="K1303" i="1"/>
  <c r="M1305" i="1"/>
  <c r="M1308" i="1"/>
  <c r="J1303" i="1"/>
  <c r="I1303" i="1"/>
  <c r="L1303" i="1" l="1"/>
  <c r="M1303" i="1"/>
  <c r="D96" i="1" l="1"/>
  <c r="D15" i="1" l="1"/>
  <c r="I277" i="1" l="1"/>
  <c r="J277" i="1"/>
  <c r="I280" i="1"/>
  <c r="M277" i="1" l="1"/>
  <c r="M280" i="1"/>
  <c r="J280" i="1"/>
  <c r="M278" i="1"/>
  <c r="J278" i="1"/>
  <c r="I278" i="1"/>
  <c r="F96" i="1"/>
  <c r="M99" i="1"/>
  <c r="M279" i="1"/>
  <c r="K276" i="1"/>
  <c r="H96" i="1"/>
  <c r="M100" i="1"/>
  <c r="E96" i="1"/>
  <c r="I98" i="1"/>
  <c r="J98" i="1"/>
  <c r="I99" i="1"/>
  <c r="J99" i="1"/>
  <c r="I100" i="1"/>
  <c r="J100" i="1"/>
  <c r="M98" i="1"/>
  <c r="I17" i="1"/>
  <c r="I19" i="1"/>
  <c r="G96" i="1" l="1"/>
  <c r="J18" i="1"/>
  <c r="L276" i="1"/>
  <c r="M276" i="1"/>
  <c r="J276" i="1"/>
  <c r="I276" i="1"/>
  <c r="L96" i="1"/>
  <c r="I96" i="1"/>
  <c r="J96" i="1"/>
  <c r="M97" i="1"/>
  <c r="F15" i="1"/>
  <c r="J17" i="1"/>
  <c r="J19" i="1"/>
  <c r="I18" i="1"/>
  <c r="J15" i="1" l="1"/>
  <c r="M96" i="1"/>
  <c r="K15" i="1"/>
  <c r="M15" i="1" s="1"/>
  <c r="M19" i="1"/>
  <c r="M16" i="1"/>
  <c r="M18" i="1"/>
  <c r="M17" i="1"/>
  <c r="I15" i="1"/>
  <c r="G15" i="1"/>
  <c r="J653" i="1" l="1"/>
  <c r="I653" i="1"/>
  <c r="G14" i="1" l="1"/>
  <c r="I14" i="1"/>
  <c r="I12" i="1" l="1"/>
  <c r="J14" i="1" l="1"/>
  <c r="G12" i="1" l="1"/>
  <c r="M14" i="1" l="1"/>
  <c r="E10" i="1" l="1"/>
  <c r="M13" i="1" l="1"/>
  <c r="M12" i="1" l="1"/>
  <c r="M11" i="1" l="1"/>
  <c r="K10" i="1" l="1"/>
  <c r="M10" i="1" l="1"/>
  <c r="D10" i="1"/>
  <c r="H666" i="1" l="1"/>
  <c r="H649" i="1" l="1"/>
  <c r="H651" i="1"/>
  <c r="J651" i="1" l="1"/>
  <c r="I651" i="1"/>
  <c r="I649" i="1"/>
  <c r="J649" i="1"/>
  <c r="H646" i="1"/>
  <c r="J646" i="1" l="1"/>
  <c r="I646" i="1"/>
  <c r="I284" i="1" l="1"/>
  <c r="I281" i="1" l="1"/>
  <c r="I279" i="1"/>
  <c r="F281" i="1"/>
  <c r="G281" i="1" s="1"/>
  <c r="J281" i="1" l="1"/>
  <c r="I934" i="1" l="1"/>
  <c r="H921" i="1"/>
  <c r="H931" i="1"/>
  <c r="I931" i="1" s="1"/>
  <c r="I921" i="1" l="1"/>
  <c r="I924" i="1"/>
  <c r="H919" i="1"/>
  <c r="F919" i="1" l="1"/>
  <c r="G919" i="1" s="1"/>
  <c r="F921" i="1"/>
  <c r="G921" i="1" s="1"/>
  <c r="J924" i="1"/>
  <c r="H13" i="1"/>
  <c r="H916" i="1"/>
  <c r="I919" i="1"/>
  <c r="H10" i="1" l="1"/>
  <c r="I13" i="1"/>
  <c r="J921" i="1"/>
  <c r="F916" i="1"/>
  <c r="G916" i="1" s="1"/>
  <c r="F13" i="1"/>
  <c r="J919" i="1"/>
  <c r="I916" i="1"/>
  <c r="J916" i="1" l="1"/>
  <c r="G13" i="1"/>
  <c r="F10" i="1"/>
  <c r="G10" i="1" s="1"/>
  <c r="J13" i="1"/>
  <c r="I10" i="1"/>
  <c r="J10" i="1" l="1"/>
  <c r="J949" i="1"/>
  <c r="F946" i="1"/>
  <c r="G946" i="1" s="1"/>
  <c r="H946" i="1"/>
  <c r="I946" i="1" l="1"/>
  <c r="J946" i="1"/>
  <c r="I949" i="1"/>
</calcChain>
</file>

<file path=xl/sharedStrings.xml><?xml version="1.0" encoding="utf-8"?>
<sst xmlns="http://schemas.openxmlformats.org/spreadsheetml/2006/main" count="2471" uniqueCount="866">
  <si>
    <t>7.1.</t>
  </si>
  <si>
    <t>4.3.</t>
  </si>
  <si>
    <t>5.4.</t>
  </si>
  <si>
    <t>5.4.2.</t>
  </si>
  <si>
    <t>19.</t>
  </si>
  <si>
    <t>20.</t>
  </si>
  <si>
    <t>21.</t>
  </si>
  <si>
    <t>22.</t>
  </si>
  <si>
    <t>5.2.</t>
  </si>
  <si>
    <t>5.2.1.</t>
  </si>
  <si>
    <t>Всего по программам муниципального образования город Сургут</t>
  </si>
  <si>
    <t>привлеченные средства</t>
  </si>
  <si>
    <t>Пояснения, ожидаемые результаты</t>
  </si>
  <si>
    <t>6.1.1.</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</si>
  <si>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</si>
  <si>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</si>
  <si>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</si>
  <si>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</si>
  <si>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</si>
  <si>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</si>
  <si>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</si>
  <si>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</si>
  <si>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</si>
  <si>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</si>
  <si>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</si>
  <si>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</si>
  <si>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</si>
  <si>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</si>
  <si>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</si>
  <si>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</si>
  <si>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</si>
  <si>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</si>
  <si>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6.</t>
  </si>
  <si>
    <t>6.1.</t>
  </si>
  <si>
    <t>6.2.</t>
  </si>
  <si>
    <t>7.</t>
  </si>
  <si>
    <t xml:space="preserve">бюджет МО </t>
  </si>
  <si>
    <t>8.</t>
  </si>
  <si>
    <t>9.</t>
  </si>
  <si>
    <t>10.</t>
  </si>
  <si>
    <t>12.</t>
  </si>
  <si>
    <t>13.</t>
  </si>
  <si>
    <t>15.</t>
  </si>
  <si>
    <t>17.</t>
  </si>
  <si>
    <t>18.</t>
  </si>
  <si>
    <t>%  к уточненному плану</t>
  </si>
  <si>
    <t>%  к факту</t>
  </si>
  <si>
    <t>4.3.1.</t>
  </si>
  <si>
    <t>6.2.1.</t>
  </si>
  <si>
    <t>% исполнения к уточненному плану</t>
  </si>
  <si>
    <t>Ожидаемое исполнение до конца года</t>
  </si>
  <si>
    <t>Подпрограмма 1 «Библиотечное обслуживание населения»</t>
  </si>
  <si>
    <t xml:space="preserve"> Подпрограмма 3 "Дополнительное образование детей в детских школах искусств"</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</si>
  <si>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</si>
  <si>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</si>
  <si>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</si>
  <si>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Подпрограмма 2 «Организация дополнительного образования в спортивных школах»</t>
  </si>
  <si>
    <t>Подпрограмма 3 «Развитие инфраструктуры спорта».</t>
  </si>
  <si>
    <t>Подпрограмма 4 "Организация отдыха  детей и молодёжи в каникулярное время" (на базе учреждений физической культуры и спорта).</t>
  </si>
  <si>
    <t>4.5.</t>
  </si>
  <si>
    <t>4.5.1.</t>
  </si>
  <si>
    <t>4.6.1.</t>
  </si>
  <si>
    <t>4.6.</t>
  </si>
  <si>
    <t>4.7.</t>
  </si>
  <si>
    <t>4.7.1.</t>
  </si>
  <si>
    <t>5.1.2.</t>
  </si>
  <si>
    <t>29.</t>
  </si>
  <si>
    <t>29.1.</t>
  </si>
  <si>
    <t>28.1.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</si>
  <si>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</si>
  <si>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</si>
  <si>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</si>
  <si>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</si>
  <si>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2.1.</t>
  </si>
  <si>
    <t>2.2.</t>
  </si>
  <si>
    <t>2.3.</t>
  </si>
  <si>
    <t>2.4.</t>
  </si>
  <si>
    <t>Всего по программе, в том числе:</t>
  </si>
  <si>
    <t>бюджет ХМАО-Югры</t>
  </si>
  <si>
    <t>Всего по подпрограмме, в том числе:</t>
  </si>
  <si>
    <t>бюджет МО</t>
  </si>
  <si>
    <t>17.1.</t>
  </si>
  <si>
    <t>17.1.1.</t>
  </si>
  <si>
    <t>17.1.2.</t>
  </si>
  <si>
    <t>17.1.3.</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</si>
  <si>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</si>
  <si>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</si>
  <si>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</si>
  <si>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</si>
  <si>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</si>
  <si>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16.1.</t>
  </si>
  <si>
    <t>16.1.1.</t>
  </si>
  <si>
    <t>16.1.2.</t>
  </si>
  <si>
    <t>16.1.3.</t>
  </si>
  <si>
    <t>16.1.4.</t>
  </si>
  <si>
    <t>16.2.</t>
  </si>
  <si>
    <t>16.2.1.</t>
  </si>
  <si>
    <t>16.2.2.</t>
  </si>
  <si>
    <t>16.2.3.</t>
  </si>
  <si>
    <t>16.2.5.</t>
  </si>
  <si>
    <t>16.3.</t>
  </si>
  <si>
    <t>16.3.1.</t>
  </si>
  <si>
    <t>16.3.2.</t>
  </si>
  <si>
    <t>бюджет ХМАО-Югра</t>
  </si>
  <si>
    <t>11.1.</t>
  </si>
  <si>
    <t>11.1.1.</t>
  </si>
  <si>
    <t>11.1.2.</t>
  </si>
  <si>
    <t>11.2.</t>
  </si>
  <si>
    <t>11.2.1.</t>
  </si>
  <si>
    <t>Подпрограмма 1 "Дошкольное образование в образовательных учреждениях, реализующих программу дошкольного образования"</t>
  </si>
  <si>
    <t>3.1.</t>
  </si>
  <si>
    <t>3.1.1.</t>
  </si>
  <si>
    <t>30.1.</t>
  </si>
  <si>
    <t>Внедрение института наставничества в рамках Школы муниципального служащего</t>
  </si>
  <si>
    <t>30.2.</t>
  </si>
  <si>
    <t>Всего по мероприятию, в том числе:</t>
  </si>
  <si>
    <t>25.1.</t>
  </si>
  <si>
    <t>25.2.</t>
  </si>
  <si>
    <t>26.</t>
  </si>
  <si>
    <t>22.1.</t>
  </si>
  <si>
    <t>8.1.</t>
  </si>
  <si>
    <t>Подпрограмма 1 «Создание условий для обеспечения качественными коммунальными услугами»</t>
  </si>
  <si>
    <t>8.1.1.</t>
  </si>
  <si>
    <t>8.2.</t>
  </si>
  <si>
    <t>Подпрограмма 2 «Обеспечение равных прав потребителей на получение энергетических ресурсов»</t>
  </si>
  <si>
    <t>8.2.1.</t>
  </si>
  <si>
    <t>9.1.</t>
  </si>
  <si>
    <t>9.2.</t>
  </si>
  <si>
    <t>9.3.</t>
  </si>
  <si>
    <t>10.1.</t>
  </si>
  <si>
    <t>В муниципальном секторе</t>
  </si>
  <si>
    <t>10.1.1.</t>
  </si>
  <si>
    <t>10.1.2.</t>
  </si>
  <si>
    <t>10.1.3.</t>
  </si>
  <si>
    <t>10.2.</t>
  </si>
  <si>
    <t>В системах коммунальной инфраструктуры</t>
  </si>
  <si>
    <t>10.2.1.</t>
  </si>
  <si>
    <t>10.2.2.</t>
  </si>
  <si>
    <t>10.2.3.</t>
  </si>
  <si>
    <t>10.2.4.</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</si>
  <si>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</si>
  <si>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</si>
  <si>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</si>
  <si>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</si>
  <si>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</si>
  <si>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12.2.</t>
  </si>
  <si>
    <t>13.1.</t>
  </si>
  <si>
    <t>13.1.1.</t>
  </si>
  <si>
    <t>13.1.2.</t>
  </si>
  <si>
    <t>13.2.</t>
  </si>
  <si>
    <t>13.2.1.</t>
  </si>
  <si>
    <t>13.2.2.</t>
  </si>
  <si>
    <t>13.3.</t>
  </si>
  <si>
    <t>13.3.1.</t>
  </si>
  <si>
    <t>14.1.</t>
  </si>
  <si>
    <t>14.2.</t>
  </si>
  <si>
    <t>14.3.</t>
  </si>
  <si>
    <t>15.1.</t>
  </si>
  <si>
    <t>15.2.</t>
  </si>
  <si>
    <t>18.1.</t>
  </si>
  <si>
    <t>18.2.</t>
  </si>
  <si>
    <t>Подпрограмма "Предоставление субсидий на строительство или приобретение жилья за счет средств местного бюджета"</t>
  </si>
  <si>
    <t>20.1.</t>
  </si>
  <si>
    <t>20.2.</t>
  </si>
  <si>
    <t>20.3.</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</si>
  <si>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</si>
  <si>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</si>
  <si>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</si>
  <si>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</si>
  <si>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</si>
  <si>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</si>
  <si>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</si>
  <si>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</si>
  <si>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3.2.</t>
  </si>
  <si>
    <t>3.2.1.</t>
  </si>
  <si>
    <t>3.3.</t>
  </si>
  <si>
    <t>3.3.1.</t>
  </si>
  <si>
    <t>3.3.2.</t>
  </si>
  <si>
    <t>3.4.</t>
  </si>
  <si>
    <t>3.4.1.</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</si>
  <si>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</si>
  <si>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</si>
  <si>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</si>
  <si>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</si>
  <si>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</si>
  <si>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</si>
  <si>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</si>
  <si>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</si>
  <si>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</si>
  <si>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</si>
  <si>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</si>
  <si>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</si>
  <si>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Подпрограмма 1 «Дорожное хозяйство»</t>
  </si>
  <si>
    <t>Обследование жилых домов на предмет признания их аварийными или жилых помещений непригодными для проживания (ДГХ)</t>
  </si>
  <si>
    <t>Подпрограмма 1 "Безопасная среда" (ДГХ)</t>
  </si>
  <si>
    <t>Подпрограмма 2 "Капитальный ремонт и благоустройство жилищного фонда"</t>
  </si>
  <si>
    <t>Подпрограмма 3 "Обеспечение отлова, содержания и утилизации безнадзорных животных" (ДГХ)</t>
  </si>
  <si>
    <t>21.1.</t>
  </si>
  <si>
    <t>19.2.1.</t>
  </si>
  <si>
    <t>19.2.</t>
  </si>
  <si>
    <t>19.3.</t>
  </si>
  <si>
    <t>19.3.1.</t>
  </si>
  <si>
    <t>19.4.</t>
  </si>
  <si>
    <t>19.4.1.</t>
  </si>
  <si>
    <t>Подпрограмма 2.  «Организация мероприятий по охране окружающей среды»</t>
  </si>
  <si>
    <t>Подпрограмма 3. «Благоустройство рекреационных зон»</t>
  </si>
  <si>
    <t>Подпрограмма 4. «Обустройство, использование, защита и охрана городских лесов»</t>
  </si>
  <si>
    <t>Подпрограмма 5. «Функционирование управления по природопользованию и экологии»</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</si>
  <si>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</si>
  <si>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</si>
  <si>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</si>
  <si>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</si>
  <si>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</si>
  <si>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</si>
  <si>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</si>
  <si>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</si>
  <si>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</si>
  <si>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</si>
  <si>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Реализация мероприятий по развитию физической культуры и массового спорта</t>
  </si>
  <si>
    <t>Обеспечение функционирования и развития учреждений, оказывающих муниципальную услугу</t>
  </si>
  <si>
    <t xml:space="preserve">Предоставление субсидий на строительство или приобретение жилья участникам подпрограммы </t>
  </si>
  <si>
    <t>Предоставление социальной поддержки гражданам, которым присвоено звание «Почетный гражданин города Сургута»</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</si>
  <si>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</si>
  <si>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</si>
  <si>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</si>
  <si>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</si>
  <si>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30.</t>
  </si>
  <si>
    <t>31.</t>
  </si>
  <si>
    <t>28.</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</si>
  <si>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</si>
  <si>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</si>
  <si>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</si>
  <si>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</si>
  <si>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Подпрограмма 1. "Выполнение аварийно-спасательных работ и обучение населения в области гражданской обороны".</t>
  </si>
  <si>
    <t>18.1.1.</t>
  </si>
  <si>
    <t>18.1.2.</t>
  </si>
  <si>
    <t>18.2.1.</t>
  </si>
  <si>
    <t>Всего по программе, в  том числе.:</t>
  </si>
  <si>
    <t>Всего по мероприятию, в  том числе.:</t>
  </si>
  <si>
    <t>Всего по подпрограмме, в  том числе.:</t>
  </si>
  <si>
    <t>Обеспечение комплексного содержания зданий  муниципальных казенных учреждений, подведомственных департаменту образования (ДГХ)</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</si>
  <si>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</si>
  <si>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6.1.3.</t>
  </si>
  <si>
    <t>тыс. руб.</t>
  </si>
  <si>
    <t>12.3.</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</si>
  <si>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</si>
  <si>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11.</t>
  </si>
  <si>
    <t>14.</t>
  </si>
  <si>
    <t>Подпрограмма 2 «Автомобильный транспорт»</t>
  </si>
  <si>
    <t>12.3.1.</t>
  </si>
  <si>
    <t>Организация установки и обслуживания временных мобильных туалетов при проведении городских массовых мероприятий (ДГХ)</t>
  </si>
  <si>
    <t>23.</t>
  </si>
  <si>
    <t>23.4.</t>
  </si>
  <si>
    <t>24.3.</t>
  </si>
  <si>
    <t>25.1.1.</t>
  </si>
  <si>
    <t>25.1.2.</t>
  </si>
  <si>
    <t>30.1.1.</t>
  </si>
  <si>
    <t>30.1.2.</t>
  </si>
  <si>
    <t>3.2.4.</t>
  </si>
  <si>
    <t xml:space="preserve">          </t>
  </si>
  <si>
    <t>Обеспечение функционирования МКУ "ЕДДС города Сургута", оказывающего муниципальную услугу</t>
  </si>
  <si>
    <t>Обеспечение страховой защиты муниципального имущества</t>
  </si>
  <si>
    <t xml:space="preserve">Улучшение жилищных условий молодых семей в соответствии с федеральной целевой программой "Жилище" </t>
  </si>
  <si>
    <t>20.4.</t>
  </si>
  <si>
    <t>Подпрограмма  "Улучшение жилищных условий ветеранов ВОВ"</t>
  </si>
  <si>
    <t>Организация деятельности по опеке и попечительству</t>
  </si>
  <si>
    <t>Организация мероприятий экологической направленности</t>
  </si>
  <si>
    <t>Привлечение населения к практической природоохранной деятельности</t>
  </si>
  <si>
    <t>Оформление участка городских лесов города Сургута в муниципальную собственности</t>
  </si>
  <si>
    <t>Содержание аппарата управления по природопользованию и экологии</t>
  </si>
  <si>
    <t>Подпрограмма 6 "Организация сбора, вывоза, утилизации и переработки твердых бытовых и промышленных отходов"</t>
  </si>
  <si>
    <t>Приобретение жилья(ДАиГ)</t>
  </si>
  <si>
    <t>12.2.1.</t>
  </si>
  <si>
    <t>8.3.</t>
  </si>
  <si>
    <t>Подпрограмма 3 «Технологические разработки»</t>
  </si>
  <si>
    <t>8.3.1.</t>
  </si>
  <si>
    <t xml:space="preserve">Содержание аппарата управления департамента городского хозяйства 
</t>
  </si>
  <si>
    <t xml:space="preserve">Обеспечение объектов социальной сферы услугами нормативного качества, надежной  и эффективной работы коммунальной инфраструктуры </t>
  </si>
  <si>
    <t xml:space="preserve"> 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</si>
  <si>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 xml:space="preserve">Содействие проведению капитального ремонта многоквартирных домов </t>
  </si>
  <si>
    <t>Финансовая поддержка</t>
  </si>
  <si>
    <t>Организация отдыха и оздоровления детей, проживающих в городе Сургуте</t>
  </si>
  <si>
    <t>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учебе,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</si>
  <si>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4.1.1.</t>
  </si>
  <si>
    <t xml:space="preserve">Содержание аппарата управления департамента культуры, молодёжной политики и спорта </t>
  </si>
  <si>
    <t>Капитальный ремонт объектов физической культуры и спорта</t>
  </si>
  <si>
    <t>Капитальный ремонт объектов культуры и искусства</t>
  </si>
  <si>
    <t>28.1.1.</t>
  </si>
  <si>
    <t>28.1.2.</t>
  </si>
  <si>
    <t>Проектирование, обустройство (строительство) объектов благоустройства (парки, скверы и набережные), в том числе</t>
  </si>
  <si>
    <t>Сбор, вывоз и утилизация твердых бытовых отходов от муниципальных учреждений, подведомственных департаментам образования, культуры, молодежной политики и спорта и МКУ "ХЭУ"</t>
  </si>
  <si>
    <t>16.2.4.</t>
  </si>
  <si>
    <t>Подпрограмма 2 "Адресная подпрограмма по переселению граждан из аварийного жилищного фонда на 2013-2017 годы"</t>
  </si>
  <si>
    <t>13.2.3.</t>
  </si>
  <si>
    <t>3.2.5.</t>
  </si>
  <si>
    <t>3.2.6.</t>
  </si>
  <si>
    <t>10.2.5.</t>
  </si>
  <si>
    <t>В жилищном фонде</t>
  </si>
  <si>
    <t>10.3.</t>
  </si>
  <si>
    <t>10.3.1.</t>
  </si>
  <si>
    <t>Контроль за сохранностью и целевым использованием  муниципального имущества</t>
  </si>
  <si>
    <t>Обеспечение достоверности и актуализации сведений реестра муниципального имущества</t>
  </si>
  <si>
    <t>3.1.4.</t>
  </si>
  <si>
    <t>Участие в межрегиональных и всероссийских соревнованиях</t>
  </si>
  <si>
    <t>«Проведение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</si>
  <si>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28.2.</t>
  </si>
  <si>
    <t>Организация дополнительного образования работников ОМС</t>
  </si>
  <si>
    <t>8.4.</t>
  </si>
  <si>
    <t>8.4.1.</t>
  </si>
  <si>
    <t>Подпрограмма 4 «Поддержка частных инвестиций в жилищно-коммунальном комплексе»</t>
  </si>
  <si>
    <t xml:space="preserve">Организация проведения оплачиваемых общественных работ для не занятых трудовой деятельностью и безработных граждан </t>
  </si>
  <si>
    <t>Организация временного трудоустройства безработных граждан, испытывающих трудности в поиске работы</t>
  </si>
  <si>
    <t>16.</t>
  </si>
  <si>
    <t>4.1.2.</t>
  </si>
  <si>
    <t>4.2.</t>
  </si>
  <si>
    <t>4.2.1.</t>
  </si>
  <si>
    <t>6.1.2.</t>
  </si>
  <si>
    <t>Подпрограмма 1: «Осуществление отдельных государственных полномочий  по опеке и попечительству на 2014 – 2030 годы»</t>
  </si>
  <si>
    <t>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</si>
  <si>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на 2014 – 2030 годы»</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</si>
  <si>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</si>
  <si>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(ДАиГ)</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</si>
  <si>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</si>
  <si>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 xml:space="preserve">Утвержденный план 
на 2016 год </t>
  </si>
  <si>
    <t xml:space="preserve">Уточненный план 
на 2016 год </t>
  </si>
  <si>
    <t>Ожидаемый остаток средств на 01.01.2017</t>
  </si>
  <si>
    <t>Ликвидация несанкционированных свалок в промышленных районах и местах общего пользования</t>
  </si>
  <si>
    <t>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</si>
  <si>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 xml:space="preserve">Развитие общественной инфраструктуры  </t>
  </si>
  <si>
    <t>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</si>
  <si>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Предоставление субсидии на выполнение муниципального задания и иные цели подведомственному учреждению, оказывающего муниципальную услугу "Осуществление мероприятий в области использования лесов, включая организацию и развитие туризма и отдыха в лесах"</t>
  </si>
  <si>
    <t>17.2.2.</t>
  </si>
  <si>
    <t>17.2.3.</t>
  </si>
  <si>
    <t>Проведение  образовательных мероприятий для субъектов малого и среднего предпринимательства</t>
  </si>
  <si>
    <t>Развитие молодежного предпринимательства</t>
  </si>
  <si>
    <t>Организация похоронного дела (ДГХ)</t>
  </si>
  <si>
    <t>Развитие общественной инфраструктуры и реализация приоритетных направлений развития
(ДГХ)</t>
  </si>
  <si>
    <t>Организация  изготовления технической документации на объекты муниципального имущества в сфере жилищно-коммунального хозяйства</t>
  </si>
  <si>
    <t>Организация  содержания и ремонта объектов муниципального имущества в сфере жилищно-коммунального хозяйства</t>
  </si>
  <si>
    <t>Финансовое    обеспечение содержания      МКУ «Казна городского хозяйства»</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</si>
  <si>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(ДГХ, ХЭУ)</t>
  </si>
  <si>
    <t>Установка (замена) индивидуальных приборов учета холодной и горячей воды, электрической энергии в части муниципальной собственности   (КУИ)</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</si>
  <si>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 (ДГХ)</t>
  </si>
  <si>
    <t>Техническое перевооружение магистральных тепловых сетей на основе современных технологий (ДГХ)</t>
  </si>
  <si>
    <t>Реконструкция уличных водопроводных сетей с применением современных материалов (ДГХ)</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</si>
  <si>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(ДГХ)</t>
  </si>
  <si>
    <t>Государственная поддержка развития рыбохозяй- ственного комплекса</t>
  </si>
  <si>
    <t>24.4.</t>
  </si>
  <si>
    <t>Государственная поддержка развития малых форм хозяйствования - предоставление субсидий на развитие материально-технической базы (за исключением личных подсобных хозяйств)</t>
  </si>
  <si>
    <t xml:space="preserve"> «Обеспечение выполнения функций департамента финансов»</t>
  </si>
  <si>
    <t xml:space="preserve"> «Управление муниципальным долгом города"</t>
  </si>
  <si>
    <t xml:space="preserve"> «Формирование резервных средств в бюджете города"</t>
  </si>
  <si>
    <t>Обеспечение функционирования и развития автоматизированных систем управления бюджетным процессом</t>
  </si>
  <si>
    <t xml:space="preserve">Реконструкция,  расширение, модернизация  и капитальный ремонт объектов коммунального комплекса  </t>
  </si>
  <si>
    <t>Всего по мероприятиям, 
в том числе:</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</si>
  <si>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</si>
  <si>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</si>
  <si>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Капитальный ремонт объектов социальной сферы и административных зданий, оснащение переносным оборудованием и приспособлениями объектов инфраструктуры города</t>
  </si>
  <si>
    <t>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</si>
  <si>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t>
  </si>
  <si>
    <t>Актуализация схемы теплоснабжения муниципального образования городской округ город Сургут</t>
  </si>
  <si>
    <t>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t>
  </si>
  <si>
    <t>Предоставление компенсации расходов по оплате содержания и текущего ремонта жилых помещений, коммунальных услуг отдельным категориям граждан</t>
  </si>
  <si>
    <t>Возмещение расходов на оплату стоимости найма жилых помещений приглашённым врачам — специалистам государственных учреждений здравоохранения, расположенных на территории города Сургута</t>
  </si>
  <si>
    <t>Капитальный ремонт объектов образования</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</si>
  <si>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</si>
  <si>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Подготовка (переподготовка) работников муниципального казённого учреждения "Единая дежурно-диспетчерская служба города Сургута"</t>
  </si>
  <si>
    <t>Техническое обслуживание имеющегося оборудования</t>
  </si>
  <si>
    <t>Сопровождение программного продукта</t>
  </si>
  <si>
    <t>Модернизация и развитие городской системы оповещения и информирования о чрезвычайных ситуациях</t>
  </si>
  <si>
    <t>Содержание аппарата управления по делам ГО и ЧС Администрации города</t>
  </si>
  <si>
    <t>Организация обеспечения населения услугами по перевозке пассажиров транспортом общего пользования (ДГХ)</t>
  </si>
  <si>
    <t>Строительство автомобильных дорог общего пользования местного значения, в том числе:</t>
  </si>
  <si>
    <t>Капитальный ремонт и ремонт автомобильных дорог из них:</t>
  </si>
  <si>
    <t>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</si>
  <si>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Факт финансирования</t>
  </si>
  <si>
    <t>Подпрограмма «Повышение эффективности муниципального управления за счет использования современных информационно-телекоммуникационных технологий»</t>
  </si>
  <si>
    <t>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</si>
  <si>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23.3.</t>
  </si>
  <si>
    <t>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</si>
  <si>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Аренда помещения в целях предоставления сотруднику, замещающему должность участкового уполномоченного полиции УВД по г. Сургуту для работы на обслуживаемом административном участке</t>
  </si>
  <si>
    <t>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</si>
  <si>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 xml:space="preserve">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</si>
  <si>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Создание, развитие и эксплуатация информационных систем специальной и типовой деятельности</t>
  </si>
  <si>
    <t>Обеспечение выполнения функций в целях решения вопросов местного значения</t>
  </si>
  <si>
    <t xml:space="preserve"> Приобретение жилых помещений у застройщиков 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 (ДАиГ)</t>
  </si>
  <si>
    <t>Ликвидация и расселение приспособленных для проживания строений (балочный массив)</t>
  </si>
  <si>
    <t>Подпрограмма 3 "Ликвидация и расселение приспособленных для проживания строений"</t>
  </si>
  <si>
    <t>Организация защиты информации комплексной муниципальной информационной системы</t>
  </si>
  <si>
    <t>Развитие единой телекоммуникационной инфраструктуры и обеспечение ее функционирования, развитие муниципального центра обработки и хранения данных в составе комплексной муниципальной информационной системы</t>
  </si>
  <si>
    <t>Обеспечение деятельности МКУ «УИТС г. Сургута»</t>
  </si>
  <si>
    <t>Подпрограмма "Обеспечение выполнения функций МКУ УИТС г. Сургута"</t>
  </si>
  <si>
    <t>Создание наемных домов социального использования(ДАиГ)</t>
  </si>
  <si>
    <t>Улучшение жилищных условий ветеранов Великой Отечественной Войны</t>
  </si>
  <si>
    <t>Проектирование, строительство (реконструкция) муниципальных объектов дошкольного образования</t>
  </si>
  <si>
    <t>Содержание территории, здания, помещений, оборудования и инвентаря учреждения</t>
  </si>
  <si>
    <t>Подпрограмма 3. "Обеспечение деятельности управления по делам гражданской обороны и чрезвычайным ситуациям Администрации города".</t>
  </si>
  <si>
    <t>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</si>
  <si>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16.3.3.</t>
  </si>
  <si>
    <t>16.3.4.</t>
  </si>
  <si>
    <t>Организация информирования населения об ограничении доступа к водоемам, имеющим потенциальную опасность</t>
  </si>
  <si>
    <t>16.3.5.</t>
  </si>
  <si>
    <t>Организация информирования населения по вопросам пожарной безопасности</t>
  </si>
  <si>
    <t>16.3.6.</t>
  </si>
  <si>
    <t>19.1.</t>
  </si>
  <si>
    <t>19.1.1.</t>
  </si>
  <si>
    <t>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</si>
  <si>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Предоставление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</si>
  <si>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 xml:space="preserve"> Создание условий по обеспечению комфортного и безопасного проживания в жилищном фонде</t>
  </si>
  <si>
    <t xml:space="preserve">Организация и обеспечение условий управляющим организациям для предоставление качественных коммунальных услуг
</t>
  </si>
  <si>
    <t>Обеспечение осуществления отлова, транспортировки, учета, содержания, умерщвления, утилизации безнадзорных и бродячих животных:</t>
  </si>
  <si>
    <t xml:space="preserve">Организация и обеспечение условий для проведения капитального ремонта муниципальных жилых  домов </t>
  </si>
  <si>
    <t>Организация и обеспечение условий для проведения благоустройства территорий многоквартирных домов</t>
  </si>
  <si>
    <t>28.2.3.</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</si>
  <si>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</si>
  <si>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 xml:space="preserve">Выполнение работ по проектированию объекта «Мототрасса на «Заячьем острове». 1 этап» </t>
  </si>
  <si>
    <t>Подпрограмма 2 «Обеспечение населения услугами муниципальных музеев»</t>
  </si>
  <si>
    <t>4.4.</t>
  </si>
  <si>
    <t>27.</t>
  </si>
  <si>
    <t>27.1.</t>
  </si>
  <si>
    <t>27.2.</t>
  </si>
  <si>
    <t>32.</t>
  </si>
  <si>
    <t>32.1.</t>
  </si>
  <si>
    <t>4.3.2.</t>
  </si>
  <si>
    <t>4.4.1.</t>
  </si>
  <si>
    <t>4.4.2.</t>
  </si>
  <si>
    <t>4.4.3.</t>
  </si>
  <si>
    <t>3.2.8.</t>
  </si>
  <si>
    <t>3.1.5.</t>
  </si>
  <si>
    <t>Создание и поддержание в постоянной готовности запасов материально-технических, продовольственных, медицинских и иных средств ликвидации чрезвычайных ситуаций и в целях гражданской обороны в соответствии с утвержденной номенклатурой</t>
  </si>
  <si>
    <t>Подготовка и проведение заседаний комиссии по предупреждению и ликвидации чрезвычайных ситуаций и обеспечению пожарной безопасности города (далее - КЧС и ОПБ города Сургута)</t>
  </si>
  <si>
    <t>Строительство объектов муниципальной собственности:</t>
  </si>
  <si>
    <t>Реализация мероприятия производится в плановом режиме, срок реализации планируется до конца текущего года.</t>
  </si>
  <si>
    <t>Средства будут освоены в течение года.</t>
  </si>
  <si>
    <t>8.2.2.</t>
  </si>
  <si>
    <t>10.2.6.</t>
  </si>
  <si>
    <t>10.2.7.</t>
  </si>
  <si>
    <t>Внедрение частотных преобразований на насосном оборудовании водозаборных сооружений</t>
  </si>
  <si>
    <t>Установка энергоэкономичного и надежного оборудования на водозаборных сооружениях</t>
  </si>
  <si>
    <t>Реконструкция котельных установок (ДГХ)</t>
  </si>
  <si>
    <t>Реализация мероприятия производится в плановом режиме в соответствии с заключенным контрактом, срок реализации планируется до конца текущего года.</t>
  </si>
  <si>
    <t>11.1.3.</t>
  </si>
  <si>
    <t>Выкуп объектов недвижимости для муниципальных нужд (компенсация) для последующего сноса</t>
  </si>
  <si>
    <t>бюджет ХМАО - Югры (доп.ФК2222)</t>
  </si>
  <si>
    <t>бюджет ХМАО-Югры (доп.ФК 2113)</t>
  </si>
  <si>
    <t xml:space="preserve"> "Предоставление субсидий на возмещение части затрат на уплату процентов по привлекаемым заемным средствам на оплату задолженности за энергоресурсы"</t>
  </si>
  <si>
    <t>3.2.2.</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</si>
  <si>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t>
  </si>
  <si>
    <t>бюджет ХМАО - Югры (доп.ФК 2217)</t>
  </si>
  <si>
    <t>Проведение государственной итоговой аттестации обучающихся и других процедур оценки качества</t>
  </si>
  <si>
    <t>3.2.3.</t>
  </si>
  <si>
    <t>3.3.3.</t>
  </si>
  <si>
    <t>Повышение оплаты труда педагогических работников муниципальных образовательных организаций дополнительного образования</t>
  </si>
  <si>
    <t>Реализация мероприятия производится в плановом режиме в соответствии с заключенным контрактам, договорам, срок реализации планируется до конца текущего года.</t>
  </si>
  <si>
    <t>3.2.9.</t>
  </si>
  <si>
    <t>3.2.10.</t>
  </si>
  <si>
    <t>Развитие системы дошкольного и общего образования</t>
  </si>
  <si>
    <t>4.6.2.</t>
  </si>
  <si>
    <t>4.6.3.</t>
  </si>
  <si>
    <t>Заключено 2 контракта на оказание услуг. Реализация мероприятия осуществляется в плановом режиме.</t>
  </si>
  <si>
    <t>Реализация мероприятия осуществляется в плановом режиме.</t>
  </si>
  <si>
    <t xml:space="preserve">Перечисление средств осуществляется согласно заявке от организации на перечисление субсидии в рамках заключенных соглашений "О перечислении субсидии" </t>
  </si>
  <si>
    <t>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</si>
  <si>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Средства бюджета автономного округа поступили в конце отчетного периода. Реализация мероприятия запланирована на 4 квартал текущего года.</t>
  </si>
  <si>
    <t xml:space="preserve">Реализация мероприятий осуществляется в плановом режиме согласно заключенным договорам. Бюджетные ассигнования будут использованы в полном объеме до конца 2016 года.
</t>
  </si>
  <si>
    <t>Материально-техническое обеспечение деятельности по организации проведения Всероссийской сельскохозяйственной переписи</t>
  </si>
  <si>
    <t xml:space="preserve">
Реализация мероприятий осуществляется в плановом режиме согласно заключенным контрактам и договорам.
 </t>
  </si>
  <si>
    <t>Реализация мероприятий осуществляется в плановом режиме согласно заключенным контрактам 
Экономия по результатам проведения конкурса составила - 0,30 тыс.руб.</t>
  </si>
  <si>
    <r>
      <t xml:space="preserve">Финансовые затраты на реализацию программы в </t>
    </r>
    <r>
      <rPr>
        <b/>
        <u/>
        <sz val="14"/>
        <rFont val="Times New Roman"/>
        <family val="1"/>
        <charset val="204"/>
      </rPr>
      <t>2016</t>
    </r>
    <r>
      <rPr>
        <b/>
        <sz val="14"/>
        <rFont val="Times New Roman"/>
        <family val="1"/>
        <charset val="204"/>
      </rPr>
      <t xml:space="preserve"> г.  </t>
    </r>
  </si>
  <si>
    <t>Предоставление субсидии осуществляется согласно графику перечисления в рамках заключенных соглашений.</t>
  </si>
  <si>
    <t xml:space="preserve"> </t>
  </si>
  <si>
    <t>1. Муниципальная программа «Обеспечение деятельности Администрации города на 2014 — 2030 годы» (ДЭП)</t>
  </si>
  <si>
    <t>2. Муниципальная программа функционирования «Управление муниципальными финансами 
города Сургута на 2014-2030 годы» (ДФ)</t>
  </si>
  <si>
    <t>3. Муниципальная программа «Развитие образования города Сургута на 2014 — 2030 годы» (ДО)</t>
  </si>
  <si>
    <t>4. Муниципальная программа «Развитие культуры и туризма в городе Сургуте на 2014-2030 годы» (ДКМПиС)</t>
  </si>
  <si>
    <t>5. Муниципальная программа "Развитие физической культуры и спорта в городе Сургуте на 2014-2030 годы" (ДКМПиС)</t>
  </si>
  <si>
    <t>6. Муниципальная программа "Молодёжная политика Сургута на 2014 - 2030 годы" (ДКМПиС)</t>
  </si>
  <si>
    <t>7. Муниципальная программа «Обеспечение деятельности департамента культуры, молодёжной политики и спорта Администрации города на 2014-2030 годы» (ДКМПиС)</t>
  </si>
  <si>
    <t>8. Муниципальная программа «Развитие коммунального комплекса в городе Сургуте на 2014-2030 годы"</t>
  </si>
  <si>
    <t xml:space="preserve"> 9. Муниципальная программа «Управление муниципальным имуществом в сфере жилищно-коммунального хозяйства в городе Сургуте на 2014 — 2030 годы» (ДГХ)</t>
  </si>
  <si>
    <t>10. Муниципальная программа «Энергосбережение и повышение энергетической эффективности в городе Сургуте на 2014 — 2020 годы» (ДГХ)</t>
  </si>
  <si>
    <t>11. Муниципальная программа «Развитие транспортной системы города Сургута на 2014 — 2030 годы» (ДГХ)</t>
  </si>
  <si>
    <t>12. Муниципальная программа «Улучшение жилищных условий населения города Сургута на 2014 — 2030 годы» (ДГХ)</t>
  </si>
  <si>
    <t>13. Муниципальная программа «Комфортное проживание в городе Сургуте на 2014 — 2030 годы» (ДГХ)</t>
  </si>
  <si>
    <t>14. 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2030 годы» (ДГХ)</t>
  </si>
  <si>
    <t>15. Муниципальная программа «Организация ритуальных услуг и содержание объектов похоронного обслуживания в городе Сургуте на 2014 — 2030 годы» (ДГХ)</t>
  </si>
  <si>
    <t>16. Муниципальная программа «Защита населения и территории города Сургута от чрезвычайных ситуаций и совершенствование гражданской обороны на 2014 — 2030 годы» (УГОиЧС)</t>
  </si>
  <si>
    <t>17. Муниципальная программа «Профилактика правонарушений  и экстремизма в городе Сургуте на 2014 — 2030 годы» (ООБ)</t>
  </si>
  <si>
    <t>19. Муниципальная программа «Охрана окружающей среды города Сургута на 2014 — 2030 годы» (УПиЭ)</t>
  </si>
  <si>
    <t>18.1.3.</t>
  </si>
  <si>
    <t>18.2.2.</t>
  </si>
  <si>
    <t>18.2.3.</t>
  </si>
  <si>
    <t>18.2.4.</t>
  </si>
  <si>
    <t>18.3.</t>
  </si>
  <si>
    <t>18.3.1.</t>
  </si>
  <si>
    <t>18.3.2.</t>
  </si>
  <si>
    <t>18.3.3.</t>
  </si>
  <si>
    <t>18.4.</t>
  </si>
  <si>
    <t>18.4.1.</t>
  </si>
  <si>
    <t>18.5.</t>
  </si>
  <si>
    <t>18.5.1.</t>
  </si>
  <si>
    <t>20. Муниципальная программа "Обеспечение жильем отдельных категорий граждан, проживающих в городе Сургуте, на 2014 - 2030 годы" (УУиРЖ)</t>
  </si>
  <si>
    <t>21. Муниципальная программа «Обеспечение деятельности департамента архитектуры и градостроительства на 2014 — 2030 годы» (ДАиГ)</t>
  </si>
  <si>
    <t>20.5.</t>
  </si>
  <si>
    <t>20.6.</t>
  </si>
  <si>
    <t>22. Муниципальная программа «Доступная среда города Сургута на 2014 — 2030 годы» (ДАиГ)</t>
  </si>
  <si>
    <t>21.1.1.</t>
  </si>
  <si>
    <t>21.1.2.</t>
  </si>
  <si>
    <t>21.1.3.</t>
  </si>
  <si>
    <t>24. Муниципальная программа "Управление муниципальным имуществом и земельными ресурсами в городе Сургуте на 2014-2030 год" (ДИиЗО)</t>
  </si>
  <si>
    <t>22.2.</t>
  </si>
  <si>
    <t>22.3.</t>
  </si>
  <si>
    <t>22.4.</t>
  </si>
  <si>
    <t>22.5.</t>
  </si>
  <si>
    <t>22.6.</t>
  </si>
  <si>
    <t>22.7.</t>
  </si>
  <si>
    <t>25. Муниципальная программа "Развитие агропромышленного комплекса в городе Сургуте на 2014-2030 годы" (КУИ)</t>
  </si>
  <si>
    <t>26. 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 (УБУиО)</t>
  </si>
  <si>
    <t>24</t>
  </si>
  <si>
    <t>24.1.</t>
  </si>
  <si>
    <t>24.2.</t>
  </si>
  <si>
    <t>24.5.</t>
  </si>
  <si>
    <t>24.6.</t>
  </si>
  <si>
    <t>24.7.</t>
  </si>
  <si>
    <t>24.8.</t>
  </si>
  <si>
    <t>24.9.</t>
  </si>
  <si>
    <t>27. Муниципальная программа "Реализация отдельных государственных полномочий в сфере опеки и попечительства на 2014 – 2030 годы" (УОиП)</t>
  </si>
  <si>
    <t>25.</t>
  </si>
  <si>
    <t>25.2.1.</t>
  </si>
  <si>
    <t>25.2.2.</t>
  </si>
  <si>
    <t>25.2.3.</t>
  </si>
  <si>
    <t>29. Муниципальная программа "Сургутская семья на 2014-2030 годы" (МКУ "Дворец торжеств")</t>
  </si>
  <si>
    <t xml:space="preserve"> 30. Муниципальная программа «Развитие муниципальной службы в городе Сургуте на 2014 — 2030 годы»</t>
  </si>
  <si>
    <t>31. Муниципальная программа «Развитие гражданского общества в городе Сургуте на 2014 — 2030 годы» (МКУ "Наш город")</t>
  </si>
  <si>
    <t>28.1.3.</t>
  </si>
  <si>
    <t>28.1.4.</t>
  </si>
  <si>
    <t>28.1.5.</t>
  </si>
  <si>
    <t>28.1.6.</t>
  </si>
  <si>
    <t>28.2.1</t>
  </si>
  <si>
    <t>28.2.2</t>
  </si>
  <si>
    <t>28.2.4.</t>
  </si>
  <si>
    <t>28.2.5.</t>
  </si>
  <si>
    <t>28.2.6.</t>
  </si>
  <si>
    <t>28.2.7.</t>
  </si>
  <si>
    <t>28.2.8.</t>
  </si>
  <si>
    <t>28.2.9.</t>
  </si>
  <si>
    <t>28.3.</t>
  </si>
  <si>
    <t>28.3.1.</t>
  </si>
  <si>
    <t>28.3.2.</t>
  </si>
  <si>
    <t>28.3.3,.</t>
  </si>
  <si>
    <t>28.3.4..</t>
  </si>
  <si>
    <t>32. Муниципальная программа «Проектирование и строительство объектов инженерной инфраструктуры на территории города Сургута в 2014 — 2030 годах» (ДАиГ)</t>
  </si>
  <si>
    <t>33. Муниципальная программа «Развитие электронного муниципалитета на 2016-2030 годы» (УИТС)</t>
  </si>
  <si>
    <t>30.1.3</t>
  </si>
  <si>
    <t>30.1.4</t>
  </si>
  <si>
    <t>30.1.5</t>
  </si>
  <si>
    <t>30.2.1.</t>
  </si>
  <si>
    <t xml:space="preserve">34. Муниципальная программа «Улучшение условий и охраны труда в городе Сургуте на 2016 — 2030 годы»   </t>
  </si>
  <si>
    <t>35. Муниципальная программа «Развитие малого и среднего предпринимательства в городе Сургуте на 2016 — 2030 годы»</t>
  </si>
  <si>
    <t>32.2.</t>
  </si>
  <si>
    <t>32.3.</t>
  </si>
  <si>
    <t>32.4.</t>
  </si>
  <si>
    <t>Денежные средства в сумме 47,72 тыс. руб. (по мероприятию - организация временного трудоустройства безработных граждан, испытывающих трудности в поиске работы) были перераспределены  на основании обращения Сургутского центра занятости населения</t>
  </si>
  <si>
    <t xml:space="preserve">Средства предусмотренные для оплаты услуг по оформлению участка городских лесов города Сургута в муниципальную собственность.  Денежные средства будут освоены по факту оказания услуг. </t>
  </si>
  <si>
    <t>18.3.4.</t>
  </si>
  <si>
    <t>Лесоустройствои разработка лесохозяйственного регламента городских лесов и зеленых насаждений города Сургута</t>
  </si>
  <si>
    <t xml:space="preserve">Средства предусмотренные для оплаты услуг по лесоустройству и разработке лесохозяйственного регламента городских лесов и зеленых насаждений города Сургута.  Денежные средства будут освоены по факту оказания услуг. </t>
  </si>
  <si>
    <t>Информация о реализации муниципальных программ города Сургута  на 01.10.2016 года</t>
  </si>
  <si>
    <t>Оптимизация работы системы электроснабжения зданий учреждений (замена светильников на светильники с энергосберегающими лампами) (ДГХ, ХЭУ)</t>
  </si>
  <si>
    <t xml:space="preserve">МКУ "ХЭУ" - 254,0 тыс.руб.: подготовка конкурсной документации.                   МКУ "ДЭАЗиИС" - 1 268,36 тыс.руб.: в стадии заключения  подготовка конкурсной документации для проведения электронных аукционов на выполнение работ по замене светильников на 4-х объектах сферы образования. Срок выполнения работ 4 квартал 2016 года. </t>
  </si>
  <si>
    <t>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(ДГХ, ХЭУ)</t>
  </si>
  <si>
    <t>Средства предусмотрены для выкупа земельного участка и жилых помещений по ул.Нагорная,25 в соответствии с апелляционными определениями суда ХМАО-Югры.</t>
  </si>
  <si>
    <t>Выполнение проектно-изыскательных работ на объекты строительства: автомобильные дороги, улицы, транспортные сооружения, в том числе:</t>
  </si>
  <si>
    <t>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</si>
  <si>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на 01.10.2016 года</t>
  </si>
  <si>
    <t>21.2.</t>
  </si>
  <si>
    <t>21.3.</t>
  </si>
  <si>
    <t>23.1.</t>
  </si>
  <si>
    <t>23.2.</t>
  </si>
  <si>
    <t xml:space="preserve">Государственная поддержка развития животноводства. Предоставление субсидий на содержание маточного поголовья животных ( личные подсобные хозяйства) </t>
  </si>
  <si>
    <t>Подготовлена документация на объявление аукциона по страхованию муниципального имущества, планируется заключение муниципального контракта в 4 квартале 2016 года</t>
  </si>
  <si>
    <t>1.2.</t>
  </si>
  <si>
    <t>1.3.</t>
  </si>
  <si>
    <t>1.4.</t>
  </si>
  <si>
    <t>1.5.</t>
  </si>
  <si>
    <t>1.6.</t>
  </si>
  <si>
    <t>1.7.</t>
  </si>
  <si>
    <t>1.8.</t>
  </si>
  <si>
    <t>1.9.</t>
  </si>
  <si>
    <t>1.10.</t>
  </si>
  <si>
    <t>Мероприятие : Содержание аппарата управления структурных подразделений Администрации города, не являющихся юридическими лицами</t>
  </si>
  <si>
    <t>Мероприятие : Иные расходы на осуществление функций, возложенных на структурные подразделения Администрации города, не являющиеся юридическими лицами</t>
  </si>
  <si>
    <t>Мероприятие : Обеспечение деятельности  муниципального казенного учреждения "Хозяйственно-эксплуатационное управление"</t>
  </si>
  <si>
    <t>Мероприятие : Осуществление отдельных государственных полномочий в области архивного дела</t>
  </si>
  <si>
    <t>Мероприятие :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</si>
  <si>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Мероприятие : Иные расходы на  материально-техническое обеспечение деятельности органов местного самоуправления</t>
  </si>
  <si>
    <t>Мероприятие : Обеспечение деятельности  муниципального казенного учреждения "Многофункциональный центр предоставления государственных и муниципальных услуг города Сургута"</t>
  </si>
  <si>
    <t>Мероприятие : Реализация субсидий автономного округа на развитие многофункциональных центров предоставления государственных и муниципальных услуг</t>
  </si>
  <si>
    <t>Мероприятие : Реализация субсидий автономного округа на предоставление государственных услуг в многофункциональных центров предоставления государственных и муниципальных услуг</t>
  </si>
  <si>
    <t>Мероприятие : Обеспечение деятельности муниципальных казенных учреждений, подведомственных управлению бюджетного учета и отчетности</t>
  </si>
  <si>
    <t>Мероприятие: Обеспечение выполнения функций МКУ «Наш город» в рамках комплексной работы с населением (МКУ "Наш город")</t>
  </si>
  <si>
    <t>Мероприятие: Строительство объекта «Общественный центр в поселке Снежном» (ДАиГ)</t>
  </si>
  <si>
    <t>Мероприятие: Обеспечение деятельности МКУ «Наш город» в сфере коммунального обслуживания (ДГХ)</t>
  </si>
  <si>
    <t>Мероприятие: Организация социологических исследований и информирование населения города по социально значимым вопросам (МКУ "Наш город")</t>
  </si>
  <si>
    <t>Мероприятие: Методическая, организационная, материально-техническая и финансовая поддержка деятельности ТОС (МКУ "Наш город")</t>
  </si>
  <si>
    <t>Мероприятие: 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</si>
  <si>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Мероприятие: Информационное обеспечение органов местного самоуправления в электронных СМИ (телевидение) (УИП)</t>
  </si>
  <si>
    <t>Мероприятие: Информационное обеспечение органов местного самоуправления  в электронных СМИ (радиовещание) (УИП)</t>
  </si>
  <si>
    <t>Мероприятие: Информационное обеспечение органов местного самоуправления в печатных СМИ (УИП)</t>
  </si>
  <si>
    <t>Мероприятие: Подготовка и издание еженедельной официальной газеты органов местного самоуправления (УИП)</t>
  </si>
  <si>
    <t>Мероприятие: Подготовка и проведение конкурса социальной рекламы «Простые правила» (УИП)</t>
  </si>
  <si>
    <t>Мероприятие: Создание и реализация проектов социальной рекламы (УИП)</t>
  </si>
  <si>
    <t>Мероприятие: Осуществление отдельных государственных полномочий по обеспечению составления (изменения и дополнения) списков кандидатов в присяжные заседатели федеральных судов общей юрисдикции</t>
  </si>
  <si>
    <t>Мероприятие: Создание и реализация презентационных и краеведческих издательских проектов (УИП)</t>
  </si>
  <si>
    <t>Мероприятие: Оказание финансовой поддержки социально ориентированным некоммерческим организациям путем предоставления субсидий на конкурсной основе (УОС)</t>
  </si>
  <si>
    <t>Мероприятие: 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</si>
  <si>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Мероприятие: Проведение городской выставки социальных проектов некоммерческих организаций  (УОС)</t>
  </si>
  <si>
    <t>Мероприятие: 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</si>
  <si>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Подпрограмма : Профилактика правонарушений в общественных местах и в сфере безопасности дорожного движения</t>
  </si>
  <si>
    <t>Мероприятие: Создание условий деятельности народных дружин (Наш город)</t>
  </si>
  <si>
    <t>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</si>
  <si>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Мероприятие: Осуществление отдельных государственных полномочий по созданию и обеспечению деятельности административных комиссий</t>
  </si>
  <si>
    <t>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</si>
  <si>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17.1.4.</t>
  </si>
  <si>
    <t xml:space="preserve">Мероприятие: Реализация переданного отдельного государственного полномочия по образованию и организации деятельности комиссий по делам несовершеннолетних и защите их прав </t>
  </si>
  <si>
    <t>17.1.5.</t>
  </si>
  <si>
    <t>17.1.6.</t>
  </si>
  <si>
    <t xml:space="preserve"> Подпрограмма :"Профилактика экстремизма"</t>
  </si>
  <si>
    <t>Мероприятие: Реализация проекта "Растем вместе" (формирование у учащихся культуры толерантности и этнокультурной компетентности)(ДО)</t>
  </si>
  <si>
    <t>Мероприятие: Организация и проведение обучающих семинаров для учителей и специалистов психолого-педагогического сопровождения детей мигрантов(ДО)</t>
  </si>
  <si>
    <t>Мероприятие: Проведение курсов «Развитие языковой, речевой компетентности детей мигрантов, не владеющих русским языком»</t>
  </si>
  <si>
    <t xml:space="preserve">Мероприятие: Организация проведения семинаров по профилактике экстремизма </t>
  </si>
  <si>
    <t>17.2.4.</t>
  </si>
  <si>
    <t>Мероприятие : Обеспечение деятельности МКУ "Дворец тордеств"</t>
  </si>
  <si>
    <t>Мероприятие : Организация предоставления платных услуг</t>
  </si>
  <si>
    <t>26.3.</t>
  </si>
  <si>
    <t>Мероприятие : Обеспечение условий для функционирования МКУ "Дворец торжеств" (коммунальные услуги)</t>
  </si>
  <si>
    <t>Мероприятие : Организация и проведение мероприятий в образовательных учреждениях, направленных на формирование у учащихся осознанного принятия ценностей семейной жизни"</t>
  </si>
  <si>
    <t>26.4.</t>
  </si>
  <si>
    <t>26.5.</t>
  </si>
  <si>
    <t>Мероприятие : Организация и проведение городских фестивалей и конкурсов"</t>
  </si>
  <si>
    <t>Мероприятие : Осуществление полномочий по государственному управлению охраной труда.</t>
  </si>
  <si>
    <t>Мероприятие: Реализация организационно-технических, санитарно-гигиенических, лечебно-профилактических и иных мероприятий охраны труда</t>
  </si>
  <si>
    <t>31.2.</t>
  </si>
  <si>
    <t>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финансовое обеспечение (возмещение) затрат по созданию условийдля организации образовательного процесса (оплата коммунальных услуг)</t>
  </si>
  <si>
    <t>3.1.6</t>
  </si>
  <si>
    <t>Приобретение объектов недвижимого имущества для размещения дошкольных и (или) общеобразовательных организаций</t>
  </si>
  <si>
    <t>3.1.7</t>
  </si>
  <si>
    <t>«Создание условий реализации федерального государственного стандарта для детей с ограниченными возможностями здоровья в дошкольных образовательных организациях»</t>
  </si>
  <si>
    <t>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по созданию условий для организации образовательного процесса, обеспечению безопасности учащихся</t>
  </si>
  <si>
    <t>Проектирование, строительство (реконструкция) муниципальных объектов общего образования</t>
  </si>
  <si>
    <t>Выполнение работ по строительству спортивных центров с универсальным игровым залом</t>
  </si>
  <si>
    <t>3.2.11.</t>
  </si>
  <si>
    <t>«Оснащение объектов капитального строительства, реконструкции, капитального ремонта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 соответствующими современным условиям обучения»</t>
  </si>
  <si>
    <t>Подпрограмма 3 "Дополнительное образование в учреждениях дополнительного образования"</t>
  </si>
  <si>
    <t>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общеобразовательных общеразвивающих программ"</t>
  </si>
  <si>
    <t>Обеспечение комплексного содержания зданий муниципальных образовательных  учреждений дополнительного образования, подведомственных департаменту образования (ДГХ)</t>
  </si>
  <si>
    <t>«Введение системы персонифицированного финансирования дополнительного образования детей»</t>
  </si>
  <si>
    <t>Заключен контракт на приобретение 28 квартир  На остаток средств будет объявлен аукцион на приобретение 5 квартир  в  октябре месяце после внесения изменений в Решение Думы города о бюджете на 2016 год  и выделения дополнительных средств  из местного бюджета.</t>
  </si>
  <si>
    <t xml:space="preserve">Заключение муниципального контракта на выпуск информационного журнала "Семейный вопрос" запланировано на 4 квартал. Осуществляется подготовка технического задания. </t>
  </si>
  <si>
    <t xml:space="preserve">Заключены контракт и договор на оказание услуг. Оплата производится ежемесячно согласно графику платежей. Заключение контракта на  текущий ремонт объекта МСО на сумму 139,5 тыс. руб. запланировано на 4 квартал 2016 года. Документация на согласовании.
</t>
  </si>
  <si>
    <t>На 01.01.2016 в списке на получение субсидии состоит 2538 семей. С учетом средств местного бюджета, в текущем году планируется предоставить субсидию 20 семьям. На 01.10.2016 перечислена субсидия на приобретение жилого помещения 9 семьям на общую сумму 7 613, 27 тыс. руб.</t>
  </si>
  <si>
    <t>11.1.4</t>
  </si>
  <si>
    <t>11.1.5</t>
  </si>
  <si>
    <t xml:space="preserve">Реализация мероприятия проводится в плановом режиме. Оплачены коммунальные услуги и расходы по содержанию объектов соц.сферы за январь-август  2016 года.
</t>
  </si>
  <si>
    <t xml:space="preserve">Предоставление субсидий территориальным общественным самоуправлениям города Сургута осуществляются ежеквартально. Заключены муниципальные контракты по услугам аренды помещений, оплата производится ежемесячно по факту оказания услуг. </t>
  </si>
  <si>
    <t xml:space="preserve"> Утвержден перечень многоквартирных домов, на входных группах которых планируется установка объектов доступности в 2016 году (6 адресов). Перечень получателей субсидии на согласовании. После выхода перечня получателей субсидии планируется заключение соглашений с ООО УК "ДЕЗ ЦЖР", ООО "УК ДЕЗ ВЖР". Срок исполнения мероприятия  - декабрь 2016.</t>
  </si>
  <si>
    <t xml:space="preserve">Информационное обслуживание органов местного самоуправления в рамках заключенных контрактов по результатам проведения открытого конкурса: выпуск программ "Новости Сургута" и "Итоги недели", "ТОН" и "В центре событий" </t>
  </si>
  <si>
    <t>Информационное обслуживание органов местного самоуправления в рамках заключенных контрактов по результатам проведения открытого конкурса: выпуск программы "Новости" на "Северавторадио", "Диалог в прямом эфире"</t>
  </si>
  <si>
    <t xml:space="preserve">Реализация мероприятий осуществляется в плановом режиме согласно заключенным контрактам и договорам.
 </t>
  </si>
  <si>
    <t xml:space="preserve"> МКУ "ДЭАЗиИС" - 15 235,90 тыс.руб.:
Заключен муниципальный контракт  на выполнение капитального ремонта МБОУ СОШ №12, корпус №2, блок Б, срок выполнения работ на сумму 15 235,89857 тыс.руб. Работы оплачены на сумму 5 000,0 тыс.руб.                                                                                            МКУ "ХЭУ" - 2 335,22 тыс.руб.: МК с ООО "Шахта" на выполнение работ по ремонту системы теплоснабжения по объекту: гаражи, ул. 30 лет Победы, 19Б на сумму 2 330,96 тыс.руб. на стадии подписания, оплата по МК - декабрь 2016. 4,26 тыс.руб. - экономия в связи с уточнением расчетов.</t>
  </si>
  <si>
    <t xml:space="preserve">По СГМУП "Городские тепловое сети": заключен договор на выполнение  работ по разработке проектной и рабочей документации на техперевооружение котельной № 9 на сумму 1 452,00 тыс.руб., выплачен аванс в размере 435,60 тыс. руб. По состоянию на 01.10.2016 готовность ПИР - 50%.
По СГМУП "Тепловик": конкурс признан несостоявшимся (не подано ни одной заявки). Повторное проведение конкурсной процедуры запланировано в 4 квартале 2016г. </t>
  </si>
  <si>
    <t>Начало работ запланировано на ноябрь</t>
  </si>
  <si>
    <t>3.3.5.</t>
  </si>
  <si>
    <t>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формирование информационных ресурсов общедоступных библиотек Югры; 
модернизация программно-аппаратных комплексов общедоступных библиотек; 
деятельность информационно-ресурсного центра по менеджменту качества для учреждений культуры</t>
  </si>
  <si>
    <t>Мероприятие "Содержание аппарата управления и иные расходы на осуществление функций, возложенных на департамент архитектуры и градостроительства"</t>
  </si>
  <si>
    <t>Мероприятие  "Осуществление декоративно-художественное и праздничное оформление города"</t>
  </si>
  <si>
    <t>Мероприятие "Осуществление градостроительной деятельности"</t>
  </si>
  <si>
    <t>Мероприятие "Организация работы по формированию земельных участков на аукцион и под индивидуальное жилищное строительствадля льготных категорий граждан"</t>
  </si>
  <si>
    <t>Мероприятие "Обеспечение деятельности муниципального казенного учреждения "Управление капитального строительства"</t>
  </si>
  <si>
    <t>Мероприятие "Организация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</si>
  <si>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 xml:space="preserve">
Заключено соглашение на предоставление в 2016 году субсидии на безвозмездной и безвозвратной основе на финансовое обеспечение(возмещение) затрат по капитальному ремонту многоквартирных домов, включенных в окружной и муниципальный краткосрочные планы капитального ремонта, с 03.03.2016 по 31.12.2016, на сумму 11 694,27 тыс.руб. Оплата произведена  - 100%.</t>
  </si>
  <si>
    <t>В План мероприятий на 2016 год по благоустройству дворовых территорий, утверждённый распоряжением АГ от 20.06.2016 № 1084, внесены изменения (от 12.08.2016 № 1515) по увеличению количества МКД (30) для выполнения указанных работ в связи с выделением дополнительных бюджетных ассигнований из резервного фонда Правительства ХМАО – Югры в сумме 48 020, 00 тыс. руб. в соответствии с распоряжением Правительства ХМАО-Югры от 15.07.2016 № 385-рп. С УК заключены соглашения. Работы выполнены, частично  приняты и оплачены.  Расходы запланированы на 4 квартал 2016.                                                                                                                                                     Заключено соглашение на предоставление субсидии на финансовое обеспечение (возмещение) затрат на приобретение и установку спортивных сооружений на территории многоквартирных домов на сумму 4 480,0 тыс.руб. Выплачен аванс в сумме 1 344,00 тыс.руб.</t>
  </si>
  <si>
    <t xml:space="preserve"> Мероприятие :Обеспечение функционирования и развития муниципальных музейных учреждени</t>
  </si>
  <si>
    <t>18.2.5.</t>
  </si>
  <si>
    <t xml:space="preserve">Продолжение работ на оказание услуг по сбору, вывозу и утилизации твердых бытовых отходов от муниципальных учреждений образования, культуры и МКУ "ХЭУ". </t>
  </si>
  <si>
    <t xml:space="preserve">Средства будут освоены в течение  2016 года. 
По состоянию на 01.10.2016:
- на выплату заработной платы, социальных выплат и налогов направлено -  
 92 126,495 тыс.руб.
- заключено договоров  ГПХ до 100 т.р. на сумму  3 284,758 тыс. руб. Исполнено обязательств по договорам ГПХ до 100 т.р. в размере 2 862,965 тыс. руб.
- заключено договоров по итогам проведения аукциона в электронной форме на сумму 42 630,247 тыс.руб. Исполнено обязательств по контрактам в размере 17 249,452 тыс. руб. </t>
  </si>
  <si>
    <t>Мероприятие: Обеспечение функционирования и развития муниципальных детских школ искусств</t>
  </si>
  <si>
    <t xml:space="preserve"> 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Ханты-Мансийском автономном округе — Югре на 2016 — 2020 годы»:
модернизация материально-технической базы детских школ искусств; 
совершенствование системы поиска, выявления и сопровождения одарённых детей и молодёжи в сфере культуры и искусства</t>
  </si>
  <si>
    <t>Подпрограмма 4 "Организация культурного досуга на базе учреждений и организаций культуры"</t>
  </si>
  <si>
    <t>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</si>
  <si>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Мероприятие: Обеспечение функционирования и развития муниципальных концертных организаций и театров по направлению: профессиональное искусство</t>
  </si>
  <si>
    <t>Мероприятие: Реализация отдельных мероприятий государственной программы Ханты-Мансийского автономного округа — Югры «Развитие культуры и туризма в Ханты-Мансийского автономного округа — Югре на 2016 — 2020 годы</t>
  </si>
  <si>
    <t>Подпрограмма 5 "Создание условий для развития туризма"</t>
  </si>
  <si>
    <t>Мероприятие: Создание условий для развития туризма в Сургуте, расширения спектра туристических услуг для жителей и гостей города</t>
  </si>
  <si>
    <t>464,01 тыс.руб. - средства освоены. 3,0 тыс.руб   планируется освоить в декабре 2016г путем заключения договора на приобретения оборудования для создания универсальной безбарьрьерной среды в образовательном учреждении</t>
  </si>
  <si>
    <t>Мероприятие: Снос объектов недвижимости</t>
  </si>
  <si>
    <t>Мероприятие: 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</si>
  <si>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отдельных мероприятий государственной программы Ханты-Мансийского автономного округа — Югры «Развитие физической культуры и спорта в Ханты-Мансийском автономном округе — Югре на 2016 — 2020 годы»</t>
  </si>
  <si>
    <t>«Реализация отдельных мероприятий государственной программы «Содействие занятости населения в Ханты-Мансийском автономном округе — Югре на 2016 — 2020 годы»</t>
  </si>
  <si>
    <t>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Реализация мероприятия производится в плановом режиме.</t>
  </si>
  <si>
    <t xml:space="preserve"> 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</si>
  <si>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Мероприятие выполнено в полном объеме.</t>
  </si>
  <si>
    <t>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</si>
  <si>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</si>
  <si>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 xml:space="preserve">В  соответствии с распоряжением Администрации города от 14.06.2016 № 1038 «О реорганизации муниципального казенного учреждения «Многофункциональный центр предоставления государственных и муниципальных услуг города Сургута» в форме выделения из его состава нового юридического лица МКУ «ЦООД» перемещены бюджетные ассигнования и лимиты бюджетных обязательств для обеспечения деятельности вышеуказанного учреждения.
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
</t>
  </si>
  <si>
    <t xml:space="preserve">Запланировано 2 мероприятия. Мероприятия проведены в мае и сентябре текущего года. </t>
  </si>
  <si>
    <t>Реализация мероприятия проводится в плановом режиме. Оплата услуг в рамках заключенных муниципальных контрактов и договоров запланирована  в IV квартале при завершении работ по проведению социологических исследований.</t>
  </si>
  <si>
    <t>Оказание услуг осуществляются в соответствии с муниципальным контрактом. Реализация мероприятия производится в плановом режиме, срок реализации планируется до конца текущего года.</t>
  </si>
  <si>
    <t xml:space="preserve">Газета "Сургутские ведомости" выпускается еженедельно, оплата производится за каждый номер. </t>
  </si>
  <si>
    <t>Подведены итоги аукционов в электронной форме на оказание услуг по изданию брошюр серии "Живая память" и "Краеведческий календарь". Заключение контрактов состоится после 27.10.2016 года, средства будут использованы до конца года.</t>
  </si>
  <si>
    <t xml:space="preserve"> - По итогам проведенного конкурса в соответствии с постановлением Администрации города от 22.03.2016  № 2006  "О выделении грантов в форме субсидий некоммерческим организациям в целях поддержки общественно значимых инициатив" заключено 15 договоров с  НКО на общую сумму 2 000 000 рублей.
 - Заключено одно соглашение с общественной организацией инвалидов о выделении субсидии на общую сумму 134 086 рублей.  Средства будут перечисляться согласно графику, предусмотренному соглашением. </t>
  </si>
  <si>
    <t>Заключен контракт с ООО «Югорский клуб выпускников президентской программы поддержки управленческих кадров» на сумму 150 000 рублей.
Средства будут использованы до конца года.</t>
  </si>
  <si>
    <t>Мероприятие: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</si>
  <si>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 xml:space="preserve">  Заключен муниципальный контракт № 37/2016 от 14.06.2016 г.  на выполнение работ по завершению строительства объекта "Спортивный комплекс с плавательным бассейном на 50 метров в  г.Сургуте".  Срок выполнения работ - 09.12.2016 года. Готовность объекта  - 42 %. В сентябре выполнено и принято работ на сумму 20 984,59150 тыс. руб.  
Отставание от графика производства работ связано с длительной поставкой  технологического монтируемого оборудования (вентиляция, водоподготовка бассейна) так как производство данного оборудования находится за пределами РФ.  Завершение работ по монтажу данного оборудования будет осуществляться Подрядчиком в следующем отчетном периоде.
Ориентировочная дата ввода объекта в эксплуатацию -  декабрь 2016 года..</t>
  </si>
  <si>
    <t>Реализация мероприятия производится в плановом режиме в соответствии с заключенными муниципальными контрактами и договорами на проведение медицинских осмотров работников и поставки спецодежды и других средств индивидуальной защиты, срок реализации планируется до конца текущего года.</t>
  </si>
  <si>
    <t>Реализация мероприятия производится в плановом режиме в соответствии с заключенными контрактами (средства направлены на приобретение учебно-методического оборудования для получения детьми-инвалидами качественного образования), срок реализации планируется до конца текущего года.</t>
  </si>
  <si>
    <t>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Реализация мероприятия производится в плановом режиме, срок реализации планируется до конца текущего года.</t>
  </si>
  <si>
    <t>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</si>
  <si>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Выплата материального стимулирования производится в установленные сроки, средства будут использованы до конца года. Реализация мероприятия производится в плановом режиме.</t>
  </si>
  <si>
    <t>Выплата материального стимулирования производится в установленные сроки, средства будут использованы до конца года. 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</si>
  <si>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Мероприятие: Техническое обслуживание и ремонт системы контроля за транспортными потоками "Новигация"</t>
  </si>
  <si>
    <t xml:space="preserve"> Реализация мероприятия производится в плановом режиме, срок реализации планируется до конца текущего года.</t>
  </si>
  <si>
    <t xml:space="preserve">                                                                          </t>
  </si>
  <si>
    <t xml:space="preserve">Мероприятие выполнено в полном объеме.
В списке ветеранов ВОВ числятся 5 человек. С учетом средств федерального бюджета двум ветеранам ВОВ предоставлена единовременная денежная выплата на приобретение жилого помещения самостоятельно, 2 ветерану приобретено жилое помещение. Оплата за приобретенное жилое помещение произведена в полном объеме.                                                                </t>
  </si>
  <si>
    <t>Заключено Соглашение № 12/15-0517/7 от 29.12.2015 о предоставлении субсидии из бюджета Ханты-Мансийского автономного округа – Югры бюджету муниципального образования Ханты-Мансийского автономного округа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Дополнительное соглашение от 25.05.2016 № 1
Отклонение уточненного плана от утвержденного обусловлено поступлением средств из бюджета Ханты-Мансийского автономного округа – Югры. Средства будут израсходованы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от 07.05.2012 № 597 "О мероприятиях по реализации государственной социальной политики", 01.06.2012 № 761 "О национальной стратегии действий в интересах детей на 2012-2017 годы".</t>
  </si>
  <si>
    <t xml:space="preserve">Освоение средств производится в плановом режиме. Бюджетные ассигнования будут использованы до конца текущего года на оплату труда 0,6 ставки ведущего специалиста исполняющего отдельные государственные полномочия по обеспечению дополнительных гарантий прав на имущество и жилые помещения для детей-сирот и детей, оставшихся без попечения родителей. </t>
  </si>
  <si>
    <t>Выполнение работ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</si>
  <si>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 xml:space="preserve">
Средства будут израсходованы до конца 2016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t>
  </si>
  <si>
    <t>Поставка товаров,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</si>
  <si>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r>
      <t xml:space="preserve">Реализация мероприятий осуществляется в плановом режиме согласно заключенным контрактам 
</t>
    </r>
    <r>
      <rPr>
        <sz val="14"/>
        <color rgb="FFFF0000"/>
        <rFont val="Times New Roman"/>
        <family val="1"/>
        <charset val="204"/>
      </rPr>
      <t/>
    </r>
  </si>
  <si>
    <t>Заключены контракты на сумму1 184 530,4 тыс.руб., сроком действия до 30.03.2017г. По условиям контрактов произведен авансовый платеж в размере 78% стоимости контрактов. Средства будут освоены до конца текущего года в полном объеме.</t>
  </si>
  <si>
    <t>Заключены и исполнены договоры в сумме 599,88 тыс.руб., в том числе:
- на выполнение работ по проверке сметы на капитальный ремонт фасада на сумму 6,19 тыс.руб. 
- на выполнение работы по проверке смет на ремонт инженерных систем на сумму  6,0 тыс.руб. 
-  на выполнение работ по капитальному ремонту муниципального жилого фонда на сумму 587,69 тыс.руб. 
Средства будут освоены до конца текущего года.</t>
  </si>
  <si>
    <t xml:space="preserve">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Реализация мероприятия производится в плановом режиме. </t>
  </si>
  <si>
    <t xml:space="preserve">Выплата заработной платы, оплата начислений на выплаты по оплате труда,   производится в установленные сроки, средства будут использованы до конца года. 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 </t>
  </si>
  <si>
    <t xml:space="preserve"> 755,094 тыс.руб. - средства предусмотренные на организацию мероприятий по привлечению населения к практической природоохранной деятельности. Средства будут освоены в 4 квартале 2016 года.</t>
  </si>
  <si>
    <t>Денежные средства не будут освоены , т.к. направляемые безработные граждане для трудоустройства в учреждение не обращались. Договор расторгнут 16.08.2016. Средства будут возвращены в бюджет автономного округа.</t>
  </si>
  <si>
    <t>Выплата заработной платы, оплата начислений на выплаты по оплате труда,   производится в установленные сроки, средства будут использованы до конца года. Реализация мероприятия производится в плановом режиме.</t>
  </si>
  <si>
    <t>Заключен контракт на выполнение проектно-изыскательских работ. Средства будут освоены до конца текущего года.</t>
  </si>
  <si>
    <t>5 999,04 тыс. руб. - заключен контракт от 04.05.2016 № 50/16 с ООО «Тюменьзарубежтур» на оказание услуг по организации санаторно-курортного лечения детей-инвалидов (приобретение путевок), период заездов детей-инвалидов с 06.05.2016 по 02.10.2016, из них:
4 499,28 тыс. руб. - освоено;
1 499,76 тыс. руб. - оплата по факту оказанных услуг в октябре 2016 года.
0,75 тыс. руб. - экономия, сложившаяся после заключения контракта.</t>
  </si>
  <si>
    <t>В рамках исполнения контракта на оказание услуг по организации ярмарок на территории города Сургута с участием субъектов малого и среднего предпринимательства состоялись 3 ярмарки с участием местных товаропроизводителей.
Освоение средств производится в плановом режиме. Реализация мероприятия будет продолжена в 4 квартале 2016 г.</t>
  </si>
  <si>
    <t>В рамках мероприятия "Финансовая поддержка" поддержка в форме субсидий оказана 1 организации на сумму 287,2 тыс.руб., 19 субъектам малого и среднего предпринимательства на общую сумму 4 657,00 тыс.руб. 3 августа 2016 года по итогам заседания комиссии по предоставлению грантовой поддержки в форме субсидий субъектам малого и среднего предпринимательства зарегистрированы обязательства в отношении 5 субъектов предпринимательства на общую сумму 1 574,0  рублей. По состоянию на 01.10.2016 год находятся на стадии оплаты. В работе находится 4 заявления.</t>
  </si>
  <si>
    <t>1 982,80 тыс.руб. - средства предусмотренные на  ликвидацию несанкционированных свалок в промышленных районах и местах общего пользования. Средства будут освоены в 4 квартале 2016 года.</t>
  </si>
  <si>
    <t>874,76 тыс.руб.- средства предусмотренные на организацию мероприятий экологической направленности (контракт исполнен частично).Средства будут освоены в 4 квартале 2016 года.</t>
  </si>
  <si>
    <t xml:space="preserve">1.По объекту инженерные сети п. Снежный: 29.09.2016 г. размещено извещение о проведении аукциона на строительство и ввод объекта в эксплуатацию. Проведение аукциона - 24.10.2016. Ориентировочный срок заключения контракта ноябрь 2016 г. НМЦК - 119840,056  тыс. руб. Лимит средств на 2016 год - 21028,78 тыс.руб, лимит на 2017 год  - 98811,28 т.р. Средства в размере 9,34 тыс.руб. - плата за подключение объекта к эл.сетям.                                                                                                                         2.По объекту улица Маяковского на участку от ул. 30 лет Победы до ул. Университетской в г. Сургуте: Заключен контракт с ООО "Строительная компания  СОК " №03/2015 от 19.05.2015. Сумма по контракту - 423186,003 тыс.руб, на 2015 год - 82829,0 тыс.руб. По итогам приемки выполненных работ будут подписаны акты и справки по форме № КС-2, № КС-3. Готовность объекта - 41,9 %. 
В связи с необходимостью корректировки сметной документации по итогам приемки выполненных работ планируется расторжение муниципального контракта с целью устранения замечаний по ПСД, в связи с чем средства в объеме 35 715,14 тыс. руб. не будут освоены.                                                                                                                                                                                                                                                      3. По объекту инженерные сети п. Снежный: заключен контракт № 23/06/16с от 07.09.2016 за проведение государственной экспертизы проектной документации и результатов инженерных изысканий на сумму 485 ,13 тыс. руб. Средства в размере 267,00 тыс. руб. будут предложены к снятию на очередное заседание Думы города (в декабре).  </t>
  </si>
  <si>
    <t>Реализация мероприятия производится в плановом режиме в соответствии с графиком поступления средств из бюджета ХМАО-Югры, а так же заключенными соглашениями, срок реализации планируется до конца текущего года.</t>
  </si>
  <si>
    <t>Выплата приурочена к празднованию Дня Победы в Великой Отечественной войне 1941 – 1945 годов. В связи с уменьшением количества получателей единовременной выплаты ко Дню Победы в ВОВ, средства направлены на перераспределение между программными мероприятиями.</t>
  </si>
  <si>
    <t xml:space="preserve">Реализация мероприятия производится в плановом режиме в соответствии с заключенным контрактом, срок реализации планируется до конца текущего года.
 </t>
  </si>
  <si>
    <t>Мероприятие: Обеспечение функционирования и развития муниципальных общедоступных библиотек</t>
  </si>
  <si>
    <t>Мероприятие: «Строительство объектов, предназначенных для размещения муниципальных учреждений культуры»(ДАиГ, АГ (ДК)</t>
  </si>
  <si>
    <t>Мероприятие: «Реконструкция и капитальный ремонт объектов, предназначенных для размещения муниципальных учреждений культуры»(ДАиГ, АГ (ДК))</t>
  </si>
  <si>
    <t>Оплата в рамках заключенного контракта на аренду произведена в полном объеме. 
179,99 тыс. руб. -остаток средств будет предложен к распределению.</t>
  </si>
  <si>
    <t xml:space="preserve">Мероприятие выполнено в полном объеме. </t>
  </si>
  <si>
    <t>Заключены договоры на оказание услуг по охране муниципального имущества, на оказание жилищно-коммунальных услуг. Средства будут освоены до конца текущего года.</t>
  </si>
  <si>
    <t>Заключено соглашение от 26.08.2016 № 33 со СГМУП "Городские тепловые сети" на предоставление субсидии на возмещение части затрат на уплату процентов по привлекаемым заемным средствам на оплату задолженности за энергоресурсы на сумму 20 694,65 тыс.руб.
Реализация мероприятия производится в плановом режиме.</t>
  </si>
  <si>
    <t xml:space="preserve">Муниципальный контракт  с ООО "Электронсервис" на сумму 1 610,0 тыс.руб, находится на стадии подписания. Средства будут использованы до конца текущего года.  </t>
  </si>
  <si>
    <t xml:space="preserve">Заключено соглашение  от 01.03.2016 № 14-16с о предоставлении субсидии из бюджета Ханты-Мансийского автономного округа – Югры муниципальному образованию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рамках целевой программы «Модернизация и реформирование жилищно-коммунального комплекса Ханты-Мансийского автономного округа – Югры на 2011 - 2013 годы и на период до 2015 года» на сумму 7 044,04 тыс.руб.
Дополнительное соглашение с округом на сумму 10 197,5 тыс.руб. подписано 02.08.2016.
Заключено соглашение от 05.08.2016 № 30 со СГМУП "Горводоканал" на предоставление субсидии на сумму 10 199,49 тыс.руб.
Средства будут использованы до конца текущего года.  </t>
  </si>
  <si>
    <t xml:space="preserve">Средства бюджета автономного округа поступили в конце отчетного периода (МБОУ СОШ № 19). Реализация мероприятия запланирована на 4 квартал текущего года. </t>
  </si>
  <si>
    <t>Средства бюджета автономного округа поступили в конце отчетного периода. (МБОУ СОШ № 7 приобретение лабораторных экспериментальных комплексов). Реализация мероприятия запланирована на 4 квартал текущего года.</t>
  </si>
  <si>
    <t>Мероприятие выполнено в полном объеме (МБОУ СОШ  № 10, 
МБОУ СОШ  № 26)</t>
  </si>
  <si>
    <t>Мероприятие: Акция среди детей и подростков по месту жительства «Автобус добра" (АГ (ДК)</t>
  </si>
  <si>
    <t xml:space="preserve">"Обеспечение функционирования и развития учреждений, оказывающих муниципальные услуги(работы) по организации занятий  физической культурой и массовым спортом» </t>
  </si>
  <si>
    <t>5.1.4</t>
  </si>
  <si>
    <t>5.1.5</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</si>
  <si>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</si>
  <si>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муниципальные услуги (работы) по обеспечению дополнительного образования в спортивных школах»</t>
  </si>
  <si>
    <t>5.2.2.</t>
  </si>
  <si>
    <t>5.2.3.</t>
  </si>
  <si>
    <t>5.3.</t>
  </si>
  <si>
    <t>5.3.1.</t>
  </si>
  <si>
    <t xml:space="preserve"> «Развитие материально-технической базы муниципальных учреждений спорта»</t>
  </si>
  <si>
    <t>5.4.1.</t>
  </si>
  <si>
    <t>«Реализация отдельных мероприятий государственной программы «Социальная поддержка жителей Ханты-Мансийского автономного округа - Югры на 2016-2020 годы»</t>
  </si>
  <si>
    <t>"Организация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</si>
  <si>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1. Заключены муниципальные контракты и договоры  на поставку оригинальных расходных материалов для копировально-множительной техники и периферийного оборудования на общую сумму 3 787,2 тыс.руб., оплата произведена в полном объеме.
2. Заключены муниципальные контракты и договоры  на поставку технических средств на общую сумму 2 966,1 тыс. руб., оплата произведена в размере 1 449,6 тыс. руб. Освоение средств реализуется в 4 квартале.
3. Заключены договоры на утилизацию технических средств на сумму 132,4 тыс.руб. оплата произведена в полном объеме.
4. Заключен муниципальный контракт на оказание услуг по техническому обслуживанию и ремонту вычислительной, копировально-множительной техники и периферийного оборудования на сумму 1 825,1 тыс.руб. оплата произведена в размере 1 236,7 тыс. руб. 
Освоение средств реализуется в 4 квартале.</t>
  </si>
  <si>
    <t>Средства бюджета автономного округа поступили в конце отчетного периода (грант победителю МБУ ДО СДЮСШОР "Кедр" окружного этапа конкурса «Лучший оздоровительный лагерь Ханты-Мансийского автономного округа – Югры».), реализация мероприятий запланирована на IV квартал 2016 года.</t>
  </si>
  <si>
    <t>Предоставление субсидии осуществляется согласно графику перечисления в рамках заключенных соглашений.
Поступление привлеченных средств (родительской платы) больше кассовых расходов на 44 978,25 тыс. руб. в связи с тем, что оплата услуг за присмотр и уход за ребенком предусмотрена до 15 числа текущего месяца, а списание средств с лицевого счета учреждения осуществляется по факту поставки продуктов питания и расходных материалов, используемых для обеспечения соблюдения воспитанниками режима дня и личной гигиены.</t>
  </si>
  <si>
    <t>Поставка товаров осуществляется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</si>
  <si>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 xml:space="preserve">Доведена субсидия, согласно распоряжению Правительства ХМАО-Югры от 26.02.2016 № 82-рп «Об остатках межбюджетных трансфертов, подлежащих передаче из бюджета ХМАО-Югры в бюджеты муниципальных районов и городских округов ХМАО-Югры" в сумме 25 862,27 т.р. на приобретение оборудования, программного обеспечения, мебели и проведение ремонтных работ.
Обеспечена доля софинансирования за счет средств местного бюджета в сумме 3 871,78 т.р.
1) С января по сентябрь 2016 года заключены и исполнены 19 договоров (контрактов) на приобретение программно-аппаратного комплекса "Универсальный криптошлюз и межсетевой экран", средств видеонаблюдения, серверного оборудования, поставку и внедрение системы управления электронной очередью для нужд МКУ "МФЦ г. Сургута", мебели для комплектации объекта "Многофункциональный центр предоставления государственных и муниципальных услуг города Сургута", на выполнение работ по ремонту нежилого помещения под нужды МФЦ г. Сургута, на поставку многофункционального устройства, поставку детекторов, на поставку технических средств, серверного оборудования, периферийного оборудования и копировально-множительной техники, поставку и внедрение программного обеспечения СУО "Энтер" в целях обеспечения работы дополнительных рабочих мест, услуги по доработке функционала Системы управления электронной очередью «Энтер».
2) В соответствии с планом-графиком размещены закупки на поставку мебели, программного обеспечения и проведение ремонтных работ в офисе в ТРЦ Сити Молл, поставку, ввод в эксплуатацию и гарантийное обслуживание технических средств с исполнением до конца 2016 года. </t>
  </si>
  <si>
    <t xml:space="preserve">Заключены договоры на выполнение проектно-изыскательских и строительно-монтажных работ по объектам коммунального комплекса на сумму 17209,33 тыс.руб. 
Приняты бюджетные обязательства на предоставление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на сумму 23 857,37 тыс.руб.  
Заключены соглашения  на предоставление субсидии на финансовое обеспечение (возмещение) затрат по капитальному ремонту ГКНС-1 в поселке Механизаторов город Сургут на сумму 7 441,75 тыс.руб., а также   ремонту систем теплоснабжения, водоснабжения и водоотведения для подготовки к осенне-зимнему периоду на сумму 6 575,96 тыс.руб.                                                                                                                       
По результатам проведения конкурсных процедур сложилась экономия в размере 4102,69 тыс.рублей. 
</t>
  </si>
  <si>
    <t xml:space="preserve">Средства будут истребованы до конца текущего года.                                                              </t>
  </si>
  <si>
    <t xml:space="preserve">До конца текущего года работы будут выполнены и оплачены в полном объеме.
Экономия в размере 1 тыс. руб. сложилась в результате уточнения сметных расчетов.    </t>
  </si>
  <si>
    <r>
      <t>Приняты бюджетные обязательства:
 -по начислению, учету, сбору и перечислению платы за наем (социальный и коммерческий) муниципальных жилых помещений на сумму 1550,53 тыс.руб., в т.ч. оплачено 1 229,74 тыс.руб.</t>
    </r>
    <r>
      <rPr>
        <sz val="14"/>
        <color rgb="FFFF0000"/>
        <rFont val="Times New Roman"/>
        <family val="1"/>
        <charset val="204"/>
      </rPr>
      <t xml:space="preserve"> 
</t>
    </r>
    <r>
      <rPr>
        <sz val="14"/>
        <rFont val="Times New Roman"/>
        <family val="1"/>
        <charset val="204"/>
      </rPr>
      <t>- на содержание муниципальных жилых и нежилых помещений на сумму     9 109,98 тыс.руб. , в т.ч. оплачено 7 833,99 тыс.руб.
- на выполнение работ по ремонту жилых помещений, предназначенных для повторного предоставления гражданам по договорам найма муниципального жилого помещения на сумму 661,79 тыс.руб. Работы выполнены и оплачены в полном объеме.
- по вскрытию входных дверей и замены дверного замка в муниципальных жилых помещениях, по освобождению муниципального жилого помещения от выморочного имущества на сумму 143,83 тыс.руб., в т.ч. профинансировано 119,03 тыс.руб. 
 - на ремонт объектов муниципального имущества на сумму 21 453,30 тыс.руб., в т.ч. оплачено 17 260,30 тыс.руб. 
- взносы на капитальный ремонт многоквартирных домов в части муниципальной собственности. 
Экономия в сумме 448,66 тыс.руб. будет направлена  на заключение договоров.</t>
    </r>
  </si>
  <si>
    <t xml:space="preserve">По СГМУП "Горводоканал" - 3 032,60 тыс.руб.: заключен договор  на сумму 1 350,00 тыс.руб.. Работы ведутся согласно графику производства работ.          
По СГМУП "Городские тепловые сети" - 890,00 тыс.руб.: выполнены работы по заключенному  договору  с ООО "Управление обеспечения энергоэффективности и энергосбережения в Южно-Сибирском регионе". Стоимость договора составляет 890,00 тыс. руб., выплачен аванс в размере 133,5 тыс.руб.
По СГМУП "Тепловик" - 1 770,00 тыс.руб.: работы по заключенному  договору  с  ООО "Квант" на сумму 880,00 тыс. руб. выполнены в полном объеме, оплата после подписания актов выполненных работ. </t>
  </si>
  <si>
    <t xml:space="preserve"> Неисполнение плановых назначений обусловлено:
 - неиспользованием средств резервного фонда, которое определено фактическим возникновением непредвиденных расходов, перечень которых установлен  положением о порядке использования бюджетных ассигнований резервного фонда Администрации города;
 - отсутствием потребности использования средств для исполнения обязательств по предоставленной муниципальной гарантии, в связи с исполнением в 3квартале Принципалом гарантированных обязательств самостоятельно; 
 - изменением сроков ввода объектов в эксплуатацию и соответственно отсутствием обращений главных распорядителей бюджетных средств на перераспределение бюджетных ассигнований по средствам, зарезервированным в бюджетной росписи департамента финансов до принятия соответствующих нормативно-правовых актов; </t>
  </si>
  <si>
    <t>Объект (Детский сад по ул. Профсоюзов, д. 38) будет передан  в долгосрочную аренду частному инвестору, для предоставления дополнительных образовательных услуг для детей младшего и среднего возраста. Средства в сумме 3.142,43 тыс. руб. предложены к перераспределению и включены в проект решения Думы города о внесении изменений в бюджет города для рассмотрения на заседании Думы города в октябре 2016 года.</t>
  </si>
  <si>
    <t xml:space="preserve">По СГМУП "Горводоканал": заключен договор на сумму  4 983,52 тыс руб..  Работы ведутся согласно графику производства работ, оплата по договору согласно графика финансирования. 
По СГМУП "Тепловик": конкурс признан несостоявшимся (не подано ни одной заявки). Повторное проведение конкурсной процедуры запланировано в 4 квартале 2016г. </t>
  </si>
  <si>
    <t xml:space="preserve">Выполнены инженерно-геологические изыскания по заключенному договору с ООО "Гео-Строй" , произведена оплата в размере  32,16 тыс.руб.  Договор подряда на сумму 46 618,35 тыс.руб. согласован как крупная сделка. Оплата по договору согласно графику финансирования.  Работы выполнены в полном объеме с восстановлением  элементов благоустройства. По состоянию на 01.10.16 выполнены работы на сумму 39 831,97 тыс.руб., из них: кассовые расходы - 19 691,51 тыс.руб. </t>
  </si>
  <si>
    <t>По СГМУП "Городские тепловые сети": ООО "ЭнергоРемНаладка"  произведена оплата в размере 99,30 тыс.руб., заключен договор поставки  на сумму 928,86 тыс.руб. Выплачен аванс в размере 464,43 тыс.руб. Оборудование поставлено в полном объеме, СМР выполнен силами  СГМУП "ГТС" 100%.
По СГМУП "Горводоканал": заключен договор с  ООО «Торговый дом  «Джи Эс Ледс»  на сумму 3 151,54 тыс.руб. Работы ведутся согласно графику производства работ.</t>
  </si>
  <si>
    <t xml:space="preserve">Средства предусмотрены как софинансирование за счет средств местного бюджета расходов на приобретение объектов общего образования (Билдинг сад на 40 мест., ул.Каролинского,10).
Заключение МК после ввода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t>
  </si>
  <si>
    <t>Оказание услуг осуществляется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t>
  </si>
  <si>
    <t>Средства в сумме 2 800,19 тыс. руб. предложены к снятию на заседании Думы города в октябре 2016 г. 
- 1 374,19- объект общего образования "Средняя общеобразовательная школа в мкр. 32 города Сургута" ;
- 1 426,00 - объект общего образования "Средняя общеобразовательная школа в мкр. 33 города Сургута".
Средства предложены к перераспределению и включены в проект решения Думы города о внесении изменений в бюджет города для рассмотрения на заседании Думы города в октябре 2016 года.</t>
  </si>
  <si>
    <t xml:space="preserve">Заключено Соглашение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 С-65/16 от 09.02.2016.
Остаток неиспользованных средств в размере 2 528,66 тыс. руб. - средства, запланированные для функционирования лагерей с дневным пребыванием детей на базе муниципальных образовательных учреждений в период осенних каникул на оказание услуг по организации питания, страхования детей, будут освоены в плановом порядке в 4 квартале 2016 года;
181,84 тыс. руб. планируемая экономия, подлежащая возврату в бюджет округа;
15,29 тыс. руб. планируемая экономия, по средствам местного бюджета. </t>
  </si>
  <si>
    <t>Произведена оплата за подготовку технического плана здания, расположенного в границах объекта Улица 5 "З" от Нефтеюганского шоссе до ул. 39 "З" . Внесена плата в размере 570,07653 тыс. руб. Остаток средств предложен к перераспределению и включен в проект решения Думы города о внесении изменений в бюджет города для рассмотрения на заседании Думы города в октябре 2016 года.</t>
  </si>
  <si>
    <t>Приняты бюджетные обязательства на сумму 656 234,07 тыс.руб. в рамках предоставления субсидии на финансовое обеспечение (возмещение затрат) в связи с оказанием услуг по городским пассажирским перевозкам.                                                                                                                      Заключен муниципальный контракт на выполнение работ по обследованию пассажиропотока по регулярным городским автобусным маршрутам  на сумму 600,00 тыс.руб. Расходы запланированы на 4  квартал 2016.
Заключен муниципальный контракт на выполнение работ по изготовлению и установке маршрутных указателей на остановочных пунктах общественного транспорта г.Сургут на сумму 114,29 тыс.руб. Работы выполнены.
Заключен договор на оказание услуг по изготовлению и поставке защищенной полиграфической продукции уровня «В»  «Свидетельство об осуществлении перевозок по маршруту регулярных перевозок» и «Карта маршрута регулярных перевозок» (Бланки строгой отчетности) на сумму 40,37 тыс.руб. Услуги оказаны и оплачены - 100%.
310,68 тыс.руб. - экономия в результате проведения конкурса.     
23 902,70 тыс.руб. - экономия в связи с отсутствием необходимости оплаты в текущем году аванса за январь 2017 года и уточнением на начальной цены контракта. Остаток средств предложен к перераспределению и включен в проект решения Думы города о внесении изменений в бюджет города для рассмотрения на заседании Думы города в октябре 2016 года.</t>
  </si>
  <si>
    <t xml:space="preserve">1 214,70 тыс.руб. - экономия по результатам фактического исполнения за 1 полугодие 2016 ,предложена к перераспределению и включена в проект решения Думы города о внесении изменений в бюджет города для рассмотрения на заседании Думы города в октябре 2016 года.                  </t>
  </si>
  <si>
    <r>
      <rPr>
        <u/>
        <sz val="14"/>
        <rFont val="Times New Roman"/>
        <family val="1"/>
        <charset val="204"/>
      </rPr>
      <t>АГ (ДК</t>
    </r>
    <r>
      <rPr>
        <sz val="14"/>
        <rFont val="Times New Roman"/>
        <family val="1"/>
        <charset val="204"/>
      </rPr>
      <t xml:space="preserve">) Средства запланированы на установку ограждения на объекте МБУ ДО "Детская школа искусств №1". Заключен муниципальный контракт, оплата будет произведена  до 31.12.2016.
</t>
    </r>
    <r>
      <rPr>
        <u/>
        <sz val="14"/>
        <rFont val="Times New Roman"/>
        <family val="1"/>
        <charset val="204"/>
      </rPr>
      <t>ДАиГ:</t>
    </r>
    <r>
      <rPr>
        <sz val="14"/>
        <rFont val="Times New Roman"/>
        <family val="1"/>
        <charset val="204"/>
      </rPr>
      <t xml:space="preserve"> Заключен муниципальный контракт на выполнение работ по обследованию конструкций здания театра актера и куклы "Петрушка". Работы выполнены и оплачены. Экономия по итогам заключенных конкурсов в сумме 262,9 тыс. руб. предложена к снятию и включена в проект решения Думы города о внесении изменений в бюджет города для рассмотрения на заседании Думы города в октябре 2016 года.</t>
    </r>
  </si>
  <si>
    <t>Заключен муниципальный контракт на сумму 37,89 тыс. руб. на обследование 6 домов.                                                                                               Заключен договор на оказание услуг по определению рыночной стоимости недвижимого имущества, подлежащего изъятию для муниципальных нужд  на сумму 28,4 тыс.руб. Услуги оплачены на сумму 25,41 тыс.руб. (72,99 тыс.руб. - планируется заключением договоров.)                                                                                Приняты бюджетные обязательства  на  выплату возмещения стоимости недвижимого имущества на сумму 19 140,0 тыс.руб. Выплата произведена в полном объеме.
Приняты бюджетные обязательства на выполнение работ по сносу домов и строений, признанных непригодными для проживания на сумму  1 858,81 тыс.руб. Работы выполнены и оплачены  - 100%..                                                                       322,60 тыс.руб. - экономия в результате уточнения начальной цены контракта и итогов проведения торгов</t>
  </si>
  <si>
    <t>На сегодняшний день заключены муниципальные контракты на приобретение: 24 квартир- 2-х комнатных (1611,1 м2); 42 квартир - 1 комнатных (1807,8 м2). Произведена оплата 30% стоимости жилых помещений – 53 954,724 тыс. рублей (в т.ч. 48 019,705 тыс.рублей средства окружного бюджета, 5 935,0197 тыс. руб средства местного бюджета).  
Подготовлена аукционная документация на приобретение 42 жилых помещений (15 – 2-х комнатных, 26 – 1 комнатных, 1 – 4-х комнатной) на сумму 117 857,383 тыс.руб. (104 893,079 тыс.руб. – средства окружного бюджета, 12 964,304 тыс.руб.- средства местного бюджета).  Заявка на осуществление закупки за счет дополнительно выделенных средств будет размещена после утверждения  суммы софинансирования местного бюджета на заседании ДГ в октябре 2016.</t>
  </si>
  <si>
    <t xml:space="preserve">Средства запланированы на укомплектование рабочих мест (в том числе специальных), предназначенных для работы инвалидов, в учреждениях, подведомственных управлению физической культуры и спорта.
Реализация мероприятий осуществляется в плановом режиме в соответствии с заключенным договором, оплата в ноябре 2016 года.
</t>
  </si>
  <si>
    <t>Средства предусмотрены на организацию работы лагерей дневного пребывания, включая обеспечение питанием на базе 9-х учреждений (7 спортивных школ, 2 учреждения физической культуры и спорта). 
Остаток неиспользованных средств в сумме 83,84 тыс.руб. запланированы на обеспечение питанием детей, пребывающих в лагерях с дневным пребыванием детей на время зимних каникул в МБУ ДО СДЮСШОР "Кедр", МБУ ДО СДЮСШОР "Ермак":  
-средства местного бюджета 41,92 тыс.руб.;
-средства окружного бюджета 41,92 тыс.руб.
Реализация мероприятия производится в плановом режиме. Срок исполнения до конца текущего года.</t>
  </si>
  <si>
    <t>Бюджетные ассигнования предусмотрены на обеспечение функционирования и развития 3-х учреждений молодёжной политики: МАУ "Наше время", МБУ "Вариант", МБУ "Сибирский легион". Предоставление субсидии осуществляется согласно графику перечисления в рамках заключенных соглашений.
  - Межбюджетные трансферты в размере 450 тыс. руб. предоставлены ввиде субсидии МБУ "Вариант" на финансирование наказов избирателей депутатам Думы ХМАО-Югры с целью оказания финансовой помощи на участие команды учреждения во Всероссийской юниор-лиге КВН. 
 - Межбюджетные трансферты в размере 57,5 тыс. руб. предоставлены в виде субсидии МБУ "Наше время" на финансирование организации деятельности молодежных отрядов. 
Средства будут использованы в полном объеме до конца 2016 года.</t>
  </si>
  <si>
    <t>Произведена оплата по контрактам, заключенным в 2015 году, за счет средств фонда реформирования ЖКХ.</t>
  </si>
  <si>
    <t xml:space="preserve"> Заключен МК (1 комн.кв, 43,1 м2, 2268,3099 тыс.руб).  Жилое помещение приобретено в муниципальную собственность. Заключен муниципальный контракт на выполнение работ по сносу домов и строений, признанных непригодными для проживания (10 объектов) на сумму 1 485,40 тыс.руб., срок выполнения работ по 30.06.2016 г., из них на мероприятие  - 248,55 тыс.руб. работы выполнены и оплачены 100%.</t>
  </si>
  <si>
    <t xml:space="preserve">Приняты бюджетные обязательства:  
- по содержанию, демонтажу пожарных водоемов на сумму ;                                                                                         - на оказание услуг и выполнение работ по надлежащему содержанию и ремонту общего имущества в домах муниципального жилищного фонда и приспособленных для проживания строениях ;                                                                               - на выполнение работ по противопаводковым мероприятиям в жилом секторе на территории г.Сургута;
- на выполнение работ по зимнему содержанию проездов к жилым строениям и строениям, приспособленным для проживания;                                                                    - на выполнение работ по летнему содержанию проездов к жилым строениям и строениям, приспособленным для проживания;                                                                                                                                                                                                             -на выполнение  аварийно-спасательных и аварийно-восстановительных работ в зоне чрезвычайной ситуации по откачке (перекачке) талых вод на подтопленных участках города, по обустройству и частичному восстановлению водоотводящей канавы в поселке Юность.
 Работы будут выполнены и оплачены до конца текущего года.
Экономия в размере 1352,66 тыс.руб. сложилась по результатам проведения конкурсных процедур. </t>
  </si>
  <si>
    <t>Приняты бюджетные обязательства на предоставление субсидии на возмещение недополученных доходов в связи с оказанием услуг теплоснабжения населению, проживающему во временных поселках.
Средства будут освоены до конца текущего года.
527,95 тыс.руб. - экономия в связи с уменьшением количества проживающих, пользующих услугой, предложена к перераспределению и включена в проект решения Думы города о внесении изменений в бюджет города для рассмотрения на заседании Думы города в октябре 2016 года.</t>
  </si>
  <si>
    <t xml:space="preserve">Работы выполняются в соответствии с заключенным МК  №04П-2015г. от 12.10.2015 г. с ООО "Стройуслуга" Срок выполнения работ до 30.11.2016 г. </t>
  </si>
  <si>
    <t>В соответствии с Административным регламентом, принятым постановлением Администрации города от 13.01.2014 № 139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I-III квартал 2016 года, согласно полученным заявлениям  граждан для назначения данной выплаты. Срок реализации мероприятия планируется до конца текущего года.</t>
  </si>
  <si>
    <t xml:space="preserve">
Приняты бюджетные обязательства на выполнение комплекса работ по содержанию территории городских кладбищ муниципального образования городской округ город Сургут на сумму 72 191,95 тыс.руб.
3 894,93 тыс.руб. - экономия от уточнения начальной цены контракта на содержание нового кладбища "Чернореченское - 2" в соответствии с коммерческим предложением от августа 2016, средства предложены к перераспределению и включены в проект решения Думы города о внесении изменений в бюджет города для рассмотрения на заседании Думы города в октябре 2016 года.                                  
</t>
  </si>
  <si>
    <t xml:space="preserve">Заключен муниципальный контракт на строительство объекта : "Новое кладбище "Чернореченское-2" в г.Сургут" I пусковой комплекс.2 этап строительства с 27.05.16-30.09.16 на сумму 27 180,93 тыс.руб. Работы частично оплачены.
Экономия в сумме 238,37 тыс.руб. - экономия по результатам торгов, предложена к перераспределению и включена в проект решения Думы города о внесении изменений в бюджет города для рассмотрения на заседании Думы города в октябре 2016 года.
</t>
  </si>
  <si>
    <t xml:space="preserve"> - Заключены договоры с управляющими компаниями на компенсацию расходов по оплате за жилищно-коммунальные услуги Почетным гражданам города Сургута. 
 - Компенсация по оплате за услуги связи, согласно постановлению Администрации города от 19.12.2013 №9236 осуществляется ежемесячно.
Реализация мероприятия производится в плановом режиме, срок реализации планируется до конца текущего года.</t>
  </si>
  <si>
    <t>Произведена оплата в виде погашения задолженности по оплате жилья и коммунальным услугам лицам из числа детей-сирот и детей, оставшихся без попечения родителей, на основании поступивших заявлений в соответствии с установленным Порядком. По состоянию на 01.10.2016 поступило 2 заявления.  Мероприятие носит заявительный характер. Срок реализации планируется до конца текущего года.</t>
  </si>
  <si>
    <t>56,29 тыс.руб. - предоставлена 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2015, январь-август 2016. 
3,38 тыс.руб. - оплачены  услуги организации по оформлению и начислению компенсаций гражданам, проживающим в бесхозяйных жилых помещениях и временном жилищном фонде. 
Приняты бюджетные обязательства на сумму 8,88 тыс.руб.
Мероприятие носит заявительный характер.  Срок реализации планируется до конца текущего года.</t>
  </si>
  <si>
    <r>
      <t xml:space="preserve"> 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
</t>
    </r>
    <r>
      <rPr>
        <sz val="14"/>
        <color theme="1"/>
        <rFont val="Times New Roman"/>
        <family val="1"/>
        <charset val="204"/>
      </rPr>
      <t xml:space="preserve">Экономия, сложившаяся по результатам проведения конкурсных процедур, составила 0,7 тыс. руб.  </t>
    </r>
    <r>
      <rPr>
        <sz val="14"/>
        <color rgb="FFFF0000"/>
        <rFont val="Times New Roman"/>
        <family val="1"/>
        <charset val="204"/>
      </rPr>
      <t xml:space="preserve">
                                        </t>
    </r>
    <r>
      <rPr>
        <sz val="14"/>
        <rFont val="Times New Roman"/>
        <family val="1"/>
        <charset val="204"/>
      </rPr>
      <t xml:space="preserve">                                                                                                                                                    </t>
    </r>
  </si>
  <si>
    <r>
      <t xml:space="preserve">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Поставка товаров, выполнение работ, оказание услуг осуществляются в соответствии с муниципальными контрактами и договорами. Реализация мероприятия производится в плановом режиме, срок реализации планируется до конца текущего года.
</t>
    </r>
    <r>
      <rPr>
        <sz val="14"/>
        <color theme="1"/>
        <rFont val="Times New Roman"/>
        <family val="1"/>
        <charset val="204"/>
      </rPr>
      <t xml:space="preserve">Экономия, сложившаяся по результатам проведения конкурсных процедур, составила 612,24 тыс. руб.  
</t>
    </r>
  </si>
  <si>
    <t xml:space="preserve">
Приняты бюджетные обязательства на сумму 77 037,40  тыс.руб. для предоставления компенсации на оплату жилищно-коммунальных услуг отдельным категориям граждан.
Всего профинансировано на сумму  55 073,78 тыс.руб., в том числе:
- компенсация расходов по оплате содержания и текущего ремонта жилых помещений отдельным категориям граждан  на сумму 12 049,66  тыс.руб., 
- компенсация по оплате коммунальных услуг отдельным категориям граждан  на сумму 43 024,12 тыс.руб.
Оплата производится ежемесячно согласно реестрам начисления, предоставляемым управляющими организациями в соответствии с заключенными договорами. Мероприятие носит заявительный характер. Реализация мероприятия планируется до конца текущего года.</t>
  </si>
  <si>
    <t xml:space="preserve">В соответствии с Порядком предоставления данная выплата носит заявительный характер.  Выплаты производятся по факту поступивших заявлений.
</t>
  </si>
  <si>
    <t>Средства будут израсходованы в следующем отчетном периоде после утверждения наставника в соответствии с МПА Думы города</t>
  </si>
  <si>
    <t>Мероприятие выполнено в полном объеме.
Заключены 2 МК на изготовление и поставку предупреждающих знаков и  на изготовление и прокат видеороликов социальной рекламы на телевидении  по безопасности на воде. Услуги оказаны, оплата проведена.                 
Заключен МК на изготовление и поставку печатной продукции (памятки). Услуги оказаны, оплата произведена. Экономия составила 4,06 тыс. руб.</t>
  </si>
  <si>
    <t xml:space="preserve">Заключены 2 МК на изготовление и прокат видеороликов социальной рекламы на телевидении, на изготовление и поставку печатной продукции (памятки) по пожарной тематике. Услуги оказаны, оплата произведена. Экономия составила 22,2 тыс. руб. 
Подготовлена конкурсная документация на изготовление и прокат видеороликов социальной рекламы на светодиодных экранах (по противопожарной безопасности) заключение договора запланировано на ноябрь. </t>
  </si>
  <si>
    <t xml:space="preserve">1.На выполнение работ по строительству (обустройству) сквера в 31 мкр. заключен договор  на сумму  32 194,09 тыс. руб.  На строительный контроль за выполнением работ по строительству (обустройству) сквера в 31 мкр. заключен договор на сумму 692,42 тыс. руб. 2 807, 25тыс. руб. - экономия, возникшая в результате проведения аукциона в электронной форме подлежит возврату в бюджет.                                                                                                                          2. На выполнение работ по строительству (обустройству) сквера в микрорайоне 11 "Б" заключен договор на сумму   9 232, 18 тыс. руб. На строительный контроль за выполнением работ по строительству (обустройству) сквера в микрорайоне 11 "Б" заключен договор  на сумму 174,74тыс. руб. 174, 45 тыс. руб. - экономия, возникшая в результате проведения аукциона в электронной форме (150, 63 тыс. руб. - возвращена в бюджет;23, 82 тыс. руб. - подлежит возврату в бюджет).                                                                      3. На выполнение работ по строительству (обустройству) пешеходного моста через ручей Кедровый лог заключен контракт на выполнение ПИР с ООО "АТ" на сумму 2000тыс.руб. Средства  будут освоены в течение  2016 года.            </t>
  </si>
  <si>
    <t xml:space="preserve">Средства в размере 8 505,003 тыс. руб. предусмотрены на обеспечение деятельности учреждений. Средства будут освоены в течение  2016 года. 
По состоянию на 01.07.2016:
- на выплату заработной платы, социальных выплат и налогов направлено - 3 543,925 тыс.руб.
- заключено договоров  до 100 т.р. на сумму 50,505 тыс. руб. Исполнено обязательств по договорам до 100 т.р. в размере  39,559 тыс. руб.
-  заключено договоров по итогам проведения аукциона в электронной форме на сумму 456,081 тыс. руб. Исполнено обязательств по контрактам в размере 153,662 тыс. руб. 
</t>
  </si>
  <si>
    <t>1. Возмещение затрат по световому оформлению улиц города будет осуществлено по факту оказания услуг и запланировано на IV квартал 2016 года. 
2. "Праздничное оформление города и Новогоднее оформление города" сумма по контракту 7826,0 тыс.руб.   Размещение заявки на выполнение работ по оформлению ледовых городков и праздничное оформление города запланировано на октябрь 2016 года. (начальная цена контракта - 12 404 тыс. руб.)                                                                                                                                                                                                                                 3. "Установка в городской среде объектов соцрекламы"(начальная цена контракта - 540 тыс.руб.)   
4.  Средства в сумме 1612,33тыс.руб предусмотрены на установку памятника "Геологам первопроходцам"  
5. "Демонтаж средств наружной рекламы" предусмотрено 100тыс. руб. на заключение договоров . Средства будут освоены до конца текущего года.
Экономия в результате проведенных торгов - 180,0 тыс.руб.</t>
  </si>
  <si>
    <t>Выполнение работ по разработке проекта планировки территории на сумму 3528,93 тыс.руб.  
Средства в сумме 7500,0 тыс.руб предусмотрены на проведение конкурса по выполнению проектно-изыскательских работ по объекту "Проект межевания улично-дорожной сети". Заявка на проведение открытого конкурса размещена. Заключение контракта - октябрь 2016г. 
11 548,57 тыс. руб.- экономия в результате проведенных торгов предложена к перераспределению и включена в проект решения Думы города о внесении изменений в бюджет города для рассмотрения на заседании Думы города в октябре 2016 года.</t>
  </si>
  <si>
    <t xml:space="preserve">Работы выполняются согласно заключенному контракту . Сумма по контракту 8999,4 тыс.руб. Сумма на 2016год - 2999,8 тыс.руб.  </t>
  </si>
  <si>
    <t>Заключены контракты на выполнение проектно-изыскательских работ (1795,8 тыс.руб.) Лимит финансирования на 2016 год 545 тыс.руб. Потребность на 2017 год - 438,1 тыс.руб. Экономия в размере 91,4 тыс.руб будет предложена  к перераспределению на очередном заседание Думы города, которое состоится  в октябре 2016 года.</t>
  </si>
  <si>
    <t xml:space="preserve">1. Заключены МК на выполнение работ по капитальному ремонту объекта, сумма по контрактам -на сумму 30321,08 тыс.руб. Работы выполнены и оплачены.
2.  В соответствии с заключенными муниципальными контрактами  оборудование поставлено и оплачено на сумму 2942,024 тыс.руб. 
3. Заключен договор на проверку сметной документации на сумму 194,00 тыс. руб. Оплата будет произведена в следующем отчетном периоде 
4. Экономия по итогам проведенных закупок (на поставку оборудования) в размере 1743,77 тыс.руб.  предложена к перераспределению и включена в проект решения Думы города о внесении изменений в бюджет города для рассмотрения на заседании Думы города в октябре 2016 года.   </t>
  </si>
  <si>
    <t xml:space="preserve"> Работы по обследованию нежилых помещений объекта выполняются согласно заключенному контракту, на сумму 200,0 тыс.руб.   Экономия в размере 53,02 тыс.руб. предложена к перераспределению и включена в проект решения Думы города о внесении изменений в бюджет города для рассмотрения на заседании Думы города в октябре 2016 года.</t>
  </si>
  <si>
    <t>Заявлений по участию в муниципальной программе города Сургута "Развитие агропромышленного комплекса в городе Сургуте на 2014 - 2030 годы" не поступало. В соответствии со справкой Департамент финансов ХМАО-Югры  от 08.06.2016  № 500/06/29 уточнено распределение средств по мероприятиям программы. После принятия соответствующих изменений бюджета Думой г. Сургута будут подготовлены изменение в постановление о перечне получателей .</t>
  </si>
  <si>
    <t>Справкой ДФ ХМАО-Югры от 08.06.2016 № 500/06/29 доведена субвенция в размере 21,40тыс. руб. на содержание маточного поголовья животных. После принятия изменений в бюджет города Думой г. Сургута будет подготовлено изменение в постановление о перечне получателей субсидий.</t>
  </si>
  <si>
    <t xml:space="preserve"> - Выплата заработной платы, оплата начислений на выплаты по оплате труда, взносов в профсоюзную организацию производится в установленные сроки, средства будут использованы до конца года;
- Заключен муниципальный контракт с Территориальным органом Федеральной службы государственной статистики по ХМАО-Югре. Освоение средств осуществляется планомерно в течение года.
5,01 тыс. руб. - экономия по итогам размещения муниципального заказа.
Заключение доп. соглашения об уменьшении суммы муниципального контракта планируется в конце года;
 - Срок размещения заказа на оказание услуг по страхованию жизни и здоровья работников в связи с исполнением ими должностных обязанностей в 2017 году запланирован на октябрь 2016 года. Договор страхования от несчастных случаев на 2017 год (страхование Главы города) планируется заключать в конце 2016 года (ориентировочно в ноябре);
 - Оплата расходов по исполнительным документам производится по мере поступления в течение года;
 - Оплата расходов за услуги по организации и проведению городских мероприятий, встреч официальных делегаций производится на основании заключенных договоров;
 - Оплата налога на имущество организаций за 3 квартал 2016 года будет произведено в 4 квартале;
 - Оплата услуг по подписке и доставке периодических изданий производится в соответствии с заключенным договором;
 - Выплата муниципальной пенсии и материальной помощи неработающим пенсионерам производится ежеквартально.</t>
  </si>
  <si>
    <t xml:space="preserve">
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
Использование средств на исполнение обязательств по муниципальным гарантиям может быть осуществлено при наступлении гарантийного случая.</t>
  </si>
  <si>
    <r>
      <rPr>
        <u/>
        <sz val="14"/>
        <rFont val="Times New Roman"/>
        <family val="1"/>
        <charset val="204"/>
      </rPr>
      <t>АГ(ДК)</t>
    </r>
    <r>
      <rPr>
        <sz val="14"/>
        <rFont val="Times New Roman"/>
        <family val="1"/>
        <charset val="204"/>
      </rPr>
      <t xml:space="preserve"> Средства запланированы на обустройство детской площадки  "Забава" на территории МБУ ИКЦ "Старый Сургут". Заключен муниципальный контракт, оплата будет произведена  до 31.12.2016.
Экономия по итогам заключенного конкурса в сумме 600,78 тыс. руб. предложена к снятию и включена в проект решения Думы города о внесении изменений в бюджет города для рассмотрения на заседании Думы города в октябре 2016 года.
</t>
    </r>
    <r>
      <rPr>
        <u/>
        <sz val="14"/>
        <rFont val="Times New Roman"/>
        <family val="1"/>
        <charset val="204"/>
      </rPr>
      <t xml:space="preserve">ДАиГ: </t>
    </r>
    <r>
      <rPr>
        <sz val="14"/>
        <rFont val="Times New Roman"/>
        <family val="1"/>
        <charset val="204"/>
      </rPr>
      <t xml:space="preserve">    Работы по объекту "Детская школа искусств в микр. ПИКС" выполнялись в соответствии с заключенным муниципальным контрактом. Готовность объекта 100%. Объект введен в эксплуатацию с 25.08.2016. В ходе исполнения контракта возникла необходимость в выполнении дополнительных работ, не предусмотренных проектно-сметной документацией, но обязательных для сдачи объекта. Дополнительные средства окружного бюджета доведены, средства местного бюджета для обеспечения доли софинансирования в размере 849,64 тыс. руб. заявлены к рассмотрению Думой города в октябре 2016 года.
 Заключен муниципальный контракт на выполнение проектно-изыскательских работ по объекту "Детская школа искусств в микрорайоне 25". Экономия по итогам заключенных конкурсов в сум</t>
    </r>
    <r>
      <rPr>
        <sz val="14"/>
        <color theme="1"/>
        <rFont val="Times New Roman"/>
        <family val="1"/>
        <charset val="204"/>
      </rPr>
      <t>ме 285,22 тыс</t>
    </r>
    <r>
      <rPr>
        <sz val="14"/>
        <color rgb="FFFF0000"/>
        <rFont val="Times New Roman"/>
        <family val="1"/>
        <charset val="204"/>
      </rPr>
      <t>.</t>
    </r>
    <r>
      <rPr>
        <sz val="14"/>
        <rFont val="Times New Roman"/>
        <family val="1"/>
        <charset val="204"/>
      </rPr>
      <t xml:space="preserve"> руб. предложена к снятию и включена в проект решения Думы города о внесении изменений в бюджет города для рассмотрения на заседании Думы города в октябре 2016 года.
         </t>
    </r>
  </si>
  <si>
    <t xml:space="preserve">Предоставление субсидии осуществляется в соответствии с календарным графиком спортивных мероприятий на 2016 год. </t>
  </si>
  <si>
    <t xml:space="preserve">По МКУ "ДЭАЗиИС" - 199,82 тыс.руб.:
Заключен договор с ООО "Энергоэксперт" на оказание услуг по проведению энергетического обследования и разработке программы по энергосбережению на сумму 99,8 тыс.руб. Работы выполнены.
100,02 тыс.руб. - планируется заключить договор.                                                   По МКУ "ХЭУ" - 0,56 тыс.руб. (средства не будут освоены в связи с отсутствием потребности).       </t>
  </si>
  <si>
    <t xml:space="preserve">Работы по строительству объекта "Объездная автомобильная дорога к дачным кооперативам "Черемушки", "Север-1", "Север-2" в обход гидротехнических сооружений ГРЭС-1 и ГРЭС-2 " выполняются в соответствии с заключенным муниципальным контрактом на сумму 586 738,64 тыс. руб. Готовность объекта - 85,7 %.. 
В сентябре 2016 года принято работ  на сумму 133 600,71 тыс.руб., из них средства  в размере 128 143,20 тыс.руб.  будут оплачены в октябре 2016.
Работы по строительству объекта "Улица Маяковского на участке от ул.30 лет Победы до ул.Университетская в г. Сургуте" выполняются согласно заключенному муниципальному контракту. Сумма по контракту - 423 186,0 тыс.руб, на 2016 год - 350 357,0 тыс.руб. В связи с необходимостью корректировки сметной документации по итогам приемки выполненных работ планируется расторжение муниципального контракта с целью устранения замечаний по ПСД с последующим вводом объекта в эксплуатацию. </t>
  </si>
  <si>
    <t>Приняты бюджетные обязательства на сумму 434 133,74  тыс.руб.: 
-на выполнение работ по восстановлению асфальтобетонного покрытия методом сплошного асфальтирования (ликвидация колейности) и устройство искусственных неровностей на сумму 220 245,95 тыс.руб. Работы оплачены на сумму 117 676,85 тыс.руб.
- на выполнение работ по ремонту дорог улиц г.Сургута на сумму 213 676,85 тыс.руб.   Работы оплачены на сумму 188 334,074 тыс.руб.
 - на выполнение работ по проверке смет на ремонт дорог на сумму 170,94 тыс.руб. Работы выполнены и оплачены 100%.
-на выполнение работ по пересчету сметной документации по объекту "Ремонт путепровода Нефтеюганское шоссе-ул. Грибоедова "("Грибоедовская развязка")  на сумму 40,0 тыс.руб. Работы выполнены и оплачены 100%.
Средства будут освоены до конца текущего года.</t>
  </si>
  <si>
    <t>Приняты бюджетные обязательства на сумму 887 457,46 тыс.руб.
727 587,65 тыс.руб. - оплачены расходы за содержание объектов дорожного хозяйства.
258 856,40 тыс.руб. - планируется заключение договоров.
Средства будут освоены до конца текущего года.</t>
  </si>
  <si>
    <t>Реализация мероприятия проходит в плановом режиме. Обучение запланировано на 4 кварталы 2016 г.</t>
  </si>
  <si>
    <t xml:space="preserve">Заключено 4 (четыре) договора на предоставление образовательных услуг по программам. Реализация мероприятия проходит в соответствии с графиком обучения.
Планируется обучение работников в количестве 5 человек в 4 квартале 2016 года.                                                      </t>
  </si>
  <si>
    <r>
      <t>В 2016 году необходимо было построить 4 объекта муниципальной системы оповещения</t>
    </r>
    <r>
      <rPr>
        <sz val="14"/>
        <rFont val="Times New Roman"/>
        <family val="1"/>
        <charset val="204"/>
      </rPr>
      <t>, стоимость строительства  5270,3 тыс. руб.  В выделении финансирования на данные цели было отказано на бюджетных комиссиях в 2015 и 2016 годах.
Отсутствие финансовых средств на модернизацию МСО приведёт к  существенному снижению показателя муниципальной программы - «Уровень звукового покрытия территории города электросиренами городской системы оповещения и информирования населения о чрезвычайных ситуациях».</t>
    </r>
  </si>
  <si>
    <t xml:space="preserve">Мероприятие выполнено в полном объеме.
Заключен договор на поверку прибора по договору на сумму 15,635 тыс.руб. Оплата произведена.                          
Заключен договор на замену оснащения комиссии по ЧС и ОПБ (приобретение жилетов, кепи) на сумму 19,7 тыс.руб. Оплата произведена  в полном объеме.     </t>
  </si>
  <si>
    <r>
      <t>Заключено соглашение от 11.02.2016  № АС-4с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t>
    </r>
    <r>
      <rPr>
        <sz val="14"/>
        <color theme="1"/>
        <rFont val="Times New Roman"/>
        <family val="1"/>
        <charset val="204"/>
      </rPr>
      <t>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Заключены контракты на техническое обслуживание АПК "Безопасный город", по круглосуточному техническому обслуживанию и ремонту копировально-множительной техники. Реализация мероприятия производится в плановом режиме, срок реализации планируется до конца текущего года.</t>
    </r>
  </si>
  <si>
    <t>На выполнение работ по строительству (обустройству) сквера в 5 "А" мкр. заключен договор на сумму 6 902,57 тыс. руб. за счет средств окружного бюджета.                                                                                                                                                                                 На проведение строительного контроля за выполнением работ по строительству (обустройству) сквера в 5 "А" мкр. заключен договор № 24 на сумму 225, 78тыс. руб. за счет средств местного бюджета.                                                                                                           211,71 тыс. руб. - экономия, возникшая в результате проведения аукциона в электронной форме (средства местного бюджета).</t>
  </si>
  <si>
    <t xml:space="preserve">
Средства в размере 3 026,918 тыс. руб. предусмотрены на обеспечение деятельности учреждений. Средства будут освоены в течение  2016 года. 
По состоянию на 01.07.2016: - на выплату заработной платы, социальных выплат и налогов направлено - 481,553 тыс.руб.
- заключено договоров  ГПХ до 100 т.р. на сумму 20,278 тыс. руб. Исполнено обязательств по договорам ГПХ до 100 т.р. в размере 5,756 тыс.руб.  - заключено договоров по итогам проведения аукциона в электронной форме на сумму 755,195 тыс.руб. Исполнено обязательств по контрактам в размере 7,778 тыс. руб.
</t>
  </si>
  <si>
    <t xml:space="preserve"> Участниками мероприятия на 01.10.2016 числится 56 молодые семьи. В текущем году, планируется предоставить социальную выплату на приобретение (строительство) жилья 8 молодым семьям по соглашению 2016 года и 1 молодой семье в рамках переходящих обязательств 2015 года. Средства федерального и окружного бюджета поступили в бюджет города на софинансирование мероприятия в полном объёме на 01.10.2016. По состоянию на  01.10.2016 социальная выплата согласно заявок банка представлена 7 молодым семьям, в том числе участнику 2015 года и 6 участникам 2016 года на сумму 5 657, 06. До конца года планируется освоить средства федерального и окружного бюджета в полном объёме.   </t>
  </si>
  <si>
    <t>В списке граждан, имеющих право на получение субсидии за счет средств федерального по городу Сургуту на 01.01.2016 состоит 512 человек. С учетом средств федерального бюджета планируется предоставить субсидию 14 льготополучателям. По состоянию на 01.10.2016 субсидия предоставлена (перечислена) 6 льготополучателям на общую сумму 4 558,03. Средства федерального бюджета будут использованы в полном объёме до конца текущего года.</t>
  </si>
  <si>
    <t xml:space="preserve">Произведена оплата  в размере 200 тыс.руб. согласно заключенному договору с ООО "Компания РАДАС" №1 от 20.10.2016г, №25 от 08.08.2016г  за проведение оценки рыночной стоимости размера оплаты аренды земельного участка.  
Аукцион на оказание услуг по межеванию и постановление земельных участков на государственный кадастровый учет, формирование исходно-разрешительной документации на земельный участки, состоялся. Договор в стадии заключения (на сумму 989,11 тыс.руб, с ООО "Земельно-кадастровая Корпорация", срок выполнения работ - 10.12.2016г.  
Оказание услуг по подготовке схем расположения земельных участков на кадастровом плане территории выполняется в соответствии с заключенным МК с ООО "Тюменская землеустроительная компания" (НМЦК - 706,66 тыс.руб.) на сумму 67,48 тыс.руб. Срок выполнения работ - 04.07.2016г.                                                                                                               Заключен договор на выполнение кадастровых работ с ООО "Земельно-кадастровая корпорация" №11 от 20.04.16г на сумму 90,72 тыс.руб. Срок выполнения работ - 30.05.2016г. Договор расторгнут от 16.06.2016г. Работы оплачены по факту выполнения (25,96 тыс.руб).    
Заключен договор  с ООО "Георесурс" на выполнение кадастровых работ №20 от 07.06.2016г на сумму 90,43 тыс.руб, срок выполнения работ - 30.06.2016г.
 Сумма экономии в результате проведенных торгов - 639,17 тыс.руб.                                                                                                                                                                                                                                                                                                                                                                                                                  </t>
  </si>
  <si>
    <t xml:space="preserve">Заключены договоры на:
изготовление горизонтальной съёмки контуров земельного участка;
оценку муниципального имущества;
оказание услуг по проведению аукциона.
Планируется проведение аукциона на оказание услуг по получения справок  о принадлежности объекта.
Средства в размере 1 658,14 тыс. руб. будут предложены к перераспределению.
</t>
  </si>
  <si>
    <t xml:space="preserve">По объекту входная группа нежилых помещений по адресу г. Сургут ул. Крылова,21, извещение  на выполнение проектно-изыскательских работ размещено в августе (НМЦК  - 827,6  т.р.). Планируется заключение контракта с единственным подрядчиком (ООО "СибГеоПрофи").  В 2016 году  - выполнение изысканий на сумму 271,4 тыс. руб. Остаток средств в размере 321,45 тыс. руб. предложен к перераспределению и включен в проект решения Думы города о внесении изменений в бюджет города для рассмотрения на заседании Думы города в октябре 2016 года.                                                                                                                                                                                                                                                                                                 По объекту  "Поликлиника "Нефтяник": заключен МК № 04П/2016 от 12.05.16г. на проверку сметной документации на обследование и ПИР (25,0 тыс.руб). Работы выполнены и оплачены. Осуществлена поставка и оплата оборудования в рамках заключенных в 2015 году контрактов на сумму - 79 798,06 тыс. руб.  
Заключены 11 муниципальных контрактов для комплектации и ввода в эксплуатацию объекта (поставка медицинского оборудования, по) на сумму 74 796,32 тыс.руб. Оборудование поставлено полностью, оплачено на сумму 8 533,48 тыс. руб. Средства в размере 1 734,84 тыс. руб. будут оплачены в октябре 2016г.
Дата проведения аукциона на поставку металлической мебели на сумму 2 395,31 тыс. руб - 26.09.2016 г.  Закупка медицинского оборудования на сумму 1059,042 тыс. руб. в стадии согласования. В стадии заключения МК (до 100т.р.) на поставку кресел с табуретом для галокамеры на сумму 98,220 тыс. руб. 
По состоянию на 01.10.2016 г. сложилась экономия по итогам проведения аукционов на поставку оборудования в сумме - 4191,75 тыс. руб.
Объект введен в эксплуатацию (разрешение на ввод № 86-ru86310000-68-2016 от 16.09.2016 г.).
</t>
  </si>
  <si>
    <t>Заявлений о выделении субсидий на развитие материально-технической базы в 2016 году не поступало. Выделенные ХМАО-Югрой 500,0 тыс. рублей зарезервированы до определения получателей субсидий.  В соответствии со справкой Департамент финансов ХМАО-Югры  от 08.06.2016  № 500/06/29 уточнено распределение средств по мероприятиям программы. После принятия изменений в бюджет города Думой города Сургута будет подготовлено изменение в постановление о перечне получателей. Сумма уменьшится на 21,4 тыс. руб. Направлено обращение  от 06.09.2016  в Департамент природных ресурсов и несырьевого сектора экономики об изъятии субвенции на поддержку малых форм хозяйствования в 2016 году в размере 478,6 тыс. руб.</t>
  </si>
  <si>
    <t>Расходы производятся по мере необходимости. По состоянию на 01.10.2016 осуществлена транспортировка 4-х детей, оставшихся без попечения родителей. В I квартале перевезен в семью временного опекуна, проживающего на территории другого муниципального образования ХМАО-Югры, один подопечный ребенок (Березовский район). Перевозка осуществлена посредством автотранспорта, затрат на перевозку не было. Во II квартале 2016 года перевезен в семью временного попечителя в город Новосибирск посредством авиатранспорта один подопечный ребенок. В июле 2016 года в детский дом "Радуга" (Ханты-Мансийск) перевезен автотранспортом 1 ребенок, оставшийся без попечения родителей, затрат на перевозку не было. В августе 2016 года перевезен автотранспортом в город Урай к месту дальнейшего воспитания в учреждение для детей-сирот и детей, оставшихся без попечения родителей, 1 ребенок, затрат на перевозку не было.</t>
  </si>
  <si>
    <t xml:space="preserve"> - Выплату вознаграждения за воспитание детей  получают 197 приемных родителей за воспитание 228 детей-сирот и детей, оставшихся без попечения родителей, воспитывающихся в их семьях. Ежемесячно количество получателей меняется в связи с заключением или расторжением договора о приемной семье;
 -  В 2016 году планировалось обеспечить 196 детей, воспитывающихся в замещающих семьях, бесплатными путевками в детские санаторно-оздоровительные лагеря  на территории Черноморского побережья Краснодарского края в период летних  школьных каникул.   По факту оздоровлено - 189 детей. Запланировано приобретение 13 путевок на осенние каникулы. Департаментом образования готовится конкурсная документация для заключения контракта на сумму 904 760 рублей;
 -  В 2016 году запланирован ремонт  5 квартир для детей-сирот. По юридическим основаниям из пяти запланированных квартир исключены 3 квартиры. По состоянию на 01.10.2016 зарегистрированы  и исполнены бюджетные обязательства на сумму  200,73 тыс.руб., из них на ремонт  - 193,13 тыс.руб., на проверку смет - 7,6 тыс.руб. Заявка на сумму 426,05 тыс.руб., размещена на электронной площадке,  аукцион от 22.07.16 г. признан несостоявшимся, работы выставлены на торги повторно 03.10.2016.  В бюджет автономного округа возвращены ассигнования в сумме 2 341,70 тыс.рублей.</t>
  </si>
  <si>
    <t xml:space="preserve">Реализация мероприятия проводится в плановом режиме.
Заключены 8 муниципальных на поставку товаров, работ (услуг) Оплата за поставку товара будет осуществлена в следующем отчетном периоде (нарушение Поставщиком сроков поставки).
Закупки на поставку оборудования (мебель и медицинское оборудование) на сумму 1 552 тыс. руб. проходят процедуру согласования.                                                                                                                                                             Экономия по результатам формирования начальной цены контракта в размере 1 607,02 тыс. руб. предложена к перераспределению и включена в проект решения Думы города о внесении изменений в бюджет города для рассмотрения на заседании Думы города в октябре 2016 года.
Планируемый ввод объекта в эксплуатацию - ноябрь 2016 г . </t>
  </si>
  <si>
    <t>Опубликование информационных материалов в газете "Сургутская трибуна", газетах "Новый город", и "МК-Югра". Оплата услуг "Сургутской трибуны" осуществляется ежемесячно, газет "Новый город", и "МК-Югра"- за каждый опубликованный материал.</t>
  </si>
  <si>
    <t xml:space="preserve">Подготовлена и направлена на согласование документация для проведения аукциона на оказание услуг по адаптации и трансляции видеоролика социальной рекламы. Реализация проектов социальной рекламы (социальные видеоролики) запланирована на 4 квартал 2016 года, </t>
  </si>
  <si>
    <t>Заключены контракты на сопровождение финансовых, экономических, справочно-правовых систем.  Срок реализации планируется до конца текущего года.</t>
  </si>
  <si>
    <t>Реализация мероприятия производится в плановом режиме в соответствии с заключенными контрактами и договорами на изготовление и поставку полиграфической продукции, изготовление и прокат видеофильмов, изготовление баннера, срок реализации планируется до конца текущего года.</t>
  </si>
  <si>
    <t>На исполнении находятся 2 контракта на общую сумму 258,041 тыс. рублей. Один контракт находится на стадии заключения. Срок исполнения контрактов 4 квартал 2016 года</t>
  </si>
  <si>
    <t>На исполнении находятся 2 контракта на общую сумму 341,20 тыс. рублей. Один контракт находится на стадии заключении. Срок исполнения контрактов 4 квартал 2016 года</t>
  </si>
  <si>
    <t>По объекту: "Водовод по ул. Профсоюзов, протяженностью 1120 пог.м" заключен договор ООО "ТехноСтрой" на сумму 22 458,94 тыс. руб., оплата согласно графику производства работ. По состоянию на 10.10.16 освоено средств в размере 21 594,006 тыс. руб. По объекту: аварийный участок "Водовод пр.Мира, протяженностью 60 пог.м." по заключенному договору с ООО "Технострой" на сумму 1 045,48 тыс. руб. произведена оплата за выполненные работы (кассовые расходы) в размере 1 044,52 тыс. руб. Работы по договору выполнены в полном объеме.</t>
  </si>
  <si>
    <t xml:space="preserve">По СГМУП "Горводоканал": работы по объекту начаты в 2015 году. По состоянию на 10.10.2016 произведена оплата за выполненные работы (кассовые расходы)  в размере 12 340,112 тыс.руб.
По СГМУП "Тепловик": проведение конкурсной процедуры запланировано в 4 квартале 2016г. </t>
  </si>
  <si>
    <t xml:space="preserve">В соответствии со справкой ДФ ХМАО-Югры от 20.05.2016 №500/05/95 уменьшены лимиты бюджетных обязательств на сумму 108,4 тыс. руб.
В рамках выполнения комплекса работ по организации проведения Всероссийской сельскохозяйственной переписи предоставлены услуги связи на сумму 1,43 тыс. руб, автотранспортные услуги на 460,73 тыс. руб. 
Экономия сложилась по услугам связи, средства будут возвращены в бюджет автономного округа.
 </t>
  </si>
  <si>
    <t>По результатам конкурса на осуществление закупки сумма контракта составила 110,0 тыс. руб., экономия составила 100,0 тыс. руб. средства будут использованы до конца текщего года.</t>
  </si>
  <si>
    <t>Проведение мероприятия запланировано на 19.11.2016 года. Средства будут использованы до конца года.</t>
  </si>
  <si>
    <t>Заключены договоры на оказание услуг по:
 - предупреждению чрезвычайных ситуаций в части устранения аварийной утечки газа;
 - развертыванию штатного формирования (подвижного пункта питания) при проведении штабной тренировки по гражданской обороне.
Оказание услуг осуществляется в соответствии с договорами. Срок реализации планируется до конца текущего года. 
   - Исполнен договор на сумму 5,4 тыс.руб. по автотранспортным услугам в связи с эвакуацией людей при пожаре в жилом доме поселка Юность. 
 - Выделены средства из резервного фонда Администрации города  по Постановлению Администрации города от 20.07.2016 №5426 (с изменениями) для оплаты услуг по временному размещению пострадавших, проживающих в балке по ул. Курортной на пункте временного размещения в гостинице Кедр. Экономия в размере 4,8 тыс. руб. сложилась в результате выезда людей из гостиницы ранее запланированного срока.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</si>
</sst>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р_._-;\-* #,##0.00_р_._-;_-* &quot;-&quot;??_р_._-;_-@_-"/>
    <numFmt numFmtId="164" formatCode="#,##0.0"/>
    <numFmt numFmtId="165" formatCode="0.0%"/>
    <numFmt numFmtId="166" formatCode="#,##0.0000"/>
    <numFmt numFmtId="167" formatCode="#,##0.00_ ;\-#,##0.00\ "/>
    <numFmt numFmtId="168" formatCode="&quot;$&quot;#,##0_);\(&quot;$&quot;#,##0\)"/>
    <numFmt numFmtId="169" formatCode="&quot;р.&quot;#,##0_);\(&quot;р.&quot;#,##0\)"/>
    <numFmt numFmtId="170" formatCode="#,##0.000"/>
    <numFmt numFmtId="171" formatCode="#,##0.00_р_."/>
    <numFmt numFmtId="172" formatCode="#,##0.00,"/>
    <numFmt numFmtId="173" formatCode="?"/>
  </numFmts>
  <fonts count="58"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b/>
      <i/>
      <sz val="14"/>
      <color indexed="8"/>
      <name val="Times New Roman"/>
      <family val="1"/>
      <charset val="204"/>
    </font>
    <font>
      <sz val="14"/>
      <color rgb="FFFF0000"/>
      <name val="Times New Roman"/>
      <family val="1"/>
      <charset val="204"/>
    </font>
    <font>
      <b/>
      <sz val="14"/>
      <color rgb="FFFF0000"/>
      <name val="Times New Roman"/>
      <family val="1"/>
      <charset val="204"/>
    </font>
    <font>
      <sz val="14"/>
      <color rgb="FFFFFF00"/>
      <name val="Times New Roman"/>
      <family val="1"/>
      <charset val="204"/>
    </font>
    <font>
      <b/>
      <sz val="22"/>
      <name val="Times New Roman"/>
      <family val="1"/>
      <charset val="204"/>
    </font>
    <font>
      <sz val="13.5"/>
      <name val="Times New Roman"/>
      <family val="1"/>
      <charset val="204"/>
    </font>
    <font>
      <sz val="14"/>
      <name val="Times New Roman"/>
      <family val="2"/>
      <charset val="204"/>
    </font>
    <font>
      <i/>
      <sz val="12"/>
      <name val="Times New Roman"/>
      <family val="1"/>
      <charset val="204"/>
    </font>
    <font>
      <sz val="12"/>
      <name val="Times New Roman"/>
      <family val="1"/>
      <charset val="204"/>
    </font>
    <font>
      <sz val="14"/>
      <color theme="1"/>
      <name val="Times New Roman"/>
      <family val="2"/>
      <charset val="204"/>
    </font>
    <font>
      <sz val="14"/>
      <color indexed="12"/>
      <name val="Times New Roman"/>
      <family val="1"/>
      <charset val="204"/>
    </font>
    <font>
      <sz val="13"/>
      <name val="Times New Roman"/>
      <family val="1"/>
      <charset val="204"/>
    </font>
    <font>
      <sz val="12"/>
      <color theme="1"/>
      <name val="Times New Roman"/>
      <family val="1"/>
      <charset val="204"/>
    </font>
    <font>
      <sz val="16"/>
      <name val="Times New Roman"/>
      <family val="1"/>
      <charset val="204"/>
    </font>
    <font>
      <b/>
      <i/>
      <sz val="14"/>
      <color rgb="FFFF0000"/>
      <name val="Times New Roman"/>
      <family val="1"/>
      <charset val="204"/>
    </font>
    <font>
      <b/>
      <sz val="14"/>
      <color rgb="FF0000CC"/>
      <name val="Times New Roman"/>
      <family val="1"/>
      <charset val="204"/>
    </font>
    <font>
      <sz val="14"/>
      <color rgb="FF0000CC"/>
      <name val="Times New Roman"/>
      <family val="1"/>
      <charset val="204"/>
    </font>
    <font>
      <i/>
      <sz val="14"/>
      <name val="Times New Roman"/>
      <family val="2"/>
      <charset val="204"/>
    </font>
    <font>
      <sz val="14"/>
      <color rgb="FFFF0000"/>
      <name val="Times New Roman"/>
      <family val="2"/>
      <charset val="204"/>
    </font>
    <font>
      <b/>
      <sz val="14"/>
      <color rgb="FFFF0000"/>
      <name val="Times New Roman"/>
      <family val="2"/>
      <charset val="204"/>
    </font>
    <font>
      <sz val="12"/>
      <name val="Times New Roman"/>
      <family val="2"/>
      <charset val="204"/>
    </font>
    <font>
      <sz val="14"/>
      <color theme="8" tint="0.59999389629810485"/>
      <name val="Times New Roman"/>
      <family val="1"/>
      <charset val="204"/>
    </font>
    <font>
      <b/>
      <i/>
      <sz val="14"/>
      <color theme="8" tint="0.79998168889431442"/>
      <name val="Times New Roman"/>
      <family val="1"/>
      <charset val="204"/>
    </font>
    <font>
      <sz val="14"/>
      <color theme="0"/>
      <name val="Times New Roman"/>
      <family val="2"/>
      <charset val="204"/>
    </font>
    <font>
      <sz val="14"/>
      <color theme="0" tint="-4.9989318521683403E-2"/>
      <name val="Times New Roman"/>
      <family val="1"/>
      <charset val="204"/>
    </font>
    <font>
      <i/>
      <sz val="14"/>
      <color theme="0" tint="-4.9989318521683403E-2"/>
      <name val="Times New Roman"/>
      <family val="1"/>
      <charset val="204"/>
    </font>
    <font>
      <b/>
      <u/>
      <sz val="14"/>
      <name val="Times New Roman"/>
      <family val="1"/>
      <charset val="204"/>
    </font>
    <font>
      <sz val="14"/>
      <name val="Times New Roman"/>
      <family val="1"/>
      <charset val="204"/>
    </font>
    <font>
      <u/>
      <sz val="14"/>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rgb="FF90F4C0"/>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0">
    <xf numFmtId="0" fontId="0" fillId="0" borderId="0"/>
    <xf numFmtId="0" fontId="3" fillId="0" borderId="0"/>
    <xf numFmtId="9" fontId="13" fillId="0" borderId="0" applyFont="0" applyFill="0" applyBorder="0" applyAlignment="0" applyProtection="0"/>
    <xf numFmtId="0" fontId="14" fillId="0" borderId="0"/>
    <xf numFmtId="0" fontId="3" fillId="0" borderId="0"/>
    <xf numFmtId="43" fontId="3" fillId="0" borderId="0" applyFont="0" applyFill="0" applyBorder="0" applyAlignment="0" applyProtection="0"/>
    <xf numFmtId="0"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6" fillId="0" borderId="0"/>
    <xf numFmtId="0" fontId="14" fillId="0" borderId="0"/>
    <xf numFmtId="0" fontId="2" fillId="0" borderId="0"/>
    <xf numFmtId="0" fontId="14" fillId="0" borderId="0"/>
    <xf numFmtId="0" fontId="2" fillId="0" borderId="0"/>
    <xf numFmtId="0" fontId="26" fillId="0" borderId="0"/>
    <xf numFmtId="0" fontId="3" fillId="0" borderId="0"/>
    <xf numFmtId="0" fontId="26" fillId="0" borderId="0"/>
    <xf numFmtId="0" fontId="26" fillId="0" borderId="0"/>
    <xf numFmtId="0" fontId="26" fillId="0" borderId="0"/>
    <xf numFmtId="0" fontId="14" fillId="0" borderId="0"/>
    <xf numFmtId="0" fontId="2" fillId="0" borderId="0"/>
    <xf numFmtId="0" fontId="26" fillId="0" borderId="0"/>
    <xf numFmtId="9" fontId="14" fillId="0" borderId="0" applyFont="0" applyFill="0" applyBorder="0" applyAlignment="0" applyProtection="0"/>
    <xf numFmtId="0" fontId="27" fillId="0" borderId="0"/>
    <xf numFmtId="0" fontId="26"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4"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cellStyleXfs>
  <cellXfs count="694">
    <xf numFmtId="0" fontId="0" fillId="0" borderId="0" xfId="0"/>
    <xf numFmtId="0" fontId="6" fillId="0" borderId="0" xfId="0" applyFont="1" applyFill="1" applyAlignment="1">
      <alignment wrapText="1"/>
    </xf>
    <xf numFmtId="2" fontId="6" fillId="0" borderId="0" xfId="0" applyNumberFormat="1" applyFont="1" applyFill="1" applyBorder="1" applyAlignment="1">
      <alignment horizontal="right" vertical="center" wrapText="1"/>
    </xf>
    <xf numFmtId="0" fontId="6" fillId="0" borderId="0" xfId="0" applyFont="1" applyFill="1" applyBorder="1" applyAlignment="1">
      <alignment wrapText="1"/>
    </xf>
    <xf numFmtId="0" fontId="6" fillId="0" borderId="0" xfId="0" applyFont="1" applyFill="1" applyAlignment="1">
      <alignment horizontal="left" vertical="top" wrapText="1"/>
    </xf>
    <xf numFmtId="0" fontId="8" fillId="3"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2" fontId="6" fillId="0" borderId="0" xfId="0" applyNumberFormat="1" applyFont="1" applyFill="1" applyAlignment="1">
      <alignment wrapText="1"/>
    </xf>
    <xf numFmtId="0" fontId="8" fillId="4" borderId="0" xfId="0" applyFont="1" applyFill="1" applyAlignment="1">
      <alignment horizontal="left" vertical="top" wrapText="1"/>
    </xf>
    <xf numFmtId="0" fontId="6" fillId="4" borderId="0" xfId="0" applyFont="1" applyFill="1" applyAlignment="1">
      <alignment horizontal="left" vertical="top" wrapText="1"/>
    </xf>
    <xf numFmtId="0" fontId="7" fillId="0" borderId="0" xfId="0" applyFont="1" applyFill="1" applyAlignment="1">
      <alignment horizontal="center" vertical="top"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 fontId="6"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0" xfId="0" applyNumberFormat="1" applyFont="1" applyFill="1" applyAlignment="1">
      <alignment wrapText="1"/>
    </xf>
    <xf numFmtId="4" fontId="12"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4" fontId="6" fillId="4" borderId="0"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6" fillId="4" borderId="0" xfId="0" applyNumberFormat="1" applyFont="1" applyFill="1" applyAlignment="1">
      <alignment wrapText="1"/>
    </xf>
    <xf numFmtId="0" fontId="8" fillId="4" borderId="1" xfId="0" applyFont="1" applyFill="1" applyBorder="1" applyAlignment="1">
      <alignment horizontal="left" vertical="center" wrapText="1"/>
    </xf>
    <xf numFmtId="9" fontId="6" fillId="0" borderId="1" xfId="2" applyFont="1" applyFill="1" applyBorder="1" applyAlignment="1">
      <alignment horizontal="center" vertical="center" wrapText="1"/>
    </xf>
    <xf numFmtId="9" fontId="12" fillId="0" borderId="1" xfId="2"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9" fontId="8" fillId="6" borderId="1" xfId="2"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4" fontId="12"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165" fontId="8"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0" borderId="1" xfId="0" quotePrefix="1" applyFont="1" applyFill="1" applyBorder="1" applyAlignment="1">
      <alignment horizontal="left" vertical="center" wrapText="1"/>
    </xf>
    <xf numFmtId="0" fontId="6" fillId="8" borderId="0" xfId="0" applyFont="1" applyFill="1" applyAlignment="1">
      <alignment horizontal="left" vertical="top" wrapText="1"/>
    </xf>
    <xf numFmtId="9" fontId="6" fillId="4" borderId="1" xfId="2" applyFont="1" applyFill="1" applyBorder="1" applyAlignment="1">
      <alignment horizontal="center" vertical="center" wrapText="1"/>
    </xf>
    <xf numFmtId="0" fontId="7" fillId="4" borderId="1" xfId="0" applyFont="1" applyFill="1" applyBorder="1" applyAlignment="1" applyProtection="1">
      <alignment horizontal="left" vertical="center" wrapText="1"/>
      <protection locked="0"/>
    </xf>
    <xf numFmtId="4" fontId="7" fillId="4" borderId="1" xfId="0" applyNumberFormat="1" applyFont="1" applyFill="1" applyBorder="1" applyAlignment="1">
      <alignment horizontal="center" vertical="center" wrapText="1"/>
    </xf>
    <xf numFmtId="9" fontId="7" fillId="0" borderId="1" xfId="2" applyFont="1" applyFill="1" applyBorder="1" applyAlignment="1">
      <alignment horizontal="center" vertical="center" wrapText="1"/>
    </xf>
    <xf numFmtId="0" fontId="9" fillId="4" borderId="1" xfId="0" applyFont="1" applyFill="1" applyBorder="1" applyAlignment="1">
      <alignment horizontal="left" vertical="center" wrapText="1"/>
    </xf>
    <xf numFmtId="9" fontId="9" fillId="0" borderId="1" xfId="2" applyFont="1" applyFill="1" applyBorder="1" applyAlignment="1">
      <alignment horizontal="center" vertical="center" wrapText="1"/>
    </xf>
    <xf numFmtId="9" fontId="9" fillId="4" borderId="1" xfId="2"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21" fillId="0" borderId="1" xfId="6"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4" fillId="2" borderId="0" xfId="0" applyFont="1" applyFill="1" applyAlignment="1">
      <alignment horizontal="left" vertical="top" wrapText="1"/>
    </xf>
    <xf numFmtId="0" fontId="22" fillId="0" borderId="0" xfId="0" applyFont="1" applyFill="1" applyAlignment="1">
      <alignment horizontal="left" vertical="top" wrapText="1"/>
    </xf>
    <xf numFmtId="0" fontId="4" fillId="0" borderId="0" xfId="0" applyFont="1" applyFill="1" applyAlignment="1">
      <alignment horizontal="left" vertical="top" wrapText="1"/>
    </xf>
    <xf numFmtId="4" fontId="16" fillId="4" borderId="1" xfId="0" applyNumberFormat="1"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21" fillId="4" borderId="1" xfId="6" applyFont="1" applyFill="1" applyBorder="1" applyAlignment="1">
      <alignment horizontal="left" vertical="center" wrapText="1"/>
    </xf>
    <xf numFmtId="165" fontId="6" fillId="0" borderId="0"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165" fontId="19"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165" fontId="18" fillId="6" borderId="1" xfId="0" applyNumberFormat="1" applyFont="1" applyFill="1" applyBorder="1" applyAlignment="1">
      <alignment horizontal="center" vertical="center" wrapText="1"/>
    </xf>
    <xf numFmtId="165" fontId="17"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165" fontId="25" fillId="4" borderId="1" xfId="0" applyNumberFormat="1" applyFont="1" applyFill="1" applyBorder="1" applyAlignment="1">
      <alignment horizontal="center" vertical="center" wrapText="1"/>
    </xf>
    <xf numFmtId="165" fontId="6" fillId="0" borderId="0" xfId="0" applyNumberFormat="1" applyFont="1" applyFill="1" applyAlignment="1">
      <alignment wrapText="1"/>
    </xf>
    <xf numFmtId="165" fontId="23" fillId="0" borderId="1" xfId="0" applyNumberFormat="1" applyFont="1" applyFill="1" applyBorder="1" applyAlignment="1">
      <alignment horizontal="center" vertical="center" wrapText="1"/>
    </xf>
    <xf numFmtId="4" fontId="17" fillId="6" borderId="1" xfId="0" applyNumberFormat="1" applyFont="1" applyFill="1" applyBorder="1" applyAlignment="1">
      <alignment horizontal="center" vertical="center" wrapText="1"/>
    </xf>
    <xf numFmtId="165" fontId="8" fillId="6" borderId="1" xfId="2"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9" fontId="6" fillId="6" borderId="1" xfId="2" applyFont="1" applyFill="1" applyBorder="1" applyAlignment="1">
      <alignment horizontal="center" vertical="center" wrapText="1"/>
    </xf>
    <xf numFmtId="9" fontId="17" fillId="6" borderId="1" xfId="2" applyFont="1" applyFill="1" applyBorder="1" applyAlignment="1">
      <alignment horizontal="center" vertical="center" wrapText="1"/>
    </xf>
    <xf numFmtId="165" fontId="16" fillId="6"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top" wrapText="1"/>
    </xf>
    <xf numFmtId="9" fontId="12" fillId="4" borderId="1" xfId="2" applyFont="1" applyFill="1" applyBorder="1" applyAlignment="1">
      <alignment horizontal="center" vertical="center" wrapText="1"/>
    </xf>
    <xf numFmtId="4" fontId="15" fillId="6" borderId="1" xfId="0" applyNumberFormat="1" applyFont="1" applyFill="1" applyBorder="1" applyAlignment="1">
      <alignment horizontal="center" vertical="center" wrapText="1"/>
    </xf>
    <xf numFmtId="4" fontId="16" fillId="6" borderId="1" xfId="0"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165" fontId="6" fillId="0" borderId="1" xfId="2" applyNumberFormat="1" applyFont="1" applyFill="1" applyBorder="1" applyAlignment="1">
      <alignment horizontal="center" vertical="center" wrapText="1"/>
    </xf>
    <xf numFmtId="165" fontId="6" fillId="6"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9" fontId="7" fillId="4" borderId="1" xfId="2" applyFont="1" applyFill="1" applyBorder="1" applyAlignment="1">
      <alignment horizontal="center" vertical="center" wrapText="1"/>
    </xf>
    <xf numFmtId="165" fontId="16" fillId="4" borderId="1" xfId="0" applyNumberFormat="1" applyFont="1" applyFill="1" applyBorder="1" applyAlignment="1">
      <alignment horizontal="center" vertical="center" wrapText="1"/>
    </xf>
    <xf numFmtId="9" fontId="19" fillId="4" borderId="1" xfId="2" applyFont="1" applyFill="1" applyBorder="1" applyAlignment="1">
      <alignment horizontal="center" vertical="center" wrapText="1"/>
    </xf>
    <xf numFmtId="165" fontId="2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7"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7" fillId="4" borderId="1" xfId="0" applyFont="1" applyFill="1" applyBorder="1" applyAlignment="1" applyProtection="1">
      <alignment horizontal="justify" vertical="center" wrapText="1"/>
      <protection locked="0"/>
    </xf>
    <xf numFmtId="0" fontId="8" fillId="6" borderId="1" xfId="0" applyFont="1" applyFill="1" applyBorder="1" applyAlignment="1">
      <alignment vertical="center" wrapText="1"/>
    </xf>
    <xf numFmtId="165" fontId="15" fillId="6" borderId="1" xfId="0" applyNumberFormat="1" applyFont="1" applyFill="1" applyBorder="1" applyAlignment="1">
      <alignment horizontal="center" vertical="center" wrapText="1"/>
    </xf>
    <xf numFmtId="4" fontId="30"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4" borderId="1" xfId="0" applyFont="1" applyFill="1" applyBorder="1" applyAlignment="1">
      <alignment vertical="center" wrapText="1"/>
    </xf>
    <xf numFmtId="9" fontId="15" fillId="6" borderId="1" xfId="2" applyFont="1" applyFill="1" applyBorder="1" applyAlignment="1">
      <alignment horizontal="center" vertical="center" wrapText="1"/>
    </xf>
    <xf numFmtId="9" fontId="16" fillId="6" borderId="1" xfId="2" applyFont="1" applyFill="1" applyBorder="1" applyAlignment="1">
      <alignment horizontal="center" vertical="center" wrapText="1"/>
    </xf>
    <xf numFmtId="0" fontId="7" fillId="4" borderId="1" xfId="0" applyFont="1" applyFill="1" applyBorder="1" applyAlignment="1">
      <alignment vertical="center" wrapText="1"/>
    </xf>
    <xf numFmtId="0" fontId="6" fillId="4" borderId="1" xfId="0" quotePrefix="1" applyFont="1" applyFill="1" applyBorder="1" applyAlignment="1">
      <alignment horizontal="left" vertical="center" wrapText="1"/>
    </xf>
    <xf numFmtId="10" fontId="6" fillId="6" borderId="1" xfId="2" applyNumberFormat="1" applyFont="1" applyFill="1" applyBorder="1" applyAlignment="1">
      <alignment horizontal="center" vertical="center" wrapText="1"/>
    </xf>
    <xf numFmtId="9" fontId="6" fillId="6" borderId="1" xfId="2" applyNumberFormat="1" applyFont="1" applyFill="1" applyBorder="1" applyAlignment="1">
      <alignment horizontal="center" vertical="center" wrapText="1"/>
    </xf>
    <xf numFmtId="9" fontId="6" fillId="0" borderId="1" xfId="2" applyNumberFormat="1" applyFont="1" applyFill="1" applyBorder="1" applyAlignment="1">
      <alignment horizontal="center" vertical="center" wrapText="1"/>
    </xf>
    <xf numFmtId="165" fontId="17" fillId="6" borderId="1" xfId="2" applyNumberFormat="1" applyFont="1" applyFill="1" applyBorder="1" applyAlignment="1">
      <alignment horizontal="center" vertical="center" wrapText="1"/>
    </xf>
    <xf numFmtId="0" fontId="37" fillId="0" borderId="0" xfId="0" applyFont="1" applyFill="1" applyAlignment="1">
      <alignment horizontal="left" vertical="top" wrapText="1"/>
    </xf>
    <xf numFmtId="10" fontId="8" fillId="6" borderId="1"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0" fontId="12" fillId="4" borderId="1" xfId="0" applyFont="1" applyFill="1" applyBorder="1" applyAlignment="1">
      <alignment horizontal="left" vertical="top" wrapText="1"/>
    </xf>
    <xf numFmtId="4" fontId="8" fillId="4" borderId="0" xfId="0" applyNumberFormat="1" applyFont="1" applyFill="1" applyAlignment="1">
      <alignment horizontal="left" vertical="top" wrapText="1"/>
    </xf>
    <xf numFmtId="0" fontId="6" fillId="4" borderId="0" xfId="0" applyFont="1" applyFill="1" applyAlignment="1">
      <alignment wrapText="1"/>
    </xf>
    <xf numFmtId="4" fontId="8" fillId="0" borderId="1" xfId="0" applyNumberFormat="1" applyFont="1" applyFill="1" applyBorder="1" applyAlignment="1">
      <alignment horizontal="left" vertical="center" wrapText="1"/>
    </xf>
    <xf numFmtId="4" fontId="6" fillId="4" borderId="1" xfId="0" applyNumberFormat="1" applyFont="1" applyFill="1" applyBorder="1" applyAlignment="1">
      <alignment horizontal="left" vertical="top" wrapText="1"/>
    </xf>
    <xf numFmtId="4" fontId="12" fillId="4" borderId="1" xfId="0" applyNumberFormat="1" applyFont="1" applyFill="1" applyBorder="1" applyAlignment="1">
      <alignment horizontal="center" vertical="top" wrapText="1"/>
    </xf>
    <xf numFmtId="0" fontId="36" fillId="4"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9" fontId="11" fillId="4" borderId="1" xfId="2" applyFont="1" applyFill="1" applyBorder="1" applyAlignment="1">
      <alignment horizontal="center" vertical="center" wrapText="1"/>
    </xf>
    <xf numFmtId="4" fontId="19"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4" fontId="21" fillId="4" borderId="1" xfId="0" applyNumberFormat="1" applyFont="1" applyFill="1" applyBorder="1" applyAlignment="1">
      <alignment horizontal="center" vertical="center" wrapText="1"/>
    </xf>
    <xf numFmtId="165" fontId="6" fillId="4" borderId="1" xfId="2" applyNumberFormat="1" applyFont="1" applyFill="1" applyBorder="1" applyAlignment="1">
      <alignment horizontal="center" vertical="center" wrapText="1"/>
    </xf>
    <xf numFmtId="165" fontId="31" fillId="4"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49" fontId="8" fillId="6" borderId="1" xfId="3" applyNumberFormat="1" applyFont="1" applyFill="1" applyBorder="1" applyAlignment="1">
      <alignment horizontal="justify" vertical="center" wrapText="1"/>
    </xf>
    <xf numFmtId="4" fontId="6" fillId="6" borderId="1" xfId="0" applyNumberFormat="1"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4" fontId="6" fillId="6" borderId="1" xfId="0" applyNumberFormat="1" applyFont="1" applyFill="1" applyBorder="1" applyAlignment="1">
      <alignment horizontal="center" vertical="top" wrapText="1"/>
    </xf>
    <xf numFmtId="9" fontId="16" fillId="4" borderId="1" xfId="2" applyFont="1" applyFill="1" applyBorder="1" applyAlignment="1">
      <alignment horizontal="center" vertical="center" wrapText="1"/>
    </xf>
    <xf numFmtId="4" fontId="8" fillId="6" borderId="1" xfId="0" applyNumberFormat="1" applyFont="1" applyFill="1" applyBorder="1" applyAlignment="1">
      <alignment horizontal="left" vertical="center" wrapText="1"/>
    </xf>
    <xf numFmtId="4" fontId="6" fillId="0" borderId="1" xfId="0" applyNumberFormat="1" applyFont="1" applyFill="1" applyBorder="1" applyAlignment="1">
      <alignment horizontal="center" vertical="top" wrapText="1"/>
    </xf>
    <xf numFmtId="9" fontId="17" fillId="6"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4" fontId="35" fillId="4" borderId="1" xfId="0" applyNumberFormat="1" applyFont="1" applyFill="1" applyBorder="1" applyAlignment="1">
      <alignment horizontal="center" vertical="center" wrapText="1"/>
    </xf>
    <xf numFmtId="9" fontId="8" fillId="6" borderId="1" xfId="2" applyNumberFormat="1" applyFont="1" applyFill="1" applyBorder="1" applyAlignment="1">
      <alignment horizontal="center" vertical="center" wrapText="1"/>
    </xf>
    <xf numFmtId="10" fontId="16" fillId="6" borderId="1" xfId="0" applyNumberFormat="1" applyFont="1" applyFill="1" applyBorder="1" applyAlignment="1">
      <alignment horizontal="center" vertical="center" wrapText="1"/>
    </xf>
    <xf numFmtId="10" fontId="15" fillId="6"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9" fontId="7"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left" vertical="top" wrapText="1"/>
    </xf>
    <xf numFmtId="0" fontId="6" fillId="0" borderId="0" xfId="0" applyFont="1" applyFill="1" applyAlignment="1">
      <alignment horizontal="left" vertical="top" wrapText="1"/>
    </xf>
    <xf numFmtId="0" fontId="8" fillId="0" borderId="0" xfId="0" applyFont="1" applyFill="1" applyAlignment="1">
      <alignment horizontal="left" vertical="top" wrapText="1"/>
    </xf>
    <xf numFmtId="0" fontId="12" fillId="4" borderId="1" xfId="0" applyFont="1" applyFill="1" applyBorder="1" applyAlignment="1">
      <alignment horizontal="center" vertical="center" wrapText="1"/>
    </xf>
    <xf numFmtId="4" fontId="16" fillId="0" borderId="1" xfId="0" applyNumberFormat="1" applyFont="1" applyFill="1" applyBorder="1" applyAlignment="1">
      <alignment horizontal="center" vertical="top"/>
    </xf>
    <xf numFmtId="165" fontId="30" fillId="4" borderId="1" xfId="0" applyNumberFormat="1" applyFont="1" applyFill="1" applyBorder="1" applyAlignment="1">
      <alignment horizontal="center" vertical="center" wrapText="1"/>
    </xf>
    <xf numFmtId="165" fontId="43" fillId="4" borderId="1" xfId="0" applyNumberFormat="1" applyFont="1" applyFill="1" applyBorder="1" applyAlignment="1">
      <alignment horizontal="center" vertical="center" wrapText="1"/>
    </xf>
    <xf numFmtId="4" fontId="35" fillId="0" borderId="1" xfId="0" applyNumberFormat="1" applyFont="1" applyFill="1" applyBorder="1" applyAlignment="1">
      <alignment horizontal="center" vertical="center" wrapText="1"/>
    </xf>
    <xf numFmtId="166" fontId="12" fillId="4" borderId="1" xfId="0" applyNumberFormat="1" applyFont="1" applyFill="1" applyBorder="1" applyAlignment="1">
      <alignment horizontal="center" vertical="center" wrapText="1"/>
    </xf>
    <xf numFmtId="4" fontId="33" fillId="4" borderId="0" xfId="0" applyNumberFormat="1" applyFont="1" applyFill="1" applyAlignment="1">
      <alignment horizontal="left" vertical="top" wrapText="1"/>
    </xf>
    <xf numFmtId="4" fontId="25"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top" wrapText="1"/>
    </xf>
    <xf numFmtId="4" fontId="11" fillId="0" borderId="1" xfId="0" applyNumberFormat="1" applyFont="1" applyFill="1" applyBorder="1" applyAlignment="1">
      <alignment horizontal="center" vertical="center" wrapText="1"/>
    </xf>
    <xf numFmtId="4" fontId="49" fillId="4" borderId="1" xfId="0" applyNumberFormat="1" applyFont="1" applyFill="1" applyBorder="1" applyAlignment="1">
      <alignment horizontal="center" vertical="center" wrapText="1"/>
    </xf>
    <xf numFmtId="0" fontId="7" fillId="4" borderId="0" xfId="0" applyFont="1" applyFill="1" applyAlignment="1">
      <alignment horizontal="left" vertical="top" wrapText="1"/>
    </xf>
    <xf numFmtId="4" fontId="6" fillId="4" borderId="1" xfId="0" applyNumberFormat="1" applyFont="1" applyFill="1" applyBorder="1" applyAlignment="1">
      <alignment vertical="center" wrapText="1"/>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9" fontId="11" fillId="4" borderId="1" xfId="0" applyNumberFormat="1" applyFont="1" applyFill="1" applyBorder="1" applyAlignment="1">
      <alignment horizontal="center" vertical="center" wrapText="1"/>
    </xf>
    <xf numFmtId="2" fontId="6" fillId="4" borderId="1" xfId="2" applyNumberFormat="1" applyFont="1" applyFill="1" applyBorder="1" applyAlignment="1">
      <alignment horizontal="center" vertical="center" wrapText="1"/>
    </xf>
    <xf numFmtId="4" fontId="6" fillId="4" borderId="1" xfId="2" applyNumberFormat="1" applyFont="1" applyFill="1" applyBorder="1" applyAlignment="1">
      <alignment horizontal="center" vertical="center" wrapText="1"/>
    </xf>
    <xf numFmtId="0" fontId="9" fillId="4" borderId="1" xfId="0" applyFont="1" applyFill="1" applyBorder="1" applyAlignment="1">
      <alignment horizontal="justify" vertical="top" wrapText="1"/>
    </xf>
    <xf numFmtId="10" fontId="9" fillId="4" borderId="1" xfId="0" applyNumberFormat="1" applyFont="1" applyFill="1" applyBorder="1" applyAlignment="1">
      <alignment horizontal="center" vertical="center" wrapText="1"/>
    </xf>
    <xf numFmtId="165" fontId="12" fillId="4" borderId="0" xfId="0" applyNumberFormat="1" applyFont="1" applyFill="1" applyBorder="1" applyAlignment="1">
      <alignment horizontal="center" vertical="center" wrapText="1"/>
    </xf>
    <xf numFmtId="4" fontId="6" fillId="4" borderId="0" xfId="0" applyNumberFormat="1" applyFont="1" applyFill="1" applyBorder="1" applyAlignment="1">
      <alignment horizontal="center" vertical="top" wrapText="1"/>
    </xf>
    <xf numFmtId="9" fontId="12" fillId="4" borderId="0" xfId="2" applyFont="1" applyFill="1" applyBorder="1" applyAlignment="1">
      <alignment horizontal="center" vertical="center" wrapText="1"/>
    </xf>
    <xf numFmtId="0" fontId="6" fillId="4" borderId="0" xfId="0" applyNumberFormat="1" applyFont="1" applyFill="1" applyBorder="1" applyAlignment="1">
      <alignment horizontal="left" vertical="top" wrapText="1"/>
    </xf>
    <xf numFmtId="0" fontId="7" fillId="4" borderId="0" xfId="0" applyFont="1" applyFill="1" applyBorder="1" applyAlignment="1">
      <alignment horizontal="left" vertical="top" wrapText="1"/>
    </xf>
    <xf numFmtId="0" fontId="9" fillId="4" borderId="1" xfId="0" applyFont="1" applyFill="1" applyBorder="1" applyAlignment="1" applyProtection="1">
      <alignment horizontal="justify" vertical="center" wrapText="1"/>
      <protection locked="0"/>
    </xf>
    <xf numFmtId="0" fontId="8" fillId="4" borderId="1" xfId="0" applyFont="1" applyFill="1" applyBorder="1" applyAlignment="1">
      <alignment vertical="center" wrapText="1"/>
    </xf>
    <xf numFmtId="9" fontId="8" fillId="4" borderId="1" xfId="2" applyFont="1" applyFill="1" applyBorder="1" applyAlignment="1">
      <alignment horizontal="center" vertical="center" wrapText="1"/>
    </xf>
    <xf numFmtId="165" fontId="12" fillId="4" borderId="1" xfId="2" applyNumberFormat="1" applyFont="1" applyFill="1" applyBorder="1" applyAlignment="1">
      <alignment horizontal="center" vertical="center" wrapText="1"/>
    </xf>
    <xf numFmtId="4" fontId="37" fillId="4" borderId="1" xfId="0" applyNumberFormat="1" applyFont="1" applyFill="1" applyBorder="1" applyAlignment="1">
      <alignment horizontal="center" vertical="center" wrapText="1"/>
    </xf>
    <xf numFmtId="10" fontId="6" fillId="0" borderId="1" xfId="2" applyNumberFormat="1" applyFont="1" applyFill="1" applyBorder="1" applyAlignment="1">
      <alignment horizontal="center" vertical="center" wrapText="1"/>
    </xf>
    <xf numFmtId="165" fontId="35" fillId="0" borderId="1" xfId="0" applyNumberFormat="1" applyFont="1" applyFill="1" applyBorder="1" applyAlignment="1">
      <alignment horizontal="center" vertical="center" wrapText="1"/>
    </xf>
    <xf numFmtId="165" fontId="52" fillId="0" borderId="1" xfId="0" applyNumberFormat="1" applyFont="1" applyFill="1" applyBorder="1" applyAlignment="1">
      <alignment horizontal="center" vertical="center" wrapText="1"/>
    </xf>
    <xf numFmtId="0" fontId="4" fillId="6" borderId="0" xfId="0" applyFont="1" applyFill="1" applyAlignment="1">
      <alignment horizontal="left" vertical="top" wrapText="1"/>
    </xf>
    <xf numFmtId="165" fontId="11" fillId="6"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left" vertical="top" wrapText="1"/>
    </xf>
    <xf numFmtId="0" fontId="6" fillId="4" borderId="1" xfId="0"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70" fontId="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xf>
    <xf numFmtId="2" fontId="8" fillId="6" borderId="1" xfId="0" quotePrefix="1" applyNumberFormat="1" applyFont="1" applyFill="1" applyBorder="1" applyAlignment="1">
      <alignment horizontal="left" vertical="center" wrapText="1"/>
    </xf>
    <xf numFmtId="0" fontId="8" fillId="4" borderId="0" xfId="0" applyFont="1" applyFill="1" applyAlignment="1">
      <alignment horizontal="left" vertical="center" wrapText="1"/>
    </xf>
    <xf numFmtId="0" fontId="8" fillId="7" borderId="1" xfId="0" applyFont="1" applyFill="1" applyBorder="1" applyAlignment="1">
      <alignment horizontal="left" vertical="center" wrapText="1"/>
    </xf>
    <xf numFmtId="4" fontId="8" fillId="7" borderId="1" xfId="0" applyNumberFormat="1" applyFont="1" applyFill="1" applyBorder="1" applyAlignment="1">
      <alignment horizontal="center" vertical="center" wrapText="1"/>
    </xf>
    <xf numFmtId="9" fontId="8" fillId="7" borderId="1" xfId="0" applyNumberFormat="1" applyFont="1" applyFill="1" applyBorder="1" applyAlignment="1">
      <alignment horizontal="center" vertical="center" wrapText="1"/>
    </xf>
    <xf numFmtId="165" fontId="8" fillId="7" borderId="1" xfId="2" applyNumberFormat="1" applyFont="1" applyFill="1" applyBorder="1" applyAlignment="1">
      <alignment horizontal="center" vertical="center" wrapText="1"/>
    </xf>
    <xf numFmtId="9" fontId="8" fillId="7" borderId="1" xfId="2" applyFont="1" applyFill="1" applyBorder="1" applyAlignment="1">
      <alignment horizontal="center" vertical="center" wrapText="1"/>
    </xf>
    <xf numFmtId="0" fontId="9" fillId="4" borderId="1" xfId="0" quotePrefix="1" applyFont="1" applyFill="1" applyBorder="1" applyAlignment="1">
      <alignment horizontal="left" vertical="center" wrapText="1"/>
    </xf>
    <xf numFmtId="165" fontId="7" fillId="6" borderId="1" xfId="0" applyNumberFormat="1" applyFont="1" applyFill="1" applyBorder="1" applyAlignment="1">
      <alignment horizontal="center" vertical="center" wrapText="1"/>
    </xf>
    <xf numFmtId="0" fontId="42" fillId="4" borderId="0" xfId="0" applyFont="1" applyFill="1" applyAlignment="1">
      <alignment horizontal="left" vertical="top" wrapText="1"/>
    </xf>
    <xf numFmtId="4" fontId="37" fillId="4" borderId="1" xfId="2" applyNumberFormat="1" applyFont="1" applyFill="1" applyBorder="1" applyAlignment="1">
      <alignment horizontal="center" vertical="center" wrapText="1"/>
    </xf>
    <xf numFmtId="4" fontId="37" fillId="4" borderId="1" xfId="0" applyNumberFormat="1" applyFont="1" applyFill="1" applyBorder="1"/>
    <xf numFmtId="0" fontId="6" fillId="0" borderId="8" xfId="0" applyFont="1" applyFill="1" applyBorder="1" applyAlignment="1">
      <alignment horizontal="left" vertical="top" wrapText="1"/>
    </xf>
    <xf numFmtId="164" fontId="6" fillId="4" borderId="1" xfId="0" applyNumberFormat="1" applyFont="1" applyFill="1" applyBorder="1" applyAlignment="1">
      <alignment horizontal="left" vertical="center" wrapText="1"/>
    </xf>
    <xf numFmtId="164"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top" wrapText="1"/>
    </xf>
    <xf numFmtId="164" fontId="9" fillId="4" borderId="1" xfId="0" applyNumberFormat="1" applyFont="1" applyFill="1" applyBorder="1" applyAlignment="1" applyProtection="1">
      <alignment vertical="center" wrapText="1"/>
      <protection locked="0"/>
    </xf>
    <xf numFmtId="164" fontId="9" fillId="4" borderId="1" xfId="0" applyNumberFormat="1" applyFont="1" applyFill="1" applyBorder="1" applyAlignment="1">
      <alignment horizontal="left" vertical="center" wrapText="1"/>
    </xf>
    <xf numFmtId="165" fontId="16" fillId="4" borderId="1" xfId="0" applyNumberFormat="1" applyFont="1" applyFill="1" applyBorder="1" applyAlignment="1">
      <alignment horizontal="center" vertical="top" wrapText="1"/>
    </xf>
    <xf numFmtId="164" fontId="24" fillId="4" borderId="1" xfId="0" applyNumberFormat="1" applyFont="1" applyFill="1" applyBorder="1" applyAlignment="1">
      <alignment horizontal="left" vertical="center" wrapText="1"/>
    </xf>
    <xf numFmtId="4" fontId="24" fillId="4" borderId="1" xfId="0" applyNumberFormat="1" applyFont="1" applyFill="1" applyBorder="1" applyAlignment="1">
      <alignment horizontal="center" vertical="center" wrapText="1"/>
    </xf>
    <xf numFmtId="0" fontId="44" fillId="4" borderId="0" xfId="0" applyFont="1" applyFill="1" applyAlignment="1">
      <alignment horizontal="left" vertical="top" wrapText="1"/>
    </xf>
    <xf numFmtId="164" fontId="16" fillId="4" borderId="1" xfId="0" applyNumberFormat="1" applyFont="1" applyFill="1" applyBorder="1" applyAlignment="1">
      <alignment vertical="center" wrapText="1"/>
    </xf>
    <xf numFmtId="0" fontId="45" fillId="4" borderId="0" xfId="0" applyFont="1" applyFill="1" applyAlignment="1">
      <alignment horizontal="left" vertical="top" wrapText="1"/>
    </xf>
    <xf numFmtId="165" fontId="15" fillId="4" borderId="1" xfId="0" applyNumberFormat="1" applyFont="1" applyFill="1" applyBorder="1" applyAlignment="1">
      <alignment horizontal="center" vertical="center" wrapText="1"/>
    </xf>
    <xf numFmtId="0" fontId="22" fillId="4" borderId="0" xfId="0" applyFont="1" applyFill="1" applyAlignment="1">
      <alignment horizontal="left" vertical="top" wrapText="1"/>
    </xf>
    <xf numFmtId="4" fontId="15" fillId="4" borderId="1" xfId="0" applyNumberFormat="1" applyFont="1" applyFill="1" applyBorder="1" applyAlignment="1">
      <alignment horizontal="center" vertical="center" wrapText="1"/>
    </xf>
    <xf numFmtId="4" fontId="16" fillId="4" borderId="1" xfId="0" applyNumberFormat="1" applyFont="1" applyFill="1" applyBorder="1" applyAlignment="1">
      <alignment horizontal="center" vertical="top" wrapText="1"/>
    </xf>
    <xf numFmtId="4" fontId="15" fillId="4" borderId="1" xfId="0" applyNumberFormat="1" applyFont="1" applyFill="1" applyBorder="1" applyAlignment="1">
      <alignment horizontal="center" vertical="top" wrapText="1"/>
    </xf>
    <xf numFmtId="164" fontId="9" fillId="4" borderId="1" xfId="0" applyNumberFormat="1" applyFont="1" applyFill="1" applyBorder="1" applyAlignment="1">
      <alignment horizontal="left" vertical="center" wrapText="1" shrinkToFit="1"/>
    </xf>
    <xf numFmtId="0" fontId="4" fillId="4" borderId="0" xfId="0" applyFont="1" applyFill="1" applyAlignment="1">
      <alignment horizontal="left" vertical="top" wrapText="1"/>
    </xf>
    <xf numFmtId="4" fontId="46" fillId="4" borderId="1" xfId="0" applyNumberFormat="1" applyFont="1" applyFill="1" applyBorder="1" applyAlignment="1">
      <alignment horizontal="center" vertical="center" wrapText="1"/>
    </xf>
    <xf numFmtId="0" fontId="31" fillId="4" borderId="0" xfId="0" applyFont="1" applyFill="1" applyAlignment="1">
      <alignment horizontal="left" vertical="top" wrapText="1"/>
    </xf>
    <xf numFmtId="165" fontId="47" fillId="4" borderId="1" xfId="0" applyNumberFormat="1" applyFont="1" applyFill="1" applyBorder="1" applyAlignment="1">
      <alignment horizontal="center" vertical="center" wrapText="1"/>
    </xf>
    <xf numFmtId="165" fontId="48" fillId="4" borderId="1" xfId="0" applyNumberFormat="1" applyFont="1" applyFill="1" applyBorder="1" applyAlignment="1">
      <alignment horizontal="center" vertical="center" wrapText="1"/>
    </xf>
    <xf numFmtId="4" fontId="47" fillId="4" borderId="1" xfId="0" applyNumberFormat="1" applyFont="1" applyFill="1" applyBorder="1" applyAlignment="1">
      <alignment horizontal="center" vertical="center" wrapText="1"/>
    </xf>
    <xf numFmtId="9" fontId="47" fillId="4" borderId="1" xfId="2" applyFont="1" applyFill="1" applyBorder="1" applyAlignment="1">
      <alignment horizontal="center" vertical="center" wrapText="1"/>
    </xf>
    <xf numFmtId="9" fontId="30" fillId="4" borderId="1" xfId="2" applyFont="1" applyFill="1" applyBorder="1" applyAlignment="1">
      <alignment horizontal="center" vertical="center" wrapText="1"/>
    </xf>
    <xf numFmtId="4" fontId="31" fillId="4" borderId="1" xfId="0" applyNumberFormat="1" applyFont="1" applyFill="1" applyBorder="1" applyAlignment="1">
      <alignment horizontal="center" vertical="center" wrapText="1"/>
    </xf>
    <xf numFmtId="4" fontId="30" fillId="4" borderId="1" xfId="0" applyNumberFormat="1" applyFont="1" applyFill="1" applyBorder="1" applyAlignment="1">
      <alignment horizontal="center" vertical="top" wrapText="1"/>
    </xf>
    <xf numFmtId="164" fontId="6" fillId="6" borderId="1" xfId="0" applyNumberFormat="1" applyFont="1" applyFill="1" applyBorder="1" applyAlignment="1">
      <alignment horizontal="left" vertical="center" wrapText="1"/>
    </xf>
    <xf numFmtId="164" fontId="6"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top" wrapText="1"/>
    </xf>
    <xf numFmtId="165" fontId="18" fillId="6" borderId="1" xfId="0" applyNumberFormat="1" applyFont="1" applyFill="1" applyBorder="1" applyAlignment="1">
      <alignment horizontal="center" vertical="top" wrapText="1"/>
    </xf>
    <xf numFmtId="0" fontId="23" fillId="4" borderId="1" xfId="0" applyFont="1" applyFill="1" applyBorder="1" applyAlignment="1">
      <alignment vertical="center" wrapText="1"/>
    </xf>
    <xf numFmtId="4" fontId="23" fillId="4" borderId="1" xfId="0" applyNumberFormat="1" applyFont="1" applyFill="1" applyBorder="1" applyAlignment="1">
      <alignment horizontal="center" vertical="center" wrapText="1"/>
    </xf>
    <xf numFmtId="165" fontId="9" fillId="4" borderId="1" xfId="2" applyNumberFormat="1" applyFont="1" applyFill="1" applyBorder="1" applyAlignment="1">
      <alignment horizontal="center" vertical="center" wrapText="1"/>
    </xf>
    <xf numFmtId="165" fontId="11" fillId="4" borderId="1" xfId="0" applyNumberFormat="1" applyFont="1" applyFill="1" applyBorder="1" applyAlignment="1">
      <alignment horizontal="right" vertical="top" wrapText="1"/>
    </xf>
    <xf numFmtId="165" fontId="12" fillId="4" borderId="1" xfId="0" applyNumberFormat="1" applyFont="1" applyFill="1" applyBorder="1" applyAlignment="1">
      <alignment horizontal="right" vertical="top" wrapText="1"/>
    </xf>
    <xf numFmtId="172" fontId="16" fillId="4" borderId="1" xfId="0" applyNumberFormat="1" applyFont="1" applyFill="1" applyBorder="1" applyAlignment="1">
      <alignment horizontal="center" vertical="center" wrapText="1"/>
    </xf>
    <xf numFmtId="9" fontId="6" fillId="4" borderId="1" xfId="2" applyNumberFormat="1" applyFont="1" applyFill="1" applyBorder="1" applyAlignment="1">
      <alignment horizontal="center" vertical="center" wrapText="1"/>
    </xf>
    <xf numFmtId="9" fontId="12" fillId="4" borderId="1" xfId="2" applyNumberFormat="1" applyFont="1" applyFill="1" applyBorder="1" applyAlignment="1">
      <alignment horizontal="center" vertical="center" wrapText="1"/>
    </xf>
    <xf numFmtId="167" fontId="16"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9" fontId="12" fillId="4" borderId="1" xfId="2" applyFont="1" applyFill="1" applyBorder="1" applyAlignment="1">
      <alignment horizontal="right" vertical="top" wrapText="1"/>
    </xf>
    <xf numFmtId="165" fontId="12" fillId="4" borderId="1" xfId="0" applyNumberFormat="1" applyFont="1" applyFill="1" applyBorder="1" applyAlignment="1">
      <alignment horizontal="center" vertical="top" wrapText="1"/>
    </xf>
    <xf numFmtId="4" fontId="12" fillId="6" borderId="1" xfId="0" applyNumberFormat="1" applyFont="1" applyFill="1" applyBorder="1" applyAlignment="1">
      <alignment horizontal="center" vertical="center" wrapText="1"/>
    </xf>
    <xf numFmtId="9" fontId="54" fillId="0" borderId="1" xfId="0" applyNumberFormat="1" applyFont="1" applyFill="1" applyBorder="1" applyAlignment="1">
      <alignment horizontal="center" vertical="center" wrapText="1"/>
    </xf>
    <xf numFmtId="9" fontId="53" fillId="0" borderId="1" xfId="0" applyNumberFormat="1"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4" fontId="9" fillId="6" borderId="1" xfId="0" applyNumberFormat="1" applyFont="1" applyFill="1" applyBorder="1" applyAlignment="1">
      <alignment horizontal="center" vertical="center" wrapText="1"/>
    </xf>
    <xf numFmtId="165" fontId="9" fillId="6"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0" fontId="8" fillId="4" borderId="0" xfId="0" applyFont="1" applyFill="1" applyAlignment="1">
      <alignment wrapText="1"/>
    </xf>
    <xf numFmtId="0" fontId="6" fillId="0" borderId="1" xfId="0" quotePrefix="1" applyFont="1" applyFill="1" applyBorder="1" applyAlignment="1">
      <alignment horizontal="left" vertical="center" wrapText="1"/>
    </xf>
    <xf numFmtId="10" fontId="9" fillId="0" borderId="1" xfId="2"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4" fontId="21"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0" fontId="30" fillId="0" borderId="0" xfId="0" applyFont="1" applyFill="1" applyAlignment="1">
      <alignment horizontal="left" vertical="top" wrapText="1"/>
    </xf>
    <xf numFmtId="0" fontId="7" fillId="5" borderId="0" xfId="0" applyFont="1" applyFill="1" applyAlignment="1">
      <alignment horizontal="left" vertical="top" wrapText="1"/>
    </xf>
    <xf numFmtId="0" fontId="8" fillId="7" borderId="1" xfId="0" applyFont="1" applyFill="1" applyBorder="1" applyAlignment="1">
      <alignment vertical="center" wrapText="1"/>
    </xf>
    <xf numFmtId="0" fontId="8" fillId="7" borderId="1" xfId="0" applyFont="1" applyFill="1" applyBorder="1" applyAlignment="1">
      <alignment horizontal="justify" vertical="center" wrapText="1"/>
    </xf>
    <xf numFmtId="165" fontId="8" fillId="7" borderId="1" xfId="0" applyNumberFormat="1" applyFont="1" applyFill="1" applyBorder="1" applyAlignment="1">
      <alignment horizontal="center" vertical="center" wrapText="1"/>
    </xf>
    <xf numFmtId="0" fontId="6" fillId="7" borderId="1" xfId="0" applyFont="1" applyFill="1" applyBorder="1" applyAlignment="1">
      <alignment horizontal="justify" vertical="center" wrapText="1"/>
    </xf>
    <xf numFmtId="4" fontId="6" fillId="7" borderId="1" xfId="0" applyNumberFormat="1" applyFont="1" applyFill="1" applyBorder="1" applyAlignment="1">
      <alignment horizontal="center" vertical="center" wrapText="1"/>
    </xf>
    <xf numFmtId="165" fontId="6" fillId="7" borderId="1" xfId="0" applyNumberFormat="1" applyFont="1" applyFill="1" applyBorder="1" applyAlignment="1">
      <alignment horizontal="center" vertical="center" wrapText="1"/>
    </xf>
    <xf numFmtId="165" fontId="17" fillId="7" borderId="1" xfId="0" applyNumberFormat="1" applyFont="1" applyFill="1" applyBorder="1" applyAlignment="1">
      <alignment horizontal="center" vertical="center" wrapText="1"/>
    </xf>
    <xf numFmtId="9" fontId="17" fillId="7" borderId="1" xfId="2" applyFont="1" applyFill="1" applyBorder="1" applyAlignment="1">
      <alignment horizontal="center" vertical="center" wrapText="1"/>
    </xf>
    <xf numFmtId="165" fontId="6" fillId="7" borderId="1" xfId="2" applyNumberFormat="1" applyFont="1" applyFill="1" applyBorder="1" applyAlignment="1">
      <alignment horizontal="center" vertical="center" wrapText="1"/>
    </xf>
    <xf numFmtId="165" fontId="12" fillId="7" borderId="1" xfId="0" applyNumberFormat="1" applyFont="1" applyFill="1" applyBorder="1" applyAlignment="1">
      <alignment horizontal="center" vertical="center" wrapText="1"/>
    </xf>
    <xf numFmtId="0" fontId="7" fillId="0" borderId="0" xfId="0" applyFont="1" applyFill="1" applyAlignment="1">
      <alignment horizontal="left" vertical="top" wrapText="1"/>
    </xf>
    <xf numFmtId="9" fontId="6" fillId="7" borderId="1" xfId="2" applyFont="1" applyFill="1" applyBorder="1" applyAlignment="1">
      <alignment horizontal="center" vertical="center" wrapText="1"/>
    </xf>
    <xf numFmtId="4" fontId="6" fillId="7" borderId="1" xfId="0" applyNumberFormat="1" applyFont="1" applyFill="1" applyBorder="1" applyAlignment="1">
      <alignment horizontal="justify" vertical="center" wrapText="1"/>
    </xf>
    <xf numFmtId="0" fontId="8" fillId="7" borderId="1" xfId="0" applyFont="1" applyFill="1" applyBorder="1" applyAlignment="1" applyProtection="1">
      <alignment vertical="center" wrapText="1"/>
      <protection locked="0"/>
    </xf>
    <xf numFmtId="9" fontId="17" fillId="7" borderId="1" xfId="0" applyNumberFormat="1" applyFont="1" applyFill="1" applyBorder="1" applyAlignment="1">
      <alignment horizontal="center" vertical="center" wrapText="1"/>
    </xf>
    <xf numFmtId="9" fontId="6" fillId="7" borderId="1" xfId="0" applyNumberFormat="1" applyFont="1" applyFill="1" applyBorder="1" applyAlignment="1">
      <alignment horizontal="center" vertical="center" wrapText="1"/>
    </xf>
    <xf numFmtId="0" fontId="6" fillId="7" borderId="1" xfId="0" applyFont="1" applyFill="1" applyBorder="1" applyAlignment="1">
      <alignment vertical="center" wrapText="1"/>
    </xf>
    <xf numFmtId="9" fontId="16" fillId="7" borderId="1" xfId="2" applyFont="1" applyFill="1" applyBorder="1" applyAlignment="1">
      <alignment horizontal="center" vertical="center" wrapText="1"/>
    </xf>
    <xf numFmtId="4" fontId="21" fillId="0" borderId="1" xfId="0" applyNumberFormat="1"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4" fontId="8" fillId="0" borderId="0" xfId="0" applyNumberFormat="1" applyFont="1" applyFill="1" applyAlignment="1">
      <alignment horizontal="left" vertical="top" wrapText="1"/>
    </xf>
    <xf numFmtId="4" fontId="8" fillId="0" borderId="0" xfId="0" applyNumberFormat="1" applyFont="1" applyFill="1" applyBorder="1" applyAlignment="1">
      <alignment horizontal="left" vertical="top" wrapText="1"/>
    </xf>
    <xf numFmtId="4" fontId="8" fillId="0" borderId="0" xfId="0" applyNumberFormat="1" applyFont="1" applyFill="1" applyAlignment="1">
      <alignment horizontal="left" wrapText="1"/>
    </xf>
    <xf numFmtId="0" fontId="6" fillId="4" borderId="0" xfId="0" applyFont="1" applyFill="1" applyAlignment="1">
      <alignment horizontal="left" vertical="center" wrapText="1"/>
    </xf>
    <xf numFmtId="4" fontId="7" fillId="0" borderId="1" xfId="0" applyNumberFormat="1" applyFont="1" applyFill="1" applyBorder="1" applyAlignment="1">
      <alignment horizontal="left" vertical="center" wrapText="1"/>
    </xf>
    <xf numFmtId="4" fontId="6" fillId="0" borderId="1" xfId="0" applyNumberFormat="1" applyFont="1" applyFill="1" applyBorder="1" applyAlignment="1">
      <alignment vertical="center" wrapText="1"/>
    </xf>
    <xf numFmtId="0" fontId="21" fillId="4" borderId="1" xfId="0" applyFont="1" applyFill="1" applyBorder="1" applyAlignment="1">
      <alignment horizontal="left" vertical="center" wrapText="1"/>
    </xf>
    <xf numFmtId="0" fontId="7" fillId="4" borderId="1" xfId="0" applyFont="1" applyFill="1" applyBorder="1" applyAlignment="1" applyProtection="1">
      <alignment vertical="center" wrapText="1"/>
      <protection locked="0"/>
    </xf>
    <xf numFmtId="0" fontId="4" fillId="4" borderId="1" xfId="0" applyFont="1" applyFill="1" applyBorder="1" applyAlignment="1">
      <alignment horizontal="left" vertical="center" wrapText="1"/>
    </xf>
    <xf numFmtId="4" fontId="16" fillId="7"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4"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4" borderId="1" xfId="0" applyFont="1" applyFill="1" applyBorder="1" applyAlignment="1">
      <alignment vertical="top" wrapText="1"/>
    </xf>
    <xf numFmtId="4" fontId="6" fillId="0" borderId="1" xfId="0" applyNumberFormat="1"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2" fontId="0" fillId="4" borderId="1" xfId="0" applyNumberFormat="1" applyFill="1" applyBorder="1"/>
    <xf numFmtId="0" fontId="22" fillId="4" borderId="1" xfId="0" applyFont="1" applyFill="1" applyBorder="1" applyAlignment="1">
      <alignment horizontal="center" vertical="center" wrapText="1"/>
    </xf>
    <xf numFmtId="9" fontId="46" fillId="4" borderId="1" xfId="0" applyNumberFormat="1" applyFont="1" applyFill="1" applyBorder="1" applyAlignment="1">
      <alignment horizontal="center" vertical="center" wrapText="1"/>
    </xf>
    <xf numFmtId="9" fontId="35" fillId="4"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4" fontId="6" fillId="0" borderId="0" xfId="0" applyNumberFormat="1" applyFont="1" applyFill="1" applyAlignment="1">
      <alignment horizontal="left" vertical="top" wrapText="1"/>
    </xf>
    <xf numFmtId="0" fontId="6" fillId="0" borderId="0" xfId="0" applyFont="1" applyFill="1" applyBorder="1" applyAlignment="1">
      <alignment horizontal="left" vertical="top" wrapText="1"/>
    </xf>
    <xf numFmtId="4" fontId="6" fillId="0" borderId="0" xfId="0" applyNumberFormat="1" applyFont="1" applyFill="1" applyBorder="1" applyAlignment="1">
      <alignment horizontal="left" vertical="top" wrapText="1"/>
    </xf>
    <xf numFmtId="0" fontId="6" fillId="0" borderId="7" xfId="0" applyFont="1" applyFill="1" applyBorder="1" applyAlignment="1">
      <alignment horizontal="left" vertical="top" wrapText="1"/>
    </xf>
    <xf numFmtId="0" fontId="7" fillId="4"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165" fontId="6"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wrapText="1"/>
    </xf>
    <xf numFmtId="0" fontId="6" fillId="7"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top" wrapText="1"/>
    </xf>
    <xf numFmtId="4" fontId="6" fillId="4" borderId="1" xfId="0" applyNumberFormat="1" applyFont="1" applyFill="1" applyBorder="1" applyAlignment="1">
      <alignment horizontal="justify"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horizontal="left" vertical="top" wrapText="1"/>
    </xf>
    <xf numFmtId="49" fontId="7"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wrapText="1"/>
    </xf>
    <xf numFmtId="4" fontId="6" fillId="0" borderId="1" xfId="0" applyNumberFormat="1" applyFont="1" applyFill="1" applyBorder="1" applyAlignment="1">
      <alignment horizontal="left" vertical="top" wrapText="1"/>
    </xf>
    <xf numFmtId="4" fontId="39" fillId="0" borderId="1" xfId="0" applyNumberFormat="1" applyFont="1" applyFill="1" applyBorder="1" applyAlignment="1">
      <alignment horizontal="center" vertical="center" wrapText="1"/>
    </xf>
    <xf numFmtId="0" fontId="9" fillId="0" borderId="0" xfId="0" applyFont="1" applyFill="1" applyAlignment="1">
      <alignment horizontal="left" vertical="top" wrapText="1"/>
    </xf>
    <xf numFmtId="0" fontId="21" fillId="0" borderId="1" xfId="0" applyFont="1" applyFill="1" applyBorder="1" applyAlignment="1">
      <alignment vertical="center" wrapText="1"/>
    </xf>
    <xf numFmtId="0" fontId="4" fillId="0" borderId="1" xfId="6" applyFont="1" applyFill="1" applyBorder="1" applyAlignment="1">
      <alignment horizontal="left" vertical="center" wrapText="1"/>
    </xf>
    <xf numFmtId="0" fontId="7" fillId="0" borderId="1" xfId="6" applyFont="1" applyFill="1" applyBorder="1" applyAlignment="1">
      <alignment horizontal="left" vertical="center" wrapText="1"/>
    </xf>
    <xf numFmtId="4" fontId="16" fillId="0" borderId="1" xfId="0" applyNumberFormat="1" applyFont="1" applyFill="1" applyBorder="1" applyAlignment="1">
      <alignment horizontal="center" vertical="center" wrapText="1"/>
    </xf>
    <xf numFmtId="0" fontId="30" fillId="0" borderId="1" xfId="6" applyFont="1" applyFill="1" applyBorder="1" applyAlignment="1">
      <alignment horizontal="left" vertical="center" wrapText="1"/>
    </xf>
    <xf numFmtId="0" fontId="30" fillId="0" borderId="1" xfId="0" applyFont="1" applyFill="1" applyBorder="1" applyAlignment="1">
      <alignment vertical="center" wrapText="1"/>
    </xf>
    <xf numFmtId="4" fontId="30" fillId="0" borderId="1" xfId="0" applyNumberFormat="1" applyFont="1" applyFill="1" applyBorder="1" applyAlignment="1">
      <alignment horizontal="center" vertical="center" wrapText="1"/>
    </xf>
    <xf numFmtId="16" fontId="7" fillId="0" borderId="1" xfId="0" applyNumberFormat="1" applyFont="1" applyFill="1" applyBorder="1" applyAlignment="1">
      <alignment vertical="center" wrapText="1"/>
    </xf>
    <xf numFmtId="4" fontId="24" fillId="0" borderId="1" xfId="0" applyNumberFormat="1" applyFont="1" applyFill="1" applyBorder="1" applyAlignment="1">
      <alignment horizontal="center" vertical="center" wrapText="1"/>
    </xf>
    <xf numFmtId="0" fontId="6" fillId="0" borderId="1" xfId="4" applyFont="1" applyFill="1" applyBorder="1" applyAlignment="1">
      <alignment horizontal="left" vertical="center" wrapText="1"/>
    </xf>
    <xf numFmtId="4" fontId="6" fillId="0" borderId="1" xfId="5" applyNumberFormat="1" applyFont="1" applyFill="1" applyBorder="1" applyAlignment="1">
      <alignment horizontal="center" vertical="center" wrapText="1"/>
    </xf>
    <xf numFmtId="165" fontId="6" fillId="0" borderId="1" xfId="5" applyNumberFormat="1" applyFont="1" applyFill="1" applyBorder="1" applyAlignment="1">
      <alignment horizontal="center" vertical="center" wrapText="1"/>
    </xf>
    <xf numFmtId="0" fontId="7" fillId="0" borderId="1" xfId="4" applyFont="1" applyFill="1" applyBorder="1" applyAlignment="1">
      <alignment horizontal="left" vertical="center" wrapText="1"/>
    </xf>
    <xf numFmtId="4" fontId="7" fillId="0" borderId="1" xfId="5" applyNumberFormat="1" applyFont="1" applyFill="1" applyBorder="1" applyAlignment="1">
      <alignment horizontal="center" vertical="center" wrapText="1"/>
    </xf>
    <xf numFmtId="4" fontId="12" fillId="0" borderId="1" xfId="5" applyNumberFormat="1" applyFont="1" applyFill="1" applyBorder="1" applyAlignment="1">
      <alignment horizontal="center" vertical="center" wrapText="1"/>
    </xf>
    <xf numFmtId="2" fontId="7" fillId="0" borderId="1" xfId="5" applyNumberFormat="1" applyFont="1" applyFill="1" applyBorder="1" applyAlignment="1">
      <alignment horizontal="center" vertical="center" wrapText="1"/>
    </xf>
    <xf numFmtId="2" fontId="19" fillId="0" borderId="1" xfId="5" applyNumberFormat="1" applyFont="1" applyFill="1" applyBorder="1" applyAlignment="1">
      <alignment horizontal="center" vertical="center" wrapText="1"/>
    </xf>
    <xf numFmtId="2" fontId="12" fillId="0" borderId="1" xfId="5" applyNumberFormat="1" applyFont="1" applyFill="1" applyBorder="1" applyAlignment="1">
      <alignment horizontal="center" vertical="center" wrapText="1"/>
    </xf>
    <xf numFmtId="2" fontId="6" fillId="0" borderId="1" xfId="5" applyNumberFormat="1" applyFont="1" applyFill="1" applyBorder="1" applyAlignment="1">
      <alignment horizontal="center" vertical="center" wrapText="1"/>
    </xf>
    <xf numFmtId="43" fontId="12" fillId="0" borderId="1" xfId="5" applyFont="1" applyFill="1" applyBorder="1" applyAlignment="1">
      <alignment horizontal="center" vertical="center" wrapText="1"/>
    </xf>
    <xf numFmtId="43" fontId="19" fillId="0" borderId="1" xfId="5" applyFont="1" applyFill="1" applyBorder="1" applyAlignment="1">
      <alignment horizontal="center" vertical="center" wrapText="1"/>
    </xf>
    <xf numFmtId="0" fontId="6" fillId="0" borderId="1" xfId="0" applyFont="1" applyFill="1" applyBorder="1" applyAlignment="1">
      <alignment horizontal="left" vertical="center" wrapText="1"/>
    </xf>
    <xf numFmtId="165" fontId="7" fillId="0" borderId="1" xfId="5" applyNumberFormat="1" applyFont="1" applyFill="1" applyBorder="1" applyAlignment="1">
      <alignment horizontal="center" vertical="center" wrapText="1"/>
    </xf>
    <xf numFmtId="0" fontId="9" fillId="0" borderId="1" xfId="4" applyFont="1" applyFill="1" applyBorder="1" applyAlignment="1" applyProtection="1">
      <alignment horizontal="left" vertical="center" wrapText="1"/>
      <protection locked="0"/>
    </xf>
    <xf numFmtId="0" fontId="9" fillId="0" borderId="1" xfId="4" applyFont="1" applyFill="1" applyBorder="1" applyAlignment="1">
      <alignment horizontal="left" vertical="center" wrapText="1"/>
    </xf>
    <xf numFmtId="4" fontId="9" fillId="0" borderId="1" xfId="5" applyNumberFormat="1" applyFont="1" applyFill="1" applyBorder="1" applyAlignment="1">
      <alignment horizontal="center" vertical="center" wrapText="1"/>
    </xf>
    <xf numFmtId="165" fontId="9" fillId="0" borderId="1" xfId="5" applyNumberFormat="1" applyFont="1" applyFill="1" applyBorder="1" applyAlignment="1">
      <alignment horizontal="center" vertical="center" wrapText="1"/>
    </xf>
    <xf numFmtId="165" fontId="16" fillId="0" borderId="1" xfId="5" applyNumberFormat="1" applyFont="1" applyFill="1" applyBorder="1" applyAlignment="1">
      <alignment horizontal="center" vertical="center" wrapText="1"/>
    </xf>
    <xf numFmtId="4" fontId="8" fillId="0" borderId="1" xfId="5" applyNumberFormat="1"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9" fontId="17" fillId="0" borderId="1" xfId="2"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42" fillId="0" borderId="0" xfId="0" applyFont="1" applyFill="1" applyAlignment="1">
      <alignment horizontal="left" vertical="top" wrapText="1"/>
    </xf>
    <xf numFmtId="9" fontId="9" fillId="0" borderId="1" xfId="0" applyNumberFormat="1" applyFont="1" applyFill="1" applyBorder="1" applyAlignment="1">
      <alignment horizontal="center" vertical="center" wrapText="1"/>
    </xf>
    <xf numFmtId="4" fontId="37" fillId="0" borderId="1" xfId="2" applyNumberFormat="1" applyFont="1" applyFill="1" applyBorder="1" applyAlignment="1">
      <alignment horizontal="center" vertical="center" wrapText="1"/>
    </xf>
    <xf numFmtId="0" fontId="10" fillId="0" borderId="0" xfId="0" applyFont="1" applyFill="1" applyAlignment="1">
      <alignment horizontal="left" vertical="center" wrapText="1"/>
    </xf>
    <xf numFmtId="4" fontId="6" fillId="0" borderId="1" xfId="0" applyNumberFormat="1" applyFont="1" applyFill="1" applyBorder="1" applyAlignment="1" applyProtection="1">
      <alignment horizontal="center" vertical="center" wrapText="1"/>
    </xf>
    <xf numFmtId="9" fontId="19" fillId="0" borderId="1" xfId="2"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4" fontId="37" fillId="0" borderId="1" xfId="0" applyNumberFormat="1" applyFont="1" applyFill="1" applyBorder="1"/>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22" fillId="0" borderId="1" xfId="0"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4" fontId="9" fillId="0" borderId="1" xfId="5" applyNumberFormat="1" applyFont="1" applyFill="1" applyBorder="1" applyAlignment="1">
      <alignment horizontal="center" vertical="center"/>
    </xf>
    <xf numFmtId="4" fontId="7" fillId="0" borderId="1" xfId="5" applyNumberFormat="1" applyFont="1" applyFill="1" applyBorder="1" applyAlignment="1">
      <alignment horizontal="center" vertical="center"/>
    </xf>
    <xf numFmtId="2" fontId="12" fillId="0" borderId="1" xfId="5" applyNumberFormat="1" applyFont="1" applyFill="1" applyBorder="1" applyAlignment="1">
      <alignment horizontal="center" vertical="center"/>
    </xf>
    <xf numFmtId="0" fontId="9" fillId="0" borderId="1" xfId="0" applyFont="1" applyFill="1" applyBorder="1" applyAlignment="1">
      <alignment horizontal="justify" vertical="center" wrapText="1"/>
    </xf>
    <xf numFmtId="2" fontId="6"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 fontId="8" fillId="9" borderId="0" xfId="0" applyNumberFormat="1" applyFont="1" applyFill="1" applyAlignment="1">
      <alignment horizontal="left" vertical="top" wrapText="1"/>
    </xf>
    <xf numFmtId="0" fontId="6" fillId="9" borderId="0" xfId="0" applyFont="1" applyFill="1" applyAlignment="1">
      <alignment horizontal="left" vertical="top" wrapText="1"/>
    </xf>
    <xf numFmtId="0" fontId="8" fillId="9" borderId="0" xfId="0" applyFont="1" applyFill="1" applyAlignment="1">
      <alignment horizontal="left" vertical="top" wrapText="1"/>
    </xf>
    <xf numFmtId="0" fontId="6" fillId="9" borderId="0" xfId="0" applyFont="1" applyFill="1" applyAlignment="1">
      <alignment wrapText="1"/>
    </xf>
    <xf numFmtId="0" fontId="8" fillId="0" borderId="0" xfId="0" applyFont="1" applyFill="1" applyAlignment="1">
      <alignment horizontal="left" wrapText="1"/>
    </xf>
    <xf numFmtId="0" fontId="7" fillId="9" borderId="0" xfId="0" applyFont="1" applyFill="1" applyAlignment="1">
      <alignment horizontal="left" vertical="top" wrapText="1"/>
    </xf>
    <xf numFmtId="4" fontId="6" fillId="0" borderId="1" xfId="0" applyNumberFormat="1" applyFont="1" applyFill="1" applyBorder="1" applyAlignment="1">
      <alignment horizontal="center" vertical="center"/>
    </xf>
    <xf numFmtId="4" fontId="9" fillId="0" borderId="1" xfId="0" quotePrefix="1" applyNumberFormat="1" applyFont="1" applyFill="1" applyBorder="1" applyAlignment="1">
      <alignment horizontal="center" vertical="center" wrapText="1"/>
    </xf>
    <xf numFmtId="4" fontId="6" fillId="0" borderId="1" xfId="0" quotePrefix="1"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4" fontId="9" fillId="0" borderId="1" xfId="3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2" fillId="9" borderId="0" xfId="0" applyFont="1" applyFill="1" applyAlignment="1">
      <alignment horizontal="left" vertical="top" wrapText="1"/>
    </xf>
    <xf numFmtId="164" fontId="16" fillId="0" borderId="1" xfId="0" applyNumberFormat="1" applyFont="1" applyFill="1" applyBorder="1" applyAlignment="1">
      <alignment vertical="center" wrapText="1"/>
    </xf>
    <xf numFmtId="9" fontId="16" fillId="0" borderId="1" xfId="2" applyFont="1" applyFill="1" applyBorder="1" applyAlignment="1">
      <alignment horizontal="center" vertical="center" wrapText="1"/>
    </xf>
    <xf numFmtId="0" fontId="45" fillId="0" borderId="0" xfId="0" applyFont="1" applyFill="1" applyAlignment="1">
      <alignment horizontal="left" vertical="top" wrapText="1"/>
    </xf>
    <xf numFmtId="164" fontId="24" fillId="0" borderId="1" xfId="0" applyNumberFormat="1" applyFont="1" applyFill="1" applyBorder="1" applyAlignment="1">
      <alignment horizontal="center" vertical="center" wrapText="1"/>
    </xf>
    <xf numFmtId="164" fontId="24" fillId="0" borderId="1" xfId="0" applyNumberFormat="1" applyFont="1" applyFill="1" applyBorder="1" applyAlignment="1">
      <alignment horizontal="left" vertical="center" wrapText="1"/>
    </xf>
    <xf numFmtId="0" fontId="44" fillId="0" borderId="0" xfId="0" applyFont="1" applyFill="1" applyAlignment="1">
      <alignment horizontal="left" vertical="top" wrapText="1"/>
    </xf>
    <xf numFmtId="4" fontId="7" fillId="0" borderId="1" xfId="2"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9" fontId="8" fillId="6" borderId="1" xfId="2" applyFont="1" applyFill="1" applyBorder="1" applyAlignment="1">
      <alignment horizontal="center" vertical="center" wrapText="1"/>
    </xf>
    <xf numFmtId="0" fontId="22" fillId="6"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 fontId="6" fillId="0" borderId="1" xfId="0" applyNumberFormat="1" applyFont="1" applyFill="1" applyBorder="1" applyAlignment="1">
      <alignment horizontal="left" vertical="center" wrapText="1"/>
    </xf>
    <xf numFmtId="4" fontId="50" fillId="6" borderId="1" xfId="0" applyNumberFormat="1" applyFont="1" applyFill="1" applyBorder="1" applyAlignment="1">
      <alignment horizontal="center" vertical="center" wrapText="1"/>
    </xf>
    <xf numFmtId="165" fontId="18" fillId="6" borderId="1" xfId="0" applyNumberFormat="1" applyFont="1" applyFill="1" applyBorder="1" applyAlignment="1">
      <alignment horizontal="left" vertical="center" wrapText="1"/>
    </xf>
    <xf numFmtId="0" fontId="6" fillId="6" borderId="1" xfId="0" applyFont="1" applyFill="1" applyBorder="1" applyAlignment="1">
      <alignment vertical="center" wrapText="1"/>
    </xf>
    <xf numFmtId="0" fontId="8" fillId="0" borderId="0" xfId="0" applyFont="1" applyFill="1" applyAlignment="1">
      <alignment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 fontId="56" fillId="0" borderId="1" xfId="2"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4" fontId="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9" fontId="7" fillId="0" borderId="1" xfId="2"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9" fontId="8" fillId="6" borderId="1" xfId="2" applyFont="1" applyFill="1" applyBorder="1" applyAlignment="1">
      <alignment horizontal="center" vertical="center" wrapText="1"/>
    </xf>
    <xf numFmtId="0" fontId="6" fillId="4" borderId="1" xfId="0" applyFont="1" applyFill="1" applyBorder="1" applyAlignment="1">
      <alignment horizontal="left" vertical="center" wrapText="1"/>
    </xf>
    <xf numFmtId="0" fontId="8" fillId="10" borderId="0" xfId="0" applyFont="1" applyFill="1" applyAlignment="1">
      <alignment horizontal="left" vertical="top" wrapText="1"/>
    </xf>
    <xf numFmtId="0" fontId="6" fillId="10" borderId="0" xfId="0" applyFont="1" applyFill="1" applyAlignment="1">
      <alignment horizontal="left" vertical="top" wrapText="1"/>
    </xf>
    <xf numFmtId="4" fontId="15" fillId="7" borderId="1" xfId="0" applyNumberFormat="1" applyFont="1" applyFill="1" applyBorder="1" applyAlignment="1">
      <alignment horizontal="center" vertical="center" wrapText="1"/>
    </xf>
    <xf numFmtId="4" fontId="17" fillId="7" borderId="1" xfId="0" applyNumberFormat="1" applyFont="1" applyFill="1" applyBorder="1" applyAlignment="1">
      <alignment horizontal="center" vertical="center" wrapText="1"/>
    </xf>
    <xf numFmtId="173" fontId="9" fillId="0" borderId="1" xfId="0" applyNumberFormat="1" applyFont="1" applyFill="1" applyBorder="1" applyAlignment="1" applyProtection="1">
      <alignment horizontal="left" vertical="center" wrapText="1"/>
    </xf>
    <xf numFmtId="170" fontId="4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6" fillId="0" borderId="1" xfId="6" applyFont="1" applyFill="1" applyBorder="1" applyAlignment="1">
      <alignmen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pplyProtection="1">
      <alignment horizontal="left" vertical="center" wrapText="1"/>
    </xf>
    <xf numFmtId="164" fontId="7" fillId="0" borderId="1" xfId="0" applyNumberFormat="1" applyFont="1" applyFill="1" applyBorder="1" applyAlignment="1" applyProtection="1">
      <alignment horizontal="left" vertical="center" wrapText="1"/>
      <protection locked="0"/>
    </xf>
    <xf numFmtId="164" fontId="6" fillId="0" borderId="1" xfId="0" applyNumberFormat="1" applyFont="1" applyFill="1" applyBorder="1" applyAlignment="1">
      <alignment horizontal="left" vertical="center" wrapText="1"/>
    </xf>
    <xf numFmtId="164" fontId="7" fillId="4" borderId="1" xfId="0" applyNumberFormat="1" applyFont="1" applyFill="1" applyBorder="1" applyAlignment="1" applyProtection="1">
      <alignment horizontal="left" vertical="center" wrapText="1"/>
      <protection locked="0"/>
    </xf>
    <xf numFmtId="164" fontId="7" fillId="4"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 fontId="19" fillId="4" borderId="1" xfId="2" applyNumberFormat="1" applyFont="1" applyFill="1" applyBorder="1" applyAlignment="1">
      <alignment horizontal="center" vertical="center" wrapText="1"/>
    </xf>
    <xf numFmtId="4" fontId="25" fillId="0" borderId="1" xfId="2"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5" fontId="52" fillId="4" borderId="1" xfId="0" applyNumberFormat="1" applyFont="1" applyFill="1" applyBorder="1" applyAlignment="1">
      <alignment horizontal="center" vertical="center" wrapText="1"/>
    </xf>
    <xf numFmtId="165" fontId="50" fillId="6" borderId="1"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wrapText="1"/>
    </xf>
    <xf numFmtId="0" fontId="16" fillId="6" borderId="1" xfId="0" applyFont="1" applyFill="1" applyBorder="1" applyAlignment="1">
      <alignment horizontal="left" vertical="center" wrapText="1"/>
    </xf>
    <xf numFmtId="165" fontId="24" fillId="6" borderId="1" xfId="0" applyNumberFormat="1" applyFont="1" applyFill="1" applyBorder="1" applyAlignment="1">
      <alignment horizontal="center" vertical="center" wrapText="1"/>
    </xf>
    <xf numFmtId="9" fontId="16" fillId="6" borderId="1" xfId="0" applyNumberFormat="1" applyFont="1" applyFill="1" applyBorder="1" applyAlignment="1">
      <alignment horizontal="center" vertical="center" wrapText="1"/>
    </xf>
    <xf numFmtId="49" fontId="15" fillId="6" borderId="1" xfId="3" applyNumberFormat="1" applyFont="1" applyFill="1" applyBorder="1" applyAlignment="1">
      <alignment horizontal="justify" vertical="center" wrapText="1"/>
    </xf>
    <xf numFmtId="0" fontId="15" fillId="6" borderId="1" xfId="0" applyFont="1" applyFill="1" applyBorder="1" applyAlignment="1">
      <alignment horizontal="left" vertical="center" wrapText="1"/>
    </xf>
    <xf numFmtId="164" fontId="8" fillId="6" borderId="1" xfId="0" applyNumberFormat="1" applyFont="1" applyFill="1" applyBorder="1" applyAlignment="1">
      <alignment horizontal="left" vertical="center" wrapText="1"/>
    </xf>
    <xf numFmtId="0" fontId="8" fillId="6" borderId="1" xfId="0" applyFont="1" applyFill="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49" fontId="8" fillId="6" borderId="1" xfId="3" applyNumberFormat="1" applyFont="1" applyFill="1" applyBorder="1" applyAlignment="1">
      <alignment vertical="center" wrapText="1"/>
    </xf>
    <xf numFmtId="0" fontId="15" fillId="6" borderId="1" xfId="0" applyFont="1" applyFill="1" applyBorder="1" applyAlignment="1">
      <alignment vertical="center" wrapText="1"/>
    </xf>
    <xf numFmtId="0" fontId="15" fillId="6" borderId="1" xfId="0" applyFont="1" applyFill="1" applyBorder="1" applyAlignment="1" applyProtection="1">
      <alignment horizontal="left" vertical="center" wrapText="1"/>
      <protection locked="0"/>
    </xf>
    <xf numFmtId="9" fontId="15" fillId="6" borderId="1" xfId="0" applyNumberFormat="1" applyFont="1" applyFill="1" applyBorder="1" applyAlignment="1">
      <alignment horizontal="center" vertical="center" wrapText="1"/>
    </xf>
    <xf numFmtId="4" fontId="16" fillId="6" borderId="1" xfId="0" applyNumberFormat="1" applyFont="1" applyFill="1" applyBorder="1" applyAlignment="1">
      <alignment horizontal="left" vertical="center" wrapText="1"/>
    </xf>
    <xf numFmtId="9" fontId="12" fillId="6" borderId="1" xfId="2" applyFont="1" applyFill="1" applyBorder="1" applyAlignment="1">
      <alignment horizontal="center" vertical="center" wrapText="1"/>
    </xf>
    <xf numFmtId="165" fontId="51" fillId="6" borderId="1" xfId="0" applyNumberFormat="1" applyFont="1" applyFill="1" applyBorder="1" applyAlignment="1">
      <alignment horizontal="center" vertical="center" wrapText="1"/>
    </xf>
    <xf numFmtId="9" fontId="9" fillId="6" borderId="1" xfId="2" applyFont="1" applyFill="1" applyBorder="1" applyAlignment="1">
      <alignment horizontal="center" vertical="center" wrapText="1"/>
    </xf>
    <xf numFmtId="0" fontId="8" fillId="11" borderId="1" xfId="0" applyFont="1" applyFill="1" applyBorder="1" applyAlignment="1" applyProtection="1">
      <alignment horizontal="left" vertical="center" wrapText="1"/>
      <protection locked="0"/>
    </xf>
    <xf numFmtId="0" fontId="8" fillId="11" borderId="1" xfId="0" applyFont="1" applyFill="1" applyBorder="1" applyAlignment="1">
      <alignment horizontal="left" vertical="center" wrapText="1"/>
    </xf>
    <xf numFmtId="4" fontId="8" fillId="11" borderId="1" xfId="0" applyNumberFormat="1" applyFont="1" applyFill="1" applyBorder="1" applyAlignment="1">
      <alignment horizontal="center" vertical="center" wrapText="1"/>
    </xf>
    <xf numFmtId="165" fontId="8" fillId="11" borderId="1" xfId="0" applyNumberFormat="1" applyFont="1" applyFill="1" applyBorder="1" applyAlignment="1">
      <alignment horizontal="center" vertical="center" wrapText="1"/>
    </xf>
    <xf numFmtId="9" fontId="8" fillId="11" borderId="1" xfId="2" applyFont="1" applyFill="1" applyBorder="1" applyAlignment="1">
      <alignment horizontal="center" vertical="center" wrapText="1"/>
    </xf>
    <xf numFmtId="0" fontId="6" fillId="11" borderId="1" xfId="0" applyFont="1" applyFill="1" applyBorder="1" applyAlignment="1">
      <alignment horizontal="left" vertical="center" wrapText="1"/>
    </xf>
    <xf numFmtId="0" fontId="8"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165" fontId="17" fillId="11" borderId="1" xfId="0" applyNumberFormat="1" applyFont="1" applyFill="1" applyBorder="1" applyAlignment="1">
      <alignment horizontal="center" vertical="center" wrapText="1"/>
    </xf>
    <xf numFmtId="165" fontId="6" fillId="11" borderId="1" xfId="0" applyNumberFormat="1" applyFont="1" applyFill="1" applyBorder="1" applyAlignment="1">
      <alignment horizontal="center" vertical="center" wrapText="1"/>
    </xf>
    <xf numFmtId="9" fontId="6" fillId="11" borderId="1" xfId="2" applyFont="1" applyFill="1" applyBorder="1" applyAlignment="1">
      <alignment horizontal="center" vertical="center" wrapText="1"/>
    </xf>
    <xf numFmtId="9" fontId="17" fillId="11" borderId="1" xfId="2" applyFont="1" applyFill="1" applyBorder="1" applyAlignment="1">
      <alignment horizontal="center" vertical="center" wrapText="1"/>
    </xf>
    <xf numFmtId="165" fontId="32" fillId="11" borderId="1" xfId="0" applyNumberFormat="1" applyFont="1" applyFill="1" applyBorder="1" applyAlignment="1">
      <alignment horizontal="center" vertical="center" wrapText="1"/>
    </xf>
    <xf numFmtId="0" fontId="6" fillId="0" borderId="1" xfId="0" applyFont="1" applyFill="1" applyBorder="1" applyAlignment="1">
      <alignment horizontal="justify" vertical="top" wrapText="1"/>
    </xf>
    <xf numFmtId="0" fontId="6" fillId="4" borderId="1" xfId="0" applyFont="1" applyFill="1" applyBorder="1" applyAlignment="1">
      <alignment horizontal="justify" vertical="top" wrapText="1"/>
    </xf>
    <xf numFmtId="0" fontId="16" fillId="0" borderId="1" xfId="0" applyFont="1" applyFill="1" applyBorder="1" applyAlignment="1">
      <alignment horizontal="justify" vertical="top" wrapText="1"/>
    </xf>
    <xf numFmtId="0" fontId="34" fillId="0" borderId="1" xfId="0" applyFont="1" applyFill="1" applyBorder="1" applyAlignment="1">
      <alignment horizontal="justify" vertical="top" wrapText="1"/>
    </xf>
    <xf numFmtId="0" fontId="6" fillId="0" borderId="0" xfId="0" applyFont="1" applyFill="1" applyAlignment="1">
      <alignment horizontal="justify" vertical="top" wrapText="1"/>
    </xf>
    <xf numFmtId="0" fontId="6" fillId="0" borderId="0" xfId="0" applyFont="1" applyFill="1" applyBorder="1" applyAlignment="1">
      <alignment horizontal="justify" vertical="top" wrapText="1"/>
    </xf>
    <xf numFmtId="0" fontId="7" fillId="0" borderId="1" xfId="0" applyFont="1" applyFill="1" applyBorder="1" applyAlignment="1">
      <alignment horizontal="justify" vertical="top" wrapText="1"/>
    </xf>
    <xf numFmtId="49" fontId="6" fillId="0" borderId="1" xfId="0" applyNumberFormat="1" applyFont="1" applyFill="1" applyBorder="1" applyAlignment="1">
      <alignment horizontal="justify" vertical="top" wrapText="1"/>
    </xf>
    <xf numFmtId="9" fontId="8" fillId="6" borderId="1" xfId="2" applyFont="1" applyFill="1" applyBorder="1" applyAlignment="1">
      <alignment horizontal="justify" vertical="top" wrapText="1"/>
    </xf>
    <xf numFmtId="9" fontId="17" fillId="6" borderId="1" xfId="2" applyFont="1" applyFill="1" applyBorder="1" applyAlignment="1">
      <alignment horizontal="justify" vertical="top" wrapText="1"/>
    </xf>
    <xf numFmtId="9" fontId="6" fillId="6" borderId="1" xfId="2" applyFont="1" applyFill="1" applyBorder="1" applyAlignment="1">
      <alignment horizontal="justify" vertical="top" wrapText="1"/>
    </xf>
    <xf numFmtId="10" fontId="6" fillId="6" borderId="1" xfId="2" applyNumberFormat="1" applyFont="1" applyFill="1" applyBorder="1" applyAlignment="1">
      <alignment horizontal="justify" vertical="top" wrapText="1"/>
    </xf>
    <xf numFmtId="9" fontId="6" fillId="6" borderId="1" xfId="2" applyNumberFormat="1" applyFont="1" applyFill="1" applyBorder="1" applyAlignment="1">
      <alignment horizontal="justify" vertical="top" wrapText="1"/>
    </xf>
    <xf numFmtId="0" fontId="6" fillId="4" borderId="0" xfId="0" applyFont="1" applyFill="1" applyBorder="1" applyAlignment="1">
      <alignment horizontal="justify" vertical="top" wrapText="1"/>
    </xf>
    <xf numFmtId="4" fontId="12" fillId="0" borderId="1" xfId="2" applyNumberFormat="1" applyFont="1" applyFill="1" applyBorder="1" applyAlignment="1">
      <alignment horizontal="center" vertical="center" wrapText="1"/>
    </xf>
    <xf numFmtId="4" fontId="19" fillId="0" borderId="1" xfId="2" applyNumberFormat="1" applyFont="1" applyFill="1" applyBorder="1" applyAlignment="1">
      <alignment horizontal="center" vertical="center" wrapText="1"/>
    </xf>
    <xf numFmtId="164" fontId="16" fillId="0" borderId="3" xfId="0" applyNumberFormat="1" applyFont="1" applyFill="1" applyBorder="1" applyAlignment="1">
      <alignment horizontal="justify" vertical="top" wrapText="1"/>
    </xf>
    <xf numFmtId="164" fontId="16" fillId="0" borderId="4" xfId="0" applyNumberFormat="1" applyFont="1" applyFill="1" applyBorder="1" applyAlignment="1">
      <alignment horizontal="justify" vertical="top" wrapText="1"/>
    </xf>
    <xf numFmtId="164" fontId="16" fillId="0" borderId="5" xfId="0" applyNumberFormat="1" applyFont="1" applyFill="1" applyBorder="1" applyAlignment="1">
      <alignment horizontal="justify" vertical="top" wrapText="1"/>
    </xf>
    <xf numFmtId="0" fontId="6" fillId="4" borderId="3" xfId="0" quotePrefix="1" applyFont="1" applyFill="1" applyBorder="1" applyAlignment="1">
      <alignment horizontal="justify" vertical="top" wrapText="1"/>
    </xf>
    <xf numFmtId="0" fontId="6" fillId="4" borderId="4" xfId="0" quotePrefix="1" applyFont="1" applyFill="1" applyBorder="1" applyAlignment="1">
      <alignment horizontal="justify" vertical="top" wrapText="1"/>
    </xf>
    <xf numFmtId="0" fontId="6" fillId="4" borderId="5" xfId="0" quotePrefix="1" applyFont="1" applyFill="1" applyBorder="1" applyAlignment="1">
      <alignment horizontal="justify" vertical="top" wrapText="1"/>
    </xf>
    <xf numFmtId="0" fontId="35" fillId="0" borderId="3" xfId="0" applyFont="1" applyBorder="1" applyAlignment="1">
      <alignment horizontal="justify" vertical="top" wrapText="1"/>
    </xf>
    <xf numFmtId="0" fontId="35" fillId="0" borderId="4" xfId="0" applyFont="1" applyBorder="1" applyAlignment="1">
      <alignment horizontal="justify" vertical="top" wrapText="1"/>
    </xf>
    <xf numFmtId="0" fontId="35" fillId="0" borderId="5" xfId="0" applyFont="1" applyBorder="1" applyAlignment="1">
      <alignment horizontal="justify" vertical="top" wrapText="1"/>
    </xf>
    <xf numFmtId="16" fontId="8" fillId="7" borderId="1" xfId="0" applyNumberFormat="1" applyFont="1" applyFill="1" applyBorder="1" applyAlignment="1">
      <alignment horizontal="center" vertical="top" wrapText="1"/>
    </xf>
    <xf numFmtId="0" fontId="40" fillId="0" borderId="3" xfId="0" applyFont="1" applyFill="1" applyBorder="1" applyAlignment="1">
      <alignment horizontal="justify" vertical="top" wrapText="1"/>
    </xf>
    <xf numFmtId="0" fontId="40" fillId="0" borderId="4" xfId="0" applyFont="1" applyFill="1" applyBorder="1" applyAlignment="1">
      <alignment horizontal="justify" vertical="top" wrapText="1"/>
    </xf>
    <xf numFmtId="0" fontId="40" fillId="0" borderId="5" xfId="0" applyFont="1" applyFill="1" applyBorder="1" applyAlignment="1">
      <alignment horizontal="justify" vertical="top" wrapText="1"/>
    </xf>
    <xf numFmtId="0" fontId="6" fillId="4" borderId="3" xfId="0" applyFont="1" applyFill="1" applyBorder="1" applyAlignment="1">
      <alignment horizontal="justify" vertical="top" wrapText="1"/>
    </xf>
    <xf numFmtId="0" fontId="6" fillId="4" borderId="4" xfId="0" applyFont="1" applyFill="1" applyBorder="1" applyAlignment="1">
      <alignment horizontal="justify" vertical="top" wrapText="1"/>
    </xf>
    <xf numFmtId="0" fontId="6" fillId="4" borderId="5" xfId="0" applyFont="1" applyFill="1" applyBorder="1" applyAlignment="1">
      <alignment horizontal="justify" vertical="top"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8" fillId="7"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top" wrapText="1"/>
    </xf>
    <xf numFmtId="0" fontId="6" fillId="4"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6" fontId="8" fillId="7" borderId="1" xfId="0" applyNumberFormat="1" applyFont="1" applyFill="1" applyBorder="1" applyAlignment="1">
      <alignment horizontal="center" vertical="center" wrapText="1"/>
    </xf>
    <xf numFmtId="0" fontId="8" fillId="7" borderId="1" xfId="0" applyFont="1" applyFill="1" applyBorder="1" applyAlignment="1">
      <alignment horizontal="center" vertical="top" wrapText="1"/>
    </xf>
    <xf numFmtId="49" fontId="23" fillId="4"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24" fillId="4" borderId="1" xfId="0" applyNumberFormat="1" applyFont="1" applyFill="1" applyBorder="1" applyAlignment="1">
      <alignment horizontal="center" vertical="center" wrapText="1"/>
    </xf>
    <xf numFmtId="49" fontId="15" fillId="6"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top" wrapText="1"/>
    </xf>
    <xf numFmtId="49" fontId="22"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4" fillId="4" borderId="1" xfId="0" applyFont="1" applyFill="1" applyBorder="1" applyAlignment="1">
      <alignment horizontal="center" vertical="top" wrapText="1"/>
    </xf>
    <xf numFmtId="0" fontId="24"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49" fontId="21" fillId="4"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 xfId="0" applyFont="1" applyFill="1" applyBorder="1" applyAlignment="1">
      <alignment horizontal="justify" vertical="top" wrapText="1"/>
    </xf>
    <xf numFmtId="16" fontId="6" fillId="0" borderId="1" xfId="0" applyNumberFormat="1" applyFont="1" applyFill="1" applyBorder="1" applyAlignment="1">
      <alignment horizontal="justify" vertical="top" wrapText="1"/>
    </xf>
    <xf numFmtId="0" fontId="16" fillId="0" borderId="1" xfId="0" applyFont="1" applyFill="1" applyBorder="1" applyAlignment="1">
      <alignment horizontal="justify" vertical="top" wrapText="1"/>
    </xf>
    <xf numFmtId="9" fontId="8" fillId="7" borderId="1" xfId="2" applyFont="1" applyFill="1" applyBorder="1" applyAlignment="1">
      <alignment horizontal="justify" vertical="top" wrapText="1"/>
    </xf>
    <xf numFmtId="0" fontId="8" fillId="0" borderId="1" xfId="0" applyFont="1" applyFill="1" applyBorder="1" applyAlignment="1">
      <alignment horizontal="justify" vertical="top" wrapText="1"/>
    </xf>
    <xf numFmtId="0"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6" fillId="4" borderId="1" xfId="0" quotePrefix="1" applyFont="1" applyFill="1" applyBorder="1" applyAlignment="1">
      <alignment horizontal="justify" vertical="top" wrapText="1"/>
    </xf>
    <xf numFmtId="49" fontId="7" fillId="0" borderId="1" xfId="4" applyNumberFormat="1" applyFont="1" applyFill="1" applyBorder="1" applyAlignment="1">
      <alignment horizontal="center" vertical="center" wrapText="1"/>
    </xf>
    <xf numFmtId="0" fontId="6" fillId="4" borderId="1" xfId="0" applyFont="1" applyFill="1" applyBorder="1" applyAlignment="1">
      <alignment horizontal="justify" vertical="top" wrapText="1"/>
    </xf>
    <xf numFmtId="164" fontId="4" fillId="4" borderId="1" xfId="0" applyNumberFormat="1" applyFont="1" applyFill="1" applyBorder="1" applyAlignment="1">
      <alignment horizontal="justify" vertical="top" wrapText="1"/>
    </xf>
    <xf numFmtId="0" fontId="8" fillId="6" borderId="1" xfId="0" applyFont="1" applyFill="1" applyBorder="1" applyAlignment="1">
      <alignment horizontal="justify" vertical="top" wrapText="1"/>
    </xf>
    <xf numFmtId="0" fontId="29" fillId="4" borderId="1" xfId="0" applyFont="1" applyFill="1" applyBorder="1" applyAlignment="1">
      <alignment horizontal="center" vertical="center" wrapText="1"/>
    </xf>
    <xf numFmtId="0" fontId="6" fillId="4" borderId="1" xfId="0" applyNumberFormat="1" applyFont="1" applyFill="1" applyBorder="1" applyAlignment="1">
      <alignment horizontal="justify" vertical="top" wrapText="1"/>
    </xf>
    <xf numFmtId="164" fontId="4" fillId="0" borderId="1" xfId="0" applyNumberFormat="1" applyFont="1" applyFill="1" applyBorder="1" applyAlignment="1">
      <alignment horizontal="justify" vertical="top" wrapText="1"/>
    </xf>
    <xf numFmtId="0" fontId="6" fillId="7" borderId="1" xfId="0" applyFont="1" applyFill="1" applyBorder="1" applyAlignment="1">
      <alignment horizontal="justify" vertical="top" wrapText="1"/>
    </xf>
    <xf numFmtId="9" fontId="8" fillId="6" borderId="1" xfId="2" applyFont="1" applyFill="1" applyBorder="1" applyAlignment="1">
      <alignment horizontal="justify" vertical="top" wrapText="1"/>
    </xf>
    <xf numFmtId="4" fontId="6" fillId="4" borderId="1" xfId="0" applyNumberFormat="1" applyFont="1" applyFill="1" applyBorder="1" applyAlignment="1">
      <alignment horizontal="justify" vertical="top" wrapText="1"/>
    </xf>
    <xf numFmtId="0" fontId="6" fillId="6" borderId="1"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4" fontId="16" fillId="6" borderId="1" xfId="0" applyNumberFormat="1" applyFont="1" applyFill="1" applyBorder="1" applyAlignment="1">
      <alignment horizontal="justify" vertical="top" wrapText="1"/>
    </xf>
    <xf numFmtId="0" fontId="16" fillId="6" borderId="1" xfId="0" applyFont="1" applyFill="1" applyBorder="1" applyAlignment="1">
      <alignment horizontal="justify" vertical="top" wrapText="1"/>
    </xf>
    <xf numFmtId="4" fontId="8" fillId="4" borderId="1" xfId="0" applyNumberFormat="1" applyFont="1" applyFill="1" applyBorder="1" applyAlignment="1">
      <alignment horizontal="justify" vertical="top" wrapText="1"/>
    </xf>
    <xf numFmtId="0" fontId="8" fillId="4" borderId="1" xfId="0" applyFont="1" applyFill="1" applyBorder="1" applyAlignment="1">
      <alignment horizontal="justify" vertical="top" wrapText="1"/>
    </xf>
    <xf numFmtId="0" fontId="16" fillId="4" borderId="1" xfId="0" applyFont="1" applyFill="1" applyBorder="1" applyAlignment="1">
      <alignment horizontal="justify" vertical="top" wrapText="1"/>
    </xf>
    <xf numFmtId="4" fontId="16" fillId="4" borderId="1" xfId="0" applyNumberFormat="1" applyFont="1" applyFill="1" applyBorder="1" applyAlignment="1">
      <alignment horizontal="justify" vertical="top" wrapText="1"/>
    </xf>
    <xf numFmtId="0" fontId="8" fillId="7" borderId="1" xfId="0" applyFont="1" applyFill="1" applyBorder="1" applyAlignment="1">
      <alignment horizontal="justify" vertical="top" wrapText="1"/>
    </xf>
    <xf numFmtId="4" fontId="16" fillId="4" borderId="1" xfId="0" applyNumberFormat="1" applyFont="1" applyFill="1" applyBorder="1" applyAlignment="1">
      <alignment horizontal="left" vertical="top" wrapText="1"/>
    </xf>
    <xf numFmtId="4" fontId="16" fillId="4" borderId="3" xfId="0" applyNumberFormat="1" applyFont="1" applyFill="1" applyBorder="1" applyAlignment="1">
      <alignment horizontal="justify" vertical="top" wrapText="1"/>
    </xf>
    <xf numFmtId="4" fontId="16" fillId="4" borderId="4" xfId="0" applyNumberFormat="1" applyFont="1" applyFill="1" applyBorder="1" applyAlignment="1">
      <alignment horizontal="justify" vertical="top" wrapText="1"/>
    </xf>
    <xf numFmtId="4" fontId="16" fillId="4" borderId="5" xfId="0" applyNumberFormat="1" applyFont="1" applyFill="1" applyBorder="1" applyAlignment="1">
      <alignment horizontal="justify" vertical="top" wrapText="1"/>
    </xf>
    <xf numFmtId="4" fontId="6" fillId="4" borderId="1" xfId="0" applyNumberFormat="1" applyFont="1" applyFill="1" applyBorder="1" applyAlignment="1">
      <alignment horizontal="left" vertical="top" wrapText="1"/>
    </xf>
    <xf numFmtId="4" fontId="6" fillId="4" borderId="3" xfId="0" applyNumberFormat="1" applyFont="1" applyFill="1" applyBorder="1" applyAlignment="1">
      <alignment horizontal="justify" vertical="top" wrapText="1"/>
    </xf>
    <xf numFmtId="4" fontId="6" fillId="4" borderId="4" xfId="0" applyNumberFormat="1" applyFont="1" applyFill="1" applyBorder="1" applyAlignment="1">
      <alignment horizontal="justify" vertical="top" wrapText="1"/>
    </xf>
    <xf numFmtId="4" fontId="6" fillId="4" borderId="5" xfId="0" applyNumberFormat="1" applyFont="1" applyFill="1" applyBorder="1" applyAlignment="1">
      <alignment horizontal="justify" vertical="top" wrapText="1"/>
    </xf>
    <xf numFmtId="0" fontId="12" fillId="0" borderId="1" xfId="0" applyFont="1" applyFill="1" applyBorder="1" applyAlignment="1">
      <alignment horizontal="justify" vertical="top" wrapText="1"/>
    </xf>
    <xf numFmtId="0" fontId="6" fillId="0" borderId="1" xfId="0" applyFont="1" applyFill="1" applyBorder="1" applyAlignment="1">
      <alignment horizontal="left" vertical="top" wrapText="1"/>
    </xf>
    <xf numFmtId="0" fontId="30" fillId="4" borderId="1" xfId="0" applyFont="1" applyFill="1" applyBorder="1" applyAlignment="1">
      <alignment horizontal="justify" vertical="top" wrapText="1"/>
    </xf>
    <xf numFmtId="4" fontId="6" fillId="6" borderId="1" xfId="0" applyNumberFormat="1" applyFont="1" applyFill="1" applyBorder="1" applyAlignment="1">
      <alignment horizontal="justify" vertical="top" wrapText="1"/>
    </xf>
    <xf numFmtId="4" fontId="6" fillId="4" borderId="3" xfId="0" applyNumberFormat="1" applyFont="1" applyFill="1" applyBorder="1" applyAlignment="1">
      <alignment horizontal="left" vertical="top" wrapText="1"/>
    </xf>
    <xf numFmtId="4" fontId="6" fillId="4" borderId="4" xfId="0" applyNumberFormat="1" applyFont="1" applyFill="1" applyBorder="1" applyAlignment="1">
      <alignment horizontal="left" vertical="top" wrapText="1"/>
    </xf>
    <xf numFmtId="4" fontId="6" fillId="4" borderId="5" xfId="0" applyNumberFormat="1" applyFont="1" applyFill="1" applyBorder="1" applyAlignment="1">
      <alignment horizontal="left" vertical="top" wrapText="1"/>
    </xf>
    <xf numFmtId="0" fontId="41" fillId="0" borderId="1" xfId="0" applyFont="1" applyFill="1" applyBorder="1" applyAlignment="1">
      <alignment horizontal="justify" vertical="top" wrapText="1"/>
    </xf>
    <xf numFmtId="49" fontId="6" fillId="0" borderId="1" xfId="0" quotePrefix="1" applyNumberFormat="1" applyFont="1" applyFill="1" applyBorder="1" applyAlignment="1">
      <alignment horizontal="justify" vertical="top" wrapText="1"/>
    </xf>
    <xf numFmtId="49" fontId="6" fillId="0" borderId="1" xfId="0" applyNumberFormat="1" applyFont="1" applyFill="1" applyBorder="1" applyAlignment="1">
      <alignment horizontal="justify" vertical="top" wrapText="1"/>
    </xf>
    <xf numFmtId="0" fontId="34" fillId="0" borderId="1" xfId="0" applyFont="1" applyFill="1" applyBorder="1" applyAlignment="1">
      <alignment horizontal="justify" vertical="top" wrapText="1"/>
    </xf>
    <xf numFmtId="0" fontId="34" fillId="0" borderId="3" xfId="0" applyFont="1" applyFill="1" applyBorder="1" applyAlignment="1">
      <alignment horizontal="justify" vertical="top" wrapText="1"/>
    </xf>
    <xf numFmtId="0" fontId="34" fillId="0" borderId="4" xfId="0" applyFont="1" applyFill="1" applyBorder="1" applyAlignment="1">
      <alignment horizontal="justify" vertical="top" wrapText="1"/>
    </xf>
    <xf numFmtId="0" fontId="34" fillId="0" borderId="5" xfId="0" applyFont="1" applyFill="1" applyBorder="1" applyAlignment="1">
      <alignment horizontal="justify" vertical="top" wrapText="1"/>
    </xf>
    <xf numFmtId="4" fontId="10" fillId="0" borderId="0" xfId="0" quotePrefix="1" applyNumberFormat="1" applyFont="1" applyFill="1" applyBorder="1" applyAlignment="1">
      <alignment horizontal="center" vertical="top" wrapText="1"/>
    </xf>
    <xf numFmtId="2" fontId="8" fillId="7" borderId="3" xfId="0" quotePrefix="1" applyNumberFormat="1" applyFont="1" applyFill="1" applyBorder="1" applyAlignment="1">
      <alignment horizontal="left" vertical="center" wrapText="1"/>
    </xf>
    <xf numFmtId="2" fontId="8" fillId="7" borderId="4" xfId="0" quotePrefix="1" applyNumberFormat="1" applyFont="1" applyFill="1" applyBorder="1" applyAlignment="1">
      <alignment horizontal="left" vertical="center" wrapText="1"/>
    </xf>
    <xf numFmtId="2" fontId="8" fillId="7" borderId="5" xfId="0" quotePrefix="1" applyNumberFormat="1" applyFont="1" applyFill="1" applyBorder="1" applyAlignment="1">
      <alignment horizontal="left" vertical="center" wrapText="1"/>
    </xf>
    <xf numFmtId="2"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4" fontId="8" fillId="0" borderId="1" xfId="0" quotePrefix="1"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7" fillId="7" borderId="1" xfId="0" applyNumberFormat="1" applyFont="1" applyFill="1" applyBorder="1" applyAlignment="1">
      <alignment horizontal="justify" vertical="top" wrapText="1"/>
    </xf>
    <xf numFmtId="0" fontId="7" fillId="7" borderId="1" xfId="0" applyFont="1" applyFill="1" applyBorder="1" applyAlignment="1">
      <alignment horizontal="justify" vertical="top" wrapText="1"/>
    </xf>
    <xf numFmtId="0" fontId="8" fillId="11"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6" fillId="0" borderId="3"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6" fillId="0" borderId="5" xfId="0" applyFont="1" applyFill="1" applyBorder="1" applyAlignment="1">
      <alignment horizontal="justify" vertical="top" wrapText="1"/>
    </xf>
    <xf numFmtId="164" fontId="6" fillId="4" borderId="1" xfId="0" applyNumberFormat="1" applyFont="1" applyFill="1" applyBorder="1" applyAlignment="1">
      <alignment horizontal="justify" vertical="top" wrapText="1"/>
    </xf>
    <xf numFmtId="0" fontId="4" fillId="6" borderId="1" xfId="0" applyFont="1" applyFill="1" applyBorder="1" applyAlignment="1">
      <alignment horizontal="justify" vertical="top" wrapText="1"/>
    </xf>
    <xf numFmtId="0" fontId="22" fillId="6" borderId="1" xfId="0" applyFont="1" applyFill="1" applyBorder="1" applyAlignment="1">
      <alignment horizontal="justify" vertical="top" wrapText="1"/>
    </xf>
    <xf numFmtId="4" fontId="6" fillId="0" borderId="1" xfId="0" applyNumberFormat="1" applyFont="1" applyFill="1" applyBorder="1" applyAlignment="1">
      <alignment horizontal="justify" vertical="top" wrapText="1"/>
    </xf>
    <xf numFmtId="164" fontId="6" fillId="0" borderId="1" xfId="0" applyNumberFormat="1" applyFont="1" applyFill="1" applyBorder="1" applyAlignment="1">
      <alignment horizontal="justify" vertical="top" wrapText="1"/>
    </xf>
    <xf numFmtId="0" fontId="7" fillId="0" borderId="1" xfId="4" applyFont="1" applyFill="1" applyBorder="1" applyAlignment="1">
      <alignment horizontal="center" vertical="center" wrapText="1"/>
    </xf>
    <xf numFmtId="0" fontId="6" fillId="0" borderId="1" xfId="4" applyFont="1" applyFill="1" applyBorder="1" applyAlignment="1">
      <alignment horizontal="center" vertical="center" wrapText="1"/>
    </xf>
    <xf numFmtId="164" fontId="30" fillId="4" borderId="1" xfId="0" applyNumberFormat="1" applyFont="1" applyFill="1" applyBorder="1" applyAlignment="1">
      <alignment horizontal="justify" vertical="top" wrapText="1"/>
    </xf>
    <xf numFmtId="164" fontId="16" fillId="4" borderId="1" xfId="0" applyNumberFormat="1" applyFont="1" applyFill="1" applyBorder="1" applyAlignment="1">
      <alignment horizontal="justify" vertical="top" wrapText="1"/>
    </xf>
    <xf numFmtId="0" fontId="9" fillId="6" borderId="1" xfId="0" applyNumberFormat="1" applyFont="1" applyFill="1" applyBorder="1" applyAlignment="1">
      <alignment horizontal="center" vertical="center" wrapText="1"/>
    </xf>
    <xf numFmtId="16" fontId="7" fillId="0" borderId="1" xfId="4"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0" fontId="25" fillId="6" borderId="1" xfId="0" applyFont="1" applyFill="1" applyBorder="1" applyAlignment="1">
      <alignment horizontal="justify" vertical="top" wrapText="1"/>
    </xf>
    <xf numFmtId="16" fontId="7" fillId="0"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4" fontId="15" fillId="6" borderId="1" xfId="0" applyNumberFormat="1" applyFont="1" applyFill="1" applyBorder="1" applyAlignment="1">
      <alignment horizontal="justify" vertical="top" wrapText="1"/>
    </xf>
    <xf numFmtId="0" fontId="15" fillId="6" borderId="1" xfId="0" applyFont="1" applyFill="1" applyBorder="1" applyAlignment="1">
      <alignment horizontal="justify" vertical="top" wrapText="1"/>
    </xf>
    <xf numFmtId="14" fontId="7" fillId="0" borderId="1" xfId="4"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9" fillId="0" borderId="1" xfId="4" applyFont="1" applyFill="1" applyBorder="1" applyAlignment="1">
      <alignment horizontal="center" vertical="center" wrapText="1"/>
    </xf>
    <xf numFmtId="16" fontId="7" fillId="4" borderId="1" xfId="0" applyNumberFormat="1" applyFont="1" applyFill="1" applyBorder="1" applyAlignment="1">
      <alignment horizontal="center" vertical="center" wrapText="1"/>
    </xf>
    <xf numFmtId="16" fontId="9" fillId="0" borderId="1" xfId="4" applyNumberFormat="1" applyFont="1" applyFill="1" applyBorder="1" applyAlignment="1">
      <alignment horizontal="center" vertical="center" wrapText="1"/>
    </xf>
    <xf numFmtId="0" fontId="6" fillId="4" borderId="1" xfId="0" applyNumberFormat="1" applyFont="1" applyFill="1" applyBorder="1" applyAlignment="1">
      <alignment horizontal="left" vertical="top" wrapText="1"/>
    </xf>
    <xf numFmtId="0" fontId="9" fillId="4" borderId="1" xfId="0" applyNumberFormat="1" applyFont="1" applyFill="1" applyBorder="1" applyAlignment="1">
      <alignment horizontal="center" vertical="center" wrapText="1"/>
    </xf>
    <xf numFmtId="0" fontId="9" fillId="4" borderId="3" xfId="0"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9" fillId="4" borderId="5"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38" fillId="0" borderId="1" xfId="0" applyFont="1" applyFill="1" applyBorder="1" applyAlignment="1">
      <alignment horizontal="justify" vertical="top" wrapText="1"/>
    </xf>
    <xf numFmtId="0" fontId="9" fillId="4"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16" fontId="6" fillId="0" borderId="1" xfId="0" applyNumberFormat="1"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 xfId="0" quotePrefix="1" applyNumberFormat="1" applyFont="1" applyFill="1" applyBorder="1" applyAlignment="1">
      <alignment horizontal="justify" vertical="top" wrapText="1"/>
    </xf>
    <xf numFmtId="2" fontId="9" fillId="4" borderId="1" xfId="0"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4" fontId="8" fillId="6" borderId="1" xfId="0" applyNumberFormat="1" applyFont="1" applyFill="1" applyBorder="1" applyAlignment="1">
      <alignment horizontal="justify" vertical="top" wrapText="1"/>
    </xf>
    <xf numFmtId="0" fontId="34" fillId="4" borderId="1" xfId="0" applyFont="1" applyFill="1" applyBorder="1" applyAlignment="1">
      <alignment horizontal="justify" vertical="top" wrapText="1"/>
    </xf>
    <xf numFmtId="4" fontId="8" fillId="0" borderId="1" xfId="0" applyNumberFormat="1" applyFont="1" applyFill="1" applyBorder="1" applyAlignment="1">
      <alignment horizontal="justify" vertical="top" wrapText="1"/>
    </xf>
  </cellXfs>
  <cellStyles count="50">
    <cellStyle name="Обычный" xfId="0" builtinId="0"/>
    <cellStyle name="Обычный 10" xfId="7"/>
    <cellStyle name="Обычный 11" xfId="8"/>
    <cellStyle name="Обычный 12" xfId="9"/>
    <cellStyle name="Обычный 13" xfId="10"/>
    <cellStyle name="Обычный 14" xfId="11"/>
    <cellStyle name="Обычный 15" xfId="12"/>
    <cellStyle name="Обычный 16" xfId="13"/>
    <cellStyle name="Обычный 17" xfId="14"/>
    <cellStyle name="Обычный 17 2" xfId="42"/>
    <cellStyle name="Обычный 2" xfId="3"/>
    <cellStyle name="Обычный 2 2" xfId="16"/>
    <cellStyle name="Обычный 2 2 2" xfId="17"/>
    <cellStyle name="Обычный 2 2 2 2" xfId="43"/>
    <cellStyle name="Обычный 2 2 3" xfId="18"/>
    <cellStyle name="Обычный 2 3" xfId="19"/>
    <cellStyle name="Обычный 2 3 2" xfId="44"/>
    <cellStyle name="Обычный 2 4" xfId="15"/>
    <cellStyle name="Обычный 3" xfId="1"/>
    <cellStyle name="Обычный 3 2" xfId="20"/>
    <cellStyle name="Обычный 3 3" xfId="21"/>
    <cellStyle name="Обычный 3 4" xfId="6"/>
    <cellStyle name="Обычный 4" xfId="22"/>
    <cellStyle name="Обычный 5" xfId="23"/>
    <cellStyle name="Обычный 6" xfId="24"/>
    <cellStyle name="Обычный 7" xfId="25"/>
    <cellStyle name="Обычный 8" xfId="26"/>
    <cellStyle name="Обычный 8 2" xfId="45"/>
    <cellStyle name="Обычный 9" xfId="27"/>
    <cellStyle name="Обычный_Лист1" xfId="4"/>
    <cellStyle name="Процентный" xfId="2" builtinId="5"/>
    <cellStyle name="Процентный 2" xfId="28"/>
    <cellStyle name="Процентный 3" xfId="47"/>
    <cellStyle name="Процентный 4" xfId="46"/>
    <cellStyle name="Стиль 1" xfId="29"/>
    <cellStyle name="Финансовый 10" xfId="30"/>
    <cellStyle name="Финансовый 11" xfId="31"/>
    <cellStyle name="Финансовый 11 2" xfId="48"/>
    <cellStyle name="Финансовый 12" xfId="32"/>
    <cellStyle name="Финансовый 12 4" xfId="49"/>
    <cellStyle name="Финансовый 2" xfId="5"/>
    <cellStyle name="Финансовый 2 2" xfId="33"/>
    <cellStyle name="Финансовый 3" xfId="34"/>
    <cellStyle name="Финансовый 3 2" xfId="35"/>
    <cellStyle name="Финансовый 4" xfId="36"/>
    <cellStyle name="Финансовый 5" xfId="37"/>
    <cellStyle name="Финансовый 6" xfId="38"/>
    <cellStyle name="Финансовый 7" xfId="39"/>
    <cellStyle name="Финансовый 8" xfId="40"/>
    <cellStyle name="Финансовый 9" xfId="41"/>
  </cellStyles>
  <dxfs count="0"/>
  <tableStyles count="0" defaultTableStyle="TableStyleMedium9" defaultPivotStyle="PivotStyleLight16"/>
  <colors>
    <mruColors>
      <color rgb="FF90F4C0"/>
      <color rgb="FFCC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4:CT1601"/>
  <sheetViews>
    <sheetView showZeros="0" tabSelected="1" view="pageBreakPreview" topLeftCell="H1" zoomScale="60" zoomScaleNormal="60" zoomScaleSheetLayoutView="75" zoomScalePageLayoutView="40" workbookViewId="0">
      <selection activeCell="N10" sqref="N10:N14"/>
    </sheetView>
  </sheetViews>
  <sheetFormatPr defaultRowHeight="18.75" outlineLevelRow="2" outlineLevelCol="2" x14ac:dyDescent="0.3"/>
  <cols>
    <col min="1" max="1" width="12.625" style="9" customWidth="1"/>
    <col min="2" max="2" width="59" style="8" customWidth="1"/>
    <col min="3" max="3" width="29" style="8" customWidth="1"/>
    <col min="4" max="4" width="19" style="18" customWidth="1"/>
    <col min="5" max="5" width="17.5" style="18" customWidth="1"/>
    <col min="6" max="6" width="19.25" style="24" customWidth="1" outlineLevel="2"/>
    <col min="7" max="7" width="16" style="78" customWidth="1" outlineLevel="2"/>
    <col min="8" max="9" width="17.375" style="18" customWidth="1" outlineLevel="2"/>
    <col min="10" max="10" width="15" style="78" customWidth="1" outlineLevel="2"/>
    <col min="11" max="11" width="17.375" style="78" customWidth="1" outlineLevel="2"/>
    <col min="12" max="12" width="17.375" style="10" customWidth="1" outlineLevel="2"/>
    <col min="13" max="13" width="16.5" style="10" customWidth="1" outlineLevel="2"/>
    <col min="14" max="14" width="77.375" style="510" customWidth="1"/>
    <col min="15" max="15" width="17.75" style="1" customWidth="1"/>
    <col min="16" max="16" width="26.625" style="1" customWidth="1"/>
    <col min="17" max="16384" width="9" style="1"/>
  </cols>
  <sheetData>
    <row r="4" spans="1:98" ht="20.25" x14ac:dyDescent="0.3">
      <c r="A4" s="634" t="s">
        <v>567</v>
      </c>
      <c r="B4" s="634"/>
      <c r="C4" s="634"/>
      <c r="D4" s="634"/>
      <c r="E4" s="634"/>
      <c r="F4" s="634"/>
      <c r="G4" s="634"/>
      <c r="H4" s="634"/>
      <c r="I4" s="634"/>
      <c r="J4" s="634"/>
      <c r="K4" s="634"/>
      <c r="L4" s="634"/>
      <c r="M4" s="634"/>
      <c r="N4" s="634"/>
    </row>
    <row r="5" spans="1:98" s="3" customFormat="1" x14ac:dyDescent="0.3">
      <c r="A5" s="642"/>
      <c r="B5" s="642"/>
      <c r="C5" s="642"/>
      <c r="D5" s="642"/>
      <c r="E5" s="16"/>
      <c r="F5" s="21"/>
      <c r="G5" s="61"/>
      <c r="H5" s="16"/>
      <c r="I5" s="16"/>
      <c r="J5" s="82"/>
      <c r="K5" s="82"/>
      <c r="L5" s="2"/>
      <c r="M5" s="2"/>
      <c r="N5" s="511" t="s">
        <v>243</v>
      </c>
    </row>
    <row r="6" spans="1:98" s="4" customFormat="1" ht="18.75" customHeight="1" x14ac:dyDescent="0.25">
      <c r="A6" s="641" t="s">
        <v>14</v>
      </c>
      <c r="B6" s="641" t="s">
        <v>23</v>
      </c>
      <c r="C6" s="644" t="s">
        <v>15</v>
      </c>
      <c r="D6" s="640" t="s">
        <v>468</v>
      </c>
      <c r="E6" s="640"/>
      <c r="F6" s="639" t="s">
        <v>574</v>
      </c>
      <c r="G6" s="639"/>
      <c r="H6" s="639"/>
      <c r="I6" s="639"/>
      <c r="J6" s="639"/>
      <c r="K6" s="640" t="s">
        <v>50</v>
      </c>
      <c r="L6" s="638" t="s">
        <v>325</v>
      </c>
      <c r="M6" s="638" t="s">
        <v>49</v>
      </c>
      <c r="N6" s="641" t="s">
        <v>12</v>
      </c>
      <c r="P6" s="158"/>
    </row>
    <row r="7" spans="1:98" s="4" customFormat="1" x14ac:dyDescent="0.25">
      <c r="A7" s="641"/>
      <c r="B7" s="641"/>
      <c r="C7" s="645"/>
      <c r="D7" s="643" t="s">
        <v>323</v>
      </c>
      <c r="E7" s="640" t="s">
        <v>324</v>
      </c>
      <c r="F7" s="639" t="s">
        <v>22</v>
      </c>
      <c r="G7" s="639"/>
      <c r="H7" s="639" t="s">
        <v>21</v>
      </c>
      <c r="I7" s="639"/>
      <c r="J7" s="639"/>
      <c r="K7" s="640"/>
      <c r="L7" s="638"/>
      <c r="M7" s="638"/>
      <c r="N7" s="641"/>
      <c r="P7" s="158"/>
    </row>
    <row r="8" spans="1:98" s="4" customFormat="1" ht="56.25" x14ac:dyDescent="0.25">
      <c r="A8" s="641"/>
      <c r="B8" s="641"/>
      <c r="C8" s="646"/>
      <c r="D8" s="643"/>
      <c r="E8" s="640"/>
      <c r="F8" s="318" t="s">
        <v>375</v>
      </c>
      <c r="G8" s="452" t="s">
        <v>45</v>
      </c>
      <c r="H8" s="318" t="s">
        <v>24</v>
      </c>
      <c r="I8" s="318" t="s">
        <v>45</v>
      </c>
      <c r="J8" s="35" t="s">
        <v>46</v>
      </c>
      <c r="K8" s="640"/>
      <c r="L8" s="638"/>
      <c r="M8" s="638"/>
      <c r="N8" s="641"/>
      <c r="P8" s="158"/>
    </row>
    <row r="9" spans="1:98" s="13" customFormat="1" x14ac:dyDescent="0.25">
      <c r="A9" s="312">
        <v>1</v>
      </c>
      <c r="B9" s="443">
        <v>2</v>
      </c>
      <c r="C9" s="312">
        <v>3</v>
      </c>
      <c r="D9" s="312">
        <v>4</v>
      </c>
      <c r="E9" s="322">
        <v>5</v>
      </c>
      <c r="F9" s="314">
        <v>6</v>
      </c>
      <c r="G9" s="449">
        <v>7</v>
      </c>
      <c r="H9" s="312">
        <v>8</v>
      </c>
      <c r="I9" s="312">
        <v>9</v>
      </c>
      <c r="J9" s="312">
        <v>10</v>
      </c>
      <c r="K9" s="312">
        <v>11</v>
      </c>
      <c r="L9" s="312">
        <v>12</v>
      </c>
      <c r="M9" s="312">
        <v>13</v>
      </c>
      <c r="N9" s="512">
        <v>14</v>
      </c>
    </row>
    <row r="10" spans="1:98" s="5" customFormat="1" ht="30" customHeight="1" x14ac:dyDescent="0.25">
      <c r="A10" s="543"/>
      <c r="B10" s="635" t="s">
        <v>10</v>
      </c>
      <c r="C10" s="204" t="s">
        <v>19</v>
      </c>
      <c r="D10" s="205">
        <f>SUM(D11:D14)</f>
        <v>24213414.460000001</v>
      </c>
      <c r="E10" s="205">
        <f>SUM(E11:E14)</f>
        <v>24967166.149999999</v>
      </c>
      <c r="F10" s="205">
        <f>SUM(F11:F14)</f>
        <v>15561126.460000001</v>
      </c>
      <c r="G10" s="206">
        <f t="shared" ref="G10:G15" si="0">F10/E10</f>
        <v>0.62</v>
      </c>
      <c r="H10" s="205">
        <f>SUM(H11:H14)</f>
        <v>15333118.279999999</v>
      </c>
      <c r="I10" s="206">
        <f>H10/E10</f>
        <v>0.61</v>
      </c>
      <c r="J10" s="206">
        <f>H10/F10</f>
        <v>0.99</v>
      </c>
      <c r="K10" s="205">
        <f>SUM(K11:K14)</f>
        <v>24699956.539999999</v>
      </c>
      <c r="L10" s="205">
        <f>SUM(L11:L14)</f>
        <v>237951.49</v>
      </c>
      <c r="M10" s="207">
        <f>K10/E10</f>
        <v>0.98899999999999999</v>
      </c>
      <c r="N10" s="647"/>
      <c r="O10" s="6"/>
      <c r="P10" s="300"/>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row>
    <row r="11" spans="1:98" s="5" customFormat="1" outlineLevel="1" x14ac:dyDescent="0.25">
      <c r="A11" s="543"/>
      <c r="B11" s="636"/>
      <c r="C11" s="204" t="s">
        <v>17</v>
      </c>
      <c r="D11" s="205">
        <f t="shared" ref="D11:F14" si="1">D16+D72+D97+D277+D382+D457+D492+D502+D552+D572+D647+D692+D737+D787+D807+D822+D917+D982+D1082+D1119+D1154+D1189+D1229+D1254+D1304+D1344+D1374+D1389+D1504+D1514+D1559+D1574</f>
        <v>37443.129999999997</v>
      </c>
      <c r="E11" s="205">
        <f t="shared" si="1"/>
        <v>37676.050000000003</v>
      </c>
      <c r="F11" s="205">
        <f t="shared" si="1"/>
        <v>33751.14</v>
      </c>
      <c r="G11" s="206">
        <f t="shared" si="0"/>
        <v>0.9</v>
      </c>
      <c r="H11" s="205">
        <f>H16+H72+H97+H277+H382+H457+H492+H502+H552+H572+H647+H692+H737+H787+H807+H822+H917+H982+H1082+H1119+H1154+H1189+H1229+H1254+H1304+H1344+H1374+H1389+H1504+H1514+H1559+H1574</f>
        <v>25935.87</v>
      </c>
      <c r="I11" s="206">
        <f t="shared" ref="I11:I19" si="2">H11/E11</f>
        <v>0.69</v>
      </c>
      <c r="J11" s="206">
        <f>H11/F11</f>
        <v>0.77</v>
      </c>
      <c r="K11" s="205">
        <f t="shared" ref="K11:L14" si="3">K16+K72+K97+K277+K382+K457+K492+K502+K552+K572+K647+K692+K737+K787+K807+K822+K917+K982+K1082+K1119+K1154+K1189+K1229+K1254+K1304+K1344+K1374+K1389+K1504+K1514+K1559+K1574</f>
        <v>36215.410000000003</v>
      </c>
      <c r="L11" s="205">
        <f t="shared" si="3"/>
        <v>260.64</v>
      </c>
      <c r="M11" s="208">
        <f t="shared" ref="M11:M29" si="4">K11/E11</f>
        <v>0.96</v>
      </c>
      <c r="N11" s="648"/>
      <c r="O11" s="6"/>
      <c r="P11" s="300"/>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row>
    <row r="12" spans="1:98" s="5" customFormat="1" outlineLevel="1" x14ac:dyDescent="0.25">
      <c r="A12" s="543"/>
      <c r="B12" s="636"/>
      <c r="C12" s="204" t="s">
        <v>16</v>
      </c>
      <c r="D12" s="205">
        <f t="shared" si="1"/>
        <v>11678422.609999999</v>
      </c>
      <c r="E12" s="205">
        <f t="shared" si="1"/>
        <v>12431941.34</v>
      </c>
      <c r="F12" s="205">
        <f t="shared" si="1"/>
        <v>7955552.2300000004</v>
      </c>
      <c r="G12" s="206">
        <f t="shared" si="0"/>
        <v>0.64</v>
      </c>
      <c r="H12" s="205">
        <f>H17+H73+H98+H278+H383+H458+H493+H503+H553+H573+H648+H693+H738+H788+H808+H823+H918+H983+H1083+H1120+H1155+H1190+H1230+H1255+H1305+H1345+H1375+H1390+H1505+H1515+H1560+H1575</f>
        <v>7780337.5700000003</v>
      </c>
      <c r="I12" s="206">
        <f t="shared" si="2"/>
        <v>0.63</v>
      </c>
      <c r="J12" s="206">
        <f>H12/F12</f>
        <v>0.98</v>
      </c>
      <c r="K12" s="205">
        <f t="shared" si="3"/>
        <v>12386028.57</v>
      </c>
      <c r="L12" s="205">
        <f t="shared" si="3"/>
        <v>32036.33</v>
      </c>
      <c r="M12" s="207">
        <f t="shared" si="4"/>
        <v>0.996</v>
      </c>
      <c r="N12" s="648"/>
      <c r="O12" s="6"/>
      <c r="P12" s="300"/>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row>
    <row r="13" spans="1:98" s="5" customFormat="1" outlineLevel="1" x14ac:dyDescent="0.25">
      <c r="A13" s="543"/>
      <c r="B13" s="636"/>
      <c r="C13" s="204" t="s">
        <v>36</v>
      </c>
      <c r="D13" s="205">
        <f t="shared" si="1"/>
        <v>11017681.49</v>
      </c>
      <c r="E13" s="205">
        <f t="shared" si="1"/>
        <v>11017681.529999999</v>
      </c>
      <c r="F13" s="205">
        <f t="shared" si="1"/>
        <v>7105826.6200000001</v>
      </c>
      <c r="G13" s="206">
        <f t="shared" si="0"/>
        <v>0.64</v>
      </c>
      <c r="H13" s="205">
        <f>H18+H74+H99+H279+H384+H459+H494+H504+H554+H574+H649+H694+H739+H789+H809+H824+H919+H984+H1084+H1121+H1156+H1191+H1231+H1256+H1306+H1346+H1376+H1391+H1506+H1516+H1561+H1576</f>
        <v>7105826.6200000001</v>
      </c>
      <c r="I13" s="206">
        <f t="shared" si="2"/>
        <v>0.64</v>
      </c>
      <c r="J13" s="206">
        <f t="shared" ref="J13:J29" si="5">H13/F13</f>
        <v>1</v>
      </c>
      <c r="K13" s="205">
        <f t="shared" si="3"/>
        <v>10801236.789999999</v>
      </c>
      <c r="L13" s="205">
        <f t="shared" si="3"/>
        <v>202263.06</v>
      </c>
      <c r="M13" s="207">
        <f t="shared" si="4"/>
        <v>0.98</v>
      </c>
      <c r="N13" s="648"/>
      <c r="O13" s="6"/>
      <c r="P13" s="300"/>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row>
    <row r="14" spans="1:98" s="5" customFormat="1" outlineLevel="1" x14ac:dyDescent="0.25">
      <c r="A14" s="543"/>
      <c r="B14" s="637"/>
      <c r="C14" s="204" t="s">
        <v>18</v>
      </c>
      <c r="D14" s="205">
        <f t="shared" si="1"/>
        <v>1479867.23</v>
      </c>
      <c r="E14" s="205">
        <f t="shared" si="1"/>
        <v>1479867.23</v>
      </c>
      <c r="F14" s="205">
        <f t="shared" si="1"/>
        <v>465996.47</v>
      </c>
      <c r="G14" s="206">
        <f>F14/E14</f>
        <v>0.31</v>
      </c>
      <c r="H14" s="205">
        <f>H19+H75+H100+H280+H385+H460+H495+H505+H555+H575+H650+H695+H740+H790+H810+H825+H920+H985+H1085+H1122+H1157+H1192+H1232+H1257+H1307+H1347+H1377+H1392+H1507+H1517+H1562+H1577</f>
        <v>421018.22</v>
      </c>
      <c r="I14" s="206">
        <f t="shared" si="2"/>
        <v>0.28000000000000003</v>
      </c>
      <c r="J14" s="206">
        <f t="shared" si="5"/>
        <v>0.9</v>
      </c>
      <c r="K14" s="205">
        <f t="shared" si="3"/>
        <v>1476475.77</v>
      </c>
      <c r="L14" s="205">
        <f t="shared" si="3"/>
        <v>3391.46</v>
      </c>
      <c r="M14" s="208">
        <f t="shared" si="4"/>
        <v>1</v>
      </c>
      <c r="N14" s="648"/>
      <c r="O14" s="6"/>
      <c r="P14" s="300"/>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row>
    <row r="15" spans="1:98" s="159" customFormat="1" ht="56.25" x14ac:dyDescent="0.25">
      <c r="A15" s="541" t="s">
        <v>20</v>
      </c>
      <c r="B15" s="202" t="s">
        <v>471</v>
      </c>
      <c r="C15" s="31" t="s">
        <v>77</v>
      </c>
      <c r="D15" s="28">
        <f>SUM(D16:D19)</f>
        <v>1298978.04</v>
      </c>
      <c r="E15" s="28">
        <f>SUM(E16:E19)</f>
        <v>1367613.33</v>
      </c>
      <c r="F15" s="28">
        <f>SUM(F16:F19)</f>
        <v>877613.91</v>
      </c>
      <c r="G15" s="72">
        <f t="shared" si="0"/>
        <v>0.64200000000000002</v>
      </c>
      <c r="H15" s="28">
        <f>SUM(H16:H19)</f>
        <v>872389.35</v>
      </c>
      <c r="I15" s="72">
        <f t="shared" si="2"/>
        <v>0.63800000000000001</v>
      </c>
      <c r="J15" s="72">
        <f t="shared" si="5"/>
        <v>0.99399999999999999</v>
      </c>
      <c r="K15" s="28">
        <f>SUM(K16:K19)</f>
        <v>1367373.02</v>
      </c>
      <c r="L15" s="28">
        <f>SUM(L16:L19)</f>
        <v>240.31</v>
      </c>
      <c r="M15" s="453">
        <f t="shared" si="4"/>
        <v>1</v>
      </c>
      <c r="N15" s="594"/>
      <c r="P15" s="300"/>
    </row>
    <row r="16" spans="1:98" s="159" customFormat="1" x14ac:dyDescent="0.25">
      <c r="A16" s="541"/>
      <c r="B16" s="32" t="s">
        <v>17</v>
      </c>
      <c r="C16" s="31"/>
      <c r="D16" s="30">
        <f>D21+D26+D31+D36+D41+D46+D51+D56+D61+D66</f>
        <v>19255.7</v>
      </c>
      <c r="E16" s="30">
        <f t="shared" ref="E16:F16" si="6">E21+E26+E31+E36+E41+E46+E51+E56+E61+E66</f>
        <v>19255.7</v>
      </c>
      <c r="F16" s="30">
        <f t="shared" si="6"/>
        <v>15580.5</v>
      </c>
      <c r="G16" s="75">
        <f>F16/E16</f>
        <v>0.80900000000000005</v>
      </c>
      <c r="H16" s="30">
        <f t="shared" ref="H16" si="7">H21+H26+H31+H36+H41+H46+H51+H56+H61+H66</f>
        <v>15381.51</v>
      </c>
      <c r="I16" s="75">
        <f t="shared" si="2"/>
        <v>0.79900000000000004</v>
      </c>
      <c r="J16" s="75">
        <f t="shared" si="5"/>
        <v>0.98699999999999999</v>
      </c>
      <c r="K16" s="30">
        <f t="shared" ref="K16:L19" si="8">K21+K26+K31+K36+K41+K46+K51+K56+K61+K66</f>
        <v>19255.7</v>
      </c>
      <c r="L16" s="30">
        <f t="shared" si="8"/>
        <v>0</v>
      </c>
      <c r="M16" s="83">
        <f t="shared" si="4"/>
        <v>1</v>
      </c>
      <c r="N16" s="594"/>
      <c r="P16" s="300"/>
    </row>
    <row r="17" spans="1:16" s="159" customFormat="1" x14ac:dyDescent="0.25">
      <c r="A17" s="541"/>
      <c r="B17" s="32" t="s">
        <v>16</v>
      </c>
      <c r="C17" s="31"/>
      <c r="D17" s="30">
        <f t="shared" ref="D17:E17" si="9">D22+D27+D32+D37+D42+D47+D52+D57+D62+D67</f>
        <v>123698.57</v>
      </c>
      <c r="E17" s="30">
        <f t="shared" si="9"/>
        <v>179027.07</v>
      </c>
      <c r="F17" s="30">
        <f>F22+F27+F32+F37+F42+F47+F52+F57+F62+F67</f>
        <v>122165.42</v>
      </c>
      <c r="G17" s="75">
        <f t="shared" ref="G17:G80" si="10">F17/E17</f>
        <v>0.68200000000000005</v>
      </c>
      <c r="H17" s="30">
        <f t="shared" ref="H17" si="11">H22+H27+H32+H37+H42+H47+H52+H57+H62+H67</f>
        <v>117139.85</v>
      </c>
      <c r="I17" s="75">
        <f t="shared" si="2"/>
        <v>0.65400000000000003</v>
      </c>
      <c r="J17" s="75">
        <f t="shared" si="5"/>
        <v>0.95899999999999996</v>
      </c>
      <c r="K17" s="30">
        <f t="shared" si="8"/>
        <v>179027.07</v>
      </c>
      <c r="L17" s="30">
        <f t="shared" si="8"/>
        <v>0</v>
      </c>
      <c r="M17" s="83">
        <f t="shared" si="4"/>
        <v>1</v>
      </c>
      <c r="N17" s="594"/>
      <c r="P17" s="300"/>
    </row>
    <row r="18" spans="1:16" s="159" customFormat="1" x14ac:dyDescent="0.25">
      <c r="A18" s="541"/>
      <c r="B18" s="32" t="s">
        <v>36</v>
      </c>
      <c r="C18" s="31"/>
      <c r="D18" s="30">
        <f t="shared" ref="D18:F18" si="12">D23+D28+D33+D38+D43+D48+D53+D58+D63+D68</f>
        <v>1156023.77</v>
      </c>
      <c r="E18" s="30">
        <f t="shared" si="12"/>
        <v>1169330.56</v>
      </c>
      <c r="F18" s="30">
        <f t="shared" si="12"/>
        <v>739867.99</v>
      </c>
      <c r="G18" s="75">
        <f t="shared" si="10"/>
        <v>0.63300000000000001</v>
      </c>
      <c r="H18" s="30">
        <f t="shared" ref="H18" si="13">H23+H28+H33+H38+H43+H48+H53+H58+H63+H68</f>
        <v>739867.99</v>
      </c>
      <c r="I18" s="75">
        <f t="shared" si="2"/>
        <v>0.63300000000000001</v>
      </c>
      <c r="J18" s="75">
        <f t="shared" si="5"/>
        <v>1</v>
      </c>
      <c r="K18" s="30">
        <f t="shared" si="8"/>
        <v>1169090.25</v>
      </c>
      <c r="L18" s="30">
        <f t="shared" si="8"/>
        <v>240.31</v>
      </c>
      <c r="M18" s="83">
        <f t="shared" si="4"/>
        <v>1</v>
      </c>
      <c r="N18" s="594"/>
      <c r="P18" s="300"/>
    </row>
    <row r="19" spans="1:16" s="159" customFormat="1" x14ac:dyDescent="0.25">
      <c r="A19" s="541"/>
      <c r="B19" s="32" t="s">
        <v>18</v>
      </c>
      <c r="C19" s="31"/>
      <c r="D19" s="30">
        <f t="shared" ref="D19:F19" si="14">D24+D29+D34+D39+D44+D49+D54+D59+D64+D69</f>
        <v>0</v>
      </c>
      <c r="E19" s="30">
        <f t="shared" si="14"/>
        <v>0</v>
      </c>
      <c r="F19" s="30">
        <f t="shared" si="14"/>
        <v>0</v>
      </c>
      <c r="G19" s="74" t="e">
        <f t="shared" si="10"/>
        <v>#DIV/0!</v>
      </c>
      <c r="H19" s="30">
        <f t="shared" ref="H19" si="15">H24+H29+H34+H39+H44+H49+H54+H59+H64+H69</f>
        <v>0</v>
      </c>
      <c r="I19" s="74" t="e">
        <f t="shared" si="2"/>
        <v>#DIV/0!</v>
      </c>
      <c r="J19" s="74" t="e">
        <f t="shared" si="5"/>
        <v>#DIV/0!</v>
      </c>
      <c r="K19" s="30">
        <f t="shared" si="8"/>
        <v>0</v>
      </c>
      <c r="L19" s="30">
        <f t="shared" si="8"/>
        <v>0</v>
      </c>
      <c r="M19" s="84" t="e">
        <f t="shared" si="4"/>
        <v>#DIV/0!</v>
      </c>
      <c r="N19" s="594"/>
      <c r="P19" s="300"/>
    </row>
    <row r="20" spans="1:16" s="159" customFormat="1" ht="72" customHeight="1" x14ac:dyDescent="0.25">
      <c r="A20" s="568" t="s">
        <v>213</v>
      </c>
      <c r="B20" s="59" t="s">
        <v>590</v>
      </c>
      <c r="C20" s="15" t="s">
        <v>115</v>
      </c>
      <c r="D20" s="17">
        <f>SUM(D21:D24)</f>
        <v>494587.22</v>
      </c>
      <c r="E20" s="17">
        <f>SUM(E21:E24)</f>
        <v>508317.06</v>
      </c>
      <c r="F20" s="17">
        <f>SUM(F21:F24)</f>
        <v>323575.78999999998</v>
      </c>
      <c r="G20" s="51">
        <f t="shared" si="10"/>
        <v>0.63700000000000001</v>
      </c>
      <c r="H20" s="17">
        <f>SUM(H21:H23)</f>
        <v>323575.78999999998</v>
      </c>
      <c r="I20" s="51">
        <f t="shared" ref="I20:I64" si="16">H20/E20</f>
        <v>0.63700000000000001</v>
      </c>
      <c r="J20" s="51">
        <f t="shared" si="5"/>
        <v>1</v>
      </c>
      <c r="K20" s="36">
        <f>SUM(K21:K24)</f>
        <v>508317.06</v>
      </c>
      <c r="L20" s="36">
        <f>E20-K20</f>
        <v>0</v>
      </c>
      <c r="M20" s="26">
        <f t="shared" si="4"/>
        <v>1</v>
      </c>
      <c r="N20" s="575" t="s">
        <v>700</v>
      </c>
      <c r="P20" s="300"/>
    </row>
    <row r="21" spans="1:16" s="159" customFormat="1" x14ac:dyDescent="0.25">
      <c r="A21" s="568"/>
      <c r="B21" s="446" t="s">
        <v>17</v>
      </c>
      <c r="C21" s="392"/>
      <c r="D21" s="349"/>
      <c r="E21" s="349"/>
      <c r="F21" s="349"/>
      <c r="G21" s="52" t="e">
        <f t="shared" si="10"/>
        <v>#DIV/0!</v>
      </c>
      <c r="H21" s="349"/>
      <c r="I21" s="52" t="e">
        <f t="shared" si="16"/>
        <v>#DIV/0!</v>
      </c>
      <c r="J21" s="52" t="e">
        <f t="shared" si="5"/>
        <v>#DIV/0!</v>
      </c>
      <c r="K21" s="36"/>
      <c r="L21" s="36"/>
      <c r="M21" s="27" t="e">
        <f t="shared" si="4"/>
        <v>#DIV/0!</v>
      </c>
      <c r="N21" s="575"/>
      <c r="P21" s="300"/>
    </row>
    <row r="22" spans="1:16" s="159" customFormat="1" x14ac:dyDescent="0.25">
      <c r="A22" s="568"/>
      <c r="B22" s="446" t="s">
        <v>16</v>
      </c>
      <c r="C22" s="392"/>
      <c r="D22" s="36"/>
      <c r="E22" s="36"/>
      <c r="F22" s="36"/>
      <c r="G22" s="52" t="e">
        <f t="shared" si="10"/>
        <v>#DIV/0!</v>
      </c>
      <c r="H22" s="36"/>
      <c r="I22" s="52" t="e">
        <f t="shared" si="16"/>
        <v>#DIV/0!</v>
      </c>
      <c r="J22" s="52" t="e">
        <f t="shared" si="5"/>
        <v>#DIV/0!</v>
      </c>
      <c r="K22" s="36"/>
      <c r="L22" s="36"/>
      <c r="M22" s="27" t="e">
        <f t="shared" si="4"/>
        <v>#DIV/0!</v>
      </c>
      <c r="N22" s="575"/>
      <c r="O22" s="300"/>
      <c r="P22" s="300"/>
    </row>
    <row r="23" spans="1:16" s="159" customFormat="1" x14ac:dyDescent="0.25">
      <c r="A23" s="568"/>
      <c r="B23" s="446" t="s">
        <v>36</v>
      </c>
      <c r="C23" s="392"/>
      <c r="D23" s="36">
        <v>494587.22</v>
      </c>
      <c r="E23" s="36">
        <v>508317.06</v>
      </c>
      <c r="F23" s="36">
        <v>323575.78999999998</v>
      </c>
      <c r="G23" s="51">
        <f t="shared" si="10"/>
        <v>0.63700000000000001</v>
      </c>
      <c r="H23" s="36">
        <v>323575.78999999998</v>
      </c>
      <c r="I23" s="51">
        <f>H23/E23</f>
        <v>0.63700000000000001</v>
      </c>
      <c r="J23" s="51">
        <f>H23/F23</f>
        <v>1</v>
      </c>
      <c r="K23" s="36">
        <v>508317.06</v>
      </c>
      <c r="L23" s="36">
        <f>E23-K23</f>
        <v>0</v>
      </c>
      <c r="M23" s="26">
        <f t="shared" si="4"/>
        <v>1</v>
      </c>
      <c r="N23" s="575"/>
      <c r="P23" s="300"/>
    </row>
    <row r="24" spans="1:16" s="159" customFormat="1" x14ac:dyDescent="0.25">
      <c r="A24" s="568"/>
      <c r="B24" s="446" t="s">
        <v>18</v>
      </c>
      <c r="C24" s="392"/>
      <c r="D24" s="349"/>
      <c r="E24" s="349"/>
      <c r="F24" s="349"/>
      <c r="G24" s="52" t="e">
        <f t="shared" si="10"/>
        <v>#DIV/0!</v>
      </c>
      <c r="H24" s="349"/>
      <c r="I24" s="52" t="e">
        <f t="shared" si="16"/>
        <v>#DIV/0!</v>
      </c>
      <c r="J24" s="52" t="e">
        <f t="shared" si="5"/>
        <v>#DIV/0!</v>
      </c>
      <c r="K24" s="36"/>
      <c r="L24" s="36"/>
      <c r="M24" s="27" t="e">
        <f t="shared" si="4"/>
        <v>#DIV/0!</v>
      </c>
      <c r="N24" s="575"/>
      <c r="P24" s="300"/>
    </row>
    <row r="25" spans="1:16" s="159" customFormat="1" ht="395.25" customHeight="1" x14ac:dyDescent="0.25">
      <c r="A25" s="568" t="s">
        <v>581</v>
      </c>
      <c r="B25" s="59" t="s">
        <v>591</v>
      </c>
      <c r="C25" s="15" t="s">
        <v>115</v>
      </c>
      <c r="D25" s="17">
        <f>SUM(D26:D29)</f>
        <v>128352.65</v>
      </c>
      <c r="E25" s="17">
        <f>SUM(E26:E29)</f>
        <v>127929.61</v>
      </c>
      <c r="F25" s="17">
        <f>SUM(F26:F29)</f>
        <v>94706.77</v>
      </c>
      <c r="G25" s="51">
        <f t="shared" si="10"/>
        <v>0.74</v>
      </c>
      <c r="H25" s="17">
        <f>SUM(H26:H28)</f>
        <v>94502.91</v>
      </c>
      <c r="I25" s="51">
        <f t="shared" si="16"/>
        <v>0.73899999999999999</v>
      </c>
      <c r="J25" s="51">
        <f t="shared" si="5"/>
        <v>0.998</v>
      </c>
      <c r="K25" s="36">
        <f>SUM(K26:K29)</f>
        <v>127689.3</v>
      </c>
      <c r="L25" s="36">
        <f>SUM(L26:L29)</f>
        <v>240.31</v>
      </c>
      <c r="M25" s="26">
        <f t="shared" si="4"/>
        <v>1</v>
      </c>
      <c r="N25" s="575" t="s">
        <v>830</v>
      </c>
      <c r="P25" s="300"/>
    </row>
    <row r="26" spans="1:16" s="159" customFormat="1" ht="37.5" customHeight="1" x14ac:dyDescent="0.25">
      <c r="A26" s="568"/>
      <c r="B26" s="446" t="s">
        <v>17</v>
      </c>
      <c r="C26" s="392"/>
      <c r="D26" s="36">
        <v>19255.7</v>
      </c>
      <c r="E26" s="36">
        <v>19255.7</v>
      </c>
      <c r="F26" s="36">
        <v>15580.5</v>
      </c>
      <c r="G26" s="51">
        <f t="shared" si="10"/>
        <v>0.80900000000000005</v>
      </c>
      <c r="H26" s="36">
        <v>15381.51</v>
      </c>
      <c r="I26" s="51">
        <f t="shared" si="16"/>
        <v>0.79900000000000004</v>
      </c>
      <c r="J26" s="51">
        <f t="shared" si="5"/>
        <v>0.98699999999999999</v>
      </c>
      <c r="K26" s="36">
        <v>19255.7</v>
      </c>
      <c r="L26" s="36"/>
      <c r="M26" s="26">
        <f t="shared" si="4"/>
        <v>1</v>
      </c>
      <c r="N26" s="575"/>
      <c r="P26" s="300"/>
    </row>
    <row r="27" spans="1:16" s="159" customFormat="1" ht="37.5" customHeight="1" x14ac:dyDescent="0.25">
      <c r="A27" s="568"/>
      <c r="B27" s="446" t="s">
        <v>16</v>
      </c>
      <c r="C27" s="392"/>
      <c r="D27" s="36">
        <v>6815.9</v>
      </c>
      <c r="E27" s="36">
        <v>6815.9</v>
      </c>
      <c r="F27" s="36">
        <v>5332.65</v>
      </c>
      <c r="G27" s="51">
        <f t="shared" si="10"/>
        <v>0.78200000000000003</v>
      </c>
      <c r="H27" s="36">
        <v>5327.78</v>
      </c>
      <c r="I27" s="51">
        <f t="shared" si="16"/>
        <v>0.78200000000000003</v>
      </c>
      <c r="J27" s="51">
        <f t="shared" si="5"/>
        <v>0.999</v>
      </c>
      <c r="K27" s="36">
        <v>6815.9</v>
      </c>
      <c r="L27" s="36"/>
      <c r="M27" s="26">
        <f t="shared" si="4"/>
        <v>1</v>
      </c>
      <c r="N27" s="575"/>
      <c r="O27" s="300"/>
      <c r="P27" s="300"/>
    </row>
    <row r="28" spans="1:16" s="159" customFormat="1" ht="37.5" customHeight="1" x14ac:dyDescent="0.25">
      <c r="A28" s="568"/>
      <c r="B28" s="446" t="s">
        <v>36</v>
      </c>
      <c r="C28" s="392"/>
      <c r="D28" s="36">
        <v>102281.05</v>
      </c>
      <c r="E28" s="36">
        <v>101858.01</v>
      </c>
      <c r="F28" s="36">
        <v>73793.62</v>
      </c>
      <c r="G28" s="51">
        <f t="shared" si="10"/>
        <v>0.72399999999999998</v>
      </c>
      <c r="H28" s="36">
        <v>73793.62</v>
      </c>
      <c r="I28" s="51">
        <f t="shared" si="16"/>
        <v>0.72399999999999998</v>
      </c>
      <c r="J28" s="51">
        <f t="shared" si="5"/>
        <v>1</v>
      </c>
      <c r="K28" s="36">
        <v>101617.7</v>
      </c>
      <c r="L28" s="36">
        <f>E28-K28</f>
        <v>240.31</v>
      </c>
      <c r="M28" s="26">
        <f t="shared" si="4"/>
        <v>1</v>
      </c>
      <c r="N28" s="575"/>
      <c r="P28" s="300"/>
    </row>
    <row r="29" spans="1:16" s="159" customFormat="1" ht="37.5" customHeight="1" x14ac:dyDescent="0.25">
      <c r="A29" s="568"/>
      <c r="B29" s="446" t="s">
        <v>18</v>
      </c>
      <c r="C29" s="392"/>
      <c r="D29" s="349">
        <v>0</v>
      </c>
      <c r="E29" s="349">
        <v>0</v>
      </c>
      <c r="F29" s="349">
        <v>0</v>
      </c>
      <c r="G29" s="52" t="e">
        <f t="shared" si="10"/>
        <v>#DIV/0!</v>
      </c>
      <c r="H29" s="349"/>
      <c r="I29" s="52" t="e">
        <f t="shared" si="16"/>
        <v>#DIV/0!</v>
      </c>
      <c r="J29" s="52" t="e">
        <f t="shared" si="5"/>
        <v>#DIV/0!</v>
      </c>
      <c r="K29" s="349">
        <v>0</v>
      </c>
      <c r="L29" s="36">
        <f t="shared" ref="L29" si="17">E29-K29</f>
        <v>0</v>
      </c>
      <c r="M29" s="27" t="e">
        <f t="shared" si="4"/>
        <v>#DIV/0!</v>
      </c>
      <c r="N29" s="575"/>
      <c r="P29" s="300"/>
    </row>
    <row r="30" spans="1:16" s="159" customFormat="1" ht="58.5" x14ac:dyDescent="0.25">
      <c r="A30" s="568" t="s">
        <v>582</v>
      </c>
      <c r="B30" s="59" t="s">
        <v>592</v>
      </c>
      <c r="C30" s="15" t="s">
        <v>115</v>
      </c>
      <c r="D30" s="17">
        <f>SUM(D31:D34)</f>
        <v>262642.44</v>
      </c>
      <c r="E30" s="17">
        <f>SUM(E31:E34)</f>
        <v>262642.44</v>
      </c>
      <c r="F30" s="17">
        <f>SUM(F31:F34)</f>
        <v>162512.20000000001</v>
      </c>
      <c r="G30" s="51">
        <f t="shared" si="10"/>
        <v>0.61899999999999999</v>
      </c>
      <c r="H30" s="36">
        <f>SUM(H31:H34)</f>
        <v>162512.20000000001</v>
      </c>
      <c r="I30" s="51">
        <f t="shared" si="16"/>
        <v>0.61899999999999999</v>
      </c>
      <c r="J30" s="51">
        <f t="shared" ref="J30:J64" si="18">H30/F30</f>
        <v>1</v>
      </c>
      <c r="K30" s="36">
        <f>SUM(K31:K34)</f>
        <v>262642.44</v>
      </c>
      <c r="L30" s="36">
        <f>SUM(L31:L34)</f>
        <v>0</v>
      </c>
      <c r="M30" s="26">
        <f t="shared" ref="M30:M64" si="19">K30/E30</f>
        <v>1</v>
      </c>
      <c r="N30" s="575" t="s">
        <v>701</v>
      </c>
      <c r="P30" s="300"/>
    </row>
    <row r="31" spans="1:16" s="159" customFormat="1" x14ac:dyDescent="0.25">
      <c r="A31" s="568"/>
      <c r="B31" s="446" t="s">
        <v>17</v>
      </c>
      <c r="C31" s="392"/>
      <c r="D31" s="36"/>
      <c r="E31" s="36"/>
      <c r="F31" s="36"/>
      <c r="G31" s="52" t="e">
        <f t="shared" si="10"/>
        <v>#DIV/0!</v>
      </c>
      <c r="H31" s="36"/>
      <c r="I31" s="52" t="e">
        <f t="shared" si="16"/>
        <v>#DIV/0!</v>
      </c>
      <c r="J31" s="52" t="e">
        <f t="shared" si="18"/>
        <v>#DIV/0!</v>
      </c>
      <c r="K31" s="36"/>
      <c r="L31" s="36"/>
      <c r="M31" s="27" t="e">
        <f t="shared" si="19"/>
        <v>#DIV/0!</v>
      </c>
      <c r="N31" s="575"/>
      <c r="P31" s="300"/>
    </row>
    <row r="32" spans="1:16" s="159" customFormat="1" x14ac:dyDescent="0.25">
      <c r="A32" s="568"/>
      <c r="B32" s="446" t="s">
        <v>16</v>
      </c>
      <c r="C32" s="392"/>
      <c r="D32" s="36"/>
      <c r="E32" s="36"/>
      <c r="F32" s="36"/>
      <c r="G32" s="52" t="e">
        <f t="shared" si="10"/>
        <v>#DIV/0!</v>
      </c>
      <c r="H32" s="36"/>
      <c r="I32" s="52" t="e">
        <f t="shared" si="16"/>
        <v>#DIV/0!</v>
      </c>
      <c r="J32" s="52" t="e">
        <f t="shared" si="18"/>
        <v>#DIV/0!</v>
      </c>
      <c r="K32" s="36"/>
      <c r="L32" s="36"/>
      <c r="M32" s="27" t="e">
        <f t="shared" si="19"/>
        <v>#DIV/0!</v>
      </c>
      <c r="N32" s="575"/>
      <c r="O32" s="300"/>
      <c r="P32" s="300"/>
    </row>
    <row r="33" spans="1:16" s="159" customFormat="1" x14ac:dyDescent="0.25">
      <c r="A33" s="568"/>
      <c r="B33" s="446" t="s">
        <v>36</v>
      </c>
      <c r="C33" s="392"/>
      <c r="D33" s="36">
        <v>262642.44</v>
      </c>
      <c r="E33" s="36">
        <v>262642.44</v>
      </c>
      <c r="F33" s="36">
        <v>162512.20000000001</v>
      </c>
      <c r="G33" s="51">
        <f t="shared" si="10"/>
        <v>0.61899999999999999</v>
      </c>
      <c r="H33" s="36">
        <v>162512.20000000001</v>
      </c>
      <c r="I33" s="51">
        <f t="shared" si="16"/>
        <v>0.61899999999999999</v>
      </c>
      <c r="J33" s="51">
        <f t="shared" si="18"/>
        <v>1</v>
      </c>
      <c r="K33" s="36">
        <v>262642.44</v>
      </c>
      <c r="L33" s="36"/>
      <c r="M33" s="26">
        <f t="shared" si="19"/>
        <v>1</v>
      </c>
      <c r="N33" s="575"/>
      <c r="P33" s="300"/>
    </row>
    <row r="34" spans="1:16" s="159" customFormat="1" x14ac:dyDescent="0.3">
      <c r="A34" s="568"/>
      <c r="B34" s="446" t="s">
        <v>18</v>
      </c>
      <c r="C34" s="392"/>
      <c r="D34" s="36"/>
      <c r="E34" s="36"/>
      <c r="F34" s="36"/>
      <c r="G34" s="52" t="e">
        <f t="shared" si="10"/>
        <v>#DIV/0!</v>
      </c>
      <c r="H34" s="36"/>
      <c r="I34" s="52" t="e">
        <f t="shared" si="16"/>
        <v>#DIV/0!</v>
      </c>
      <c r="J34" s="52" t="e">
        <f t="shared" si="18"/>
        <v>#DIV/0!</v>
      </c>
      <c r="K34" s="36"/>
      <c r="L34" s="36"/>
      <c r="M34" s="27" t="e">
        <f t="shared" si="19"/>
        <v>#DIV/0!</v>
      </c>
      <c r="N34" s="575"/>
      <c r="O34" s="1" t="b">
        <f>H34=F34</f>
        <v>1</v>
      </c>
      <c r="P34" s="300"/>
    </row>
    <row r="35" spans="1:16" s="159" customFormat="1" ht="58.5" x14ac:dyDescent="0.25">
      <c r="A35" s="568" t="s">
        <v>583</v>
      </c>
      <c r="B35" s="59" t="s">
        <v>593</v>
      </c>
      <c r="C35" s="15" t="s">
        <v>115</v>
      </c>
      <c r="D35" s="36">
        <f>SUM(D36:D39)</f>
        <v>189.9</v>
      </c>
      <c r="E35" s="36">
        <f>SUM(E36:E39)</f>
        <v>189.9</v>
      </c>
      <c r="F35" s="36">
        <f>SUM(F36:F39)</f>
        <v>140</v>
      </c>
      <c r="G35" s="66">
        <f t="shared" si="10"/>
        <v>0.73699999999999999</v>
      </c>
      <c r="H35" s="36">
        <f>SUM(H36:H39)</f>
        <v>131.57</v>
      </c>
      <c r="I35" s="66">
        <f t="shared" si="16"/>
        <v>0.69299999999999995</v>
      </c>
      <c r="J35" s="52">
        <f t="shared" si="18"/>
        <v>0.94</v>
      </c>
      <c r="K35" s="36">
        <f>SUM(K36:K39)</f>
        <v>189.9</v>
      </c>
      <c r="L35" s="36"/>
      <c r="M35" s="26">
        <f t="shared" si="19"/>
        <v>1</v>
      </c>
      <c r="N35" s="575" t="s">
        <v>777</v>
      </c>
      <c r="P35" s="300"/>
    </row>
    <row r="36" spans="1:16" s="159" customFormat="1" x14ac:dyDescent="0.25">
      <c r="A36" s="568"/>
      <c r="B36" s="446" t="s">
        <v>17</v>
      </c>
      <c r="C36" s="392"/>
      <c r="D36" s="36"/>
      <c r="E36" s="36"/>
      <c r="F36" s="36"/>
      <c r="G36" s="52" t="e">
        <f t="shared" si="10"/>
        <v>#DIV/0!</v>
      </c>
      <c r="H36" s="36"/>
      <c r="I36" s="52" t="e">
        <f t="shared" si="16"/>
        <v>#DIV/0!</v>
      </c>
      <c r="J36" s="52" t="e">
        <f t="shared" si="18"/>
        <v>#DIV/0!</v>
      </c>
      <c r="K36" s="36"/>
      <c r="L36" s="36"/>
      <c r="M36" s="27" t="e">
        <f t="shared" si="19"/>
        <v>#DIV/0!</v>
      </c>
      <c r="N36" s="575"/>
      <c r="P36" s="300"/>
    </row>
    <row r="37" spans="1:16" s="159" customFormat="1" x14ac:dyDescent="0.25">
      <c r="A37" s="568"/>
      <c r="B37" s="446" t="s">
        <v>16</v>
      </c>
      <c r="C37" s="392"/>
      <c r="D37" s="36">
        <v>189.9</v>
      </c>
      <c r="E37" s="36">
        <v>189.9</v>
      </c>
      <c r="F37" s="36">
        <v>140</v>
      </c>
      <c r="G37" s="66">
        <f t="shared" si="10"/>
        <v>0.73699999999999999</v>
      </c>
      <c r="H37" s="36">
        <v>131.57</v>
      </c>
      <c r="I37" s="66">
        <f t="shared" si="16"/>
        <v>0.69299999999999995</v>
      </c>
      <c r="J37" s="51">
        <f t="shared" si="18"/>
        <v>0.94</v>
      </c>
      <c r="K37" s="36">
        <v>189.9</v>
      </c>
      <c r="L37" s="36"/>
      <c r="M37" s="26">
        <f t="shared" si="19"/>
        <v>1</v>
      </c>
      <c r="N37" s="575"/>
      <c r="O37" s="300"/>
      <c r="P37" s="300"/>
    </row>
    <row r="38" spans="1:16" s="159" customFormat="1" x14ac:dyDescent="0.25">
      <c r="A38" s="568"/>
      <c r="B38" s="446" t="s">
        <v>36</v>
      </c>
      <c r="C38" s="392"/>
      <c r="D38" s="36"/>
      <c r="E38" s="36"/>
      <c r="F38" s="36"/>
      <c r="G38" s="51" t="e">
        <f t="shared" si="10"/>
        <v>#DIV/0!</v>
      </c>
      <c r="H38" s="36"/>
      <c r="I38" s="51"/>
      <c r="J38" s="51"/>
      <c r="K38" s="36"/>
      <c r="L38" s="36"/>
      <c r="M38" s="26"/>
      <c r="N38" s="575"/>
      <c r="P38" s="300"/>
    </row>
    <row r="39" spans="1:16" s="159" customFormat="1" x14ac:dyDescent="0.3">
      <c r="A39" s="568"/>
      <c r="B39" s="446" t="s">
        <v>18</v>
      </c>
      <c r="C39" s="392"/>
      <c r="D39" s="36"/>
      <c r="E39" s="36"/>
      <c r="F39" s="36"/>
      <c r="G39" s="52" t="e">
        <f t="shared" si="10"/>
        <v>#DIV/0!</v>
      </c>
      <c r="H39" s="36"/>
      <c r="I39" s="52" t="e">
        <f t="shared" si="16"/>
        <v>#DIV/0!</v>
      </c>
      <c r="J39" s="52" t="e">
        <f t="shared" si="18"/>
        <v>#DIV/0!</v>
      </c>
      <c r="K39" s="36"/>
      <c r="L39" s="36"/>
      <c r="M39" s="27" t="e">
        <f t="shared" si="19"/>
        <v>#DIV/0!</v>
      </c>
      <c r="N39" s="575"/>
      <c r="O39" s="1" t="b">
        <f>H39=F39</f>
        <v>1</v>
      </c>
      <c r="P39" s="300"/>
    </row>
    <row r="40" spans="1:16" s="7" customFormat="1" ht="207.75" customHeight="1" x14ac:dyDescent="0.25">
      <c r="A40" s="568" t="s">
        <v>584</v>
      </c>
      <c r="B40" s="59" t="s">
        <v>594</v>
      </c>
      <c r="C40" s="15" t="s">
        <v>115</v>
      </c>
      <c r="D40" s="36">
        <f>SUM(D41:D44)</f>
        <v>1.7</v>
      </c>
      <c r="E40" s="36">
        <f>SUM(E41:E44)</f>
        <v>1.7</v>
      </c>
      <c r="F40" s="36">
        <f>SUM(F41:F44)</f>
        <v>1.7</v>
      </c>
      <c r="G40" s="51">
        <f t="shared" si="10"/>
        <v>1</v>
      </c>
      <c r="H40" s="36">
        <f>SUM(H41:H44)</f>
        <v>1.7</v>
      </c>
      <c r="I40" s="51">
        <f t="shared" si="16"/>
        <v>1</v>
      </c>
      <c r="J40" s="52">
        <f t="shared" si="18"/>
        <v>1</v>
      </c>
      <c r="K40" s="36">
        <f>SUM(K41:K44)</f>
        <v>1.7</v>
      </c>
      <c r="L40" s="36">
        <f>SUM(L41:L44)</f>
        <v>0</v>
      </c>
      <c r="M40" s="26">
        <f t="shared" si="19"/>
        <v>1</v>
      </c>
      <c r="N40" s="575" t="s">
        <v>702</v>
      </c>
      <c r="P40" s="300"/>
    </row>
    <row r="41" spans="1:16" s="158" customFormat="1" x14ac:dyDescent="0.25">
      <c r="A41" s="568"/>
      <c r="B41" s="446" t="s">
        <v>17</v>
      </c>
      <c r="C41" s="392"/>
      <c r="D41" s="36"/>
      <c r="E41" s="36"/>
      <c r="F41" s="36"/>
      <c r="G41" s="52" t="e">
        <f t="shared" si="10"/>
        <v>#DIV/0!</v>
      </c>
      <c r="H41" s="36"/>
      <c r="I41" s="52" t="e">
        <f t="shared" si="16"/>
        <v>#DIV/0!</v>
      </c>
      <c r="J41" s="52" t="e">
        <f t="shared" si="18"/>
        <v>#DIV/0!</v>
      </c>
      <c r="K41" s="36"/>
      <c r="L41" s="36"/>
      <c r="M41" s="27" t="e">
        <f t="shared" si="19"/>
        <v>#DIV/0!</v>
      </c>
      <c r="N41" s="575"/>
      <c r="P41" s="300"/>
    </row>
    <row r="42" spans="1:16" s="158" customFormat="1" x14ac:dyDescent="0.25">
      <c r="A42" s="568"/>
      <c r="B42" s="446" t="s">
        <v>16</v>
      </c>
      <c r="C42" s="392"/>
      <c r="D42" s="36">
        <v>1.7</v>
      </c>
      <c r="E42" s="36">
        <v>1.7</v>
      </c>
      <c r="F42" s="36">
        <v>1.7</v>
      </c>
      <c r="G42" s="51">
        <f t="shared" si="10"/>
        <v>1</v>
      </c>
      <c r="H42" s="36">
        <v>1.7</v>
      </c>
      <c r="I42" s="51">
        <f t="shared" si="16"/>
        <v>1</v>
      </c>
      <c r="J42" s="52">
        <f t="shared" si="18"/>
        <v>1</v>
      </c>
      <c r="K42" s="36">
        <v>1.7</v>
      </c>
      <c r="L42" s="36"/>
      <c r="M42" s="26">
        <f t="shared" si="19"/>
        <v>1</v>
      </c>
      <c r="N42" s="575"/>
      <c r="O42" s="300"/>
      <c r="P42" s="300"/>
    </row>
    <row r="43" spans="1:16" s="158" customFormat="1" x14ac:dyDescent="0.25">
      <c r="A43" s="568"/>
      <c r="B43" s="446" t="s">
        <v>36</v>
      </c>
      <c r="C43" s="392"/>
      <c r="D43" s="36"/>
      <c r="E43" s="36"/>
      <c r="F43" s="36"/>
      <c r="G43" s="52" t="e">
        <f t="shared" si="10"/>
        <v>#DIV/0!</v>
      </c>
      <c r="H43" s="36"/>
      <c r="I43" s="52" t="e">
        <f t="shared" si="16"/>
        <v>#DIV/0!</v>
      </c>
      <c r="J43" s="52" t="e">
        <f t="shared" si="18"/>
        <v>#DIV/0!</v>
      </c>
      <c r="K43" s="36"/>
      <c r="L43" s="36"/>
      <c r="M43" s="27" t="e">
        <f t="shared" si="19"/>
        <v>#DIV/0!</v>
      </c>
      <c r="N43" s="575"/>
      <c r="O43" s="159"/>
      <c r="P43" s="300"/>
    </row>
    <row r="44" spans="1:16" s="158" customFormat="1" collapsed="1" x14ac:dyDescent="0.3">
      <c r="A44" s="568"/>
      <c r="B44" s="446" t="s">
        <v>18</v>
      </c>
      <c r="C44" s="392"/>
      <c r="D44" s="36"/>
      <c r="E44" s="36"/>
      <c r="F44" s="36"/>
      <c r="G44" s="52" t="e">
        <f t="shared" si="10"/>
        <v>#DIV/0!</v>
      </c>
      <c r="H44" s="36"/>
      <c r="I44" s="52" t="e">
        <f t="shared" si="16"/>
        <v>#DIV/0!</v>
      </c>
      <c r="J44" s="52" t="e">
        <f t="shared" si="18"/>
        <v>#DIV/0!</v>
      </c>
      <c r="K44" s="36"/>
      <c r="L44" s="36"/>
      <c r="M44" s="27" t="e">
        <f t="shared" si="19"/>
        <v>#DIV/0!</v>
      </c>
      <c r="N44" s="575"/>
      <c r="O44" s="1" t="b">
        <f>H44=F44</f>
        <v>1</v>
      </c>
      <c r="P44" s="300"/>
    </row>
    <row r="45" spans="1:16" s="287" customFormat="1" ht="68.25" customHeight="1" x14ac:dyDescent="0.25">
      <c r="A45" s="568" t="s">
        <v>585</v>
      </c>
      <c r="B45" s="59" t="s">
        <v>595</v>
      </c>
      <c r="C45" s="15" t="s">
        <v>115</v>
      </c>
      <c r="D45" s="36">
        <f>SUM(D46:D49)</f>
        <v>158390.64000000001</v>
      </c>
      <c r="E45" s="36">
        <f>SUM(E46:E49)</f>
        <v>158390.64000000001</v>
      </c>
      <c r="F45" s="36">
        <f>SUM(F46:F49)</f>
        <v>95438.77</v>
      </c>
      <c r="G45" s="51">
        <f t="shared" si="10"/>
        <v>0.60299999999999998</v>
      </c>
      <c r="H45" s="36">
        <f>SUM(H46:H49)</f>
        <v>95438.77</v>
      </c>
      <c r="I45" s="51">
        <f t="shared" si="16"/>
        <v>0.60299999999999998</v>
      </c>
      <c r="J45" s="51">
        <f t="shared" si="18"/>
        <v>1</v>
      </c>
      <c r="K45" s="36">
        <f>SUM(K46:K49)</f>
        <v>158390.64000000001</v>
      </c>
      <c r="L45" s="36">
        <f>SUM(L46:L49)</f>
        <v>0</v>
      </c>
      <c r="M45" s="26">
        <f t="shared" si="19"/>
        <v>1</v>
      </c>
      <c r="N45" s="575" t="s">
        <v>703</v>
      </c>
      <c r="P45" s="300"/>
    </row>
    <row r="46" spans="1:16" s="158" customFormat="1" x14ac:dyDescent="0.25">
      <c r="A46" s="568"/>
      <c r="B46" s="446" t="s">
        <v>17</v>
      </c>
      <c r="C46" s="392"/>
      <c r="D46" s="36"/>
      <c r="E46" s="36"/>
      <c r="F46" s="36"/>
      <c r="G46" s="52" t="e">
        <f t="shared" si="10"/>
        <v>#DIV/0!</v>
      </c>
      <c r="H46" s="36"/>
      <c r="I46" s="52" t="e">
        <f t="shared" si="16"/>
        <v>#DIV/0!</v>
      </c>
      <c r="J46" s="52" t="e">
        <f t="shared" si="18"/>
        <v>#DIV/0!</v>
      </c>
      <c r="K46" s="36"/>
      <c r="L46" s="36"/>
      <c r="M46" s="27" t="e">
        <f t="shared" si="19"/>
        <v>#DIV/0!</v>
      </c>
      <c r="N46" s="575"/>
      <c r="P46" s="300"/>
    </row>
    <row r="47" spans="1:16" s="158" customFormat="1" x14ac:dyDescent="0.25">
      <c r="A47" s="568"/>
      <c r="B47" s="446" t="s">
        <v>16</v>
      </c>
      <c r="C47" s="392"/>
      <c r="D47" s="36"/>
      <c r="E47" s="36"/>
      <c r="F47" s="36"/>
      <c r="G47" s="52" t="e">
        <f t="shared" si="10"/>
        <v>#DIV/0!</v>
      </c>
      <c r="H47" s="19">
        <v>0</v>
      </c>
      <c r="I47" s="52" t="e">
        <f t="shared" si="16"/>
        <v>#DIV/0!</v>
      </c>
      <c r="J47" s="52" t="e">
        <f t="shared" si="18"/>
        <v>#DIV/0!</v>
      </c>
      <c r="K47" s="36"/>
      <c r="L47" s="36"/>
      <c r="M47" s="27" t="e">
        <f t="shared" si="19"/>
        <v>#DIV/0!</v>
      </c>
      <c r="N47" s="575"/>
      <c r="O47" s="300"/>
      <c r="P47" s="300"/>
    </row>
    <row r="48" spans="1:16" s="158" customFormat="1" x14ac:dyDescent="0.25">
      <c r="A48" s="568"/>
      <c r="B48" s="446" t="s">
        <v>36</v>
      </c>
      <c r="C48" s="392"/>
      <c r="D48" s="36">
        <v>158390.64000000001</v>
      </c>
      <c r="E48" s="36">
        <v>158390.64000000001</v>
      </c>
      <c r="F48" s="36">
        <v>95438.77</v>
      </c>
      <c r="G48" s="51">
        <f t="shared" si="10"/>
        <v>0.60299999999999998</v>
      </c>
      <c r="H48" s="36">
        <v>95438.77</v>
      </c>
      <c r="I48" s="51">
        <f t="shared" si="16"/>
        <v>0.60299999999999998</v>
      </c>
      <c r="J48" s="51">
        <f t="shared" si="18"/>
        <v>1</v>
      </c>
      <c r="K48" s="36">
        <v>158390.64000000001</v>
      </c>
      <c r="L48" s="36"/>
      <c r="M48" s="26">
        <f t="shared" si="19"/>
        <v>1</v>
      </c>
      <c r="N48" s="575"/>
      <c r="O48" s="159"/>
      <c r="P48" s="300"/>
    </row>
    <row r="49" spans="1:16" s="158" customFormat="1" x14ac:dyDescent="0.3">
      <c r="A49" s="568"/>
      <c r="B49" s="446" t="s">
        <v>18</v>
      </c>
      <c r="C49" s="392"/>
      <c r="D49" s="36"/>
      <c r="E49" s="36"/>
      <c r="F49" s="36"/>
      <c r="G49" s="52" t="e">
        <f t="shared" si="10"/>
        <v>#DIV/0!</v>
      </c>
      <c r="H49" s="36"/>
      <c r="I49" s="52" t="e">
        <f t="shared" si="16"/>
        <v>#DIV/0!</v>
      </c>
      <c r="J49" s="52" t="e">
        <f t="shared" si="18"/>
        <v>#DIV/0!</v>
      </c>
      <c r="K49" s="36"/>
      <c r="L49" s="36"/>
      <c r="M49" s="27" t="e">
        <f t="shared" si="19"/>
        <v>#DIV/0!</v>
      </c>
      <c r="N49" s="575"/>
      <c r="O49" s="1" t="b">
        <f>H49=F49</f>
        <v>1</v>
      </c>
      <c r="P49" s="300"/>
    </row>
    <row r="50" spans="1:16" s="350" customFormat="1" ht="103.5" customHeight="1" x14ac:dyDescent="0.25">
      <c r="A50" s="568" t="s">
        <v>586</v>
      </c>
      <c r="B50" s="59" t="s">
        <v>596</v>
      </c>
      <c r="C50" s="15" t="s">
        <v>115</v>
      </c>
      <c r="D50" s="36">
        <f>SUM(D51:D54)</f>
        <v>129470.14</v>
      </c>
      <c r="E50" s="36">
        <f>SUM(E51:E54)</f>
        <v>119685.62</v>
      </c>
      <c r="F50" s="36">
        <f>SUM(F51:F54)</f>
        <v>79676.7</v>
      </c>
      <c r="G50" s="51">
        <f t="shared" si="10"/>
        <v>0.66600000000000004</v>
      </c>
      <c r="H50" s="36">
        <f>SUM(H51:H54)</f>
        <v>79676.7</v>
      </c>
      <c r="I50" s="51">
        <f t="shared" si="16"/>
        <v>0.66600000000000004</v>
      </c>
      <c r="J50" s="51">
        <f t="shared" si="18"/>
        <v>1</v>
      </c>
      <c r="K50" s="36">
        <f>SUM(K51:K54)</f>
        <v>119685.62</v>
      </c>
      <c r="L50" s="36">
        <f>SUM(L51:L54)</f>
        <v>0</v>
      </c>
      <c r="M50" s="26">
        <f t="shared" si="19"/>
        <v>1</v>
      </c>
      <c r="N50" s="630" t="s">
        <v>704</v>
      </c>
      <c r="P50" s="300"/>
    </row>
    <row r="51" spans="1:16" s="158" customFormat="1" x14ac:dyDescent="0.25">
      <c r="A51" s="568"/>
      <c r="B51" s="446" t="s">
        <v>17</v>
      </c>
      <c r="C51" s="392"/>
      <c r="D51" s="36"/>
      <c r="E51" s="36"/>
      <c r="F51" s="36"/>
      <c r="G51" s="52" t="e">
        <f t="shared" si="10"/>
        <v>#DIV/0!</v>
      </c>
      <c r="H51" s="36"/>
      <c r="I51" s="52" t="e">
        <f t="shared" si="16"/>
        <v>#DIV/0!</v>
      </c>
      <c r="J51" s="52" t="e">
        <f t="shared" si="18"/>
        <v>#DIV/0!</v>
      </c>
      <c r="K51" s="36"/>
      <c r="L51" s="36"/>
      <c r="M51" s="27" t="e">
        <f t="shared" si="19"/>
        <v>#DIV/0!</v>
      </c>
      <c r="N51" s="630"/>
      <c r="P51" s="300"/>
    </row>
    <row r="52" spans="1:16" s="158" customFormat="1" x14ac:dyDescent="0.25">
      <c r="A52" s="568"/>
      <c r="B52" s="446" t="s">
        <v>16</v>
      </c>
      <c r="C52" s="392"/>
      <c r="D52" s="36"/>
      <c r="E52" s="36"/>
      <c r="F52" s="36"/>
      <c r="G52" s="52" t="e">
        <f t="shared" si="10"/>
        <v>#DIV/0!</v>
      </c>
      <c r="H52" s="19"/>
      <c r="I52" s="52" t="e">
        <f t="shared" si="16"/>
        <v>#DIV/0!</v>
      </c>
      <c r="J52" s="52" t="e">
        <f t="shared" si="18"/>
        <v>#DIV/0!</v>
      </c>
      <c r="K52" s="19"/>
      <c r="L52" s="19">
        <f>E52-K52</f>
        <v>0</v>
      </c>
      <c r="M52" s="27" t="e">
        <f t="shared" si="19"/>
        <v>#DIV/0!</v>
      </c>
      <c r="N52" s="630"/>
      <c r="O52" s="300"/>
      <c r="P52" s="300"/>
    </row>
    <row r="53" spans="1:16" s="158" customFormat="1" x14ac:dyDescent="0.25">
      <c r="A53" s="568"/>
      <c r="B53" s="446" t="s">
        <v>36</v>
      </c>
      <c r="C53" s="392"/>
      <c r="D53" s="36">
        <v>129470.14</v>
      </c>
      <c r="E53" s="36">
        <v>119685.62</v>
      </c>
      <c r="F53" s="36">
        <v>79676.7</v>
      </c>
      <c r="G53" s="51">
        <f t="shared" si="10"/>
        <v>0.66600000000000004</v>
      </c>
      <c r="H53" s="36">
        <v>79676.7</v>
      </c>
      <c r="I53" s="51">
        <f>H53/E53</f>
        <v>0.66600000000000004</v>
      </c>
      <c r="J53" s="51">
        <f>H53/F53</f>
        <v>1</v>
      </c>
      <c r="K53" s="36">
        <v>119685.62</v>
      </c>
      <c r="L53" s="36"/>
      <c r="M53" s="26">
        <f t="shared" si="19"/>
        <v>1</v>
      </c>
      <c r="N53" s="630"/>
      <c r="O53" s="159"/>
      <c r="P53" s="300"/>
    </row>
    <row r="54" spans="1:16" s="158" customFormat="1" x14ac:dyDescent="0.3">
      <c r="A54" s="568"/>
      <c r="B54" s="446" t="s">
        <v>18</v>
      </c>
      <c r="C54" s="392"/>
      <c r="D54" s="36"/>
      <c r="E54" s="36"/>
      <c r="F54" s="36"/>
      <c r="G54" s="51" t="e">
        <f t="shared" si="10"/>
        <v>#DIV/0!</v>
      </c>
      <c r="H54" s="36"/>
      <c r="I54" s="51"/>
      <c r="J54" s="51"/>
      <c r="K54" s="36"/>
      <c r="L54" s="36"/>
      <c r="M54" s="26"/>
      <c r="N54" s="630"/>
      <c r="O54" s="1" t="b">
        <f>H54=F54</f>
        <v>1</v>
      </c>
      <c r="P54" s="300"/>
    </row>
    <row r="55" spans="1:16" s="158" customFormat="1" ht="377.25" customHeight="1" x14ac:dyDescent="0.25">
      <c r="A55" s="572" t="s">
        <v>587</v>
      </c>
      <c r="B55" s="59" t="s">
        <v>597</v>
      </c>
      <c r="C55" s="15" t="s">
        <v>115</v>
      </c>
      <c r="D55" s="36">
        <f>SUM(D56:D59)</f>
        <v>29734.05</v>
      </c>
      <c r="E55" s="36">
        <f t="shared" ref="E55:L55" si="20">SUM(E56:E59)</f>
        <v>29734.05</v>
      </c>
      <c r="F55" s="36">
        <f t="shared" si="20"/>
        <v>28547.8</v>
      </c>
      <c r="G55" s="51">
        <f t="shared" si="10"/>
        <v>0.96</v>
      </c>
      <c r="H55" s="36">
        <f t="shared" si="20"/>
        <v>25760.17</v>
      </c>
      <c r="I55" s="51">
        <f>H55/E55</f>
        <v>0.86599999999999999</v>
      </c>
      <c r="J55" s="51">
        <f>H55/F55</f>
        <v>0.90200000000000002</v>
      </c>
      <c r="K55" s="36">
        <f t="shared" si="20"/>
        <v>29734.05</v>
      </c>
      <c r="L55" s="36">
        <f t="shared" si="20"/>
        <v>0</v>
      </c>
      <c r="M55" s="26">
        <f t="shared" si="19"/>
        <v>1</v>
      </c>
      <c r="N55" s="692" t="s">
        <v>778</v>
      </c>
      <c r="P55" s="300"/>
    </row>
    <row r="56" spans="1:16" s="158" customFormat="1" ht="25.5" customHeight="1" x14ac:dyDescent="0.25">
      <c r="A56" s="573"/>
      <c r="B56" s="446" t="s">
        <v>17</v>
      </c>
      <c r="C56" s="392"/>
      <c r="D56" s="36"/>
      <c r="E56" s="36"/>
      <c r="F56" s="36"/>
      <c r="G56" s="52" t="e">
        <f t="shared" si="10"/>
        <v>#DIV/0!</v>
      </c>
      <c r="H56" s="36"/>
      <c r="I56" s="52" t="e">
        <f t="shared" si="16"/>
        <v>#DIV/0!</v>
      </c>
      <c r="J56" s="52" t="e">
        <f t="shared" si="18"/>
        <v>#DIV/0!</v>
      </c>
      <c r="K56" s="36"/>
      <c r="L56" s="36"/>
      <c r="M56" s="27" t="e">
        <f t="shared" si="19"/>
        <v>#DIV/0!</v>
      </c>
      <c r="N56" s="692"/>
      <c r="P56" s="300"/>
    </row>
    <row r="57" spans="1:16" s="158" customFormat="1" ht="25.5" customHeight="1" x14ac:dyDescent="0.25">
      <c r="A57" s="573"/>
      <c r="B57" s="446" t="s">
        <v>16</v>
      </c>
      <c r="C57" s="392"/>
      <c r="D57" s="36">
        <v>25862.27</v>
      </c>
      <c r="E57" s="36">
        <v>25862.27</v>
      </c>
      <c r="F57" s="36">
        <v>25862.27</v>
      </c>
      <c r="G57" s="51">
        <f t="shared" si="10"/>
        <v>1</v>
      </c>
      <c r="H57" s="36">
        <v>23074.639999999999</v>
      </c>
      <c r="I57" s="51">
        <f>H57/E57</f>
        <v>0.89200000000000002</v>
      </c>
      <c r="J57" s="51">
        <f t="shared" si="18"/>
        <v>0.89200000000000002</v>
      </c>
      <c r="K57" s="36">
        <v>25862.27</v>
      </c>
      <c r="L57" s="36"/>
      <c r="M57" s="26">
        <f t="shared" si="19"/>
        <v>1</v>
      </c>
      <c r="N57" s="692"/>
      <c r="O57" s="300"/>
      <c r="P57" s="300"/>
    </row>
    <row r="58" spans="1:16" s="158" customFormat="1" ht="25.5" customHeight="1" x14ac:dyDescent="0.25">
      <c r="A58" s="573"/>
      <c r="B58" s="446" t="s">
        <v>36</v>
      </c>
      <c r="C58" s="392"/>
      <c r="D58" s="36">
        <v>3871.78</v>
      </c>
      <c r="E58" s="36">
        <v>3871.78</v>
      </c>
      <c r="F58" s="36">
        <v>2685.53</v>
      </c>
      <c r="G58" s="51">
        <f t="shared" si="10"/>
        <v>0.69399999999999995</v>
      </c>
      <c r="H58" s="36">
        <v>2685.53</v>
      </c>
      <c r="I58" s="51">
        <f t="shared" si="16"/>
        <v>0.69399999999999995</v>
      </c>
      <c r="J58" s="51">
        <f t="shared" si="18"/>
        <v>1</v>
      </c>
      <c r="K58" s="36">
        <v>3871.78</v>
      </c>
      <c r="L58" s="36"/>
      <c r="M58" s="26">
        <f t="shared" si="19"/>
        <v>1</v>
      </c>
      <c r="N58" s="692"/>
      <c r="O58" s="159"/>
      <c r="P58" s="300"/>
    </row>
    <row r="59" spans="1:16" s="158" customFormat="1" ht="25.5" customHeight="1" x14ac:dyDescent="0.3">
      <c r="A59" s="574"/>
      <c r="B59" s="446" t="s">
        <v>18</v>
      </c>
      <c r="C59" s="392"/>
      <c r="D59" s="36"/>
      <c r="E59" s="36"/>
      <c r="F59" s="36"/>
      <c r="G59" s="52" t="e">
        <f t="shared" si="10"/>
        <v>#DIV/0!</v>
      </c>
      <c r="H59" s="36"/>
      <c r="I59" s="52" t="e">
        <f t="shared" si="16"/>
        <v>#DIV/0!</v>
      </c>
      <c r="J59" s="52" t="e">
        <f t="shared" si="18"/>
        <v>#DIV/0!</v>
      </c>
      <c r="K59" s="36"/>
      <c r="L59" s="36"/>
      <c r="M59" s="27" t="e">
        <f t="shared" si="19"/>
        <v>#DIV/0!</v>
      </c>
      <c r="N59" s="692"/>
      <c r="O59" s="1" t="b">
        <f>H59=F59</f>
        <v>1</v>
      </c>
      <c r="P59" s="300"/>
    </row>
    <row r="60" spans="1:16" s="158" customFormat="1" ht="78" x14ac:dyDescent="0.25">
      <c r="A60" s="572" t="s">
        <v>588</v>
      </c>
      <c r="B60" s="59" t="s">
        <v>598</v>
      </c>
      <c r="C60" s="15" t="s">
        <v>115</v>
      </c>
      <c r="D60" s="36">
        <f>SUM(D61:D64)</f>
        <v>95609.3</v>
      </c>
      <c r="E60" s="36">
        <f t="shared" ref="E60:F60" si="21">SUM(E61:E64)</f>
        <v>150937.79999999999</v>
      </c>
      <c r="F60" s="36">
        <f t="shared" si="21"/>
        <v>93014.18</v>
      </c>
      <c r="G60" s="51">
        <f t="shared" si="10"/>
        <v>0.61599999999999999</v>
      </c>
      <c r="H60" s="36">
        <f>SUM(H61:H64)</f>
        <v>90789.54</v>
      </c>
      <c r="I60" s="51">
        <f t="shared" si="16"/>
        <v>0.60199999999999998</v>
      </c>
      <c r="J60" s="51">
        <f t="shared" si="18"/>
        <v>0.97599999999999998</v>
      </c>
      <c r="K60" s="36">
        <f>SUM(K61:K64)</f>
        <v>150937.79999999999</v>
      </c>
      <c r="L60" s="36"/>
      <c r="M60" s="26">
        <f t="shared" si="19"/>
        <v>1</v>
      </c>
      <c r="N60" s="692" t="s">
        <v>700</v>
      </c>
      <c r="P60" s="300"/>
    </row>
    <row r="61" spans="1:16" s="158" customFormat="1" x14ac:dyDescent="0.25">
      <c r="A61" s="573"/>
      <c r="B61" s="446" t="s">
        <v>17</v>
      </c>
      <c r="C61" s="392"/>
      <c r="D61" s="36"/>
      <c r="E61" s="36"/>
      <c r="F61" s="36"/>
      <c r="G61" s="52" t="e">
        <f t="shared" si="10"/>
        <v>#DIV/0!</v>
      </c>
      <c r="H61" s="36"/>
      <c r="I61" s="52" t="e">
        <f t="shared" si="16"/>
        <v>#DIV/0!</v>
      </c>
      <c r="J61" s="52" t="e">
        <f t="shared" si="18"/>
        <v>#DIV/0!</v>
      </c>
      <c r="K61" s="36"/>
      <c r="L61" s="36"/>
      <c r="M61" s="27" t="e">
        <f t="shared" si="19"/>
        <v>#DIV/0!</v>
      </c>
      <c r="N61" s="692"/>
      <c r="P61" s="300"/>
    </row>
    <row r="62" spans="1:16" s="158" customFormat="1" x14ac:dyDescent="0.25">
      <c r="A62" s="573"/>
      <c r="B62" s="446" t="s">
        <v>16</v>
      </c>
      <c r="C62" s="392"/>
      <c r="D62" s="36">
        <v>90828.800000000003</v>
      </c>
      <c r="E62" s="36">
        <v>146157.29999999999</v>
      </c>
      <c r="F62" s="36">
        <v>90828.800000000003</v>
      </c>
      <c r="G62" s="51">
        <f t="shared" si="10"/>
        <v>0.621</v>
      </c>
      <c r="H62" s="36">
        <v>88604.160000000003</v>
      </c>
      <c r="I62" s="51">
        <f t="shared" si="16"/>
        <v>0.60599999999999998</v>
      </c>
      <c r="J62" s="51">
        <f t="shared" si="18"/>
        <v>0.97599999999999998</v>
      </c>
      <c r="K62" s="36">
        <v>146157.29999999999</v>
      </c>
      <c r="L62" s="36"/>
      <c r="M62" s="26">
        <f t="shared" si="19"/>
        <v>1</v>
      </c>
      <c r="N62" s="692"/>
      <c r="O62" s="300"/>
      <c r="P62" s="300"/>
    </row>
    <row r="63" spans="1:16" s="158" customFormat="1" x14ac:dyDescent="0.25">
      <c r="A63" s="573"/>
      <c r="B63" s="446" t="s">
        <v>36</v>
      </c>
      <c r="C63" s="392"/>
      <c r="D63" s="36">
        <v>4780.5</v>
      </c>
      <c r="E63" s="36">
        <v>4780.5</v>
      </c>
      <c r="F63" s="36">
        <v>2185.38</v>
      </c>
      <c r="G63" s="51">
        <f t="shared" si="10"/>
        <v>0.45700000000000002</v>
      </c>
      <c r="H63" s="36">
        <v>2185.38</v>
      </c>
      <c r="I63" s="51">
        <f t="shared" si="16"/>
        <v>0.45700000000000002</v>
      </c>
      <c r="J63" s="51">
        <f t="shared" si="18"/>
        <v>1</v>
      </c>
      <c r="K63" s="36">
        <v>4780.5</v>
      </c>
      <c r="L63" s="36"/>
      <c r="M63" s="27">
        <f t="shared" si="19"/>
        <v>1</v>
      </c>
      <c r="N63" s="692"/>
      <c r="O63" s="159"/>
      <c r="P63" s="300"/>
    </row>
    <row r="64" spans="1:16" s="158" customFormat="1" x14ac:dyDescent="0.3">
      <c r="A64" s="574"/>
      <c r="B64" s="446" t="s">
        <v>18</v>
      </c>
      <c r="C64" s="392"/>
      <c r="D64" s="36"/>
      <c r="E64" s="36"/>
      <c r="F64" s="36"/>
      <c r="G64" s="52" t="e">
        <f t="shared" si="10"/>
        <v>#DIV/0!</v>
      </c>
      <c r="H64" s="36"/>
      <c r="I64" s="52" t="e">
        <f t="shared" si="16"/>
        <v>#DIV/0!</v>
      </c>
      <c r="J64" s="52" t="e">
        <f t="shared" si="18"/>
        <v>#DIV/0!</v>
      </c>
      <c r="K64" s="36"/>
      <c r="L64" s="36"/>
      <c r="M64" s="27" t="e">
        <f t="shared" si="19"/>
        <v>#DIV/0!</v>
      </c>
      <c r="N64" s="692"/>
      <c r="O64" s="1" t="b">
        <f>H64=F64</f>
        <v>1</v>
      </c>
      <c r="P64" s="300"/>
    </row>
    <row r="65" spans="1:16" s="159" customFormat="1" ht="250.5" customHeight="1" x14ac:dyDescent="0.25">
      <c r="A65" s="572" t="s">
        <v>589</v>
      </c>
      <c r="B65" s="59" t="s">
        <v>599</v>
      </c>
      <c r="C65" s="15" t="s">
        <v>115</v>
      </c>
      <c r="D65" s="36">
        <f>SUM(D66:D69)</f>
        <v>0</v>
      </c>
      <c r="E65" s="36">
        <f>SUM(E66:E69)</f>
        <v>9784.51</v>
      </c>
      <c r="F65" s="36">
        <f t="shared" ref="F65" si="22">SUM(F66:F69)</f>
        <v>0</v>
      </c>
      <c r="G65" s="51">
        <f t="shared" si="10"/>
        <v>0</v>
      </c>
      <c r="H65" s="36">
        <f>SUM(H66:H69)</f>
        <v>0</v>
      </c>
      <c r="I65" s="51">
        <f t="shared" ref="I65:I69" si="23">H65/E65</f>
        <v>0</v>
      </c>
      <c r="J65" s="52" t="e">
        <f t="shared" ref="J65:J69" si="24">H65/F65</f>
        <v>#DIV/0!</v>
      </c>
      <c r="K65" s="36">
        <f>SUM(K66:K69)</f>
        <v>9784.51</v>
      </c>
      <c r="L65" s="36"/>
      <c r="M65" s="26">
        <f t="shared" ref="M65:M69" si="25">K65/E65</f>
        <v>1</v>
      </c>
      <c r="N65" s="509" t="s">
        <v>705</v>
      </c>
      <c r="P65" s="300"/>
    </row>
    <row r="66" spans="1:16" s="159" customFormat="1" x14ac:dyDescent="0.25">
      <c r="A66" s="573"/>
      <c r="B66" s="446" t="s">
        <v>17</v>
      </c>
      <c r="C66" s="392"/>
      <c r="D66" s="36"/>
      <c r="E66" s="36"/>
      <c r="F66" s="36"/>
      <c r="G66" s="52" t="e">
        <f t="shared" si="10"/>
        <v>#DIV/0!</v>
      </c>
      <c r="H66" s="36"/>
      <c r="I66" s="52" t="e">
        <f t="shared" si="23"/>
        <v>#DIV/0!</v>
      </c>
      <c r="J66" s="52" t="e">
        <f t="shared" si="24"/>
        <v>#DIV/0!</v>
      </c>
      <c r="K66" s="36"/>
      <c r="L66" s="36"/>
      <c r="M66" s="27" t="e">
        <f t="shared" si="25"/>
        <v>#DIV/0!</v>
      </c>
      <c r="N66" s="509"/>
      <c r="P66" s="300"/>
    </row>
    <row r="67" spans="1:16" s="159" customFormat="1" x14ac:dyDescent="0.25">
      <c r="A67" s="573"/>
      <c r="B67" s="446" t="s">
        <v>16</v>
      </c>
      <c r="C67" s="392"/>
      <c r="D67" s="36"/>
      <c r="E67" s="36"/>
      <c r="F67" s="36"/>
      <c r="G67" s="52" t="e">
        <f t="shared" si="10"/>
        <v>#DIV/0!</v>
      </c>
      <c r="H67" s="36"/>
      <c r="I67" s="52" t="e">
        <f t="shared" si="23"/>
        <v>#DIV/0!</v>
      </c>
      <c r="J67" s="52" t="e">
        <f t="shared" si="24"/>
        <v>#DIV/0!</v>
      </c>
      <c r="K67" s="36"/>
      <c r="L67" s="36"/>
      <c r="M67" s="27" t="e">
        <f t="shared" si="25"/>
        <v>#DIV/0!</v>
      </c>
      <c r="N67" s="509"/>
      <c r="O67" s="300"/>
      <c r="P67" s="300"/>
    </row>
    <row r="68" spans="1:16" s="159" customFormat="1" x14ac:dyDescent="0.25">
      <c r="A68" s="573"/>
      <c r="B68" s="446" t="s">
        <v>36</v>
      </c>
      <c r="C68" s="392"/>
      <c r="D68" s="36"/>
      <c r="E68" s="36">
        <v>9784.51</v>
      </c>
      <c r="F68" s="36"/>
      <c r="G68" s="51">
        <f t="shared" si="10"/>
        <v>0</v>
      </c>
      <c r="H68" s="36"/>
      <c r="I68" s="51">
        <f t="shared" si="23"/>
        <v>0</v>
      </c>
      <c r="J68" s="52" t="e">
        <f t="shared" si="24"/>
        <v>#DIV/0!</v>
      </c>
      <c r="K68" s="36">
        <v>9784.51</v>
      </c>
      <c r="L68" s="36"/>
      <c r="M68" s="26">
        <f t="shared" si="25"/>
        <v>1</v>
      </c>
      <c r="N68" s="509"/>
      <c r="P68" s="300"/>
    </row>
    <row r="69" spans="1:16" s="159" customFormat="1" x14ac:dyDescent="0.3">
      <c r="A69" s="573"/>
      <c r="B69" s="446" t="s">
        <v>18</v>
      </c>
      <c r="C69" s="392"/>
      <c r="D69" s="36"/>
      <c r="E69" s="36"/>
      <c r="F69" s="36"/>
      <c r="G69" s="52" t="e">
        <f t="shared" si="10"/>
        <v>#DIV/0!</v>
      </c>
      <c r="H69" s="36"/>
      <c r="I69" s="52" t="e">
        <f t="shared" si="23"/>
        <v>#DIV/0!</v>
      </c>
      <c r="J69" s="52" t="e">
        <f t="shared" si="24"/>
        <v>#DIV/0!</v>
      </c>
      <c r="K69" s="36"/>
      <c r="L69" s="36"/>
      <c r="M69" s="27" t="e">
        <f t="shared" si="25"/>
        <v>#DIV/0!</v>
      </c>
      <c r="N69" s="509"/>
      <c r="O69" s="1" t="b">
        <f>H69=F69</f>
        <v>1</v>
      </c>
      <c r="P69" s="300"/>
    </row>
    <row r="70" spans="1:16" s="159" customFormat="1" x14ac:dyDescent="0.3">
      <c r="A70" s="574"/>
      <c r="B70" s="446"/>
      <c r="C70" s="392"/>
      <c r="D70" s="36"/>
      <c r="E70" s="36"/>
      <c r="F70" s="36"/>
      <c r="G70" s="52" t="e">
        <f t="shared" si="10"/>
        <v>#DIV/0!</v>
      </c>
      <c r="H70" s="36"/>
      <c r="I70" s="52"/>
      <c r="J70" s="52"/>
      <c r="K70" s="36"/>
      <c r="L70" s="36"/>
      <c r="M70" s="27"/>
      <c r="N70" s="509"/>
      <c r="O70" s="1"/>
      <c r="P70" s="300"/>
    </row>
    <row r="71" spans="1:16" s="410" customFormat="1" ht="56.25" x14ac:dyDescent="0.25">
      <c r="A71" s="649" t="s">
        <v>25</v>
      </c>
      <c r="B71" s="493" t="s">
        <v>472</v>
      </c>
      <c r="C71" s="494" t="s">
        <v>77</v>
      </c>
      <c r="D71" s="495">
        <f>SUM(D72:D75)</f>
        <v>226624.34</v>
      </c>
      <c r="E71" s="495">
        <f>SUM(E72:E75)</f>
        <v>203561.46</v>
      </c>
      <c r="F71" s="495">
        <f>SUM(F72:F75)</f>
        <v>88837.82</v>
      </c>
      <c r="G71" s="496">
        <f t="shared" si="10"/>
        <v>0.436</v>
      </c>
      <c r="H71" s="495">
        <f>SUM(H72:H75)</f>
        <v>88837.82</v>
      </c>
      <c r="I71" s="496">
        <f t="shared" ref="I71:I85" si="26">H71/E71</f>
        <v>0.436</v>
      </c>
      <c r="J71" s="496">
        <f>H71/F71</f>
        <v>1</v>
      </c>
      <c r="K71" s="495">
        <f>SUM(K72:K75)</f>
        <v>203561.46</v>
      </c>
      <c r="L71" s="495">
        <f>SUM(L72:L75)</f>
        <v>0</v>
      </c>
      <c r="M71" s="497">
        <f>K71/E71</f>
        <v>1</v>
      </c>
      <c r="N71" s="594"/>
      <c r="P71" s="300"/>
    </row>
    <row r="72" spans="1:16" s="11" customFormat="1" x14ac:dyDescent="0.25">
      <c r="A72" s="649"/>
      <c r="B72" s="498" t="s">
        <v>17</v>
      </c>
      <c r="C72" s="499"/>
      <c r="D72" s="500">
        <f t="shared" ref="D72:F75" si="27">D77+D82+D87+D92</f>
        <v>2438.1</v>
      </c>
      <c r="E72" s="500">
        <f t="shared" si="27"/>
        <v>0</v>
      </c>
      <c r="F72" s="500">
        <f t="shared" si="27"/>
        <v>0</v>
      </c>
      <c r="G72" s="501" t="e">
        <f t="shared" si="10"/>
        <v>#DIV/0!</v>
      </c>
      <c r="H72" s="500">
        <f>H77+H82+H87+H92</f>
        <v>0</v>
      </c>
      <c r="I72" s="501" t="e">
        <f t="shared" si="26"/>
        <v>#DIV/0!</v>
      </c>
      <c r="J72" s="502"/>
      <c r="K72" s="500">
        <f t="shared" ref="K72:L75" si="28">K77+K82+K87+K92</f>
        <v>0</v>
      </c>
      <c r="L72" s="500">
        <f t="shared" si="28"/>
        <v>0</v>
      </c>
      <c r="M72" s="503"/>
      <c r="N72" s="594"/>
      <c r="P72" s="300"/>
    </row>
    <row r="73" spans="1:16" s="11" customFormat="1" x14ac:dyDescent="0.25">
      <c r="A73" s="649"/>
      <c r="B73" s="498" t="s">
        <v>16</v>
      </c>
      <c r="C73" s="499"/>
      <c r="D73" s="500">
        <f t="shared" si="27"/>
        <v>0</v>
      </c>
      <c r="E73" s="500">
        <f t="shared" si="27"/>
        <v>0</v>
      </c>
      <c r="F73" s="500">
        <f t="shared" si="27"/>
        <v>0</v>
      </c>
      <c r="G73" s="501" t="e">
        <f t="shared" si="10"/>
        <v>#DIV/0!</v>
      </c>
      <c r="H73" s="500">
        <f>H78+H83+H88+H93</f>
        <v>0</v>
      </c>
      <c r="I73" s="501" t="e">
        <f t="shared" si="26"/>
        <v>#DIV/0!</v>
      </c>
      <c r="J73" s="501" t="e">
        <f t="shared" ref="J73:J84" si="29">H73/F73</f>
        <v>#DIV/0!</v>
      </c>
      <c r="K73" s="500">
        <f t="shared" si="28"/>
        <v>0</v>
      </c>
      <c r="L73" s="500">
        <f>L78+L83+L88+L93</f>
        <v>0</v>
      </c>
      <c r="M73" s="504" t="e">
        <f t="shared" ref="M73:M80" si="30">K73/E73</f>
        <v>#DIV/0!</v>
      </c>
      <c r="N73" s="594"/>
      <c r="O73" s="128"/>
      <c r="P73" s="300"/>
    </row>
    <row r="74" spans="1:16" s="11" customFormat="1" x14ac:dyDescent="0.25">
      <c r="A74" s="649"/>
      <c r="B74" s="498" t="s">
        <v>36</v>
      </c>
      <c r="C74" s="499"/>
      <c r="D74" s="500">
        <f t="shared" si="27"/>
        <v>224186.23999999999</v>
      </c>
      <c r="E74" s="500">
        <f t="shared" si="27"/>
        <v>203561.46</v>
      </c>
      <c r="F74" s="500">
        <f t="shared" si="27"/>
        <v>88837.82</v>
      </c>
      <c r="G74" s="502">
        <f t="shared" si="10"/>
        <v>0.436</v>
      </c>
      <c r="H74" s="500">
        <f>H79+H84+H89+H94</f>
        <v>88837.82</v>
      </c>
      <c r="I74" s="502">
        <f t="shared" si="26"/>
        <v>0.436</v>
      </c>
      <c r="J74" s="502">
        <f t="shared" si="29"/>
        <v>1</v>
      </c>
      <c r="K74" s="500">
        <f t="shared" si="28"/>
        <v>203561.46</v>
      </c>
      <c r="L74" s="500">
        <f>L79+L84+L89+L94</f>
        <v>0</v>
      </c>
      <c r="M74" s="503">
        <f t="shared" si="30"/>
        <v>1</v>
      </c>
      <c r="N74" s="594"/>
      <c r="P74" s="300"/>
    </row>
    <row r="75" spans="1:16" s="11" customFormat="1" x14ac:dyDescent="0.3">
      <c r="A75" s="649"/>
      <c r="B75" s="498" t="s">
        <v>18</v>
      </c>
      <c r="C75" s="499"/>
      <c r="D75" s="500">
        <f t="shared" si="27"/>
        <v>0</v>
      </c>
      <c r="E75" s="500">
        <f t="shared" si="27"/>
        <v>0</v>
      </c>
      <c r="F75" s="500">
        <f t="shared" si="27"/>
        <v>0</v>
      </c>
      <c r="G75" s="501" t="e">
        <f t="shared" si="10"/>
        <v>#DIV/0!</v>
      </c>
      <c r="H75" s="500"/>
      <c r="I75" s="501" t="e">
        <f t="shared" si="26"/>
        <v>#DIV/0!</v>
      </c>
      <c r="J75" s="505"/>
      <c r="K75" s="500">
        <f t="shared" si="28"/>
        <v>0</v>
      </c>
      <c r="L75" s="500">
        <f>L80+L85+L90+L95</f>
        <v>0</v>
      </c>
      <c r="M75" s="504" t="e">
        <f t="shared" si="30"/>
        <v>#DIV/0!</v>
      </c>
      <c r="N75" s="594"/>
      <c r="O75" s="129" t="b">
        <f>H75=F75</f>
        <v>1</v>
      </c>
      <c r="P75" s="300"/>
    </row>
    <row r="76" spans="1:16" s="11" customFormat="1" ht="39" x14ac:dyDescent="0.25">
      <c r="A76" s="540" t="s">
        <v>73</v>
      </c>
      <c r="B76" s="99" t="s">
        <v>349</v>
      </c>
      <c r="C76" s="45" t="s">
        <v>115</v>
      </c>
      <c r="D76" s="49">
        <f>SUM(D77:D80)</f>
        <v>99479.46</v>
      </c>
      <c r="E76" s="49">
        <f>SUM(E77:E80)</f>
        <v>102325.89</v>
      </c>
      <c r="F76" s="49">
        <f>SUM(F77:F80)</f>
        <v>65441.98</v>
      </c>
      <c r="G76" s="67">
        <f t="shared" si="10"/>
        <v>0.64</v>
      </c>
      <c r="H76" s="49">
        <f>SUM(H77:H80)</f>
        <v>65441.98</v>
      </c>
      <c r="I76" s="67">
        <f t="shared" si="26"/>
        <v>0.64</v>
      </c>
      <c r="J76" s="67">
        <f t="shared" si="29"/>
        <v>1</v>
      </c>
      <c r="K76" s="49">
        <f t="shared" ref="K76:K95" si="31">E76</f>
        <v>102325.89</v>
      </c>
      <c r="L76" s="22">
        <f t="shared" ref="L76:L95" si="32">E76-K76</f>
        <v>0</v>
      </c>
      <c r="M76" s="47">
        <f t="shared" si="30"/>
        <v>1</v>
      </c>
      <c r="N76" s="592" t="s">
        <v>717</v>
      </c>
      <c r="P76" s="300"/>
    </row>
    <row r="77" spans="1:16" s="11" customFormat="1" x14ac:dyDescent="0.25">
      <c r="A77" s="540"/>
      <c r="B77" s="197" t="s">
        <v>17</v>
      </c>
      <c r="C77" s="310"/>
      <c r="D77" s="23"/>
      <c r="E77" s="23"/>
      <c r="F77" s="23"/>
      <c r="G77" s="58" t="e">
        <f t="shared" si="10"/>
        <v>#DIV/0!</v>
      </c>
      <c r="H77" s="23"/>
      <c r="I77" s="58" t="e">
        <f t="shared" si="26"/>
        <v>#DIV/0!</v>
      </c>
      <c r="J77" s="69"/>
      <c r="K77" s="22">
        <f t="shared" si="31"/>
        <v>0</v>
      </c>
      <c r="L77" s="22">
        <f t="shared" si="32"/>
        <v>0</v>
      </c>
      <c r="M77" s="87" t="e">
        <f t="shared" si="30"/>
        <v>#DIV/0!</v>
      </c>
      <c r="N77" s="592"/>
      <c r="P77" s="300"/>
    </row>
    <row r="78" spans="1:16" s="11" customFormat="1" x14ac:dyDescent="0.25">
      <c r="A78" s="540"/>
      <c r="B78" s="197" t="s">
        <v>16</v>
      </c>
      <c r="C78" s="310"/>
      <c r="D78" s="23"/>
      <c r="E78" s="23"/>
      <c r="F78" s="23"/>
      <c r="G78" s="58" t="e">
        <f t="shared" si="10"/>
        <v>#DIV/0!</v>
      </c>
      <c r="H78" s="23"/>
      <c r="I78" s="58" t="e">
        <f t="shared" si="26"/>
        <v>#DIV/0!</v>
      </c>
      <c r="J78" s="69">
        <v>0</v>
      </c>
      <c r="K78" s="22">
        <f t="shared" si="31"/>
        <v>0</v>
      </c>
      <c r="L78" s="22">
        <f>E78-K78</f>
        <v>0</v>
      </c>
      <c r="M78" s="87" t="e">
        <f t="shared" si="30"/>
        <v>#DIV/0!</v>
      </c>
      <c r="N78" s="592"/>
      <c r="O78" s="128"/>
      <c r="P78" s="300"/>
    </row>
    <row r="79" spans="1:16" s="11" customFormat="1" x14ac:dyDescent="0.25">
      <c r="A79" s="540"/>
      <c r="B79" s="197" t="s">
        <v>36</v>
      </c>
      <c r="C79" s="310" t="s">
        <v>259</v>
      </c>
      <c r="D79" s="22">
        <v>99479.46</v>
      </c>
      <c r="E79" s="22">
        <v>102325.89</v>
      </c>
      <c r="F79" s="22">
        <v>65441.98</v>
      </c>
      <c r="G79" s="71">
        <f t="shared" si="10"/>
        <v>0.64</v>
      </c>
      <c r="H79" s="22">
        <v>65441.98</v>
      </c>
      <c r="I79" s="71">
        <f t="shared" si="26"/>
        <v>0.64</v>
      </c>
      <c r="J79" s="71">
        <f t="shared" si="29"/>
        <v>1</v>
      </c>
      <c r="K79" s="22">
        <f t="shared" si="31"/>
        <v>102325.89</v>
      </c>
      <c r="L79" s="22">
        <f t="shared" si="32"/>
        <v>0</v>
      </c>
      <c r="M79" s="41">
        <f t="shared" si="30"/>
        <v>1</v>
      </c>
      <c r="N79" s="592"/>
      <c r="P79" s="300"/>
    </row>
    <row r="80" spans="1:16" s="11" customFormat="1" x14ac:dyDescent="0.3">
      <c r="A80" s="540"/>
      <c r="B80" s="197" t="s">
        <v>18</v>
      </c>
      <c r="C80" s="310"/>
      <c r="D80" s="23"/>
      <c r="E80" s="23"/>
      <c r="F80" s="23"/>
      <c r="G80" s="58" t="e">
        <f t="shared" si="10"/>
        <v>#DIV/0!</v>
      </c>
      <c r="H80" s="23"/>
      <c r="I80" s="58" t="e">
        <f t="shared" si="26"/>
        <v>#DIV/0!</v>
      </c>
      <c r="J80" s="69"/>
      <c r="K80" s="22">
        <f t="shared" si="31"/>
        <v>0</v>
      </c>
      <c r="L80" s="22">
        <f t="shared" si="32"/>
        <v>0</v>
      </c>
      <c r="M80" s="87" t="e">
        <f t="shared" si="30"/>
        <v>#DIV/0!</v>
      </c>
      <c r="N80" s="592"/>
      <c r="O80" s="129" t="b">
        <f>H80=F80</f>
        <v>1</v>
      </c>
      <c r="P80" s="300"/>
    </row>
    <row r="81" spans="1:16" s="11" customFormat="1" ht="39" x14ac:dyDescent="0.25">
      <c r="A81" s="540" t="s">
        <v>74</v>
      </c>
      <c r="B81" s="45" t="s">
        <v>350</v>
      </c>
      <c r="C81" s="313" t="s">
        <v>115</v>
      </c>
      <c r="D81" s="49">
        <f>SUM(D82:D85)</f>
        <v>72203.429999999993</v>
      </c>
      <c r="E81" s="49">
        <f>SUM(E82:E85)</f>
        <v>72203.429999999993</v>
      </c>
      <c r="F81" s="49">
        <f>SUM(F82:F85)</f>
        <v>22513.439999999999</v>
      </c>
      <c r="G81" s="67">
        <f t="shared" ref="G81:G144" si="33">F81/E81</f>
        <v>0.312</v>
      </c>
      <c r="H81" s="49">
        <f>SUM(H82:H85)</f>
        <v>22513.439999999999</v>
      </c>
      <c r="I81" s="67">
        <f t="shared" si="26"/>
        <v>0.312</v>
      </c>
      <c r="J81" s="67">
        <f t="shared" si="29"/>
        <v>1</v>
      </c>
      <c r="K81" s="49">
        <f>E81</f>
        <v>72203.429999999993</v>
      </c>
      <c r="L81" s="22">
        <f t="shared" si="32"/>
        <v>0</v>
      </c>
      <c r="M81" s="47">
        <f t="shared" ref="M81:M95" si="34">K81/E81</f>
        <v>1</v>
      </c>
      <c r="N81" s="592" t="s">
        <v>831</v>
      </c>
      <c r="P81" s="300"/>
    </row>
    <row r="82" spans="1:16" s="11" customFormat="1" ht="30" customHeight="1" outlineLevel="1" x14ac:dyDescent="0.25">
      <c r="A82" s="540"/>
      <c r="B82" s="197" t="s">
        <v>17</v>
      </c>
      <c r="C82" s="310"/>
      <c r="D82" s="22"/>
      <c r="E82" s="22"/>
      <c r="F82" s="22"/>
      <c r="G82" s="58" t="e">
        <f t="shared" si="33"/>
        <v>#DIV/0!</v>
      </c>
      <c r="H82" s="22"/>
      <c r="I82" s="58" t="e">
        <f t="shared" si="26"/>
        <v>#DIV/0!</v>
      </c>
      <c r="J82" s="58"/>
      <c r="K82" s="22">
        <f t="shared" si="31"/>
        <v>0</v>
      </c>
      <c r="L82" s="22">
        <f t="shared" si="32"/>
        <v>0</v>
      </c>
      <c r="M82" s="87" t="e">
        <f t="shared" si="34"/>
        <v>#DIV/0!</v>
      </c>
      <c r="N82" s="608"/>
      <c r="P82" s="300"/>
    </row>
    <row r="83" spans="1:16" s="11" customFormat="1" ht="30" customHeight="1" outlineLevel="1" x14ac:dyDescent="0.25">
      <c r="A83" s="540"/>
      <c r="B83" s="197" t="s">
        <v>16</v>
      </c>
      <c r="C83" s="310"/>
      <c r="D83" s="22"/>
      <c r="E83" s="22"/>
      <c r="F83" s="22"/>
      <c r="G83" s="58" t="e">
        <f t="shared" si="33"/>
        <v>#DIV/0!</v>
      </c>
      <c r="H83" s="22"/>
      <c r="I83" s="58" t="e">
        <f t="shared" si="26"/>
        <v>#DIV/0!</v>
      </c>
      <c r="J83" s="58"/>
      <c r="K83" s="22">
        <f t="shared" si="31"/>
        <v>0</v>
      </c>
      <c r="L83" s="22">
        <f>E83-K83</f>
        <v>0</v>
      </c>
      <c r="M83" s="87" t="e">
        <f t="shared" si="34"/>
        <v>#DIV/0!</v>
      </c>
      <c r="N83" s="608"/>
      <c r="O83" s="128"/>
      <c r="P83" s="300"/>
    </row>
    <row r="84" spans="1:16" s="11" customFormat="1" ht="30" customHeight="1" outlineLevel="1" x14ac:dyDescent="0.25">
      <c r="A84" s="540"/>
      <c r="B84" s="197" t="s">
        <v>36</v>
      </c>
      <c r="C84" s="310"/>
      <c r="D84" s="22">
        <v>72203.429999999993</v>
      </c>
      <c r="E84" s="22">
        <v>72203.429999999993</v>
      </c>
      <c r="F84" s="22">
        <v>22513.439999999999</v>
      </c>
      <c r="G84" s="71">
        <f t="shared" si="33"/>
        <v>0.312</v>
      </c>
      <c r="H84" s="22">
        <v>22513.439999999999</v>
      </c>
      <c r="I84" s="71">
        <f t="shared" si="26"/>
        <v>0.312</v>
      </c>
      <c r="J84" s="71">
        <f t="shared" si="29"/>
        <v>1</v>
      </c>
      <c r="K84" s="22">
        <v>72203.429999999993</v>
      </c>
      <c r="L84" s="22"/>
      <c r="M84" s="41">
        <f t="shared" si="34"/>
        <v>1</v>
      </c>
      <c r="N84" s="608"/>
      <c r="P84" s="300"/>
    </row>
    <row r="85" spans="1:16" s="11" customFormat="1" ht="30" customHeight="1" outlineLevel="1" x14ac:dyDescent="0.3">
      <c r="A85" s="540"/>
      <c r="B85" s="197" t="s">
        <v>18</v>
      </c>
      <c r="C85" s="310"/>
      <c r="D85" s="22"/>
      <c r="E85" s="22"/>
      <c r="F85" s="22"/>
      <c r="G85" s="58" t="e">
        <f t="shared" si="33"/>
        <v>#DIV/0!</v>
      </c>
      <c r="H85" s="22"/>
      <c r="I85" s="58" t="e">
        <f t="shared" si="26"/>
        <v>#DIV/0!</v>
      </c>
      <c r="J85" s="71"/>
      <c r="K85" s="22">
        <f t="shared" si="31"/>
        <v>0</v>
      </c>
      <c r="L85" s="22">
        <f t="shared" si="32"/>
        <v>0</v>
      </c>
      <c r="M85" s="87" t="e">
        <f t="shared" si="34"/>
        <v>#DIV/0!</v>
      </c>
      <c r="N85" s="608"/>
      <c r="O85" s="129" t="b">
        <f>H85=F85</f>
        <v>1</v>
      </c>
      <c r="P85" s="300"/>
    </row>
    <row r="86" spans="1:16" s="11" customFormat="1" ht="39" x14ac:dyDescent="0.25">
      <c r="A86" s="650" t="s">
        <v>75</v>
      </c>
      <c r="B86" s="45" t="s">
        <v>351</v>
      </c>
      <c r="C86" s="313" t="s">
        <v>115</v>
      </c>
      <c r="D86" s="49">
        <f>SUM(D87:D90)</f>
        <v>52576.65</v>
      </c>
      <c r="E86" s="49">
        <f>SUM(E87:E90)</f>
        <v>26667.34</v>
      </c>
      <c r="F86" s="23">
        <v>0</v>
      </c>
      <c r="G86" s="71">
        <f t="shared" si="33"/>
        <v>0</v>
      </c>
      <c r="H86" s="23">
        <f>SUM(H87:H90)</f>
        <v>0</v>
      </c>
      <c r="I86" s="71">
        <f t="shared" ref="I86:I95" si="35">H86/E86</f>
        <v>0</v>
      </c>
      <c r="J86" s="71"/>
      <c r="K86" s="49">
        <f>SUM(K87:K90)</f>
        <v>26667.34</v>
      </c>
      <c r="L86" s="49">
        <f>SUM(L87:L90)</f>
        <v>0</v>
      </c>
      <c r="M86" s="41">
        <f>K86/E86</f>
        <v>1</v>
      </c>
      <c r="N86" s="592" t="s">
        <v>784</v>
      </c>
      <c r="P86" s="300"/>
    </row>
    <row r="87" spans="1:16" s="11" customFormat="1" ht="71.25" customHeight="1" outlineLevel="1" x14ac:dyDescent="0.25">
      <c r="A87" s="650"/>
      <c r="B87" s="197" t="s">
        <v>17</v>
      </c>
      <c r="C87" s="310"/>
      <c r="D87" s="22">
        <v>2438.1</v>
      </c>
      <c r="E87" s="22"/>
      <c r="F87" s="22"/>
      <c r="G87" s="58" t="e">
        <f t="shared" si="33"/>
        <v>#DIV/0!</v>
      </c>
      <c r="H87" s="22">
        <v>0</v>
      </c>
      <c r="I87" s="58" t="e">
        <f t="shared" si="35"/>
        <v>#DIV/0!</v>
      </c>
      <c r="J87" s="71"/>
      <c r="K87" s="22">
        <v>0</v>
      </c>
      <c r="L87" s="22">
        <f>E87-K87</f>
        <v>0</v>
      </c>
      <c r="M87" s="41"/>
      <c r="N87" s="592"/>
      <c r="P87" s="300"/>
    </row>
    <row r="88" spans="1:16" s="11" customFormat="1" ht="71.25" customHeight="1" outlineLevel="1" x14ac:dyDescent="0.25">
      <c r="A88" s="650"/>
      <c r="B88" s="197" t="s">
        <v>16</v>
      </c>
      <c r="C88" s="310"/>
      <c r="D88" s="22"/>
      <c r="E88" s="22"/>
      <c r="F88" s="22"/>
      <c r="G88" s="58" t="e">
        <f t="shared" si="33"/>
        <v>#DIV/0!</v>
      </c>
      <c r="H88" s="22"/>
      <c r="I88" s="58" t="e">
        <f t="shared" si="35"/>
        <v>#DIV/0!</v>
      </c>
      <c r="J88" s="71"/>
      <c r="K88" s="22"/>
      <c r="L88" s="22">
        <f>E88-K88</f>
        <v>0</v>
      </c>
      <c r="M88" s="87" t="e">
        <f t="shared" si="34"/>
        <v>#DIV/0!</v>
      </c>
      <c r="N88" s="592"/>
      <c r="O88" s="128"/>
      <c r="P88" s="300"/>
    </row>
    <row r="89" spans="1:16" s="11" customFormat="1" ht="71.25" customHeight="1" outlineLevel="1" x14ac:dyDescent="0.25">
      <c r="A89" s="650"/>
      <c r="B89" s="197" t="s">
        <v>36</v>
      </c>
      <c r="C89" s="310"/>
      <c r="D89" s="22">
        <v>50138.55</v>
      </c>
      <c r="E89" s="22">
        <v>26667.34</v>
      </c>
      <c r="F89" s="22"/>
      <c r="G89" s="71">
        <f t="shared" si="33"/>
        <v>0</v>
      </c>
      <c r="H89" s="22"/>
      <c r="I89" s="71">
        <f t="shared" si="35"/>
        <v>0</v>
      </c>
      <c r="J89" s="71"/>
      <c r="K89" s="22">
        <v>26667.34</v>
      </c>
      <c r="L89" s="22">
        <f>E89-K89</f>
        <v>0</v>
      </c>
      <c r="M89" s="41">
        <f t="shared" si="34"/>
        <v>1</v>
      </c>
      <c r="N89" s="592"/>
      <c r="P89" s="300"/>
    </row>
    <row r="90" spans="1:16" s="11" customFormat="1" ht="53.25" customHeight="1" outlineLevel="1" x14ac:dyDescent="0.3">
      <c r="A90" s="650"/>
      <c r="B90" s="197" t="s">
        <v>18</v>
      </c>
      <c r="C90" s="310"/>
      <c r="D90" s="22"/>
      <c r="E90" s="22"/>
      <c r="F90" s="22"/>
      <c r="G90" s="58" t="e">
        <f t="shared" si="33"/>
        <v>#DIV/0!</v>
      </c>
      <c r="H90" s="22"/>
      <c r="I90" s="58" t="e">
        <f t="shared" si="35"/>
        <v>#DIV/0!</v>
      </c>
      <c r="J90" s="71"/>
      <c r="K90" s="22"/>
      <c r="L90" s="22">
        <f>E90-K90</f>
        <v>0</v>
      </c>
      <c r="M90" s="87" t="e">
        <f t="shared" si="34"/>
        <v>#DIV/0!</v>
      </c>
      <c r="N90" s="592"/>
      <c r="O90" s="129" t="b">
        <f>H90=F90</f>
        <v>1</v>
      </c>
      <c r="P90" s="300"/>
    </row>
    <row r="91" spans="1:16" s="6" customFormat="1" ht="58.5" x14ac:dyDescent="0.25">
      <c r="A91" s="569" t="s">
        <v>76</v>
      </c>
      <c r="B91" s="59" t="s">
        <v>352</v>
      </c>
      <c r="C91" s="313" t="s">
        <v>115</v>
      </c>
      <c r="D91" s="48">
        <f>SUM(D92:D95)</f>
        <v>2364.8000000000002</v>
      </c>
      <c r="E91" s="48">
        <f>SUM(E92:E95)</f>
        <v>2364.8000000000002</v>
      </c>
      <c r="F91" s="48">
        <f>SUM(F92:F95)</f>
        <v>882.4</v>
      </c>
      <c r="G91" s="63">
        <f t="shared" si="33"/>
        <v>0.373</v>
      </c>
      <c r="H91" s="48">
        <f>SUM(H92:H95)</f>
        <v>882.4</v>
      </c>
      <c r="I91" s="63">
        <f t="shared" si="35"/>
        <v>0.373</v>
      </c>
      <c r="J91" s="71">
        <f>H91/F91</f>
        <v>1</v>
      </c>
      <c r="K91" s="48">
        <f>SUM(K92:K95)</f>
        <v>2364.8000000000002</v>
      </c>
      <c r="L91" s="48">
        <f>SUM(L92:L95)</f>
        <v>0</v>
      </c>
      <c r="M91" s="46">
        <f t="shared" si="34"/>
        <v>1</v>
      </c>
      <c r="N91" s="592" t="s">
        <v>440</v>
      </c>
      <c r="P91" s="300"/>
    </row>
    <row r="92" spans="1:16" s="6" customFormat="1" outlineLevel="1" x14ac:dyDescent="0.25">
      <c r="A92" s="569"/>
      <c r="B92" s="446" t="s">
        <v>17</v>
      </c>
      <c r="C92" s="319"/>
      <c r="D92" s="318"/>
      <c r="E92" s="318"/>
      <c r="F92" s="318"/>
      <c r="G92" s="52" t="e">
        <f t="shared" si="33"/>
        <v>#DIV/0!</v>
      </c>
      <c r="H92" s="318"/>
      <c r="I92" s="52" t="e">
        <f t="shared" si="35"/>
        <v>#DIV/0!</v>
      </c>
      <c r="J92" s="71"/>
      <c r="K92" s="36">
        <f t="shared" si="31"/>
        <v>0</v>
      </c>
      <c r="L92" s="36">
        <f t="shared" si="32"/>
        <v>0</v>
      </c>
      <c r="M92" s="27" t="e">
        <f t="shared" si="34"/>
        <v>#DIV/0!</v>
      </c>
      <c r="N92" s="592"/>
      <c r="P92" s="300"/>
    </row>
    <row r="93" spans="1:16" s="6" customFormat="1" outlineLevel="1" x14ac:dyDescent="0.25">
      <c r="A93" s="569"/>
      <c r="B93" s="446" t="s">
        <v>16</v>
      </c>
      <c r="C93" s="319"/>
      <c r="D93" s="318"/>
      <c r="E93" s="318"/>
      <c r="F93" s="318"/>
      <c r="G93" s="52" t="e">
        <f t="shared" si="33"/>
        <v>#DIV/0!</v>
      </c>
      <c r="H93" s="318"/>
      <c r="I93" s="52" t="e">
        <f t="shared" si="35"/>
        <v>#DIV/0!</v>
      </c>
      <c r="J93" s="71"/>
      <c r="K93" s="36">
        <f t="shared" si="31"/>
        <v>0</v>
      </c>
      <c r="L93" s="36">
        <f t="shared" si="32"/>
        <v>0</v>
      </c>
      <c r="M93" s="27" t="e">
        <f t="shared" si="34"/>
        <v>#DIV/0!</v>
      </c>
      <c r="N93" s="592"/>
      <c r="O93" s="128"/>
      <c r="P93" s="300"/>
    </row>
    <row r="94" spans="1:16" s="6" customFormat="1" outlineLevel="1" x14ac:dyDescent="0.25">
      <c r="A94" s="569"/>
      <c r="B94" s="446" t="s">
        <v>36</v>
      </c>
      <c r="C94" s="319"/>
      <c r="D94" s="36">
        <v>2364.8000000000002</v>
      </c>
      <c r="E94" s="36">
        <v>2364.8000000000002</v>
      </c>
      <c r="F94" s="36">
        <v>882.4</v>
      </c>
      <c r="G94" s="51">
        <f t="shared" si="33"/>
        <v>0.373</v>
      </c>
      <c r="H94" s="36">
        <v>882.4</v>
      </c>
      <c r="I94" s="51">
        <f t="shared" si="35"/>
        <v>0.373</v>
      </c>
      <c r="J94" s="71">
        <f>H94/F94</f>
        <v>1</v>
      </c>
      <c r="K94" s="36">
        <v>2364.8000000000002</v>
      </c>
      <c r="L94" s="36">
        <f>E94-K94</f>
        <v>0</v>
      </c>
      <c r="M94" s="26">
        <f t="shared" si="34"/>
        <v>1</v>
      </c>
      <c r="N94" s="592"/>
      <c r="O94" s="11"/>
      <c r="P94" s="300"/>
    </row>
    <row r="95" spans="1:16" s="6" customFormat="1" outlineLevel="1" x14ac:dyDescent="0.3">
      <c r="A95" s="569"/>
      <c r="B95" s="446" t="s">
        <v>18</v>
      </c>
      <c r="C95" s="319"/>
      <c r="D95" s="318"/>
      <c r="E95" s="318"/>
      <c r="F95" s="318"/>
      <c r="G95" s="52" t="e">
        <f t="shared" si="33"/>
        <v>#DIV/0!</v>
      </c>
      <c r="H95" s="318"/>
      <c r="I95" s="52" t="e">
        <f t="shared" si="35"/>
        <v>#DIV/0!</v>
      </c>
      <c r="J95" s="71"/>
      <c r="K95" s="36">
        <f t="shared" si="31"/>
        <v>0</v>
      </c>
      <c r="L95" s="36">
        <f t="shared" si="32"/>
        <v>0</v>
      </c>
      <c r="M95" s="27" t="e">
        <f t="shared" si="34"/>
        <v>#DIV/0!</v>
      </c>
      <c r="N95" s="592"/>
      <c r="O95" s="129" t="b">
        <f>H95=F95</f>
        <v>1</v>
      </c>
      <c r="P95" s="300"/>
    </row>
    <row r="96" spans="1:16" s="6" customFormat="1" ht="56.25" outlineLevel="1" x14ac:dyDescent="0.25">
      <c r="A96" s="541" t="s">
        <v>26</v>
      </c>
      <c r="B96" s="202" t="s">
        <v>473</v>
      </c>
      <c r="C96" s="31" t="s">
        <v>77</v>
      </c>
      <c r="D96" s="88">
        <f>SUM(D97:D100)</f>
        <v>11792329.52</v>
      </c>
      <c r="E96" s="88">
        <f>SUM(E97:E100)</f>
        <v>11979482.73</v>
      </c>
      <c r="F96" s="88">
        <f>SUM(F97:F100)</f>
        <v>7990285.1200000001</v>
      </c>
      <c r="G96" s="104">
        <f t="shared" si="33"/>
        <v>0.66700000000000004</v>
      </c>
      <c r="H96" s="88">
        <f>SUM(H97:H100)</f>
        <v>7899038.3799999999</v>
      </c>
      <c r="I96" s="104">
        <f t="shared" ref="I96:I140" si="36">H96/E96</f>
        <v>0.65900000000000003</v>
      </c>
      <c r="J96" s="104">
        <f t="shared" ref="J96:J180" si="37">H96/F96</f>
        <v>0.98899999999999999</v>
      </c>
      <c r="K96" s="88">
        <f>SUM(K97:K100)</f>
        <v>11939065.41</v>
      </c>
      <c r="L96" s="88">
        <f>SUM(L97:L100)</f>
        <v>2997.31</v>
      </c>
      <c r="M96" s="81">
        <f t="shared" ref="M96:M140" si="38">K96/E96</f>
        <v>0.997</v>
      </c>
      <c r="N96" s="691"/>
      <c r="P96" s="300"/>
    </row>
    <row r="97" spans="1:16" s="6" customFormat="1" outlineLevel="1" x14ac:dyDescent="0.25">
      <c r="A97" s="541"/>
      <c r="B97" s="32" t="s">
        <v>17</v>
      </c>
      <c r="C97" s="147"/>
      <c r="D97" s="30">
        <f>D102+D142+D197+D222+D232</f>
        <v>0</v>
      </c>
      <c r="E97" s="30">
        <f t="shared" ref="E97:F100" si="39">E102+E142+E197+E222+E232</f>
        <v>1200</v>
      </c>
      <c r="F97" s="30">
        <f>F102+F142+F197+F222+F232</f>
        <v>1200</v>
      </c>
      <c r="G97" s="74">
        <f t="shared" si="33"/>
        <v>1</v>
      </c>
      <c r="H97" s="80">
        <f>H102+H142+H197+H222+H232</f>
        <v>0</v>
      </c>
      <c r="I97" s="74">
        <f t="shared" si="36"/>
        <v>0</v>
      </c>
      <c r="J97" s="74">
        <f t="shared" ref="J97" si="40">H97/F97</f>
        <v>0</v>
      </c>
      <c r="K97" s="80">
        <f t="shared" ref="K97:L100" si="41">K102+K142+K197+K222+K232</f>
        <v>0</v>
      </c>
      <c r="L97" s="80">
        <f t="shared" si="41"/>
        <v>0</v>
      </c>
      <c r="M97" s="121">
        <f t="shared" si="38"/>
        <v>0</v>
      </c>
      <c r="N97" s="594"/>
      <c r="P97" s="300"/>
    </row>
    <row r="98" spans="1:16" s="6" customFormat="1" outlineLevel="1" x14ac:dyDescent="0.25">
      <c r="A98" s="541"/>
      <c r="B98" s="32" t="s">
        <v>16</v>
      </c>
      <c r="C98" s="147"/>
      <c r="D98" s="30">
        <f>D103+D143+D198+D223+D233</f>
        <v>8489443.7599999998</v>
      </c>
      <c r="E98" s="30">
        <f t="shared" si="39"/>
        <v>8653025.6300000008</v>
      </c>
      <c r="F98" s="30">
        <f>F103+F143+F198+F223+F233</f>
        <v>5850129.2699999996</v>
      </c>
      <c r="G98" s="75">
        <f t="shared" si="33"/>
        <v>0.67600000000000005</v>
      </c>
      <c r="H98" s="30">
        <f>H103+H143+H198+H223+H233</f>
        <v>5805060.7800000003</v>
      </c>
      <c r="I98" s="75">
        <f t="shared" si="36"/>
        <v>0.67100000000000004</v>
      </c>
      <c r="J98" s="75">
        <f t="shared" si="37"/>
        <v>0.99199999999999999</v>
      </c>
      <c r="K98" s="30">
        <f t="shared" si="41"/>
        <v>8638967.3499999996</v>
      </c>
      <c r="L98" s="30">
        <f t="shared" si="41"/>
        <v>181.84</v>
      </c>
      <c r="M98" s="119">
        <f t="shared" si="38"/>
        <v>1</v>
      </c>
      <c r="N98" s="594"/>
      <c r="O98" s="128"/>
      <c r="P98" s="300"/>
    </row>
    <row r="99" spans="1:16" s="6" customFormat="1" outlineLevel="1" x14ac:dyDescent="0.25">
      <c r="A99" s="541"/>
      <c r="B99" s="32" t="s">
        <v>36</v>
      </c>
      <c r="C99" s="31"/>
      <c r="D99" s="30">
        <f t="shared" ref="D99:D100" si="42">D104+D144+D199+D224+D234</f>
        <v>2543857.36</v>
      </c>
      <c r="E99" s="30">
        <f t="shared" si="39"/>
        <v>2566228.7000000002</v>
      </c>
      <c r="F99" s="30">
        <f t="shared" si="39"/>
        <v>1740168.86</v>
      </c>
      <c r="G99" s="75">
        <f t="shared" si="33"/>
        <v>0.67800000000000005</v>
      </c>
      <c r="H99" s="30">
        <f>H104+H144+H199+H224+H234</f>
        <v>1740168.86</v>
      </c>
      <c r="I99" s="75">
        <f t="shared" si="36"/>
        <v>0.67800000000000005</v>
      </c>
      <c r="J99" s="75">
        <f t="shared" si="37"/>
        <v>1</v>
      </c>
      <c r="K99" s="30">
        <f t="shared" si="41"/>
        <v>2541069.66</v>
      </c>
      <c r="L99" s="30">
        <f>L104+L144+L199+L224+L234</f>
        <v>2815.47</v>
      </c>
      <c r="M99" s="119">
        <f t="shared" si="38"/>
        <v>0.99</v>
      </c>
      <c r="N99" s="594"/>
      <c r="O99" s="11"/>
      <c r="P99" s="300"/>
    </row>
    <row r="100" spans="1:16" s="6" customFormat="1" outlineLevel="1" x14ac:dyDescent="0.3">
      <c r="A100" s="541"/>
      <c r="B100" s="32" t="s">
        <v>18</v>
      </c>
      <c r="C100" s="31"/>
      <c r="D100" s="30">
        <f t="shared" si="42"/>
        <v>759028.4</v>
      </c>
      <c r="E100" s="30">
        <f t="shared" si="39"/>
        <v>759028.4</v>
      </c>
      <c r="F100" s="30">
        <f t="shared" si="39"/>
        <v>398786.99</v>
      </c>
      <c r="G100" s="75">
        <f t="shared" si="33"/>
        <v>0.52500000000000002</v>
      </c>
      <c r="H100" s="30">
        <f>H105+H145+H200+H225+H235</f>
        <v>353808.74</v>
      </c>
      <c r="I100" s="75">
        <f t="shared" si="36"/>
        <v>0.46600000000000003</v>
      </c>
      <c r="J100" s="75">
        <f t="shared" si="37"/>
        <v>0.88700000000000001</v>
      </c>
      <c r="K100" s="30">
        <f t="shared" si="41"/>
        <v>759028.4</v>
      </c>
      <c r="L100" s="30">
        <f t="shared" si="41"/>
        <v>0</v>
      </c>
      <c r="M100" s="83">
        <f t="shared" si="38"/>
        <v>1</v>
      </c>
      <c r="N100" s="594"/>
      <c r="O100" s="129" t="b">
        <f>H100=F100</f>
        <v>0</v>
      </c>
      <c r="P100" s="300"/>
    </row>
    <row r="101" spans="1:16" s="159" customFormat="1" ht="84" customHeight="1" x14ac:dyDescent="0.25">
      <c r="A101" s="569" t="s">
        <v>110</v>
      </c>
      <c r="B101" s="59" t="s">
        <v>109</v>
      </c>
      <c r="C101" s="59" t="s">
        <v>79</v>
      </c>
      <c r="D101" s="48">
        <f>SUM(D102:D105)</f>
        <v>4976898.25</v>
      </c>
      <c r="E101" s="48">
        <f>SUM(E102:E105)</f>
        <v>5126148.7</v>
      </c>
      <c r="F101" s="48">
        <f>SUM(F102:F105)</f>
        <v>3342264.9</v>
      </c>
      <c r="G101" s="63">
        <f t="shared" si="33"/>
        <v>0.65200000000000002</v>
      </c>
      <c r="H101" s="48">
        <f>SUM(H102:H105)</f>
        <v>3276685.16</v>
      </c>
      <c r="I101" s="63">
        <f t="shared" si="36"/>
        <v>0.63900000000000001</v>
      </c>
      <c r="J101" s="63">
        <f t="shared" si="37"/>
        <v>0.98</v>
      </c>
      <c r="K101" s="48">
        <f>SUM(K102:K105)</f>
        <v>5110340.8899999997</v>
      </c>
      <c r="L101" s="48">
        <f>SUM(L102:L105)</f>
        <v>0</v>
      </c>
      <c r="M101" s="46">
        <f t="shared" si="38"/>
        <v>1</v>
      </c>
      <c r="N101" s="657"/>
      <c r="P101" s="300"/>
    </row>
    <row r="102" spans="1:16" s="159" customFormat="1" outlineLevel="1" x14ac:dyDescent="0.25">
      <c r="A102" s="569"/>
      <c r="B102" s="446" t="s">
        <v>17</v>
      </c>
      <c r="C102" s="14"/>
      <c r="D102" s="36">
        <f t="shared" ref="D102:F104" si="43">D107+D112+D117+D122+D127+D132+D137</f>
        <v>0</v>
      </c>
      <c r="E102" s="36">
        <f t="shared" si="43"/>
        <v>1200</v>
      </c>
      <c r="F102" s="36">
        <f>F107+F112+F117+F122+F127+F132+F137</f>
        <v>1200</v>
      </c>
      <c r="G102" s="52">
        <f t="shared" si="33"/>
        <v>1</v>
      </c>
      <c r="H102" s="36">
        <f>H107+H117+H122+H112</f>
        <v>0</v>
      </c>
      <c r="I102" s="52">
        <f t="shared" si="36"/>
        <v>0</v>
      </c>
      <c r="J102" s="52">
        <f t="shared" si="37"/>
        <v>0</v>
      </c>
      <c r="K102" s="36">
        <f>K107+K117+K122+K112</f>
        <v>0</v>
      </c>
      <c r="L102" s="19">
        <f>L107+L117+L112</f>
        <v>0</v>
      </c>
      <c r="M102" s="27">
        <f t="shared" si="38"/>
        <v>0</v>
      </c>
      <c r="N102" s="575"/>
      <c r="P102" s="300"/>
    </row>
    <row r="103" spans="1:16" s="159" customFormat="1" outlineLevel="1" x14ac:dyDescent="0.25">
      <c r="A103" s="569"/>
      <c r="B103" s="446" t="s">
        <v>16</v>
      </c>
      <c r="C103" s="14"/>
      <c r="D103" s="36">
        <f t="shared" si="43"/>
        <v>3412411.47</v>
      </c>
      <c r="E103" s="36">
        <f t="shared" si="43"/>
        <v>3555824.25</v>
      </c>
      <c r="F103" s="36">
        <f t="shared" si="43"/>
        <v>2445168.39</v>
      </c>
      <c r="G103" s="51">
        <f t="shared" si="33"/>
        <v>0.68799999999999994</v>
      </c>
      <c r="H103" s="36">
        <f>H108+H118+H123+H113</f>
        <v>2425766.9</v>
      </c>
      <c r="I103" s="51">
        <f t="shared" si="36"/>
        <v>0.68200000000000005</v>
      </c>
      <c r="J103" s="51">
        <f t="shared" si="37"/>
        <v>0.99199999999999999</v>
      </c>
      <c r="K103" s="36">
        <f>K108+K118+K123+K113</f>
        <v>3547364.25</v>
      </c>
      <c r="L103" s="36">
        <f>L108+L118+L113</f>
        <v>0</v>
      </c>
      <c r="M103" s="91">
        <f t="shared" si="38"/>
        <v>0.998</v>
      </c>
      <c r="N103" s="575"/>
      <c r="O103" s="300"/>
      <c r="P103" s="300"/>
    </row>
    <row r="104" spans="1:16" s="159" customFormat="1" outlineLevel="1" x14ac:dyDescent="0.25">
      <c r="A104" s="569"/>
      <c r="B104" s="446" t="s">
        <v>36</v>
      </c>
      <c r="C104" s="14"/>
      <c r="D104" s="36">
        <f t="shared" si="43"/>
        <v>805458.38</v>
      </c>
      <c r="E104" s="36">
        <f t="shared" si="43"/>
        <v>810096.05</v>
      </c>
      <c r="F104" s="36">
        <f t="shared" si="43"/>
        <v>497109.52</v>
      </c>
      <c r="G104" s="51">
        <f t="shared" si="33"/>
        <v>0.61399999999999999</v>
      </c>
      <c r="H104" s="36">
        <f>H109+H119+H124+H114</f>
        <v>497109.52</v>
      </c>
      <c r="I104" s="51">
        <f t="shared" si="36"/>
        <v>0.61399999999999999</v>
      </c>
      <c r="J104" s="141">
        <f t="shared" si="37"/>
        <v>1</v>
      </c>
      <c r="K104" s="36">
        <f>K109+K119+K124+K114</f>
        <v>803948.24</v>
      </c>
      <c r="L104" s="36">
        <f>L109+L119+L114</f>
        <v>0</v>
      </c>
      <c r="M104" s="26">
        <f t="shared" si="38"/>
        <v>0.99</v>
      </c>
      <c r="N104" s="575"/>
      <c r="P104" s="300"/>
    </row>
    <row r="105" spans="1:16" s="159" customFormat="1" outlineLevel="1" x14ac:dyDescent="0.3">
      <c r="A105" s="569"/>
      <c r="B105" s="446" t="s">
        <v>18</v>
      </c>
      <c r="C105" s="14"/>
      <c r="D105" s="36">
        <f>D110+D120+D125+D115</f>
        <v>759028.4</v>
      </c>
      <c r="E105" s="36">
        <f>E110+E120+E125+E115</f>
        <v>759028.4</v>
      </c>
      <c r="F105" s="36">
        <f>F110+F120+F125+F115</f>
        <v>398786.99</v>
      </c>
      <c r="G105" s="51">
        <f t="shared" si="33"/>
        <v>0.52500000000000002</v>
      </c>
      <c r="H105" s="36">
        <f>H110+H120+H125+H115</f>
        <v>353808.74</v>
      </c>
      <c r="I105" s="51">
        <f t="shared" si="36"/>
        <v>0.46600000000000003</v>
      </c>
      <c r="J105" s="141">
        <f t="shared" si="37"/>
        <v>0.89</v>
      </c>
      <c r="K105" s="36">
        <f>K110+K120+K125+K115</f>
        <v>759028.4</v>
      </c>
      <c r="L105" s="36">
        <f>L110+L120+L115</f>
        <v>0</v>
      </c>
      <c r="M105" s="26">
        <f t="shared" si="38"/>
        <v>1</v>
      </c>
      <c r="N105" s="575"/>
      <c r="O105" s="1" t="b">
        <f>H105=F105</f>
        <v>0</v>
      </c>
      <c r="P105" s="300"/>
    </row>
    <row r="106" spans="1:16" s="159" customFormat="1" ht="125.25" customHeight="1" outlineLevel="1" x14ac:dyDescent="0.25">
      <c r="A106" s="568" t="s">
        <v>111</v>
      </c>
      <c r="B106" s="15" t="s">
        <v>406</v>
      </c>
      <c r="C106" s="15" t="s">
        <v>115</v>
      </c>
      <c r="D106" s="17">
        <f>SUM(D107:D110)</f>
        <v>4442708.5599999996</v>
      </c>
      <c r="E106" s="17">
        <f>SUM(E107:E110)</f>
        <v>4568395.5</v>
      </c>
      <c r="F106" s="17">
        <f>SUM(F107:F110)</f>
        <v>3040919.96</v>
      </c>
      <c r="G106" s="51">
        <f t="shared" si="33"/>
        <v>0.66600000000000004</v>
      </c>
      <c r="H106" s="17">
        <f>SUM(H107:H110)</f>
        <v>2979449.63</v>
      </c>
      <c r="I106" s="51">
        <f t="shared" si="36"/>
        <v>0.65200000000000002</v>
      </c>
      <c r="J106" s="62">
        <f t="shared" si="37"/>
        <v>0.98</v>
      </c>
      <c r="K106" s="17">
        <f>SUM(K107:K110)</f>
        <v>4568395.5</v>
      </c>
      <c r="L106" s="36">
        <f>E106-K106</f>
        <v>0</v>
      </c>
      <c r="M106" s="44">
        <f t="shared" si="38"/>
        <v>1</v>
      </c>
      <c r="N106" s="575" t="s">
        <v>776</v>
      </c>
      <c r="P106" s="300"/>
    </row>
    <row r="107" spans="1:16" s="159" customFormat="1" outlineLevel="1" x14ac:dyDescent="0.25">
      <c r="A107" s="568"/>
      <c r="B107" s="446" t="s">
        <v>17</v>
      </c>
      <c r="C107" s="433"/>
      <c r="D107" s="196"/>
      <c r="E107" s="157"/>
      <c r="F107" s="196"/>
      <c r="G107" s="52" t="e">
        <f t="shared" si="33"/>
        <v>#DIV/0!</v>
      </c>
      <c r="H107" s="432"/>
      <c r="I107" s="52" t="e">
        <f t="shared" si="36"/>
        <v>#DIV/0!</v>
      </c>
      <c r="J107" s="52" t="e">
        <f t="shared" si="37"/>
        <v>#DIV/0!</v>
      </c>
      <c r="K107" s="36">
        <f>E107</f>
        <v>0</v>
      </c>
      <c r="L107" s="36">
        <f>E107-K107</f>
        <v>0</v>
      </c>
      <c r="M107" s="27" t="e">
        <f t="shared" si="38"/>
        <v>#DIV/0!</v>
      </c>
      <c r="N107" s="575"/>
      <c r="P107" s="300"/>
    </row>
    <row r="108" spans="1:16" s="159" customFormat="1" ht="21.75" customHeight="1" outlineLevel="1" x14ac:dyDescent="0.25">
      <c r="A108" s="568"/>
      <c r="B108" s="446" t="s">
        <v>16</v>
      </c>
      <c r="C108" s="434"/>
      <c r="D108" s="148">
        <v>3270962.26</v>
      </c>
      <c r="E108" s="148">
        <v>3394140.59</v>
      </c>
      <c r="F108" s="148">
        <v>2337311.11</v>
      </c>
      <c r="G108" s="51">
        <f t="shared" si="33"/>
        <v>0.68899999999999995</v>
      </c>
      <c r="H108" s="148">
        <v>2320819.0299999998</v>
      </c>
      <c r="I108" s="51">
        <f t="shared" si="36"/>
        <v>0.68400000000000005</v>
      </c>
      <c r="J108" s="51">
        <f t="shared" si="37"/>
        <v>0.99299999999999999</v>
      </c>
      <c r="K108" s="161">
        <f>E108</f>
        <v>3394140.59</v>
      </c>
      <c r="L108" s="36">
        <f>E108-K108</f>
        <v>0</v>
      </c>
      <c r="M108" s="26">
        <f t="shared" si="38"/>
        <v>1</v>
      </c>
      <c r="N108" s="575"/>
      <c r="O108" s="300"/>
      <c r="P108" s="300"/>
    </row>
    <row r="109" spans="1:16" s="159" customFormat="1" outlineLevel="1" x14ac:dyDescent="0.25">
      <c r="A109" s="568"/>
      <c r="B109" s="446" t="s">
        <v>36</v>
      </c>
      <c r="C109" s="433"/>
      <c r="D109" s="148">
        <v>412717.9</v>
      </c>
      <c r="E109" s="148">
        <v>415226.51</v>
      </c>
      <c r="F109" s="148">
        <v>304821.86</v>
      </c>
      <c r="G109" s="51">
        <f t="shared" si="33"/>
        <v>0.73399999999999999</v>
      </c>
      <c r="H109" s="148">
        <v>304821.86</v>
      </c>
      <c r="I109" s="51">
        <f t="shared" si="36"/>
        <v>0.73399999999999999</v>
      </c>
      <c r="J109" s="51">
        <f t="shared" si="37"/>
        <v>1</v>
      </c>
      <c r="K109" s="161">
        <f>E109</f>
        <v>415226.51</v>
      </c>
      <c r="L109" s="36">
        <f>E109-K109</f>
        <v>0</v>
      </c>
      <c r="M109" s="26">
        <f t="shared" si="38"/>
        <v>1</v>
      </c>
      <c r="N109" s="575"/>
      <c r="P109" s="300"/>
    </row>
    <row r="110" spans="1:16" s="159" customFormat="1" outlineLevel="1" x14ac:dyDescent="0.3">
      <c r="A110" s="568"/>
      <c r="B110" s="446" t="s">
        <v>18</v>
      </c>
      <c r="C110" s="433"/>
      <c r="D110" s="148">
        <v>759028.4</v>
      </c>
      <c r="E110" s="148">
        <v>759028.4</v>
      </c>
      <c r="F110" s="148">
        <v>398786.99</v>
      </c>
      <c r="G110" s="51">
        <f t="shared" si="33"/>
        <v>0.52500000000000002</v>
      </c>
      <c r="H110" s="148">
        <v>353808.74</v>
      </c>
      <c r="I110" s="51">
        <f t="shared" si="36"/>
        <v>0.46600000000000003</v>
      </c>
      <c r="J110" s="51">
        <f t="shared" si="37"/>
        <v>0.88700000000000001</v>
      </c>
      <c r="K110" s="161">
        <f>E110</f>
        <v>759028.4</v>
      </c>
      <c r="L110" s="36"/>
      <c r="M110" s="26">
        <f t="shared" si="38"/>
        <v>1</v>
      </c>
      <c r="N110" s="575"/>
      <c r="O110" s="1" t="b">
        <f>H110=F110</f>
        <v>0</v>
      </c>
      <c r="P110" s="300"/>
    </row>
    <row r="111" spans="1:16" s="159" customFormat="1" ht="88.5" customHeight="1" outlineLevel="1" x14ac:dyDescent="0.25">
      <c r="A111" s="568" t="s">
        <v>171</v>
      </c>
      <c r="B111" s="15" t="s">
        <v>241</v>
      </c>
      <c r="C111" s="15" t="s">
        <v>115</v>
      </c>
      <c r="D111" s="17">
        <f>SUM(D112:D115)</f>
        <v>386592.67</v>
      </c>
      <c r="E111" s="17">
        <f>SUM(E112:E115)</f>
        <v>400872.19</v>
      </c>
      <c r="F111" s="17">
        <f>SUM(F112:F115)</f>
        <v>194179.69</v>
      </c>
      <c r="G111" s="62">
        <f t="shared" si="33"/>
        <v>0.48399999999999999</v>
      </c>
      <c r="H111" s="17">
        <f>SUM(H112:H115)</f>
        <v>192287.66</v>
      </c>
      <c r="I111" s="62">
        <f t="shared" si="36"/>
        <v>0.48</v>
      </c>
      <c r="J111" s="62">
        <f t="shared" si="37"/>
        <v>0.99</v>
      </c>
      <c r="K111" s="17">
        <f>SUM(K112:K115)</f>
        <v>400872.19</v>
      </c>
      <c r="L111" s="17">
        <f>SUM(L112:L115)</f>
        <v>0</v>
      </c>
      <c r="M111" s="44">
        <f t="shared" si="38"/>
        <v>1</v>
      </c>
      <c r="N111" s="577" t="s">
        <v>747</v>
      </c>
      <c r="P111" s="300"/>
    </row>
    <row r="112" spans="1:16" s="159" customFormat="1" ht="16.5" customHeight="1" outlineLevel="1" x14ac:dyDescent="0.25">
      <c r="A112" s="568"/>
      <c r="B112" s="446" t="s">
        <v>17</v>
      </c>
      <c r="C112" s="433"/>
      <c r="D112" s="36"/>
      <c r="E112" s="36"/>
      <c r="F112" s="36"/>
      <c r="G112" s="52" t="e">
        <f t="shared" si="33"/>
        <v>#DIV/0!</v>
      </c>
      <c r="H112" s="36"/>
      <c r="I112" s="52" t="e">
        <f t="shared" si="36"/>
        <v>#DIV/0!</v>
      </c>
      <c r="J112" s="52" t="e">
        <f t="shared" si="37"/>
        <v>#DIV/0!</v>
      </c>
      <c r="K112" s="36">
        <f>E112</f>
        <v>0</v>
      </c>
      <c r="L112" s="36">
        <f>E112-K112</f>
        <v>0</v>
      </c>
      <c r="M112" s="27" t="e">
        <f t="shared" si="38"/>
        <v>#DIV/0!</v>
      </c>
      <c r="N112" s="577"/>
      <c r="P112" s="300"/>
    </row>
    <row r="113" spans="1:16" s="159" customFormat="1" outlineLevel="1" x14ac:dyDescent="0.25">
      <c r="A113" s="568"/>
      <c r="B113" s="446" t="s">
        <v>16</v>
      </c>
      <c r="C113" s="433"/>
      <c r="D113" s="36"/>
      <c r="E113" s="36">
        <v>12150.46</v>
      </c>
      <c r="F113" s="36">
        <v>1892.03</v>
      </c>
      <c r="G113" s="51">
        <f t="shared" si="33"/>
        <v>0.156</v>
      </c>
      <c r="H113" s="36"/>
      <c r="I113" s="51"/>
      <c r="J113" s="52">
        <f t="shared" si="37"/>
        <v>0</v>
      </c>
      <c r="K113" s="36">
        <f>E113</f>
        <v>12150.46</v>
      </c>
      <c r="L113" s="36">
        <f>E113-K113</f>
        <v>0</v>
      </c>
      <c r="M113" s="27">
        <f t="shared" si="38"/>
        <v>1</v>
      </c>
      <c r="N113" s="577"/>
      <c r="O113" s="300"/>
      <c r="P113" s="300"/>
    </row>
    <row r="114" spans="1:16" s="159" customFormat="1" outlineLevel="1" x14ac:dyDescent="0.25">
      <c r="A114" s="568"/>
      <c r="B114" s="446" t="s">
        <v>36</v>
      </c>
      <c r="C114" s="433"/>
      <c r="D114" s="36">
        <v>386592.67</v>
      </c>
      <c r="E114" s="36">
        <v>388721.73</v>
      </c>
      <c r="F114" s="36">
        <v>192287.66</v>
      </c>
      <c r="G114" s="51">
        <f t="shared" si="33"/>
        <v>0.495</v>
      </c>
      <c r="H114" s="36">
        <v>192287.66</v>
      </c>
      <c r="I114" s="51">
        <f>H114/E114</f>
        <v>0.495</v>
      </c>
      <c r="J114" s="51">
        <f t="shared" si="37"/>
        <v>1</v>
      </c>
      <c r="K114" s="36">
        <f>E114</f>
        <v>388721.73</v>
      </c>
      <c r="L114" s="36">
        <f>E114-K114</f>
        <v>0</v>
      </c>
      <c r="M114" s="26">
        <f t="shared" si="38"/>
        <v>1</v>
      </c>
      <c r="N114" s="577"/>
      <c r="P114" s="300"/>
    </row>
    <row r="115" spans="1:16" s="159" customFormat="1" outlineLevel="1" x14ac:dyDescent="0.3">
      <c r="A115" s="568"/>
      <c r="B115" s="446" t="s">
        <v>18</v>
      </c>
      <c r="C115" s="433"/>
      <c r="D115" s="36"/>
      <c r="E115" s="36"/>
      <c r="F115" s="36"/>
      <c r="G115" s="52" t="e">
        <f t="shared" si="33"/>
        <v>#DIV/0!</v>
      </c>
      <c r="H115" s="36"/>
      <c r="I115" s="52" t="e">
        <f t="shared" si="36"/>
        <v>#DIV/0!</v>
      </c>
      <c r="J115" s="52" t="e">
        <f t="shared" si="37"/>
        <v>#DIV/0!</v>
      </c>
      <c r="K115" s="36">
        <f>E115</f>
        <v>0</v>
      </c>
      <c r="L115" s="36">
        <f>E115-K115</f>
        <v>0</v>
      </c>
      <c r="M115" s="27" t="e">
        <f t="shared" si="38"/>
        <v>#DIV/0!</v>
      </c>
      <c r="N115" s="577"/>
      <c r="O115" s="1" t="b">
        <f>H115=F115</f>
        <v>1</v>
      </c>
      <c r="P115" s="300"/>
    </row>
    <row r="116" spans="1:16" s="159" customFormat="1" ht="155.25" customHeight="1" outlineLevel="1" x14ac:dyDescent="0.25">
      <c r="A116" s="568" t="s">
        <v>172</v>
      </c>
      <c r="B116" s="461" t="s">
        <v>644</v>
      </c>
      <c r="C116" s="15" t="s">
        <v>115</v>
      </c>
      <c r="D116" s="36">
        <f>SUM(D117:D120)</f>
        <v>119453.21</v>
      </c>
      <c r="E116" s="36">
        <f t="shared" ref="E116:F116" si="44">SUM(E117:E120)</f>
        <v>119077.2</v>
      </c>
      <c r="F116" s="36">
        <f t="shared" si="44"/>
        <v>84888.25</v>
      </c>
      <c r="G116" s="51">
        <f t="shared" si="33"/>
        <v>0.71299999999999997</v>
      </c>
      <c r="H116" s="36">
        <f>SUM(H117:H120)</f>
        <v>84888.25</v>
      </c>
      <c r="I116" s="51">
        <f t="shared" si="36"/>
        <v>0.71299999999999997</v>
      </c>
      <c r="J116" s="51">
        <f t="shared" si="37"/>
        <v>1</v>
      </c>
      <c r="K116" s="36">
        <f>SUM(K117:K120)</f>
        <v>119077.2</v>
      </c>
      <c r="L116" s="36">
        <f>SUM(L117:L120)</f>
        <v>0</v>
      </c>
      <c r="M116" s="26">
        <f t="shared" si="38"/>
        <v>1</v>
      </c>
      <c r="N116" s="506" t="s">
        <v>469</v>
      </c>
      <c r="P116" s="300"/>
    </row>
    <row r="117" spans="1:16" s="159" customFormat="1" ht="30" customHeight="1" outlineLevel="1" x14ac:dyDescent="0.25">
      <c r="A117" s="568"/>
      <c r="B117" s="446" t="s">
        <v>17</v>
      </c>
      <c r="C117" s="433"/>
      <c r="D117" s="36"/>
      <c r="E117" s="36"/>
      <c r="F117" s="36"/>
      <c r="G117" s="52" t="e">
        <f t="shared" si="33"/>
        <v>#DIV/0!</v>
      </c>
      <c r="H117" s="36"/>
      <c r="I117" s="52" t="e">
        <f t="shared" si="36"/>
        <v>#DIV/0!</v>
      </c>
      <c r="J117" s="52" t="e">
        <f t="shared" si="37"/>
        <v>#DIV/0!</v>
      </c>
      <c r="K117" s="36"/>
      <c r="L117" s="36">
        <f>E117-K117</f>
        <v>0</v>
      </c>
      <c r="M117" s="27" t="e">
        <f t="shared" si="38"/>
        <v>#DIV/0!</v>
      </c>
      <c r="N117" s="506"/>
      <c r="P117" s="300"/>
    </row>
    <row r="118" spans="1:16" s="159" customFormat="1" ht="30" customHeight="1" outlineLevel="1" x14ac:dyDescent="0.25">
      <c r="A118" s="568"/>
      <c r="B118" s="446" t="s">
        <v>16</v>
      </c>
      <c r="C118" s="433"/>
      <c r="D118" s="36">
        <v>119453.21</v>
      </c>
      <c r="E118" s="36">
        <v>119077.2</v>
      </c>
      <c r="F118" s="36">
        <v>84888.25</v>
      </c>
      <c r="G118" s="51">
        <f t="shared" si="33"/>
        <v>0.71299999999999997</v>
      </c>
      <c r="H118" s="36">
        <v>84888.25</v>
      </c>
      <c r="I118" s="51">
        <f t="shared" si="36"/>
        <v>0.71299999999999997</v>
      </c>
      <c r="J118" s="51">
        <f t="shared" si="37"/>
        <v>1</v>
      </c>
      <c r="K118" s="36">
        <f>E118</f>
        <v>119077.2</v>
      </c>
      <c r="L118" s="36">
        <f t="shared" ref="L118:L120" si="45">E118-K118</f>
        <v>0</v>
      </c>
      <c r="M118" s="26">
        <f t="shared" si="38"/>
        <v>1</v>
      </c>
      <c r="N118" s="506"/>
      <c r="O118" s="300"/>
      <c r="P118" s="300"/>
    </row>
    <row r="119" spans="1:16" s="159" customFormat="1" ht="30" customHeight="1" outlineLevel="1" x14ac:dyDescent="0.25">
      <c r="A119" s="568"/>
      <c r="B119" s="446" t="s">
        <v>36</v>
      </c>
      <c r="C119" s="433"/>
      <c r="D119" s="36"/>
      <c r="E119" s="36"/>
      <c r="F119" s="36"/>
      <c r="G119" s="52" t="e">
        <f t="shared" si="33"/>
        <v>#DIV/0!</v>
      </c>
      <c r="H119" s="36"/>
      <c r="I119" s="52" t="e">
        <f t="shared" si="36"/>
        <v>#DIV/0!</v>
      </c>
      <c r="J119" s="52" t="e">
        <f t="shared" si="37"/>
        <v>#DIV/0!</v>
      </c>
      <c r="K119" s="36"/>
      <c r="L119" s="36">
        <f t="shared" si="45"/>
        <v>0</v>
      </c>
      <c r="M119" s="27" t="e">
        <f t="shared" si="38"/>
        <v>#DIV/0!</v>
      </c>
      <c r="N119" s="506"/>
      <c r="P119" s="300"/>
    </row>
    <row r="120" spans="1:16" s="159" customFormat="1" ht="30" customHeight="1" outlineLevel="1" x14ac:dyDescent="0.3">
      <c r="A120" s="568"/>
      <c r="B120" s="446" t="s">
        <v>18</v>
      </c>
      <c r="C120" s="433"/>
      <c r="D120" s="36"/>
      <c r="E120" s="36"/>
      <c r="F120" s="36"/>
      <c r="G120" s="52" t="e">
        <f t="shared" si="33"/>
        <v>#DIV/0!</v>
      </c>
      <c r="H120" s="36"/>
      <c r="I120" s="52" t="e">
        <f t="shared" si="36"/>
        <v>#DIV/0!</v>
      </c>
      <c r="J120" s="52" t="e">
        <f t="shared" si="37"/>
        <v>#DIV/0!</v>
      </c>
      <c r="K120" s="36"/>
      <c r="L120" s="36">
        <f t="shared" si="45"/>
        <v>0</v>
      </c>
      <c r="M120" s="27" t="e">
        <f t="shared" si="38"/>
        <v>#DIV/0!</v>
      </c>
      <c r="N120" s="506"/>
      <c r="O120" s="1" t="b">
        <f>H120=F120</f>
        <v>1</v>
      </c>
      <c r="P120" s="300"/>
    </row>
    <row r="121" spans="1:16" s="159" customFormat="1" ht="120" customHeight="1" outlineLevel="1" x14ac:dyDescent="0.25">
      <c r="A121" s="568" t="s">
        <v>302</v>
      </c>
      <c r="B121" s="15" t="s">
        <v>407</v>
      </c>
      <c r="C121" s="15" t="s">
        <v>115</v>
      </c>
      <c r="D121" s="36">
        <f>SUM(D122:D125)</f>
        <v>21996</v>
      </c>
      <c r="E121" s="36">
        <f t="shared" ref="E121:F121" si="46">SUM(E122:E125)</f>
        <v>30276</v>
      </c>
      <c r="F121" s="36">
        <f t="shared" si="46"/>
        <v>20897</v>
      </c>
      <c r="G121" s="51">
        <f t="shared" si="33"/>
        <v>0.69</v>
      </c>
      <c r="H121" s="36">
        <f>SUM(H122:H125)</f>
        <v>20059.62</v>
      </c>
      <c r="I121" s="51">
        <f t="shared" si="36"/>
        <v>0.66300000000000003</v>
      </c>
      <c r="J121" s="51">
        <f t="shared" si="37"/>
        <v>0.96</v>
      </c>
      <c r="K121" s="36">
        <f>SUM(K122:K125)</f>
        <v>21996</v>
      </c>
      <c r="L121" s="36"/>
      <c r="M121" s="26">
        <f t="shared" si="38"/>
        <v>0.73</v>
      </c>
      <c r="N121" s="506" t="s">
        <v>461</v>
      </c>
      <c r="P121" s="300"/>
    </row>
    <row r="122" spans="1:16" s="159" customFormat="1" ht="28.5" customHeight="1" outlineLevel="1" x14ac:dyDescent="0.25">
      <c r="A122" s="568"/>
      <c r="B122" s="446" t="s">
        <v>17</v>
      </c>
      <c r="C122" s="433"/>
      <c r="D122" s="36"/>
      <c r="E122" s="36"/>
      <c r="F122" s="36"/>
      <c r="G122" s="52" t="e">
        <f t="shared" si="33"/>
        <v>#DIV/0!</v>
      </c>
      <c r="H122" s="36"/>
      <c r="I122" s="52" t="e">
        <f t="shared" si="36"/>
        <v>#DIV/0!</v>
      </c>
      <c r="J122" s="52" t="e">
        <f t="shared" si="37"/>
        <v>#DIV/0!</v>
      </c>
      <c r="K122" s="36"/>
      <c r="L122" s="36"/>
      <c r="M122" s="27" t="e">
        <f t="shared" si="38"/>
        <v>#DIV/0!</v>
      </c>
      <c r="N122" s="506"/>
      <c r="P122" s="300"/>
    </row>
    <row r="123" spans="1:16" s="159" customFormat="1" ht="28.5" customHeight="1" outlineLevel="1" x14ac:dyDescent="0.25">
      <c r="A123" s="568"/>
      <c r="B123" s="446" t="s">
        <v>16</v>
      </c>
      <c r="C123" s="433"/>
      <c r="D123" s="36">
        <v>21996</v>
      </c>
      <c r="E123" s="36">
        <v>30276</v>
      </c>
      <c r="F123" s="36">
        <v>20897</v>
      </c>
      <c r="G123" s="51">
        <f t="shared" si="33"/>
        <v>0.69</v>
      </c>
      <c r="H123" s="36">
        <v>20059.62</v>
      </c>
      <c r="I123" s="51">
        <f t="shared" si="36"/>
        <v>0.66300000000000003</v>
      </c>
      <c r="J123" s="51">
        <f t="shared" si="37"/>
        <v>0.96</v>
      </c>
      <c r="K123" s="36">
        <v>21996</v>
      </c>
      <c r="L123" s="36"/>
      <c r="M123" s="26">
        <f t="shared" si="38"/>
        <v>0.73</v>
      </c>
      <c r="N123" s="506"/>
      <c r="O123" s="300"/>
      <c r="P123" s="300"/>
    </row>
    <row r="124" spans="1:16" s="159" customFormat="1" ht="28.5" customHeight="1" outlineLevel="1" x14ac:dyDescent="0.25">
      <c r="A124" s="568"/>
      <c r="B124" s="446" t="s">
        <v>36</v>
      </c>
      <c r="C124" s="433"/>
      <c r="D124" s="36"/>
      <c r="E124" s="36"/>
      <c r="F124" s="36"/>
      <c r="G124" s="52" t="e">
        <f t="shared" si="33"/>
        <v>#DIV/0!</v>
      </c>
      <c r="H124" s="36"/>
      <c r="I124" s="52" t="e">
        <f t="shared" si="36"/>
        <v>#DIV/0!</v>
      </c>
      <c r="J124" s="52" t="e">
        <f t="shared" si="37"/>
        <v>#DIV/0!</v>
      </c>
      <c r="K124" s="36"/>
      <c r="L124" s="36"/>
      <c r="M124" s="27" t="e">
        <f t="shared" si="38"/>
        <v>#DIV/0!</v>
      </c>
      <c r="N124" s="506"/>
      <c r="P124" s="300"/>
    </row>
    <row r="125" spans="1:16" s="159" customFormat="1" ht="28.5" customHeight="1" outlineLevel="1" x14ac:dyDescent="0.3">
      <c r="A125" s="568"/>
      <c r="B125" s="446" t="s">
        <v>18</v>
      </c>
      <c r="C125" s="433"/>
      <c r="D125" s="36"/>
      <c r="E125" s="36"/>
      <c r="F125" s="36"/>
      <c r="G125" s="52" t="e">
        <f t="shared" si="33"/>
        <v>#DIV/0!</v>
      </c>
      <c r="H125" s="36"/>
      <c r="I125" s="52" t="e">
        <f t="shared" si="36"/>
        <v>#DIV/0!</v>
      </c>
      <c r="J125" s="52" t="e">
        <f t="shared" si="37"/>
        <v>#DIV/0!</v>
      </c>
      <c r="K125" s="36"/>
      <c r="L125" s="36"/>
      <c r="M125" s="27" t="e">
        <f t="shared" si="38"/>
        <v>#DIV/0!</v>
      </c>
      <c r="N125" s="506"/>
      <c r="O125" s="1" t="b">
        <f>H125=F125</f>
        <v>1</v>
      </c>
      <c r="P125" s="300"/>
    </row>
    <row r="126" spans="1:16" s="159" customFormat="1" ht="82.5" customHeight="1" outlineLevel="1" x14ac:dyDescent="0.25">
      <c r="A126" s="583" t="s">
        <v>428</v>
      </c>
      <c r="B126" s="15" t="s">
        <v>394</v>
      </c>
      <c r="C126" s="15" t="s">
        <v>115</v>
      </c>
      <c r="D126" s="36">
        <f>SUM(D127:D130)</f>
        <v>3142.43</v>
      </c>
      <c r="E126" s="36">
        <f t="shared" ref="E126:F126" si="47">SUM(E127:E130)</f>
        <v>3142.43</v>
      </c>
      <c r="F126" s="36">
        <f t="shared" si="47"/>
        <v>0</v>
      </c>
      <c r="G126" s="52">
        <f t="shared" si="33"/>
        <v>0</v>
      </c>
      <c r="H126" s="432"/>
      <c r="I126" s="52">
        <f t="shared" si="36"/>
        <v>0</v>
      </c>
      <c r="J126" s="52" t="e">
        <f t="shared" si="37"/>
        <v>#DIV/0!</v>
      </c>
      <c r="K126" s="36">
        <f>SUM(K127:K130)</f>
        <v>3142.43</v>
      </c>
      <c r="L126" s="36">
        <f>SUM(L127:L130)</f>
        <v>0</v>
      </c>
      <c r="M126" s="26">
        <f t="shared" si="38"/>
        <v>1</v>
      </c>
      <c r="N126" s="575" t="s">
        <v>785</v>
      </c>
      <c r="P126" s="300"/>
    </row>
    <row r="127" spans="1:16" s="159" customFormat="1" ht="24.75" customHeight="1" outlineLevel="1" x14ac:dyDescent="0.25">
      <c r="A127" s="583"/>
      <c r="B127" s="446" t="s">
        <v>17</v>
      </c>
      <c r="C127" s="14"/>
      <c r="D127" s="36"/>
      <c r="E127" s="36"/>
      <c r="F127" s="36"/>
      <c r="G127" s="52" t="e">
        <f t="shared" si="33"/>
        <v>#DIV/0!</v>
      </c>
      <c r="H127" s="432"/>
      <c r="I127" s="52" t="e">
        <f t="shared" si="36"/>
        <v>#DIV/0!</v>
      </c>
      <c r="J127" s="52" t="e">
        <f t="shared" si="37"/>
        <v>#DIV/0!</v>
      </c>
      <c r="K127" s="36"/>
      <c r="L127" s="36"/>
      <c r="M127" s="27" t="e">
        <f t="shared" si="38"/>
        <v>#DIV/0!</v>
      </c>
      <c r="N127" s="575"/>
      <c r="P127" s="300"/>
    </row>
    <row r="128" spans="1:16" s="159" customFormat="1" ht="24.75" customHeight="1" outlineLevel="1" x14ac:dyDescent="0.25">
      <c r="A128" s="583"/>
      <c r="B128" s="446" t="s">
        <v>16</v>
      </c>
      <c r="C128" s="14"/>
      <c r="D128" s="36"/>
      <c r="E128" s="36"/>
      <c r="F128" s="36"/>
      <c r="G128" s="52" t="e">
        <f t="shared" si="33"/>
        <v>#DIV/0!</v>
      </c>
      <c r="H128" s="432"/>
      <c r="I128" s="52" t="e">
        <f t="shared" si="36"/>
        <v>#DIV/0!</v>
      </c>
      <c r="J128" s="52" t="e">
        <f t="shared" si="37"/>
        <v>#DIV/0!</v>
      </c>
      <c r="K128" s="36"/>
      <c r="L128" s="36"/>
      <c r="M128" s="27" t="e">
        <f t="shared" si="38"/>
        <v>#DIV/0!</v>
      </c>
      <c r="N128" s="575"/>
      <c r="O128" s="300"/>
      <c r="P128" s="300"/>
    </row>
    <row r="129" spans="1:16" s="159" customFormat="1" ht="24.75" customHeight="1" outlineLevel="1" x14ac:dyDescent="0.25">
      <c r="A129" s="583"/>
      <c r="B129" s="446" t="s">
        <v>36</v>
      </c>
      <c r="C129" s="14"/>
      <c r="D129" s="36">
        <v>3142.43</v>
      </c>
      <c r="E129" s="36">
        <v>3142.43</v>
      </c>
      <c r="F129" s="36"/>
      <c r="G129" s="52">
        <f t="shared" si="33"/>
        <v>0</v>
      </c>
      <c r="H129" s="432"/>
      <c r="I129" s="52">
        <f t="shared" si="36"/>
        <v>0</v>
      </c>
      <c r="J129" s="52" t="e">
        <f t="shared" si="37"/>
        <v>#DIV/0!</v>
      </c>
      <c r="K129" s="36">
        <f>E129</f>
        <v>3142.43</v>
      </c>
      <c r="L129" s="36"/>
      <c r="M129" s="26">
        <f t="shared" si="38"/>
        <v>1</v>
      </c>
      <c r="N129" s="575"/>
      <c r="P129" s="300"/>
    </row>
    <row r="130" spans="1:16" s="159" customFormat="1" ht="24.75" customHeight="1" outlineLevel="1" x14ac:dyDescent="0.3">
      <c r="A130" s="583"/>
      <c r="B130" s="446" t="s">
        <v>18</v>
      </c>
      <c r="C130" s="14"/>
      <c r="D130" s="36"/>
      <c r="E130" s="36"/>
      <c r="F130" s="36"/>
      <c r="G130" s="52" t="e">
        <f t="shared" si="33"/>
        <v>#DIV/0!</v>
      </c>
      <c r="H130" s="432"/>
      <c r="I130" s="52" t="e">
        <f t="shared" si="36"/>
        <v>#DIV/0!</v>
      </c>
      <c r="J130" s="52" t="e">
        <f t="shared" si="37"/>
        <v>#DIV/0!</v>
      </c>
      <c r="K130" s="36"/>
      <c r="L130" s="36"/>
      <c r="M130" s="27" t="e">
        <f t="shared" si="38"/>
        <v>#DIV/0!</v>
      </c>
      <c r="N130" s="575"/>
      <c r="O130" s="1" t="b">
        <f>H130=F130</f>
        <v>1</v>
      </c>
      <c r="P130" s="300"/>
    </row>
    <row r="131" spans="1:16" s="159" customFormat="1" ht="73.5" customHeight="1" outlineLevel="1" x14ac:dyDescent="0.25">
      <c r="A131" s="582" t="s">
        <v>645</v>
      </c>
      <c r="B131" s="15" t="s">
        <v>646</v>
      </c>
      <c r="C131" s="15" t="s">
        <v>115</v>
      </c>
      <c r="D131" s="17">
        <f>SUM(D132:D135)</f>
        <v>3005.38</v>
      </c>
      <c r="E131" s="17">
        <f t="shared" ref="E131:F131" si="48">SUM(E132:E135)</f>
        <v>3005.38</v>
      </c>
      <c r="F131" s="17">
        <f t="shared" si="48"/>
        <v>0</v>
      </c>
      <c r="G131" s="62">
        <f t="shared" si="33"/>
        <v>0</v>
      </c>
      <c r="H131" s="17">
        <f>SUM(H132:H135)</f>
        <v>0</v>
      </c>
      <c r="I131" s="62">
        <f t="shared" si="36"/>
        <v>0</v>
      </c>
      <c r="J131" s="126" t="e">
        <f t="shared" si="37"/>
        <v>#DIV/0!</v>
      </c>
      <c r="K131" s="17">
        <f>SUM(K132:K135)</f>
        <v>3005.38</v>
      </c>
      <c r="L131" s="17">
        <f>SUM(L132:L135)</f>
        <v>0</v>
      </c>
      <c r="M131" s="44">
        <f>K131/E131</f>
        <v>1</v>
      </c>
      <c r="N131" s="575" t="s">
        <v>789</v>
      </c>
      <c r="P131" s="300"/>
    </row>
    <row r="132" spans="1:16" s="159" customFormat="1" outlineLevel="1" x14ac:dyDescent="0.25">
      <c r="A132" s="582"/>
      <c r="B132" s="462" t="s">
        <v>17</v>
      </c>
      <c r="C132" s="130"/>
      <c r="D132" s="36">
        <v>0</v>
      </c>
      <c r="E132" s="36">
        <v>0</v>
      </c>
      <c r="F132" s="36"/>
      <c r="G132" s="52" t="e">
        <f t="shared" si="33"/>
        <v>#DIV/0!</v>
      </c>
      <c r="H132" s="19">
        <f>H137</f>
        <v>0</v>
      </c>
      <c r="I132" s="52" t="e">
        <f t="shared" si="36"/>
        <v>#DIV/0!</v>
      </c>
      <c r="J132" s="52" t="e">
        <f t="shared" si="37"/>
        <v>#DIV/0!</v>
      </c>
      <c r="K132" s="36"/>
      <c r="L132" s="36">
        <f t="shared" ref="K132:L135" si="49">L137</f>
        <v>0</v>
      </c>
      <c r="M132" s="27" t="e">
        <f t="shared" si="38"/>
        <v>#DIV/0!</v>
      </c>
      <c r="N132" s="575"/>
      <c r="P132" s="300"/>
    </row>
    <row r="133" spans="1:16" s="159" customFormat="1" outlineLevel="1" x14ac:dyDescent="0.25">
      <c r="A133" s="582"/>
      <c r="B133" s="462" t="s">
        <v>16</v>
      </c>
      <c r="C133" s="130"/>
      <c r="D133" s="36">
        <v>0</v>
      </c>
      <c r="E133" s="36">
        <v>0</v>
      </c>
      <c r="F133" s="36"/>
      <c r="G133" s="52" t="e">
        <f t="shared" si="33"/>
        <v>#DIV/0!</v>
      </c>
      <c r="H133" s="19">
        <f>H138</f>
        <v>0</v>
      </c>
      <c r="I133" s="52" t="e">
        <f t="shared" si="36"/>
        <v>#DIV/0!</v>
      </c>
      <c r="J133" s="52" t="e">
        <f t="shared" si="37"/>
        <v>#DIV/0!</v>
      </c>
      <c r="K133" s="36"/>
      <c r="L133" s="36">
        <f t="shared" si="49"/>
        <v>0</v>
      </c>
      <c r="M133" s="27" t="e">
        <f t="shared" si="38"/>
        <v>#DIV/0!</v>
      </c>
      <c r="N133" s="575"/>
      <c r="O133" s="300"/>
      <c r="P133" s="300"/>
    </row>
    <row r="134" spans="1:16" s="159" customFormat="1" outlineLevel="1" x14ac:dyDescent="0.25">
      <c r="A134" s="582"/>
      <c r="B134" s="462" t="s">
        <v>36</v>
      </c>
      <c r="C134" s="130"/>
      <c r="D134" s="36">
        <v>3005.38</v>
      </c>
      <c r="E134" s="36">
        <v>3005.38</v>
      </c>
      <c r="F134" s="36">
        <f>F139</f>
        <v>0</v>
      </c>
      <c r="G134" s="51">
        <f t="shared" si="33"/>
        <v>0</v>
      </c>
      <c r="H134" s="36">
        <f>H139</f>
        <v>0</v>
      </c>
      <c r="I134" s="51">
        <f t="shared" si="36"/>
        <v>0</v>
      </c>
      <c r="J134" s="52" t="e">
        <f t="shared" si="37"/>
        <v>#DIV/0!</v>
      </c>
      <c r="K134" s="36">
        <f>E134</f>
        <v>3005.38</v>
      </c>
      <c r="L134" s="36">
        <f t="shared" si="49"/>
        <v>0</v>
      </c>
      <c r="M134" s="26">
        <f t="shared" si="38"/>
        <v>1</v>
      </c>
      <c r="N134" s="575"/>
      <c r="P134" s="300"/>
    </row>
    <row r="135" spans="1:16" s="159" customFormat="1" ht="33.75" customHeight="1" outlineLevel="1" x14ac:dyDescent="0.3">
      <c r="A135" s="582"/>
      <c r="B135" s="446" t="s">
        <v>18</v>
      </c>
      <c r="C135" s="130"/>
      <c r="D135" s="36">
        <v>0</v>
      </c>
      <c r="E135" s="36">
        <v>0</v>
      </c>
      <c r="F135" s="36">
        <f>F140</f>
        <v>0</v>
      </c>
      <c r="G135" s="52" t="e">
        <f t="shared" si="33"/>
        <v>#DIV/0!</v>
      </c>
      <c r="H135" s="19">
        <f>H140</f>
        <v>0</v>
      </c>
      <c r="I135" s="52" t="e">
        <f t="shared" si="36"/>
        <v>#DIV/0!</v>
      </c>
      <c r="J135" s="52" t="e">
        <f t="shared" si="37"/>
        <v>#DIV/0!</v>
      </c>
      <c r="K135" s="36">
        <f t="shared" si="49"/>
        <v>0</v>
      </c>
      <c r="L135" s="36">
        <f t="shared" si="49"/>
        <v>0</v>
      </c>
      <c r="M135" s="27" t="e">
        <f t="shared" si="38"/>
        <v>#DIV/0!</v>
      </c>
      <c r="N135" s="575"/>
      <c r="O135" s="1" t="b">
        <f>H135=F135</f>
        <v>1</v>
      </c>
      <c r="P135" s="300"/>
    </row>
    <row r="136" spans="1:16" s="159" customFormat="1" ht="90" customHeight="1" outlineLevel="1" x14ac:dyDescent="0.25">
      <c r="A136" s="584" t="s">
        <v>647</v>
      </c>
      <c r="B136" s="15" t="s">
        <v>648</v>
      </c>
      <c r="C136" s="15" t="s">
        <v>115</v>
      </c>
      <c r="D136" s="36">
        <f>SUM(D137:D140)</f>
        <v>0</v>
      </c>
      <c r="E136" s="36">
        <f>SUM(E137:E140)</f>
        <v>1380</v>
      </c>
      <c r="F136" s="36">
        <f>SUM(F137:F140)</f>
        <v>1380</v>
      </c>
      <c r="G136" s="52">
        <f t="shared" si="33"/>
        <v>1</v>
      </c>
      <c r="H136" s="19">
        <f>SUM(H137:H140)</f>
        <v>0</v>
      </c>
      <c r="I136" s="52">
        <f t="shared" si="36"/>
        <v>0</v>
      </c>
      <c r="J136" s="52">
        <f t="shared" si="37"/>
        <v>0</v>
      </c>
      <c r="K136" s="36">
        <f>SUM(K137:K140)</f>
        <v>1380</v>
      </c>
      <c r="L136" s="36">
        <f>SUM(L137:L140)</f>
        <v>0</v>
      </c>
      <c r="M136" s="26">
        <f t="shared" si="38"/>
        <v>1</v>
      </c>
      <c r="N136" s="575" t="s">
        <v>716</v>
      </c>
      <c r="P136" s="300"/>
    </row>
    <row r="137" spans="1:16" s="159" customFormat="1" outlineLevel="1" x14ac:dyDescent="0.25">
      <c r="A137" s="585"/>
      <c r="B137" s="462" t="s">
        <v>17</v>
      </c>
      <c r="C137" s="130"/>
      <c r="D137" s="36">
        <v>0</v>
      </c>
      <c r="E137" s="36">
        <v>1200</v>
      </c>
      <c r="F137" s="36">
        <v>1200</v>
      </c>
      <c r="G137" s="52">
        <f t="shared" si="33"/>
        <v>1</v>
      </c>
      <c r="H137" s="169"/>
      <c r="I137" s="52">
        <f t="shared" si="36"/>
        <v>0</v>
      </c>
      <c r="J137" s="52">
        <f t="shared" si="37"/>
        <v>0</v>
      </c>
      <c r="K137" s="36">
        <f>E137</f>
        <v>1200</v>
      </c>
      <c r="L137" s="36"/>
      <c r="M137" s="27">
        <f t="shared" si="38"/>
        <v>1</v>
      </c>
      <c r="N137" s="575"/>
      <c r="P137" s="300"/>
    </row>
    <row r="138" spans="1:16" s="159" customFormat="1" outlineLevel="1" x14ac:dyDescent="0.25">
      <c r="A138" s="585"/>
      <c r="B138" s="462" t="s">
        <v>16</v>
      </c>
      <c r="C138" s="130"/>
      <c r="D138" s="36">
        <v>0</v>
      </c>
      <c r="E138" s="36">
        <v>180</v>
      </c>
      <c r="F138" s="36">
        <v>180</v>
      </c>
      <c r="G138" s="52">
        <f t="shared" si="33"/>
        <v>1</v>
      </c>
      <c r="H138" s="19">
        <v>0</v>
      </c>
      <c r="I138" s="52">
        <f t="shared" si="36"/>
        <v>0</v>
      </c>
      <c r="J138" s="52">
        <f t="shared" si="37"/>
        <v>0</v>
      </c>
      <c r="K138" s="36">
        <f>E138</f>
        <v>180</v>
      </c>
      <c r="L138" s="36">
        <f>E138-K138</f>
        <v>0</v>
      </c>
      <c r="M138" s="26">
        <f t="shared" si="38"/>
        <v>1</v>
      </c>
      <c r="N138" s="575"/>
      <c r="O138" s="300"/>
      <c r="P138" s="300"/>
    </row>
    <row r="139" spans="1:16" s="159" customFormat="1" outlineLevel="1" x14ac:dyDescent="0.25">
      <c r="A139" s="585"/>
      <c r="B139" s="462" t="s">
        <v>36</v>
      </c>
      <c r="C139" s="130"/>
      <c r="D139" s="36"/>
      <c r="E139" s="36"/>
      <c r="F139" s="36"/>
      <c r="G139" s="52" t="e">
        <f t="shared" si="33"/>
        <v>#DIV/0!</v>
      </c>
      <c r="H139" s="19"/>
      <c r="I139" s="52" t="e">
        <f t="shared" si="36"/>
        <v>#DIV/0!</v>
      </c>
      <c r="J139" s="52" t="e">
        <f t="shared" si="37"/>
        <v>#DIV/0!</v>
      </c>
      <c r="K139" s="36"/>
      <c r="L139" s="36">
        <f>E139-K139</f>
        <v>0</v>
      </c>
      <c r="M139" s="27" t="e">
        <f t="shared" si="38"/>
        <v>#DIV/0!</v>
      </c>
      <c r="N139" s="575"/>
      <c r="P139" s="300"/>
    </row>
    <row r="140" spans="1:16" s="159" customFormat="1" outlineLevel="1" x14ac:dyDescent="0.3">
      <c r="A140" s="586"/>
      <c r="B140" s="446" t="s">
        <v>18</v>
      </c>
      <c r="C140" s="130"/>
      <c r="D140" s="36"/>
      <c r="E140" s="36"/>
      <c r="F140" s="36"/>
      <c r="G140" s="52" t="e">
        <f t="shared" si="33"/>
        <v>#DIV/0!</v>
      </c>
      <c r="H140" s="432"/>
      <c r="I140" s="52" t="e">
        <f t="shared" si="36"/>
        <v>#DIV/0!</v>
      </c>
      <c r="J140" s="52" t="e">
        <f t="shared" si="37"/>
        <v>#DIV/0!</v>
      </c>
      <c r="K140" s="36"/>
      <c r="L140" s="36"/>
      <c r="M140" s="27" t="e">
        <f t="shared" si="38"/>
        <v>#DIV/0!</v>
      </c>
      <c r="N140" s="575"/>
      <c r="O140" s="1" t="b">
        <f>H140=F140</f>
        <v>1</v>
      </c>
      <c r="P140" s="300"/>
    </row>
    <row r="141" spans="1:16" s="159" customFormat="1" ht="46.5" customHeight="1" outlineLevel="1" x14ac:dyDescent="0.25">
      <c r="A141" s="569" t="s">
        <v>173</v>
      </c>
      <c r="B141" s="59" t="s">
        <v>215</v>
      </c>
      <c r="C141" s="59" t="s">
        <v>79</v>
      </c>
      <c r="D141" s="48">
        <f>D143+D144</f>
        <v>5346728.66</v>
      </c>
      <c r="E141" s="48">
        <f t="shared" ref="E141:M141" si="50">SUM(E142:E145)</f>
        <v>5361102.96</v>
      </c>
      <c r="F141" s="48">
        <f t="shared" si="50"/>
        <v>3769892.12</v>
      </c>
      <c r="G141" s="383">
        <f t="shared" si="33"/>
        <v>0.7</v>
      </c>
      <c r="H141" s="48">
        <f t="shared" si="50"/>
        <v>3750880.93</v>
      </c>
      <c r="I141" s="383">
        <f>H141/E141</f>
        <v>0.7</v>
      </c>
      <c r="J141" s="383">
        <f>H141/F141</f>
        <v>0.99</v>
      </c>
      <c r="K141" s="48">
        <f t="shared" si="50"/>
        <v>5358302.78</v>
      </c>
      <c r="L141" s="48">
        <f t="shared" si="50"/>
        <v>2800.18</v>
      </c>
      <c r="M141" s="471" t="e">
        <f t="shared" si="50"/>
        <v>#DIV/0!</v>
      </c>
      <c r="N141" s="693"/>
      <c r="P141" s="300"/>
    </row>
    <row r="142" spans="1:16" s="159" customFormat="1" outlineLevel="1" x14ac:dyDescent="0.25">
      <c r="A142" s="569"/>
      <c r="B142" s="462" t="s">
        <v>17</v>
      </c>
      <c r="C142" s="14"/>
      <c r="D142" s="36">
        <f t="shared" ref="D142:F144" si="51">D147+D152+D157+D162+D167+D172+D177+D182+D187+D192</f>
        <v>0</v>
      </c>
      <c r="E142" s="36">
        <f t="shared" si="51"/>
        <v>0</v>
      </c>
      <c r="F142" s="36">
        <f t="shared" si="51"/>
        <v>0</v>
      </c>
      <c r="G142" s="52" t="e">
        <f t="shared" si="33"/>
        <v>#DIV/0!</v>
      </c>
      <c r="H142" s="36">
        <f>H147+H162+H167+H172+H177+H182</f>
        <v>0</v>
      </c>
      <c r="I142" s="52" t="e">
        <f t="shared" ref="I142:I199" si="52">H142/E142</f>
        <v>#DIV/0!</v>
      </c>
      <c r="J142" s="52" t="e">
        <f t="shared" si="37"/>
        <v>#DIV/0!</v>
      </c>
      <c r="K142" s="36">
        <f>K147+K162+K167+K172+K177+K182</f>
        <v>0</v>
      </c>
      <c r="L142" s="36">
        <f>L147+L162+L167+L172+L177+L182</f>
        <v>0</v>
      </c>
      <c r="M142" s="27" t="e">
        <f t="shared" ref="M142:M180" si="53">K142/E142</f>
        <v>#DIV/0!</v>
      </c>
      <c r="N142" s="693"/>
      <c r="P142" s="300"/>
    </row>
    <row r="143" spans="1:16" s="159" customFormat="1" outlineLevel="1" x14ac:dyDescent="0.25">
      <c r="A143" s="569"/>
      <c r="B143" s="462" t="s">
        <v>16</v>
      </c>
      <c r="C143" s="14"/>
      <c r="D143" s="36">
        <f>D148+D153+D158+D163+D168+D173+D178+D183+D188+D193</f>
        <v>4287803.6500000004</v>
      </c>
      <c r="E143" s="36">
        <f>E148+E153+E158+E163+E168+E173+E178+E183+E188+E193</f>
        <v>4285789.01</v>
      </c>
      <c r="F143" s="36">
        <f t="shared" si="51"/>
        <v>2964169.61</v>
      </c>
      <c r="G143" s="141">
        <f t="shared" si="33"/>
        <v>0.69</v>
      </c>
      <c r="H143" s="36">
        <f t="shared" ref="H143:M144" si="54">H148+H153+H158+H163+H168+H173+H178+H183+H188+H193</f>
        <v>2945158.42</v>
      </c>
      <c r="I143" s="141">
        <f>H143/E143</f>
        <v>0.69</v>
      </c>
      <c r="J143" s="141">
        <f>H143/F143</f>
        <v>0.99</v>
      </c>
      <c r="K143" s="36">
        <f t="shared" si="54"/>
        <v>4285789.01</v>
      </c>
      <c r="L143" s="36">
        <f t="shared" si="54"/>
        <v>0</v>
      </c>
      <c r="M143" s="390" t="e">
        <f t="shared" si="54"/>
        <v>#DIV/0!</v>
      </c>
      <c r="N143" s="693"/>
      <c r="O143" s="300"/>
      <c r="P143" s="300"/>
    </row>
    <row r="144" spans="1:16" s="159" customFormat="1" outlineLevel="1" x14ac:dyDescent="0.25">
      <c r="A144" s="569"/>
      <c r="B144" s="462" t="s">
        <v>36</v>
      </c>
      <c r="C144" s="14"/>
      <c r="D144" s="36">
        <f>D149+D154+D159+D164+D169+D174+D179+D184+D189+D194</f>
        <v>1058925.01</v>
      </c>
      <c r="E144" s="36">
        <f>E149+E154+E159+E164+E169+E174+E179+E184+E189+E194</f>
        <v>1075313.95</v>
      </c>
      <c r="F144" s="36">
        <f t="shared" si="51"/>
        <v>805722.51</v>
      </c>
      <c r="G144" s="141">
        <f t="shared" si="33"/>
        <v>0.75</v>
      </c>
      <c r="H144" s="36">
        <f t="shared" si="54"/>
        <v>805722.51</v>
      </c>
      <c r="I144" s="141">
        <f t="shared" ref="I144" si="55">H144/E144</f>
        <v>0.75</v>
      </c>
      <c r="J144" s="141">
        <f>H144/F144</f>
        <v>1</v>
      </c>
      <c r="K144" s="36">
        <f t="shared" si="54"/>
        <v>1072513.77</v>
      </c>
      <c r="L144" s="36">
        <f t="shared" si="54"/>
        <v>2800.18</v>
      </c>
      <c r="M144" s="390" t="e">
        <f t="shared" si="54"/>
        <v>#DIV/0!</v>
      </c>
      <c r="N144" s="693"/>
      <c r="P144" s="300"/>
    </row>
    <row r="145" spans="1:16" s="159" customFormat="1" outlineLevel="1" x14ac:dyDescent="0.3">
      <c r="A145" s="569"/>
      <c r="B145" s="446" t="s">
        <v>18</v>
      </c>
      <c r="C145" s="14"/>
      <c r="D145" s="36">
        <f>D150+D155+D160+D165+D170+D175+D180+D185+D190+D195</f>
        <v>0</v>
      </c>
      <c r="E145" s="36">
        <f>E150+E165+E170+E175+E180+E185</f>
        <v>0</v>
      </c>
      <c r="F145" s="36">
        <f>F150+F165+F170+F175+F180+F185</f>
        <v>0</v>
      </c>
      <c r="G145" s="52" t="e">
        <f t="shared" ref="G145:G208" si="56">F145/E145</f>
        <v>#DIV/0!</v>
      </c>
      <c r="H145" s="36">
        <f>H150+H165+H170+H175+H180+H185</f>
        <v>0</v>
      </c>
      <c r="I145" s="52" t="e">
        <f t="shared" si="52"/>
        <v>#DIV/0!</v>
      </c>
      <c r="J145" s="52" t="e">
        <f t="shared" si="37"/>
        <v>#DIV/0!</v>
      </c>
      <c r="K145" s="36">
        <f>K150+K165+K170+K175+K180+K185</f>
        <v>0</v>
      </c>
      <c r="L145" s="36">
        <f>L150+L165+L170+L175+L180+L185</f>
        <v>0</v>
      </c>
      <c r="M145" s="27" t="e">
        <f t="shared" si="53"/>
        <v>#DIV/0!</v>
      </c>
      <c r="N145" s="693"/>
      <c r="O145" s="1" t="b">
        <f>H145=F145</f>
        <v>1</v>
      </c>
      <c r="P145" s="300"/>
    </row>
    <row r="146" spans="1:16" s="159" customFormat="1" ht="187.5" outlineLevel="1" x14ac:dyDescent="0.25">
      <c r="A146" s="568" t="s">
        <v>174</v>
      </c>
      <c r="B146" s="15" t="s">
        <v>382</v>
      </c>
      <c r="C146" s="15" t="s">
        <v>115</v>
      </c>
      <c r="D146" s="17">
        <f t="shared" ref="D146:M146" si="57">SUM(D147:D150)</f>
        <v>4690842.57</v>
      </c>
      <c r="E146" s="17">
        <f t="shared" si="57"/>
        <v>4638332.7</v>
      </c>
      <c r="F146" s="17">
        <f t="shared" si="57"/>
        <v>3238016.05</v>
      </c>
      <c r="G146" s="472">
        <f t="shared" si="56"/>
        <v>0.7</v>
      </c>
      <c r="H146" s="17">
        <f t="shared" si="57"/>
        <v>3236028.33</v>
      </c>
      <c r="I146" s="472" t="e">
        <f t="shared" si="57"/>
        <v>#DIV/0!</v>
      </c>
      <c r="J146" s="472" t="e">
        <f t="shared" si="57"/>
        <v>#DIV/0!</v>
      </c>
      <c r="K146" s="17">
        <f t="shared" si="57"/>
        <v>4638332.7</v>
      </c>
      <c r="L146" s="17">
        <f t="shared" si="57"/>
        <v>0</v>
      </c>
      <c r="M146" s="470" t="e">
        <f t="shared" si="57"/>
        <v>#DIV/0!</v>
      </c>
      <c r="N146" s="630" t="s">
        <v>745</v>
      </c>
      <c r="P146" s="300"/>
    </row>
    <row r="147" spans="1:16" s="159" customFormat="1" outlineLevel="1" x14ac:dyDescent="0.25">
      <c r="A147" s="568"/>
      <c r="B147" s="462" t="s">
        <v>17</v>
      </c>
      <c r="C147" s="14"/>
      <c r="D147" s="36"/>
      <c r="E147" s="36"/>
      <c r="F147" s="36"/>
      <c r="G147" s="52" t="e">
        <f t="shared" si="56"/>
        <v>#DIV/0!</v>
      </c>
      <c r="H147" s="36"/>
      <c r="I147" s="52" t="e">
        <f t="shared" si="52"/>
        <v>#DIV/0!</v>
      </c>
      <c r="J147" s="52" t="e">
        <f t="shared" si="37"/>
        <v>#DIV/0!</v>
      </c>
      <c r="K147" s="36">
        <f>E147</f>
        <v>0</v>
      </c>
      <c r="L147" s="36">
        <f>E147-K147</f>
        <v>0</v>
      </c>
      <c r="M147" s="27" t="e">
        <f t="shared" si="53"/>
        <v>#DIV/0!</v>
      </c>
      <c r="N147" s="630"/>
      <c r="P147" s="300"/>
    </row>
    <row r="148" spans="1:16" s="159" customFormat="1" outlineLevel="1" x14ac:dyDescent="0.25">
      <c r="A148" s="568"/>
      <c r="B148" s="462" t="s">
        <v>16</v>
      </c>
      <c r="C148" s="14"/>
      <c r="D148" s="36">
        <v>4234231.9800000004</v>
      </c>
      <c r="E148" s="36">
        <v>4183715.12</v>
      </c>
      <c r="F148" s="36">
        <v>2911189.07</v>
      </c>
      <c r="G148" s="51">
        <f t="shared" si="56"/>
        <v>0.69599999999999995</v>
      </c>
      <c r="H148" s="36">
        <v>2909201.35</v>
      </c>
      <c r="I148" s="51">
        <f t="shared" si="52"/>
        <v>0.69499999999999995</v>
      </c>
      <c r="J148" s="51">
        <f t="shared" si="37"/>
        <v>0.999</v>
      </c>
      <c r="K148" s="36">
        <f>E148</f>
        <v>4183715.12</v>
      </c>
      <c r="L148" s="36">
        <f>E148-K148</f>
        <v>0</v>
      </c>
      <c r="M148" s="26">
        <f t="shared" si="53"/>
        <v>1</v>
      </c>
      <c r="N148" s="630"/>
      <c r="O148" s="300"/>
      <c r="P148" s="300"/>
    </row>
    <row r="149" spans="1:16" s="159" customFormat="1" outlineLevel="1" x14ac:dyDescent="0.25">
      <c r="A149" s="568"/>
      <c r="B149" s="462" t="s">
        <v>36</v>
      </c>
      <c r="C149" s="14"/>
      <c r="D149" s="36">
        <v>456610.59</v>
      </c>
      <c r="E149" s="36">
        <v>454617.58</v>
      </c>
      <c r="F149" s="36">
        <v>326826.98</v>
      </c>
      <c r="G149" s="51">
        <f t="shared" si="56"/>
        <v>0.71899999999999997</v>
      </c>
      <c r="H149" s="36">
        <v>326826.98</v>
      </c>
      <c r="I149" s="51">
        <f t="shared" si="52"/>
        <v>0.71899999999999997</v>
      </c>
      <c r="J149" s="51">
        <f t="shared" si="37"/>
        <v>1</v>
      </c>
      <c r="K149" s="36">
        <f>E149</f>
        <v>454617.58</v>
      </c>
      <c r="L149" s="36">
        <f>E149-K149</f>
        <v>0</v>
      </c>
      <c r="M149" s="26">
        <f t="shared" si="53"/>
        <v>1</v>
      </c>
      <c r="N149" s="630"/>
      <c r="P149" s="300"/>
    </row>
    <row r="150" spans="1:16" s="159" customFormat="1" outlineLevel="1" x14ac:dyDescent="0.3">
      <c r="A150" s="568"/>
      <c r="B150" s="446" t="s">
        <v>18</v>
      </c>
      <c r="C150" s="14"/>
      <c r="D150" s="36"/>
      <c r="E150" s="36"/>
      <c r="F150" s="36"/>
      <c r="G150" s="52" t="e">
        <f t="shared" si="56"/>
        <v>#DIV/0!</v>
      </c>
      <c r="H150" s="36"/>
      <c r="I150" s="52" t="e">
        <f t="shared" si="52"/>
        <v>#DIV/0!</v>
      </c>
      <c r="J150" s="52" t="e">
        <f t="shared" si="37"/>
        <v>#DIV/0!</v>
      </c>
      <c r="K150" s="36">
        <f>E150</f>
        <v>0</v>
      </c>
      <c r="L150" s="36">
        <f>E150-K150</f>
        <v>0</v>
      </c>
      <c r="M150" s="27" t="e">
        <f t="shared" si="53"/>
        <v>#DIV/0!</v>
      </c>
      <c r="N150" s="630"/>
      <c r="O150" s="1" t="b">
        <f>H150=F150</f>
        <v>1</v>
      </c>
      <c r="P150" s="300"/>
    </row>
    <row r="151" spans="1:16" s="159" customFormat="1" ht="93.75" outlineLevel="1" x14ac:dyDescent="0.25">
      <c r="A151" s="572" t="s">
        <v>446</v>
      </c>
      <c r="B151" s="463" t="s">
        <v>447</v>
      </c>
      <c r="C151" s="15" t="s">
        <v>115</v>
      </c>
      <c r="D151" s="36">
        <f t="shared" ref="D151:M151" si="58">SUM(D152:D155)</f>
        <v>0</v>
      </c>
      <c r="E151" s="36">
        <f t="shared" si="58"/>
        <v>1100</v>
      </c>
      <c r="F151" s="36">
        <f t="shared" si="58"/>
        <v>1100</v>
      </c>
      <c r="G151" s="36">
        <f t="shared" si="56"/>
        <v>1</v>
      </c>
      <c r="H151" s="36">
        <f t="shared" si="58"/>
        <v>1100</v>
      </c>
      <c r="I151" s="36">
        <f t="shared" si="58"/>
        <v>0</v>
      </c>
      <c r="J151" s="51">
        <f t="shared" si="37"/>
        <v>1</v>
      </c>
      <c r="K151" s="36">
        <f t="shared" si="58"/>
        <v>1100</v>
      </c>
      <c r="L151" s="36">
        <f t="shared" si="58"/>
        <v>0</v>
      </c>
      <c r="M151" s="36" t="e">
        <f t="shared" si="58"/>
        <v>#DIV/0!</v>
      </c>
      <c r="N151" s="630" t="s">
        <v>702</v>
      </c>
      <c r="P151" s="300"/>
    </row>
    <row r="152" spans="1:16" s="159" customFormat="1" outlineLevel="1" x14ac:dyDescent="0.25">
      <c r="A152" s="573"/>
      <c r="B152" s="53" t="s">
        <v>17</v>
      </c>
      <c r="C152" s="14"/>
      <c r="D152" s="36"/>
      <c r="E152" s="36"/>
      <c r="F152" s="36"/>
      <c r="G152" s="52" t="e">
        <f t="shared" si="56"/>
        <v>#DIV/0!</v>
      </c>
      <c r="H152" s="36"/>
      <c r="I152" s="52"/>
      <c r="J152" s="52"/>
      <c r="K152" s="36"/>
      <c r="L152" s="36"/>
      <c r="M152" s="27"/>
      <c r="N152" s="630"/>
      <c r="P152" s="300"/>
    </row>
    <row r="153" spans="1:16" s="159" customFormat="1" outlineLevel="1" x14ac:dyDescent="0.25">
      <c r="A153" s="573"/>
      <c r="B153" s="53" t="s">
        <v>16</v>
      </c>
      <c r="C153" s="14"/>
      <c r="D153" s="36"/>
      <c r="E153" s="36">
        <v>1100</v>
      </c>
      <c r="F153" s="36">
        <v>1100</v>
      </c>
      <c r="G153" s="52">
        <f t="shared" si="56"/>
        <v>1</v>
      </c>
      <c r="H153" s="36">
        <v>1100</v>
      </c>
      <c r="I153" s="52"/>
      <c r="J153" s="51">
        <f t="shared" si="37"/>
        <v>1</v>
      </c>
      <c r="K153" s="36">
        <v>1100</v>
      </c>
      <c r="L153" s="36">
        <f>E153-K153</f>
        <v>0</v>
      </c>
      <c r="M153" s="26">
        <f>K153/E153</f>
        <v>1</v>
      </c>
      <c r="N153" s="630"/>
      <c r="O153" s="300"/>
      <c r="P153" s="300"/>
    </row>
    <row r="154" spans="1:16" s="159" customFormat="1" outlineLevel="1" x14ac:dyDescent="0.25">
      <c r="A154" s="573"/>
      <c r="B154" s="53" t="s">
        <v>36</v>
      </c>
      <c r="C154" s="14"/>
      <c r="D154" s="36"/>
      <c r="E154" s="36"/>
      <c r="F154" s="36"/>
      <c r="G154" s="52" t="e">
        <f t="shared" si="56"/>
        <v>#DIV/0!</v>
      </c>
      <c r="H154" s="36"/>
      <c r="I154" s="52"/>
      <c r="J154" s="52" t="e">
        <f t="shared" si="37"/>
        <v>#DIV/0!</v>
      </c>
      <c r="K154" s="36"/>
      <c r="L154" s="36"/>
      <c r="M154" s="27" t="e">
        <f t="shared" ref="M154:M163" si="59">K154/E154</f>
        <v>#DIV/0!</v>
      </c>
      <c r="N154" s="630"/>
      <c r="P154" s="300"/>
    </row>
    <row r="155" spans="1:16" s="159" customFormat="1" outlineLevel="1" x14ac:dyDescent="0.3">
      <c r="A155" s="574"/>
      <c r="B155" s="446" t="s">
        <v>18</v>
      </c>
      <c r="C155" s="14"/>
      <c r="D155" s="36"/>
      <c r="E155" s="36"/>
      <c r="F155" s="36"/>
      <c r="G155" s="52" t="e">
        <f t="shared" si="56"/>
        <v>#DIV/0!</v>
      </c>
      <c r="H155" s="36"/>
      <c r="I155" s="52"/>
      <c r="J155" s="52" t="e">
        <f t="shared" si="37"/>
        <v>#DIV/0!</v>
      </c>
      <c r="K155" s="36"/>
      <c r="L155" s="36"/>
      <c r="M155" s="27" t="e">
        <f t="shared" si="59"/>
        <v>#DIV/0!</v>
      </c>
      <c r="N155" s="630"/>
      <c r="O155" s="1" t="b">
        <f>H155=F155</f>
        <v>1</v>
      </c>
      <c r="P155" s="300"/>
    </row>
    <row r="156" spans="1:16" s="159" customFormat="1" ht="37.5" outlineLevel="1" x14ac:dyDescent="0.25">
      <c r="A156" s="568" t="s">
        <v>450</v>
      </c>
      <c r="B156" s="464" t="s">
        <v>449</v>
      </c>
      <c r="C156" s="15" t="s">
        <v>115</v>
      </c>
      <c r="D156" s="36">
        <f t="shared" ref="D156:L156" si="60">SUM(D157:D160)</f>
        <v>230</v>
      </c>
      <c r="E156" s="36">
        <f t="shared" si="60"/>
        <v>230</v>
      </c>
      <c r="F156" s="36">
        <f t="shared" si="60"/>
        <v>230</v>
      </c>
      <c r="G156" s="36">
        <f t="shared" si="56"/>
        <v>1</v>
      </c>
      <c r="H156" s="36">
        <f t="shared" si="60"/>
        <v>230</v>
      </c>
      <c r="I156" s="36">
        <f t="shared" si="60"/>
        <v>0</v>
      </c>
      <c r="J156" s="51">
        <f t="shared" si="37"/>
        <v>1</v>
      </c>
      <c r="K156" s="36">
        <f t="shared" si="60"/>
        <v>230</v>
      </c>
      <c r="L156" s="36">
        <f t="shared" si="60"/>
        <v>0</v>
      </c>
      <c r="M156" s="26">
        <f t="shared" si="59"/>
        <v>1</v>
      </c>
      <c r="N156" s="631" t="s">
        <v>702</v>
      </c>
      <c r="P156" s="300"/>
    </row>
    <row r="157" spans="1:16" s="159" customFormat="1" outlineLevel="1" x14ac:dyDescent="0.25">
      <c r="A157" s="568"/>
      <c r="B157" s="53" t="s">
        <v>17</v>
      </c>
      <c r="C157" s="14"/>
      <c r="D157" s="36"/>
      <c r="E157" s="36"/>
      <c r="F157" s="36"/>
      <c r="G157" s="52" t="e">
        <f t="shared" si="56"/>
        <v>#DIV/0!</v>
      </c>
      <c r="H157" s="36"/>
      <c r="I157" s="52"/>
      <c r="J157" s="52"/>
      <c r="K157" s="36"/>
      <c r="L157" s="36"/>
      <c r="M157" s="27" t="e">
        <f t="shared" si="59"/>
        <v>#DIV/0!</v>
      </c>
      <c r="N157" s="632"/>
      <c r="P157" s="300"/>
    </row>
    <row r="158" spans="1:16" s="159" customFormat="1" outlineLevel="1" x14ac:dyDescent="0.25">
      <c r="A158" s="568"/>
      <c r="B158" s="53" t="s">
        <v>16</v>
      </c>
      <c r="C158" s="14"/>
      <c r="D158" s="36">
        <v>230</v>
      </c>
      <c r="E158" s="36">
        <v>230</v>
      </c>
      <c r="F158" s="36">
        <v>230</v>
      </c>
      <c r="G158" s="52">
        <f t="shared" si="56"/>
        <v>1</v>
      </c>
      <c r="H158" s="36">
        <v>230</v>
      </c>
      <c r="I158" s="52"/>
      <c r="J158" s="51">
        <f t="shared" si="37"/>
        <v>1</v>
      </c>
      <c r="K158" s="36">
        <v>230</v>
      </c>
      <c r="L158" s="36"/>
      <c r="M158" s="26">
        <f t="shared" si="59"/>
        <v>1</v>
      </c>
      <c r="N158" s="632"/>
      <c r="O158" s="300"/>
      <c r="P158" s="300"/>
    </row>
    <row r="159" spans="1:16" s="159" customFormat="1" outlineLevel="1" x14ac:dyDescent="0.25">
      <c r="A159" s="568"/>
      <c r="B159" s="53" t="s">
        <v>36</v>
      </c>
      <c r="C159" s="14"/>
      <c r="D159" s="36"/>
      <c r="E159" s="36"/>
      <c r="F159" s="36"/>
      <c r="G159" s="52" t="e">
        <f t="shared" si="56"/>
        <v>#DIV/0!</v>
      </c>
      <c r="H159" s="36"/>
      <c r="I159" s="52"/>
      <c r="J159" s="52"/>
      <c r="K159" s="36"/>
      <c r="L159" s="36"/>
      <c r="M159" s="27" t="e">
        <f t="shared" si="59"/>
        <v>#DIV/0!</v>
      </c>
      <c r="N159" s="632"/>
      <c r="P159" s="300"/>
    </row>
    <row r="160" spans="1:16" s="159" customFormat="1" outlineLevel="1" x14ac:dyDescent="0.3">
      <c r="A160" s="568"/>
      <c r="B160" s="446" t="s">
        <v>18</v>
      </c>
      <c r="C160" s="14"/>
      <c r="D160" s="36"/>
      <c r="E160" s="36"/>
      <c r="F160" s="36"/>
      <c r="G160" s="52" t="e">
        <f t="shared" si="56"/>
        <v>#DIV/0!</v>
      </c>
      <c r="H160" s="36"/>
      <c r="I160" s="52"/>
      <c r="J160" s="52"/>
      <c r="K160" s="36"/>
      <c r="L160" s="36"/>
      <c r="M160" s="27" t="e">
        <f t="shared" si="59"/>
        <v>#DIV/0!</v>
      </c>
      <c r="N160" s="633"/>
      <c r="O160" s="1" t="b">
        <f>H160=F160</f>
        <v>1</v>
      </c>
      <c r="P160" s="300"/>
    </row>
    <row r="161" spans="1:16" s="159" customFormat="1" ht="150" outlineLevel="1" x14ac:dyDescent="0.25">
      <c r="A161" s="568" t="s">
        <v>258</v>
      </c>
      <c r="B161" s="15" t="s">
        <v>649</v>
      </c>
      <c r="C161" s="15" t="s">
        <v>115</v>
      </c>
      <c r="D161" s="17">
        <f t="shared" ref="D161:L161" si="61">SUM(D162:D165)</f>
        <v>55105.59</v>
      </c>
      <c r="E161" s="17">
        <f t="shared" si="61"/>
        <v>53272.800000000003</v>
      </c>
      <c r="F161" s="17">
        <f t="shared" si="61"/>
        <v>46399.199999999997</v>
      </c>
      <c r="G161" s="17">
        <f t="shared" si="56"/>
        <v>0.87</v>
      </c>
      <c r="H161" s="17">
        <f t="shared" si="61"/>
        <v>35680.04</v>
      </c>
      <c r="I161" s="17" t="e">
        <f t="shared" si="61"/>
        <v>#DIV/0!</v>
      </c>
      <c r="J161" s="17" t="e">
        <f t="shared" si="61"/>
        <v>#DIV/0!</v>
      </c>
      <c r="K161" s="17">
        <f t="shared" si="61"/>
        <v>53272.800000000003</v>
      </c>
      <c r="L161" s="17">
        <f t="shared" si="61"/>
        <v>0</v>
      </c>
      <c r="M161" s="26">
        <f t="shared" si="59"/>
        <v>1</v>
      </c>
      <c r="N161" s="575" t="s">
        <v>461</v>
      </c>
      <c r="P161" s="300"/>
    </row>
    <row r="162" spans="1:16" s="159" customFormat="1" outlineLevel="1" x14ac:dyDescent="0.25">
      <c r="A162" s="568"/>
      <c r="B162" s="462" t="s">
        <v>17</v>
      </c>
      <c r="C162" s="14"/>
      <c r="D162" s="36"/>
      <c r="E162" s="36"/>
      <c r="F162" s="36"/>
      <c r="G162" s="52" t="e">
        <f t="shared" si="56"/>
        <v>#DIV/0!</v>
      </c>
      <c r="H162" s="36"/>
      <c r="I162" s="52" t="e">
        <f t="shared" si="52"/>
        <v>#DIV/0!</v>
      </c>
      <c r="J162" s="52" t="e">
        <f t="shared" si="37"/>
        <v>#DIV/0!</v>
      </c>
      <c r="K162" s="36">
        <f>E162</f>
        <v>0</v>
      </c>
      <c r="L162" s="36">
        <f t="shared" ref="L162:L165" si="62">E162-K162</f>
        <v>0</v>
      </c>
      <c r="M162" s="27" t="e">
        <f t="shared" si="59"/>
        <v>#DIV/0!</v>
      </c>
      <c r="N162" s="575"/>
      <c r="P162" s="300"/>
    </row>
    <row r="163" spans="1:16" s="159" customFormat="1" outlineLevel="1" x14ac:dyDescent="0.25">
      <c r="A163" s="568"/>
      <c r="B163" s="462" t="s">
        <v>16</v>
      </c>
      <c r="C163" s="14"/>
      <c r="D163" s="36">
        <v>53341.67</v>
      </c>
      <c r="E163" s="36">
        <v>51508.88</v>
      </c>
      <c r="F163" s="36">
        <v>45346.23</v>
      </c>
      <c r="G163" s="51">
        <f t="shared" si="56"/>
        <v>0.88</v>
      </c>
      <c r="H163" s="36">
        <v>34627.07</v>
      </c>
      <c r="I163" s="51">
        <f t="shared" si="52"/>
        <v>0.67200000000000004</v>
      </c>
      <c r="J163" s="51">
        <f t="shared" si="37"/>
        <v>0.76400000000000001</v>
      </c>
      <c r="K163" s="36">
        <f>E163</f>
        <v>51508.88</v>
      </c>
      <c r="L163" s="36">
        <f t="shared" si="62"/>
        <v>0</v>
      </c>
      <c r="M163" s="26">
        <f t="shared" si="59"/>
        <v>1</v>
      </c>
      <c r="N163" s="575"/>
      <c r="O163" s="300"/>
      <c r="P163" s="300"/>
    </row>
    <row r="164" spans="1:16" s="159" customFormat="1" outlineLevel="1" x14ac:dyDescent="0.25">
      <c r="A164" s="568"/>
      <c r="B164" s="462" t="s">
        <v>36</v>
      </c>
      <c r="C164" s="14"/>
      <c r="D164" s="36">
        <v>1763.92</v>
      </c>
      <c r="E164" s="36">
        <v>1763.92</v>
      </c>
      <c r="F164" s="36">
        <v>1052.97</v>
      </c>
      <c r="G164" s="51">
        <f t="shared" si="56"/>
        <v>0.59699999999999998</v>
      </c>
      <c r="H164" s="36">
        <f>F164</f>
        <v>1052.97</v>
      </c>
      <c r="I164" s="51">
        <f t="shared" si="52"/>
        <v>0.59699999999999998</v>
      </c>
      <c r="J164" s="51">
        <f t="shared" si="37"/>
        <v>1</v>
      </c>
      <c r="K164" s="36">
        <f>E164</f>
        <v>1763.92</v>
      </c>
      <c r="L164" s="36">
        <f t="shared" si="62"/>
        <v>0</v>
      </c>
      <c r="M164" s="26">
        <f t="shared" si="53"/>
        <v>1</v>
      </c>
      <c r="N164" s="575"/>
      <c r="P164" s="300"/>
    </row>
    <row r="165" spans="1:16" s="159" customFormat="1" outlineLevel="1" x14ac:dyDescent="0.3">
      <c r="A165" s="568"/>
      <c r="B165" s="446" t="s">
        <v>18</v>
      </c>
      <c r="C165" s="14"/>
      <c r="D165" s="36"/>
      <c r="E165" s="36"/>
      <c r="F165" s="36"/>
      <c r="G165" s="52" t="e">
        <f t="shared" si="56"/>
        <v>#DIV/0!</v>
      </c>
      <c r="H165" s="432"/>
      <c r="I165" s="52" t="e">
        <f t="shared" si="52"/>
        <v>#DIV/0!</v>
      </c>
      <c r="J165" s="52" t="e">
        <f t="shared" si="37"/>
        <v>#DIV/0!</v>
      </c>
      <c r="K165" s="36">
        <f>E165</f>
        <v>0</v>
      </c>
      <c r="L165" s="36">
        <f t="shared" si="62"/>
        <v>0</v>
      </c>
      <c r="M165" s="27" t="e">
        <f t="shared" si="53"/>
        <v>#DIV/0!</v>
      </c>
      <c r="N165" s="575"/>
      <c r="O165" s="1" t="b">
        <f>H165=F165</f>
        <v>1</v>
      </c>
      <c r="P165" s="300"/>
    </row>
    <row r="166" spans="1:16" s="159" customFormat="1" ht="108" customHeight="1" outlineLevel="1" x14ac:dyDescent="0.25">
      <c r="A166" s="568" t="s">
        <v>294</v>
      </c>
      <c r="B166" s="15" t="s">
        <v>245</v>
      </c>
      <c r="C166" s="15" t="s">
        <v>115</v>
      </c>
      <c r="D166" s="17">
        <f t="shared" ref="D166:L166" si="63">SUM(D167:D170)</f>
        <v>331805.65999999997</v>
      </c>
      <c r="E166" s="17">
        <f t="shared" si="63"/>
        <v>377963.02</v>
      </c>
      <c r="F166" s="17">
        <f t="shared" si="63"/>
        <v>226690.85</v>
      </c>
      <c r="G166" s="156">
        <f t="shared" si="56"/>
        <v>0.6</v>
      </c>
      <c r="H166" s="17">
        <f t="shared" si="63"/>
        <v>220686.54</v>
      </c>
      <c r="I166" s="156">
        <f t="shared" si="52"/>
        <v>0.57999999999999996</v>
      </c>
      <c r="J166" s="156">
        <f>H166/F166</f>
        <v>0.97</v>
      </c>
      <c r="K166" s="17">
        <f t="shared" si="63"/>
        <v>377963.02</v>
      </c>
      <c r="L166" s="17">
        <f t="shared" si="63"/>
        <v>0</v>
      </c>
      <c r="M166" s="447">
        <f t="shared" si="53"/>
        <v>1</v>
      </c>
      <c r="N166" s="575" t="s">
        <v>718</v>
      </c>
      <c r="P166" s="300"/>
    </row>
    <row r="167" spans="1:16" s="159" customFormat="1" outlineLevel="1" x14ac:dyDescent="0.25">
      <c r="A167" s="568"/>
      <c r="B167" s="446" t="s">
        <v>17</v>
      </c>
      <c r="C167" s="14"/>
      <c r="D167" s="36"/>
      <c r="E167" s="36"/>
      <c r="F167" s="36"/>
      <c r="G167" s="52" t="e">
        <f t="shared" si="56"/>
        <v>#DIV/0!</v>
      </c>
      <c r="H167" s="36"/>
      <c r="I167" s="52" t="e">
        <f t="shared" si="52"/>
        <v>#DIV/0!</v>
      </c>
      <c r="J167" s="52" t="e">
        <f t="shared" si="37"/>
        <v>#DIV/0!</v>
      </c>
      <c r="K167" s="36">
        <f>E167</f>
        <v>0</v>
      </c>
      <c r="L167" s="36">
        <f>E167-K167</f>
        <v>0</v>
      </c>
      <c r="M167" s="27" t="e">
        <f t="shared" si="53"/>
        <v>#DIV/0!</v>
      </c>
      <c r="N167" s="575"/>
      <c r="P167" s="300"/>
    </row>
    <row r="168" spans="1:16" s="159" customFormat="1" outlineLevel="1" x14ac:dyDescent="0.25">
      <c r="A168" s="568"/>
      <c r="B168" s="451" t="s">
        <v>16</v>
      </c>
      <c r="C168" s="14"/>
      <c r="D168" s="36">
        <v>0</v>
      </c>
      <c r="E168" s="36">
        <v>29891.41</v>
      </c>
      <c r="F168" s="36">
        <v>6004.31</v>
      </c>
      <c r="G168" s="52">
        <f t="shared" si="56"/>
        <v>0.20100000000000001</v>
      </c>
      <c r="H168" s="36"/>
      <c r="I168" s="52">
        <f t="shared" si="52"/>
        <v>0</v>
      </c>
      <c r="J168" s="52">
        <f t="shared" si="37"/>
        <v>0</v>
      </c>
      <c r="K168" s="36">
        <f>E168</f>
        <v>29891.41</v>
      </c>
      <c r="L168" s="36">
        <f>E168-K168</f>
        <v>0</v>
      </c>
      <c r="M168" s="27">
        <f t="shared" si="53"/>
        <v>1</v>
      </c>
      <c r="N168" s="575"/>
      <c r="O168" s="300"/>
      <c r="P168" s="300"/>
    </row>
    <row r="169" spans="1:16" s="159" customFormat="1" ht="48.75" customHeight="1" outlineLevel="1" x14ac:dyDescent="0.25">
      <c r="A169" s="568"/>
      <c r="B169" s="446" t="s">
        <v>36</v>
      </c>
      <c r="C169" s="14"/>
      <c r="D169" s="164">
        <v>331805.65999999997</v>
      </c>
      <c r="E169" s="164">
        <v>348071.61</v>
      </c>
      <c r="F169" s="36">
        <v>220686.54</v>
      </c>
      <c r="G169" s="51">
        <f t="shared" si="56"/>
        <v>0.63400000000000001</v>
      </c>
      <c r="H169" s="36">
        <f>F169</f>
        <v>220686.54</v>
      </c>
      <c r="I169" s="51">
        <f t="shared" si="52"/>
        <v>0.63400000000000001</v>
      </c>
      <c r="J169" s="51">
        <f t="shared" si="37"/>
        <v>1</v>
      </c>
      <c r="K169" s="36">
        <f>E169</f>
        <v>348071.61</v>
      </c>
      <c r="L169" s="36">
        <f>E169-K169</f>
        <v>0</v>
      </c>
      <c r="M169" s="26">
        <f t="shared" si="53"/>
        <v>1</v>
      </c>
      <c r="N169" s="575"/>
      <c r="P169" s="300"/>
    </row>
    <row r="170" spans="1:16" s="159" customFormat="1" ht="84.75" customHeight="1" outlineLevel="1" x14ac:dyDescent="0.3">
      <c r="A170" s="568"/>
      <c r="B170" s="446" t="s">
        <v>18</v>
      </c>
      <c r="C170" s="14"/>
      <c r="D170" s="36"/>
      <c r="E170" s="36"/>
      <c r="F170" s="36"/>
      <c r="G170" s="52" t="e">
        <f t="shared" si="56"/>
        <v>#DIV/0!</v>
      </c>
      <c r="H170" s="432"/>
      <c r="I170" s="52" t="e">
        <f t="shared" si="52"/>
        <v>#DIV/0!</v>
      </c>
      <c r="J170" s="52" t="e">
        <f t="shared" si="37"/>
        <v>#DIV/0!</v>
      </c>
      <c r="K170" s="36">
        <f>E170</f>
        <v>0</v>
      </c>
      <c r="L170" s="36">
        <f>E170-K170</f>
        <v>0</v>
      </c>
      <c r="M170" s="27" t="e">
        <f t="shared" si="53"/>
        <v>#DIV/0!</v>
      </c>
      <c r="N170" s="575"/>
      <c r="O170" s="1" t="b">
        <f>H170=F170</f>
        <v>1</v>
      </c>
      <c r="P170" s="300"/>
    </row>
    <row r="171" spans="1:16" s="159" customFormat="1" ht="56.25" outlineLevel="1" x14ac:dyDescent="0.25">
      <c r="A171" s="568" t="s">
        <v>295</v>
      </c>
      <c r="B171" s="15" t="s">
        <v>381</v>
      </c>
      <c r="C171" s="15" t="s">
        <v>115</v>
      </c>
      <c r="D171" s="36">
        <f t="shared" ref="D171:L171" si="64">SUM(D172:D175)</f>
        <v>13710.25</v>
      </c>
      <c r="E171" s="36">
        <f t="shared" si="64"/>
        <v>13710.25</v>
      </c>
      <c r="F171" s="36">
        <f t="shared" si="64"/>
        <v>6732.27</v>
      </c>
      <c r="G171" s="156">
        <f t="shared" si="56"/>
        <v>0.49</v>
      </c>
      <c r="H171" s="36">
        <f t="shared" si="64"/>
        <v>6732.27</v>
      </c>
      <c r="I171" s="156">
        <f t="shared" ref="I171" si="65">H171/E171</f>
        <v>0.49</v>
      </c>
      <c r="J171" s="156">
        <f>H171/F171</f>
        <v>1</v>
      </c>
      <c r="K171" s="36">
        <f t="shared" si="64"/>
        <v>13710.25</v>
      </c>
      <c r="L171" s="36">
        <f t="shared" si="64"/>
        <v>0</v>
      </c>
      <c r="M171" s="520" t="e">
        <f>SUM(M172:M175)</f>
        <v>#DIV/0!</v>
      </c>
      <c r="N171" s="575" t="s">
        <v>790</v>
      </c>
      <c r="P171" s="300"/>
    </row>
    <row r="172" spans="1:16" s="159" customFormat="1" outlineLevel="1" x14ac:dyDescent="0.25">
      <c r="A172" s="568"/>
      <c r="B172" s="446" t="s">
        <v>17</v>
      </c>
      <c r="C172" s="14"/>
      <c r="D172" s="36"/>
      <c r="E172" s="36"/>
      <c r="F172" s="36"/>
      <c r="G172" s="52" t="e">
        <f t="shared" si="56"/>
        <v>#DIV/0!</v>
      </c>
      <c r="H172" s="36"/>
      <c r="I172" s="52" t="e">
        <f t="shared" si="52"/>
        <v>#DIV/0!</v>
      </c>
      <c r="J172" s="52" t="e">
        <f t="shared" si="37"/>
        <v>#DIV/0!</v>
      </c>
      <c r="K172" s="36"/>
      <c r="L172" s="36"/>
      <c r="M172" s="27" t="e">
        <f t="shared" si="53"/>
        <v>#DIV/0!</v>
      </c>
      <c r="N172" s="575"/>
      <c r="P172" s="300"/>
    </row>
    <row r="173" spans="1:16" s="159" customFormat="1" outlineLevel="1" x14ac:dyDescent="0.25">
      <c r="A173" s="568"/>
      <c r="B173" s="446" t="s">
        <v>16</v>
      </c>
      <c r="C173" s="14"/>
      <c r="D173" s="36"/>
      <c r="E173" s="36"/>
      <c r="F173" s="36"/>
      <c r="G173" s="52" t="e">
        <f t="shared" si="56"/>
        <v>#DIV/0!</v>
      </c>
      <c r="H173" s="36"/>
      <c r="I173" s="52" t="e">
        <f t="shared" si="52"/>
        <v>#DIV/0!</v>
      </c>
      <c r="J173" s="52" t="e">
        <f t="shared" si="37"/>
        <v>#DIV/0!</v>
      </c>
      <c r="K173" s="36"/>
      <c r="L173" s="36"/>
      <c r="M173" s="27" t="e">
        <f t="shared" si="53"/>
        <v>#DIV/0!</v>
      </c>
      <c r="N173" s="575"/>
      <c r="O173" s="300"/>
      <c r="P173" s="300"/>
    </row>
    <row r="174" spans="1:16" s="159" customFormat="1" outlineLevel="1" x14ac:dyDescent="0.25">
      <c r="A174" s="568"/>
      <c r="B174" s="446" t="s">
        <v>36</v>
      </c>
      <c r="C174" s="14"/>
      <c r="D174" s="36">
        <v>13710.25</v>
      </c>
      <c r="E174" s="36">
        <v>13710.25</v>
      </c>
      <c r="F174" s="36">
        <v>6732.27</v>
      </c>
      <c r="G174" s="51">
        <f t="shared" si="56"/>
        <v>0.49099999999999999</v>
      </c>
      <c r="H174" s="36">
        <v>6732.27</v>
      </c>
      <c r="I174" s="51">
        <f t="shared" si="52"/>
        <v>0.49099999999999999</v>
      </c>
      <c r="J174" s="51">
        <f t="shared" si="37"/>
        <v>1</v>
      </c>
      <c r="K174" s="36">
        <f>E174</f>
        <v>13710.25</v>
      </c>
      <c r="L174" s="36"/>
      <c r="M174" s="26">
        <f t="shared" si="53"/>
        <v>1</v>
      </c>
      <c r="N174" s="575"/>
      <c r="P174" s="300"/>
    </row>
    <row r="175" spans="1:16" s="159" customFormat="1" outlineLevel="1" x14ac:dyDescent="0.3">
      <c r="A175" s="568"/>
      <c r="B175" s="446" t="s">
        <v>18</v>
      </c>
      <c r="C175" s="14"/>
      <c r="D175" s="36"/>
      <c r="E175" s="36"/>
      <c r="F175" s="36"/>
      <c r="G175" s="52" t="e">
        <f t="shared" si="56"/>
        <v>#DIV/0!</v>
      </c>
      <c r="H175" s="36"/>
      <c r="I175" s="52" t="e">
        <f t="shared" si="52"/>
        <v>#DIV/0!</v>
      </c>
      <c r="J175" s="52" t="e">
        <f t="shared" si="37"/>
        <v>#DIV/0!</v>
      </c>
      <c r="K175" s="36"/>
      <c r="L175" s="36"/>
      <c r="M175" s="27" t="e">
        <f t="shared" si="53"/>
        <v>#DIV/0!</v>
      </c>
      <c r="N175" s="575"/>
      <c r="O175" s="1" t="b">
        <f>H175=F175</f>
        <v>1</v>
      </c>
      <c r="P175" s="300"/>
    </row>
    <row r="176" spans="1:16" s="159" customFormat="1" ht="96.75" customHeight="1" outlineLevel="1" x14ac:dyDescent="0.25">
      <c r="A176" s="568" t="s">
        <v>427</v>
      </c>
      <c r="B176" s="15" t="s">
        <v>650</v>
      </c>
      <c r="C176" s="15" t="s">
        <v>115</v>
      </c>
      <c r="D176" s="17">
        <f t="shared" ref="D176:M176" si="66">SUM(D177:D180)</f>
        <v>105334.59</v>
      </c>
      <c r="E176" s="17">
        <f t="shared" si="66"/>
        <v>105334.59</v>
      </c>
      <c r="F176" s="17">
        <f t="shared" si="66"/>
        <v>100723.75</v>
      </c>
      <c r="G176" s="17">
        <f t="shared" si="56"/>
        <v>0.96</v>
      </c>
      <c r="H176" s="17">
        <f t="shared" si="66"/>
        <v>100723.75</v>
      </c>
      <c r="I176" s="472" t="e">
        <f t="shared" si="66"/>
        <v>#DIV/0!</v>
      </c>
      <c r="J176" s="472" t="e">
        <f t="shared" si="66"/>
        <v>#DIV/0!</v>
      </c>
      <c r="K176" s="17">
        <f t="shared" si="66"/>
        <v>102534.41</v>
      </c>
      <c r="L176" s="17">
        <f t="shared" si="66"/>
        <v>2800.18</v>
      </c>
      <c r="M176" s="521" t="e">
        <f t="shared" si="66"/>
        <v>#DIV/0!</v>
      </c>
      <c r="N176" s="575" t="s">
        <v>791</v>
      </c>
      <c r="P176" s="300"/>
    </row>
    <row r="177" spans="1:16" s="159" customFormat="1" outlineLevel="1" x14ac:dyDescent="0.25">
      <c r="A177" s="568"/>
      <c r="B177" s="446" t="s">
        <v>17</v>
      </c>
      <c r="C177" s="14"/>
      <c r="D177" s="36"/>
      <c r="E177" s="36"/>
      <c r="F177" s="36"/>
      <c r="G177" s="52" t="e">
        <f t="shared" si="56"/>
        <v>#DIV/0!</v>
      </c>
      <c r="H177" s="36"/>
      <c r="I177" s="52" t="e">
        <f t="shared" si="52"/>
        <v>#DIV/0!</v>
      </c>
      <c r="J177" s="52" t="e">
        <f t="shared" si="37"/>
        <v>#DIV/0!</v>
      </c>
      <c r="K177" s="36"/>
      <c r="L177" s="36"/>
      <c r="M177" s="27" t="e">
        <f t="shared" si="53"/>
        <v>#DIV/0!</v>
      </c>
      <c r="N177" s="575"/>
      <c r="P177" s="300"/>
    </row>
    <row r="178" spans="1:16" s="159" customFormat="1" outlineLevel="1" x14ac:dyDescent="0.25">
      <c r="A178" s="568"/>
      <c r="B178" s="446" t="s">
        <v>16</v>
      </c>
      <c r="C178" s="14"/>
      <c r="D178" s="36"/>
      <c r="E178" s="36"/>
      <c r="F178" s="36"/>
      <c r="G178" s="52" t="e">
        <f t="shared" si="56"/>
        <v>#DIV/0!</v>
      </c>
      <c r="H178" s="36"/>
      <c r="I178" s="52" t="e">
        <f t="shared" si="52"/>
        <v>#DIV/0!</v>
      </c>
      <c r="J178" s="52" t="e">
        <f t="shared" si="37"/>
        <v>#DIV/0!</v>
      </c>
      <c r="K178" s="36"/>
      <c r="L178" s="36"/>
      <c r="M178" s="27" t="e">
        <f t="shared" si="53"/>
        <v>#DIV/0!</v>
      </c>
      <c r="N178" s="575"/>
      <c r="O178" s="300"/>
      <c r="P178" s="300"/>
    </row>
    <row r="179" spans="1:16" s="159" customFormat="1" outlineLevel="1" x14ac:dyDescent="0.25">
      <c r="A179" s="568"/>
      <c r="B179" s="446" t="s">
        <v>36</v>
      </c>
      <c r="C179" s="14"/>
      <c r="D179" s="36">
        <v>105334.59</v>
      </c>
      <c r="E179" s="36">
        <v>105334.59</v>
      </c>
      <c r="F179" s="36">
        <v>100723.75</v>
      </c>
      <c r="G179" s="51">
        <f t="shared" si="56"/>
        <v>0.95599999999999996</v>
      </c>
      <c r="H179" s="36">
        <v>100723.75</v>
      </c>
      <c r="I179" s="51">
        <v>0.90400000000000003</v>
      </c>
      <c r="J179" s="51">
        <v>1</v>
      </c>
      <c r="K179" s="36">
        <v>102534.41</v>
      </c>
      <c r="L179" s="36">
        <f>E179-K179</f>
        <v>2800.18</v>
      </c>
      <c r="M179" s="26">
        <v>0.97</v>
      </c>
      <c r="N179" s="575"/>
      <c r="P179" s="300"/>
    </row>
    <row r="180" spans="1:16" s="159" customFormat="1" outlineLevel="1" x14ac:dyDescent="0.3">
      <c r="A180" s="568"/>
      <c r="B180" s="446" t="s">
        <v>18</v>
      </c>
      <c r="C180" s="14"/>
      <c r="D180" s="36"/>
      <c r="E180" s="36"/>
      <c r="F180" s="36"/>
      <c r="G180" s="52" t="e">
        <f t="shared" si="56"/>
        <v>#DIV/0!</v>
      </c>
      <c r="H180" s="36"/>
      <c r="I180" s="52" t="e">
        <f t="shared" si="52"/>
        <v>#DIV/0!</v>
      </c>
      <c r="J180" s="52" t="e">
        <f t="shared" si="37"/>
        <v>#DIV/0!</v>
      </c>
      <c r="K180" s="36"/>
      <c r="L180" s="36"/>
      <c r="M180" s="27" t="e">
        <f t="shared" si="53"/>
        <v>#DIV/0!</v>
      </c>
      <c r="N180" s="575"/>
      <c r="O180" s="1" t="b">
        <f>H180=F180</f>
        <v>1</v>
      </c>
      <c r="P180" s="300"/>
    </row>
    <row r="181" spans="1:16" s="159" customFormat="1" ht="37.5" outlineLevel="1" x14ac:dyDescent="0.25">
      <c r="A181" s="568" t="s">
        <v>454</v>
      </c>
      <c r="B181" s="15" t="s">
        <v>651</v>
      </c>
      <c r="C181" s="15" t="s">
        <v>115</v>
      </c>
      <c r="D181" s="36">
        <f t="shared" ref="D181:M181" si="67">SUM(D182:D185)</f>
        <v>149700</v>
      </c>
      <c r="E181" s="36">
        <f t="shared" si="67"/>
        <v>149700</v>
      </c>
      <c r="F181" s="36">
        <f t="shared" si="67"/>
        <v>149700</v>
      </c>
      <c r="G181" s="36">
        <f t="shared" si="56"/>
        <v>1</v>
      </c>
      <c r="H181" s="36">
        <f t="shared" si="67"/>
        <v>149700</v>
      </c>
      <c r="I181" s="19" t="e">
        <f t="shared" si="67"/>
        <v>#DIV/0!</v>
      </c>
      <c r="J181" s="19" t="e">
        <f t="shared" si="67"/>
        <v>#DIV/0!</v>
      </c>
      <c r="K181" s="36">
        <f t="shared" si="67"/>
        <v>149700</v>
      </c>
      <c r="L181" s="36">
        <f t="shared" si="67"/>
        <v>0</v>
      </c>
      <c r="M181" s="520" t="e">
        <f t="shared" si="67"/>
        <v>#DIV/0!</v>
      </c>
      <c r="N181" s="575" t="s">
        <v>759</v>
      </c>
      <c r="P181" s="300"/>
    </row>
    <row r="182" spans="1:16" s="159" customFormat="1" outlineLevel="1" x14ac:dyDescent="0.25">
      <c r="A182" s="568"/>
      <c r="B182" s="446" t="s">
        <v>17</v>
      </c>
      <c r="C182" s="14"/>
      <c r="D182" s="36">
        <v>0</v>
      </c>
      <c r="E182" s="36">
        <v>0</v>
      </c>
      <c r="F182" s="36">
        <v>0</v>
      </c>
      <c r="G182" s="52" t="e">
        <f t="shared" si="56"/>
        <v>#DIV/0!</v>
      </c>
      <c r="H182" s="36"/>
      <c r="I182" s="52" t="e">
        <v>#DIV/0!</v>
      </c>
      <c r="J182" s="52" t="e">
        <v>#DIV/0!</v>
      </c>
      <c r="K182" s="36"/>
      <c r="L182" s="36"/>
      <c r="M182" s="27" t="e">
        <v>#DIV/0!</v>
      </c>
      <c r="N182" s="575"/>
      <c r="P182" s="300"/>
    </row>
    <row r="183" spans="1:16" s="159" customFormat="1" outlineLevel="1" x14ac:dyDescent="0.25">
      <c r="A183" s="568"/>
      <c r="B183" s="446" t="s">
        <v>16</v>
      </c>
      <c r="C183" s="14"/>
      <c r="D183" s="36">
        <v>0</v>
      </c>
      <c r="E183" s="36">
        <v>0</v>
      </c>
      <c r="F183" s="36">
        <v>0</v>
      </c>
      <c r="G183" s="52" t="e">
        <f t="shared" si="56"/>
        <v>#DIV/0!</v>
      </c>
      <c r="H183" s="36"/>
      <c r="I183" s="52" t="e">
        <v>#DIV/0!</v>
      </c>
      <c r="J183" s="52" t="e">
        <v>#DIV/0!</v>
      </c>
      <c r="K183" s="36"/>
      <c r="L183" s="36"/>
      <c r="M183" s="27" t="e">
        <v>#DIV/0!</v>
      </c>
      <c r="N183" s="575"/>
      <c r="O183" s="300"/>
      <c r="P183" s="300"/>
    </row>
    <row r="184" spans="1:16" s="159" customFormat="1" outlineLevel="1" x14ac:dyDescent="0.25">
      <c r="A184" s="568"/>
      <c r="B184" s="446" t="s">
        <v>36</v>
      </c>
      <c r="C184" s="14"/>
      <c r="D184" s="36">
        <v>149700</v>
      </c>
      <c r="E184" s="36">
        <v>149700</v>
      </c>
      <c r="F184" s="36">
        <v>149700</v>
      </c>
      <c r="G184" s="51">
        <f t="shared" si="56"/>
        <v>1</v>
      </c>
      <c r="H184" s="36">
        <v>149700</v>
      </c>
      <c r="I184" s="51">
        <v>1</v>
      </c>
      <c r="J184" s="51">
        <v>1</v>
      </c>
      <c r="K184" s="36">
        <v>149700</v>
      </c>
      <c r="L184" s="36"/>
      <c r="M184" s="26">
        <v>1</v>
      </c>
      <c r="N184" s="575"/>
      <c r="P184" s="300"/>
    </row>
    <row r="185" spans="1:16" s="159" customFormat="1" outlineLevel="1" x14ac:dyDescent="0.3">
      <c r="A185" s="568"/>
      <c r="B185" s="446" t="s">
        <v>18</v>
      </c>
      <c r="C185" s="14"/>
      <c r="D185" s="36">
        <v>0</v>
      </c>
      <c r="E185" s="36">
        <v>0</v>
      </c>
      <c r="F185" s="36">
        <v>0</v>
      </c>
      <c r="G185" s="52" t="e">
        <f t="shared" si="56"/>
        <v>#DIV/0!</v>
      </c>
      <c r="H185" s="36"/>
      <c r="I185" s="52" t="e">
        <v>#DIV/0!</v>
      </c>
      <c r="J185" s="52" t="e">
        <v>#DIV/0!</v>
      </c>
      <c r="K185" s="36"/>
      <c r="L185" s="36"/>
      <c r="M185" s="27" t="e">
        <v>#DIV/0!</v>
      </c>
      <c r="N185" s="575"/>
      <c r="O185" s="1" t="b">
        <f>H185=F185</f>
        <v>1</v>
      </c>
      <c r="P185" s="300"/>
    </row>
    <row r="186" spans="1:16" s="159" customFormat="1" ht="37.5" outlineLevel="1" x14ac:dyDescent="0.25">
      <c r="A186" s="572" t="s">
        <v>455</v>
      </c>
      <c r="B186" s="15" t="s">
        <v>456</v>
      </c>
      <c r="C186" s="15" t="s">
        <v>230</v>
      </c>
      <c r="D186" s="36">
        <f t="shared" ref="D186:M186" si="68">SUM(D187:D190)</f>
        <v>0</v>
      </c>
      <c r="E186" s="36">
        <f t="shared" si="68"/>
        <v>300</v>
      </c>
      <c r="F186" s="36">
        <f t="shared" si="68"/>
        <v>300</v>
      </c>
      <c r="G186" s="36">
        <f t="shared" si="56"/>
        <v>1</v>
      </c>
      <c r="H186" s="36">
        <f t="shared" si="68"/>
        <v>0</v>
      </c>
      <c r="I186" s="36">
        <f t="shared" si="68"/>
        <v>0</v>
      </c>
      <c r="J186" s="36">
        <f t="shared" si="68"/>
        <v>0</v>
      </c>
      <c r="K186" s="36">
        <f t="shared" si="68"/>
        <v>300</v>
      </c>
      <c r="L186" s="36">
        <f t="shared" si="68"/>
        <v>0</v>
      </c>
      <c r="M186" s="441">
        <f t="shared" si="68"/>
        <v>1</v>
      </c>
      <c r="N186" s="575" t="s">
        <v>758</v>
      </c>
      <c r="P186" s="300"/>
    </row>
    <row r="187" spans="1:16" s="159" customFormat="1" outlineLevel="1" x14ac:dyDescent="0.25">
      <c r="A187" s="573"/>
      <c r="B187" s="446" t="s">
        <v>17</v>
      </c>
      <c r="C187" s="14"/>
      <c r="D187" s="36"/>
      <c r="E187" s="36"/>
      <c r="F187" s="36"/>
      <c r="G187" s="52" t="e">
        <f t="shared" si="56"/>
        <v>#DIV/0!</v>
      </c>
      <c r="H187" s="36"/>
      <c r="I187" s="52"/>
      <c r="J187" s="52"/>
      <c r="K187" s="36"/>
      <c r="L187" s="36"/>
      <c r="M187" s="27"/>
      <c r="N187" s="575"/>
      <c r="P187" s="300"/>
    </row>
    <row r="188" spans="1:16" s="159" customFormat="1" outlineLevel="1" x14ac:dyDescent="0.25">
      <c r="A188" s="573"/>
      <c r="B188" s="446" t="s">
        <v>16</v>
      </c>
      <c r="C188" s="14"/>
      <c r="D188" s="36"/>
      <c r="E188" s="36">
        <v>300</v>
      </c>
      <c r="F188" s="36">
        <v>300</v>
      </c>
      <c r="G188" s="52">
        <f t="shared" si="56"/>
        <v>1</v>
      </c>
      <c r="H188" s="36"/>
      <c r="I188" s="52"/>
      <c r="J188" s="52"/>
      <c r="K188" s="36">
        <v>300</v>
      </c>
      <c r="L188" s="36"/>
      <c r="M188" s="26">
        <v>1</v>
      </c>
      <c r="N188" s="575"/>
      <c r="O188" s="300"/>
      <c r="P188" s="300"/>
    </row>
    <row r="189" spans="1:16" s="159" customFormat="1" outlineLevel="1" x14ac:dyDescent="0.25">
      <c r="A189" s="573"/>
      <c r="B189" s="446" t="s">
        <v>36</v>
      </c>
      <c r="C189" s="14"/>
      <c r="D189" s="36"/>
      <c r="E189" s="36"/>
      <c r="F189" s="36"/>
      <c r="G189" s="52" t="e">
        <f t="shared" si="56"/>
        <v>#DIV/0!</v>
      </c>
      <c r="H189" s="36"/>
      <c r="I189" s="52"/>
      <c r="J189" s="52"/>
      <c r="K189" s="36"/>
      <c r="L189" s="36"/>
      <c r="M189" s="27"/>
      <c r="N189" s="575"/>
      <c r="P189" s="300"/>
    </row>
    <row r="190" spans="1:16" s="159" customFormat="1" outlineLevel="1" x14ac:dyDescent="0.3">
      <c r="A190" s="574"/>
      <c r="B190" s="446" t="s">
        <v>18</v>
      </c>
      <c r="C190" s="14"/>
      <c r="D190" s="36"/>
      <c r="E190" s="36"/>
      <c r="F190" s="36"/>
      <c r="G190" s="52" t="e">
        <f t="shared" si="56"/>
        <v>#DIV/0!</v>
      </c>
      <c r="H190" s="36"/>
      <c r="I190" s="52"/>
      <c r="J190" s="52"/>
      <c r="K190" s="36"/>
      <c r="L190" s="36"/>
      <c r="M190" s="27"/>
      <c r="N190" s="575"/>
      <c r="O190" s="1" t="b">
        <f>H190=F190</f>
        <v>1</v>
      </c>
      <c r="P190" s="300"/>
    </row>
    <row r="191" spans="1:16" s="159" customFormat="1" ht="146.25" customHeight="1" outlineLevel="1" x14ac:dyDescent="0.3">
      <c r="A191" s="572" t="s">
        <v>652</v>
      </c>
      <c r="B191" s="15" t="s">
        <v>653</v>
      </c>
      <c r="C191" s="15" t="s">
        <v>230</v>
      </c>
      <c r="D191" s="36">
        <f t="shared" ref="D191:M191" si="69">SUM(D192:D195)</f>
        <v>0</v>
      </c>
      <c r="E191" s="36">
        <f t="shared" si="69"/>
        <v>21159.599999999999</v>
      </c>
      <c r="F191" s="36">
        <f t="shared" si="69"/>
        <v>0</v>
      </c>
      <c r="G191" s="36">
        <f t="shared" si="56"/>
        <v>0</v>
      </c>
      <c r="H191" s="36">
        <f t="shared" si="69"/>
        <v>0</v>
      </c>
      <c r="I191" s="36">
        <f t="shared" si="69"/>
        <v>0</v>
      </c>
      <c r="J191" s="36">
        <f t="shared" si="69"/>
        <v>0</v>
      </c>
      <c r="K191" s="36">
        <f t="shared" si="69"/>
        <v>21159.599999999999</v>
      </c>
      <c r="L191" s="36">
        <f t="shared" si="69"/>
        <v>0</v>
      </c>
      <c r="M191" s="441">
        <f t="shared" si="69"/>
        <v>0</v>
      </c>
      <c r="N191" s="506" t="s">
        <v>757</v>
      </c>
      <c r="O191" s="412"/>
      <c r="P191" s="300"/>
    </row>
    <row r="192" spans="1:16" s="159" customFormat="1" outlineLevel="1" x14ac:dyDescent="0.3">
      <c r="A192" s="573"/>
      <c r="B192" s="446" t="s">
        <v>17</v>
      </c>
      <c r="C192" s="14"/>
      <c r="D192" s="36"/>
      <c r="E192" s="36"/>
      <c r="F192" s="36"/>
      <c r="G192" s="52" t="e">
        <f t="shared" si="56"/>
        <v>#DIV/0!</v>
      </c>
      <c r="H192" s="36"/>
      <c r="I192" s="52"/>
      <c r="J192" s="52"/>
      <c r="K192" s="36"/>
      <c r="L192" s="36"/>
      <c r="M192" s="27"/>
      <c r="N192" s="506"/>
      <c r="O192" s="412"/>
      <c r="P192" s="300"/>
    </row>
    <row r="193" spans="1:16" s="159" customFormat="1" outlineLevel="1" x14ac:dyDescent="0.3">
      <c r="A193" s="573"/>
      <c r="B193" s="446" t="s">
        <v>16</v>
      </c>
      <c r="C193" s="14"/>
      <c r="D193" s="36"/>
      <c r="E193" s="36">
        <v>19043.599999999999</v>
      </c>
      <c r="F193" s="36"/>
      <c r="G193" s="52">
        <f t="shared" si="56"/>
        <v>0</v>
      </c>
      <c r="H193" s="36"/>
      <c r="I193" s="52"/>
      <c r="J193" s="52"/>
      <c r="K193" s="36">
        <f>E193</f>
        <v>19043.599999999999</v>
      </c>
      <c r="L193" s="36"/>
      <c r="M193" s="27"/>
      <c r="N193" s="506"/>
      <c r="O193" s="302"/>
      <c r="P193" s="300"/>
    </row>
    <row r="194" spans="1:16" s="159" customFormat="1" outlineLevel="1" x14ac:dyDescent="0.3">
      <c r="A194" s="573"/>
      <c r="B194" s="446" t="s">
        <v>36</v>
      </c>
      <c r="C194" s="14"/>
      <c r="D194" s="36"/>
      <c r="E194" s="36">
        <v>2116</v>
      </c>
      <c r="F194" s="36"/>
      <c r="G194" s="52">
        <f t="shared" si="56"/>
        <v>0</v>
      </c>
      <c r="H194" s="36"/>
      <c r="I194" s="52"/>
      <c r="J194" s="52"/>
      <c r="K194" s="36">
        <f>E194</f>
        <v>2116</v>
      </c>
      <c r="L194" s="36"/>
      <c r="M194" s="27"/>
      <c r="N194" s="506"/>
      <c r="O194" s="412"/>
      <c r="P194" s="300"/>
    </row>
    <row r="195" spans="1:16" s="159" customFormat="1" outlineLevel="1" x14ac:dyDescent="0.3">
      <c r="A195" s="574"/>
      <c r="B195" s="446" t="s">
        <v>18</v>
      </c>
      <c r="C195" s="14"/>
      <c r="D195" s="36"/>
      <c r="E195" s="36"/>
      <c r="F195" s="36"/>
      <c r="G195" s="52" t="e">
        <f t="shared" si="56"/>
        <v>#DIV/0!</v>
      </c>
      <c r="H195" s="36"/>
      <c r="I195" s="52"/>
      <c r="J195" s="52"/>
      <c r="K195" s="36"/>
      <c r="L195" s="36"/>
      <c r="M195" s="27"/>
      <c r="N195" s="506"/>
      <c r="O195" s="1" t="b">
        <f>H195=F195</f>
        <v>1</v>
      </c>
      <c r="P195" s="300"/>
    </row>
    <row r="196" spans="1:16" s="159" customFormat="1" ht="39" outlineLevel="1" x14ac:dyDescent="0.25">
      <c r="A196" s="569" t="s">
        <v>175</v>
      </c>
      <c r="B196" s="59" t="s">
        <v>654</v>
      </c>
      <c r="C196" s="59" t="s">
        <v>79</v>
      </c>
      <c r="D196" s="48">
        <f>SUM(D197:D200)</f>
        <v>224233.96</v>
      </c>
      <c r="E196" s="48">
        <f>SUM(E197:E200)</f>
        <v>256451.39</v>
      </c>
      <c r="F196" s="48">
        <f>SUM(F197:F200)</f>
        <v>164504.5</v>
      </c>
      <c r="G196" s="63">
        <f t="shared" si="56"/>
        <v>0.64100000000000001</v>
      </c>
      <c r="H196" s="48">
        <f>SUM(H197:H200)</f>
        <v>160989.32999999999</v>
      </c>
      <c r="I196" s="63">
        <f t="shared" si="52"/>
        <v>0.628</v>
      </c>
      <c r="J196" s="63">
        <f t="shared" ref="J196:J275" si="70">H196/F196</f>
        <v>0.97899999999999998</v>
      </c>
      <c r="K196" s="48">
        <f>SUM(K197:K200)</f>
        <v>235749.99</v>
      </c>
      <c r="L196" s="48">
        <f>SUM(L197:L200)</f>
        <v>0</v>
      </c>
      <c r="M196" s="93">
        <f t="shared" ref="M196:M254" si="71">K196/E196</f>
        <v>0.91900000000000004</v>
      </c>
      <c r="N196" s="575"/>
      <c r="P196" s="300"/>
    </row>
    <row r="197" spans="1:16" s="159" customFormat="1" ht="19.5" outlineLevel="1" x14ac:dyDescent="0.25">
      <c r="A197" s="569"/>
      <c r="B197" s="446" t="s">
        <v>17</v>
      </c>
      <c r="C197" s="14"/>
      <c r="D197" s="36">
        <f t="shared" ref="D197:L197" si="72">D202+D207+D217</f>
        <v>0</v>
      </c>
      <c r="E197" s="36">
        <f t="shared" si="72"/>
        <v>0</v>
      </c>
      <c r="F197" s="36">
        <f t="shared" si="72"/>
        <v>0</v>
      </c>
      <c r="G197" s="51" t="e">
        <f t="shared" si="56"/>
        <v>#DIV/0!</v>
      </c>
      <c r="H197" s="36">
        <f t="shared" si="72"/>
        <v>0</v>
      </c>
      <c r="I197" s="51"/>
      <c r="J197" s="63"/>
      <c r="K197" s="36">
        <f t="shared" si="72"/>
        <v>0</v>
      </c>
      <c r="L197" s="36">
        <f t="shared" si="72"/>
        <v>0</v>
      </c>
      <c r="M197" s="93"/>
      <c r="N197" s="575"/>
      <c r="P197" s="300"/>
    </row>
    <row r="198" spans="1:16" s="159" customFormat="1" ht="19.5" outlineLevel="1" x14ac:dyDescent="0.25">
      <c r="A198" s="569"/>
      <c r="B198" s="446" t="s">
        <v>16</v>
      </c>
      <c r="C198" s="14"/>
      <c r="D198" s="36">
        <f t="shared" ref="D198:F199" si="73">D203+D208+D213+D218</f>
        <v>3711.76</v>
      </c>
      <c r="E198" s="36">
        <f t="shared" si="73"/>
        <v>35929.19</v>
      </c>
      <c r="F198" s="36">
        <f t="shared" si="73"/>
        <v>9606.35</v>
      </c>
      <c r="G198" s="51">
        <f t="shared" si="56"/>
        <v>0.26700000000000002</v>
      </c>
      <c r="H198" s="36">
        <f t="shared" ref="H198" si="74">H203+H208+H213+H218</f>
        <v>6091.18</v>
      </c>
      <c r="I198" s="51">
        <f t="shared" si="52"/>
        <v>0.17</v>
      </c>
      <c r="J198" s="63">
        <f t="shared" si="70"/>
        <v>0.63400000000000001</v>
      </c>
      <c r="K198" s="36">
        <f t="shared" ref="K198:L198" si="75">K203+K208+K218</f>
        <v>30512.75</v>
      </c>
      <c r="L198" s="36">
        <f t="shared" si="75"/>
        <v>0</v>
      </c>
      <c r="M198" s="93">
        <f t="shared" si="71"/>
        <v>0.84899999999999998</v>
      </c>
      <c r="N198" s="575"/>
      <c r="O198" s="300"/>
      <c r="P198" s="300"/>
    </row>
    <row r="199" spans="1:16" s="159" customFormat="1" ht="19.5" outlineLevel="1" x14ac:dyDescent="0.25">
      <c r="A199" s="569"/>
      <c r="B199" s="446" t="s">
        <v>36</v>
      </c>
      <c r="C199" s="14"/>
      <c r="D199" s="36">
        <f t="shared" si="73"/>
        <v>220522.2</v>
      </c>
      <c r="E199" s="36">
        <f t="shared" si="73"/>
        <v>220522.2</v>
      </c>
      <c r="F199" s="36">
        <f t="shared" si="73"/>
        <v>154898.15</v>
      </c>
      <c r="G199" s="51">
        <f t="shared" si="56"/>
        <v>0.70199999999999996</v>
      </c>
      <c r="H199" s="36">
        <f t="shared" ref="H199" si="76">H204+H209+H214+H219</f>
        <v>154898.15</v>
      </c>
      <c r="I199" s="51">
        <f t="shared" si="52"/>
        <v>0.70199999999999996</v>
      </c>
      <c r="J199" s="63">
        <f t="shared" si="70"/>
        <v>1</v>
      </c>
      <c r="K199" s="36">
        <f t="shared" ref="K199:L199" si="77">K204+K209+K219</f>
        <v>205237.24</v>
      </c>
      <c r="L199" s="36">
        <f t="shared" si="77"/>
        <v>0</v>
      </c>
      <c r="M199" s="93">
        <f t="shared" si="71"/>
        <v>0.93100000000000005</v>
      </c>
      <c r="N199" s="575"/>
      <c r="P199" s="300"/>
    </row>
    <row r="200" spans="1:16" s="159" customFormat="1" ht="19.5" outlineLevel="1" x14ac:dyDescent="0.3">
      <c r="A200" s="569"/>
      <c r="B200" s="446" t="s">
        <v>18</v>
      </c>
      <c r="C200" s="14"/>
      <c r="D200" s="36">
        <f t="shared" ref="D200:L200" si="78">D205+D210+D220</f>
        <v>0</v>
      </c>
      <c r="E200" s="36">
        <f t="shared" si="78"/>
        <v>0</v>
      </c>
      <c r="F200" s="36">
        <f t="shared" si="78"/>
        <v>0</v>
      </c>
      <c r="G200" s="51" t="e">
        <f t="shared" si="56"/>
        <v>#DIV/0!</v>
      </c>
      <c r="H200" s="36">
        <f t="shared" si="78"/>
        <v>0</v>
      </c>
      <c r="I200" s="51"/>
      <c r="J200" s="63"/>
      <c r="K200" s="36">
        <f t="shared" si="78"/>
        <v>0</v>
      </c>
      <c r="L200" s="36">
        <f t="shared" si="78"/>
        <v>0</v>
      </c>
      <c r="M200" s="93"/>
      <c r="N200" s="575"/>
      <c r="O200" s="1" t="b">
        <f>H200=F200</f>
        <v>1</v>
      </c>
      <c r="P200" s="300"/>
    </row>
    <row r="201" spans="1:16" s="159" customFormat="1" ht="96" customHeight="1" outlineLevel="1" x14ac:dyDescent="0.25">
      <c r="A201" s="568" t="s">
        <v>176</v>
      </c>
      <c r="B201" s="461" t="s">
        <v>655</v>
      </c>
      <c r="C201" s="15" t="s">
        <v>115</v>
      </c>
      <c r="D201" s="17">
        <f>SUM(D202:D205)</f>
        <v>208949</v>
      </c>
      <c r="E201" s="17">
        <f>SUM(E202:E205)</f>
        <v>208504.77</v>
      </c>
      <c r="F201" s="17">
        <f>SUM(F202:F205)</f>
        <v>149874.01</v>
      </c>
      <c r="G201" s="51">
        <f t="shared" si="56"/>
        <v>0.71899999999999997</v>
      </c>
      <c r="H201" s="17">
        <f>SUM(H202:H205)</f>
        <v>148439.43</v>
      </c>
      <c r="I201" s="51">
        <f t="shared" ref="I201:I275" si="79">H201/E201</f>
        <v>0.71199999999999997</v>
      </c>
      <c r="J201" s="62">
        <f t="shared" si="70"/>
        <v>0.99</v>
      </c>
      <c r="K201" s="17">
        <f>E201</f>
        <v>208504.77</v>
      </c>
      <c r="L201" s="36">
        <f>E201-K201</f>
        <v>0</v>
      </c>
      <c r="M201" s="44">
        <f t="shared" si="71"/>
        <v>1</v>
      </c>
      <c r="N201" s="628" t="s">
        <v>469</v>
      </c>
      <c r="P201" s="300"/>
    </row>
    <row r="202" spans="1:16" s="159" customFormat="1" outlineLevel="1" x14ac:dyDescent="0.25">
      <c r="A202" s="568"/>
      <c r="B202" s="462" t="s">
        <v>17</v>
      </c>
      <c r="C202" s="14"/>
      <c r="D202" s="36"/>
      <c r="E202" s="36"/>
      <c r="F202" s="36"/>
      <c r="G202" s="52" t="e">
        <f t="shared" si="56"/>
        <v>#DIV/0!</v>
      </c>
      <c r="H202" s="19"/>
      <c r="I202" s="52" t="e">
        <f t="shared" si="79"/>
        <v>#DIV/0!</v>
      </c>
      <c r="J202" s="52" t="e">
        <f t="shared" si="70"/>
        <v>#DIV/0!</v>
      </c>
      <c r="K202" s="36">
        <f>E202</f>
        <v>0</v>
      </c>
      <c r="L202" s="36">
        <f>E202-K202</f>
        <v>0</v>
      </c>
      <c r="M202" s="27" t="e">
        <f t="shared" si="71"/>
        <v>#DIV/0!</v>
      </c>
      <c r="N202" s="629"/>
      <c r="P202" s="300"/>
    </row>
    <row r="203" spans="1:16" s="159" customFormat="1" outlineLevel="1" x14ac:dyDescent="0.25">
      <c r="A203" s="568"/>
      <c r="B203" s="462" t="s">
        <v>16</v>
      </c>
      <c r="C203" s="14"/>
      <c r="D203" s="36">
        <v>3711.76</v>
      </c>
      <c r="E203" s="36">
        <v>4525.76</v>
      </c>
      <c r="F203" s="36">
        <v>4525.76</v>
      </c>
      <c r="G203" s="52">
        <f t="shared" si="56"/>
        <v>1</v>
      </c>
      <c r="H203" s="36">
        <v>3091.18</v>
      </c>
      <c r="I203" s="52">
        <f t="shared" si="79"/>
        <v>0.68300000000000005</v>
      </c>
      <c r="J203" s="52">
        <f t="shared" si="70"/>
        <v>0.68300000000000005</v>
      </c>
      <c r="K203" s="36">
        <f>E203</f>
        <v>4525.76</v>
      </c>
      <c r="L203" s="36">
        <f>E203-K203</f>
        <v>0</v>
      </c>
      <c r="M203" s="27">
        <f t="shared" si="71"/>
        <v>1</v>
      </c>
      <c r="N203" s="629"/>
      <c r="O203" s="300"/>
      <c r="P203" s="300"/>
    </row>
    <row r="204" spans="1:16" s="159" customFormat="1" outlineLevel="1" x14ac:dyDescent="0.25">
      <c r="A204" s="568"/>
      <c r="B204" s="462" t="s">
        <v>36</v>
      </c>
      <c r="C204" s="14"/>
      <c r="D204" s="36">
        <v>205237.24</v>
      </c>
      <c r="E204" s="36">
        <v>203979.01</v>
      </c>
      <c r="F204" s="36">
        <v>145348.25</v>
      </c>
      <c r="G204" s="51">
        <f t="shared" si="56"/>
        <v>0.71299999999999997</v>
      </c>
      <c r="H204" s="36">
        <f>F204</f>
        <v>145348.25</v>
      </c>
      <c r="I204" s="51">
        <f t="shared" si="79"/>
        <v>0.71299999999999997</v>
      </c>
      <c r="J204" s="51">
        <f t="shared" si="70"/>
        <v>1</v>
      </c>
      <c r="K204" s="36">
        <f>E204</f>
        <v>203979.01</v>
      </c>
      <c r="L204" s="36">
        <f>E204-K204</f>
        <v>0</v>
      </c>
      <c r="M204" s="26">
        <f t="shared" si="71"/>
        <v>1</v>
      </c>
      <c r="N204" s="629"/>
      <c r="P204" s="300"/>
    </row>
    <row r="205" spans="1:16" s="159" customFormat="1" outlineLevel="1" x14ac:dyDescent="0.3">
      <c r="A205" s="568"/>
      <c r="B205" s="446" t="s">
        <v>18</v>
      </c>
      <c r="C205" s="14"/>
      <c r="D205" s="36"/>
      <c r="E205" s="36"/>
      <c r="F205" s="36"/>
      <c r="G205" s="52" t="e">
        <f t="shared" si="56"/>
        <v>#DIV/0!</v>
      </c>
      <c r="H205" s="198"/>
      <c r="I205" s="52" t="e">
        <f t="shared" si="79"/>
        <v>#DIV/0!</v>
      </c>
      <c r="J205" s="52" t="e">
        <f t="shared" si="70"/>
        <v>#DIV/0!</v>
      </c>
      <c r="K205" s="36">
        <f>E205</f>
        <v>0</v>
      </c>
      <c r="L205" s="36">
        <f>E205-K205</f>
        <v>0</v>
      </c>
      <c r="M205" s="27" t="e">
        <f t="shared" si="71"/>
        <v>#DIV/0!</v>
      </c>
      <c r="N205" s="629"/>
      <c r="O205" s="1" t="b">
        <f>H205=F205</f>
        <v>1</v>
      </c>
      <c r="P205" s="300"/>
    </row>
    <row r="206" spans="1:16" s="159" customFormat="1" ht="300" customHeight="1" outlineLevel="1" x14ac:dyDescent="0.25">
      <c r="A206" s="572" t="s">
        <v>177</v>
      </c>
      <c r="B206" s="464" t="s">
        <v>452</v>
      </c>
      <c r="C206" s="15" t="s">
        <v>115</v>
      </c>
      <c r="D206" s="36">
        <f>SUM(D207:D210)</f>
        <v>0</v>
      </c>
      <c r="E206" s="36">
        <f>SUM(E207:E210)</f>
        <v>25164.63</v>
      </c>
      <c r="F206" s="36">
        <f t="shared" ref="F206:H206" si="80">SUM(F207:F210)</f>
        <v>3150</v>
      </c>
      <c r="G206" s="52">
        <f t="shared" si="56"/>
        <v>0.125</v>
      </c>
      <c r="H206" s="36">
        <f t="shared" si="80"/>
        <v>3150</v>
      </c>
      <c r="I206" s="52"/>
      <c r="J206" s="52"/>
      <c r="K206" s="36">
        <f>SUM(K207:K210)</f>
        <v>25164.63</v>
      </c>
      <c r="L206" s="36"/>
      <c r="M206" s="27"/>
      <c r="N206" s="513" t="s">
        <v>725</v>
      </c>
      <c r="P206" s="300"/>
    </row>
    <row r="207" spans="1:16" s="159" customFormat="1" outlineLevel="1" x14ac:dyDescent="0.25">
      <c r="A207" s="573"/>
      <c r="B207" s="462" t="s">
        <v>17</v>
      </c>
      <c r="C207" s="14"/>
      <c r="D207" s="36"/>
      <c r="E207" s="36"/>
      <c r="F207" s="36"/>
      <c r="G207" s="52" t="e">
        <f t="shared" si="56"/>
        <v>#DIV/0!</v>
      </c>
      <c r="H207" s="198"/>
      <c r="I207" s="52"/>
      <c r="J207" s="52"/>
      <c r="K207" s="36"/>
      <c r="L207" s="36"/>
      <c r="M207" s="27"/>
      <c r="N207" s="513"/>
      <c r="P207" s="300"/>
    </row>
    <row r="208" spans="1:16" s="159" customFormat="1" outlineLevel="1" x14ac:dyDescent="0.25">
      <c r="A208" s="573"/>
      <c r="B208" s="462" t="s">
        <v>16</v>
      </c>
      <c r="C208" s="14"/>
      <c r="D208" s="36"/>
      <c r="E208" s="36">
        <v>23906.400000000001</v>
      </c>
      <c r="F208" s="36">
        <v>3000</v>
      </c>
      <c r="G208" s="52">
        <f t="shared" si="56"/>
        <v>0.125</v>
      </c>
      <c r="H208" s="36">
        <v>3000</v>
      </c>
      <c r="I208" s="52"/>
      <c r="J208" s="52"/>
      <c r="K208" s="36">
        <v>23906.400000000001</v>
      </c>
      <c r="L208" s="36"/>
      <c r="M208" s="27"/>
      <c r="N208" s="513"/>
      <c r="O208" s="300"/>
      <c r="P208" s="300"/>
    </row>
    <row r="209" spans="1:16" s="159" customFormat="1" outlineLevel="1" x14ac:dyDescent="0.25">
      <c r="A209" s="573"/>
      <c r="B209" s="462" t="s">
        <v>36</v>
      </c>
      <c r="C209" s="14"/>
      <c r="D209" s="36"/>
      <c r="E209" s="36">
        <v>1258.23</v>
      </c>
      <c r="F209" s="36">
        <v>150</v>
      </c>
      <c r="G209" s="52">
        <f t="shared" ref="G209:G272" si="81">F209/E209</f>
        <v>0.11899999999999999</v>
      </c>
      <c r="H209" s="36">
        <v>150</v>
      </c>
      <c r="I209" s="52"/>
      <c r="J209" s="52"/>
      <c r="K209" s="36">
        <v>1258.23</v>
      </c>
      <c r="L209" s="36"/>
      <c r="M209" s="27"/>
      <c r="N209" s="513"/>
      <c r="P209" s="300"/>
    </row>
    <row r="210" spans="1:16" s="159" customFormat="1" outlineLevel="1" x14ac:dyDescent="0.3">
      <c r="A210" s="574"/>
      <c r="B210" s="446" t="s">
        <v>18</v>
      </c>
      <c r="C210" s="14"/>
      <c r="D210" s="36"/>
      <c r="E210" s="36"/>
      <c r="F210" s="36"/>
      <c r="G210" s="52" t="e">
        <f t="shared" si="81"/>
        <v>#DIV/0!</v>
      </c>
      <c r="H210" s="36"/>
      <c r="I210" s="52"/>
      <c r="J210" s="52"/>
      <c r="K210" s="36"/>
      <c r="L210" s="36"/>
      <c r="M210" s="27"/>
      <c r="N210" s="513"/>
      <c r="O210" s="1" t="b">
        <f>H210=F210</f>
        <v>1</v>
      </c>
      <c r="P210" s="300"/>
    </row>
    <row r="211" spans="1:16" s="159" customFormat="1" ht="75" outlineLevel="1" x14ac:dyDescent="0.25">
      <c r="A211" s="568" t="s">
        <v>451</v>
      </c>
      <c r="B211" s="15" t="s">
        <v>656</v>
      </c>
      <c r="C211" s="15" t="s">
        <v>115</v>
      </c>
      <c r="D211" s="17">
        <f>SUM(D212:D215)</f>
        <v>15284.96</v>
      </c>
      <c r="E211" s="17">
        <f>SUM(E212:E215)</f>
        <v>20701.400000000001</v>
      </c>
      <c r="F211" s="17">
        <f>SUM(F212:F215)</f>
        <v>9399.9</v>
      </c>
      <c r="G211" s="51">
        <f t="shared" si="81"/>
        <v>0.45400000000000001</v>
      </c>
      <c r="H211" s="17">
        <f>SUM(H212:H215)</f>
        <v>9399.9</v>
      </c>
      <c r="I211" s="51">
        <f t="shared" si="79"/>
        <v>0.45400000000000001</v>
      </c>
      <c r="J211" s="62">
        <f t="shared" si="70"/>
        <v>1</v>
      </c>
      <c r="K211" s="17">
        <f>SUM(K212:K215)</f>
        <v>20701.400000000001</v>
      </c>
      <c r="L211" s="17">
        <f>SUM(L212:L215)</f>
        <v>0</v>
      </c>
      <c r="M211" s="44">
        <f t="shared" si="71"/>
        <v>1</v>
      </c>
      <c r="N211" s="577" t="s">
        <v>718</v>
      </c>
      <c r="P211" s="300"/>
    </row>
    <row r="212" spans="1:16" s="159" customFormat="1" outlineLevel="1" x14ac:dyDescent="0.25">
      <c r="A212" s="568"/>
      <c r="B212" s="446" t="s">
        <v>17</v>
      </c>
      <c r="C212" s="14"/>
      <c r="D212" s="36"/>
      <c r="E212" s="36"/>
      <c r="F212" s="36"/>
      <c r="G212" s="52" t="e">
        <f t="shared" si="81"/>
        <v>#DIV/0!</v>
      </c>
      <c r="H212" s="36"/>
      <c r="I212" s="52" t="e">
        <f t="shared" si="79"/>
        <v>#DIV/0!</v>
      </c>
      <c r="J212" s="52" t="e">
        <f t="shared" si="70"/>
        <v>#DIV/0!</v>
      </c>
      <c r="K212" s="36">
        <f>E212</f>
        <v>0</v>
      </c>
      <c r="L212" s="36">
        <f>E212-K212</f>
        <v>0</v>
      </c>
      <c r="M212" s="27" t="e">
        <f t="shared" si="71"/>
        <v>#DIV/0!</v>
      </c>
      <c r="N212" s="577"/>
      <c r="P212" s="300"/>
    </row>
    <row r="213" spans="1:16" s="159" customFormat="1" outlineLevel="1" x14ac:dyDescent="0.25">
      <c r="A213" s="568"/>
      <c r="B213" s="446" t="s">
        <v>16</v>
      </c>
      <c r="C213" s="14"/>
      <c r="D213" s="36"/>
      <c r="E213" s="36">
        <v>5416.44</v>
      </c>
      <c r="F213" s="36"/>
      <c r="G213" s="51">
        <f t="shared" si="81"/>
        <v>0</v>
      </c>
      <c r="H213" s="36">
        <f>F213</f>
        <v>0</v>
      </c>
      <c r="I213" s="51"/>
      <c r="J213" s="52" t="e">
        <f t="shared" si="70"/>
        <v>#DIV/0!</v>
      </c>
      <c r="K213" s="36">
        <f>E213</f>
        <v>5416.44</v>
      </c>
      <c r="L213" s="36">
        <f>E213-K213</f>
        <v>0</v>
      </c>
      <c r="M213" s="27">
        <f t="shared" si="71"/>
        <v>1</v>
      </c>
      <c r="N213" s="577"/>
      <c r="O213" s="300"/>
      <c r="P213" s="300"/>
    </row>
    <row r="214" spans="1:16" s="159" customFormat="1" outlineLevel="1" x14ac:dyDescent="0.25">
      <c r="A214" s="568"/>
      <c r="B214" s="446" t="s">
        <v>36</v>
      </c>
      <c r="C214" s="14"/>
      <c r="D214" s="36">
        <v>15284.96</v>
      </c>
      <c r="E214" s="36">
        <v>15284.96</v>
      </c>
      <c r="F214" s="36">
        <v>9399.9</v>
      </c>
      <c r="G214" s="51">
        <f t="shared" si="81"/>
        <v>0.61499999999999999</v>
      </c>
      <c r="H214" s="36">
        <f>F214</f>
        <v>9399.9</v>
      </c>
      <c r="I214" s="51">
        <f t="shared" si="79"/>
        <v>0.61499999999999999</v>
      </c>
      <c r="J214" s="51">
        <f t="shared" si="70"/>
        <v>1</v>
      </c>
      <c r="K214" s="36">
        <v>15284.96</v>
      </c>
      <c r="L214" s="36">
        <f>E214-K214</f>
        <v>0</v>
      </c>
      <c r="M214" s="26">
        <f t="shared" si="71"/>
        <v>1</v>
      </c>
      <c r="N214" s="577"/>
      <c r="P214" s="300"/>
    </row>
    <row r="215" spans="1:16" s="159" customFormat="1" outlineLevel="1" x14ac:dyDescent="0.3">
      <c r="A215" s="568"/>
      <c r="B215" s="446" t="s">
        <v>18</v>
      </c>
      <c r="C215" s="14"/>
      <c r="D215" s="36"/>
      <c r="E215" s="36"/>
      <c r="F215" s="36"/>
      <c r="G215" s="52" t="e">
        <f t="shared" si="81"/>
        <v>#DIV/0!</v>
      </c>
      <c r="H215" s="36"/>
      <c r="I215" s="52" t="e">
        <f t="shared" si="79"/>
        <v>#DIV/0!</v>
      </c>
      <c r="J215" s="51"/>
      <c r="K215" s="36">
        <f>E215</f>
        <v>0</v>
      </c>
      <c r="L215" s="36">
        <f>E215-K215</f>
        <v>0</v>
      </c>
      <c r="M215" s="27" t="e">
        <f t="shared" si="71"/>
        <v>#DIV/0!</v>
      </c>
      <c r="N215" s="577"/>
      <c r="O215" s="1" t="b">
        <f>H215=F215</f>
        <v>1</v>
      </c>
      <c r="P215" s="300"/>
    </row>
    <row r="216" spans="1:16" s="159" customFormat="1" ht="42.75" customHeight="1" outlineLevel="1" x14ac:dyDescent="0.3">
      <c r="A216" s="587" t="s">
        <v>673</v>
      </c>
      <c r="B216" s="15" t="s">
        <v>657</v>
      </c>
      <c r="C216" s="15" t="s">
        <v>115</v>
      </c>
      <c r="D216" s="36">
        <f t="shared" ref="D216:M216" si="82">SUM(D217:D220)</f>
        <v>0</v>
      </c>
      <c r="E216" s="36">
        <f t="shared" si="82"/>
        <v>2080.59</v>
      </c>
      <c r="F216" s="36">
        <f t="shared" si="82"/>
        <v>2080.59</v>
      </c>
      <c r="G216" s="36">
        <f t="shared" si="81"/>
        <v>1</v>
      </c>
      <c r="H216" s="36">
        <f t="shared" si="82"/>
        <v>0</v>
      </c>
      <c r="I216" s="36">
        <f t="shared" si="82"/>
        <v>0</v>
      </c>
      <c r="J216" s="51">
        <f>H216/F216</f>
        <v>0</v>
      </c>
      <c r="K216" s="36">
        <f t="shared" si="82"/>
        <v>2080.59</v>
      </c>
      <c r="L216" s="36">
        <f t="shared" si="82"/>
        <v>0</v>
      </c>
      <c r="M216" s="390">
        <f t="shared" si="82"/>
        <v>0</v>
      </c>
      <c r="N216" s="508" t="s">
        <v>463</v>
      </c>
      <c r="O216" s="1"/>
      <c r="P216" s="300"/>
    </row>
    <row r="217" spans="1:16" s="159" customFormat="1" outlineLevel="1" x14ac:dyDescent="0.3">
      <c r="A217" s="588"/>
      <c r="B217" s="446" t="s">
        <v>17</v>
      </c>
      <c r="C217" s="14"/>
      <c r="D217" s="36"/>
      <c r="E217" s="36"/>
      <c r="F217" s="36"/>
      <c r="G217" s="52" t="e">
        <f t="shared" si="81"/>
        <v>#DIV/0!</v>
      </c>
      <c r="H217" s="36"/>
      <c r="I217" s="52"/>
      <c r="J217" s="51"/>
      <c r="K217" s="36"/>
      <c r="L217" s="36"/>
      <c r="M217" s="27"/>
      <c r="N217" s="508"/>
      <c r="O217" s="1"/>
      <c r="P217" s="300"/>
    </row>
    <row r="218" spans="1:16" s="159" customFormat="1" outlineLevel="1" x14ac:dyDescent="0.3">
      <c r="A218" s="588"/>
      <c r="B218" s="446" t="s">
        <v>16</v>
      </c>
      <c r="C218" s="14"/>
      <c r="D218" s="36"/>
      <c r="E218" s="36">
        <v>2080.59</v>
      </c>
      <c r="F218" s="36">
        <v>2080.59</v>
      </c>
      <c r="G218" s="52">
        <f t="shared" si="81"/>
        <v>1</v>
      </c>
      <c r="H218" s="36"/>
      <c r="I218" s="52"/>
      <c r="J218" s="51"/>
      <c r="K218" s="36">
        <f>E218</f>
        <v>2080.59</v>
      </c>
      <c r="L218" s="36"/>
      <c r="M218" s="27"/>
      <c r="N218" s="508"/>
      <c r="O218" s="1"/>
      <c r="P218" s="300"/>
    </row>
    <row r="219" spans="1:16" s="159" customFormat="1" outlineLevel="1" x14ac:dyDescent="0.3">
      <c r="A219" s="588"/>
      <c r="B219" s="446" t="s">
        <v>36</v>
      </c>
      <c r="C219" s="14"/>
      <c r="D219" s="36"/>
      <c r="E219" s="36"/>
      <c r="F219" s="36"/>
      <c r="G219" s="52" t="e">
        <f t="shared" si="81"/>
        <v>#DIV/0!</v>
      </c>
      <c r="H219" s="36"/>
      <c r="I219" s="52"/>
      <c r="J219" s="51"/>
      <c r="K219" s="36"/>
      <c r="L219" s="36"/>
      <c r="M219" s="27"/>
      <c r="N219" s="508"/>
      <c r="O219" s="1"/>
      <c r="P219" s="300"/>
    </row>
    <row r="220" spans="1:16" s="159" customFormat="1" outlineLevel="1" x14ac:dyDescent="0.3">
      <c r="A220" s="589"/>
      <c r="B220" s="446" t="s">
        <v>18</v>
      </c>
      <c r="C220" s="14"/>
      <c r="D220" s="36"/>
      <c r="E220" s="36"/>
      <c r="F220" s="36"/>
      <c r="G220" s="52" t="e">
        <f t="shared" si="81"/>
        <v>#DIV/0!</v>
      </c>
      <c r="H220" s="36"/>
      <c r="I220" s="52"/>
      <c r="J220" s="51"/>
      <c r="K220" s="36"/>
      <c r="L220" s="36"/>
      <c r="M220" s="27"/>
      <c r="N220" s="508"/>
      <c r="O220" s="1"/>
      <c r="P220" s="300"/>
    </row>
    <row r="221" spans="1:16" s="159" customFormat="1" ht="39" outlineLevel="1" x14ac:dyDescent="0.25">
      <c r="A221" s="569" t="s">
        <v>178</v>
      </c>
      <c r="B221" s="59" t="s">
        <v>216</v>
      </c>
      <c r="C221" s="59" t="s">
        <v>79</v>
      </c>
      <c r="D221" s="48">
        <f>SUM(D222:D225)</f>
        <v>33943.230000000003</v>
      </c>
      <c r="E221" s="48">
        <f>SUM(E222:E225)</f>
        <v>33943.230000000003</v>
      </c>
      <c r="F221" s="48">
        <f>SUM(F222:F225)</f>
        <v>31225.29</v>
      </c>
      <c r="G221" s="63">
        <f t="shared" si="81"/>
        <v>0.92</v>
      </c>
      <c r="H221" s="48">
        <f>SUM(H222:H225)</f>
        <v>31217.439999999999</v>
      </c>
      <c r="I221" s="63">
        <f t="shared" si="79"/>
        <v>0.92</v>
      </c>
      <c r="J221" s="63">
        <f t="shared" si="70"/>
        <v>1</v>
      </c>
      <c r="K221" s="48">
        <f>SUM(K222:K225)</f>
        <v>33746.1</v>
      </c>
      <c r="L221" s="48">
        <f>SUM(L222:L225)</f>
        <v>197.13</v>
      </c>
      <c r="M221" s="46">
        <f t="shared" si="71"/>
        <v>0.99</v>
      </c>
      <c r="N221" s="579"/>
      <c r="P221" s="300"/>
    </row>
    <row r="222" spans="1:16" s="159" customFormat="1" outlineLevel="1" x14ac:dyDescent="0.25">
      <c r="A222" s="569"/>
      <c r="B222" s="446" t="s">
        <v>17</v>
      </c>
      <c r="C222" s="14"/>
      <c r="D222" s="36">
        <f>D227</f>
        <v>0</v>
      </c>
      <c r="E222" s="36">
        <f>E227</f>
        <v>0</v>
      </c>
      <c r="F222" s="36">
        <f>F227</f>
        <v>0</v>
      </c>
      <c r="G222" s="52" t="e">
        <f t="shared" si="81"/>
        <v>#DIV/0!</v>
      </c>
      <c r="H222" s="36">
        <f>H227</f>
        <v>0</v>
      </c>
      <c r="I222" s="52" t="e">
        <f t="shared" si="79"/>
        <v>#DIV/0!</v>
      </c>
      <c r="J222" s="52" t="e">
        <f t="shared" si="70"/>
        <v>#DIV/0!</v>
      </c>
      <c r="K222" s="36">
        <f>K227</f>
        <v>0</v>
      </c>
      <c r="L222" s="36">
        <f>L227</f>
        <v>0</v>
      </c>
      <c r="M222" s="27" t="e">
        <f t="shared" si="71"/>
        <v>#DIV/0!</v>
      </c>
      <c r="N222" s="579"/>
      <c r="P222" s="300"/>
    </row>
    <row r="223" spans="1:16" s="159" customFormat="1" outlineLevel="1" x14ac:dyDescent="0.25">
      <c r="A223" s="569"/>
      <c r="B223" s="446" t="s">
        <v>16</v>
      </c>
      <c r="C223" s="14"/>
      <c r="D223" s="36">
        <f t="shared" ref="D223:F225" si="83">D228</f>
        <v>15767.84</v>
      </c>
      <c r="E223" s="36">
        <f t="shared" si="83"/>
        <v>15767.84</v>
      </c>
      <c r="F223" s="36">
        <f t="shared" si="83"/>
        <v>14432.03</v>
      </c>
      <c r="G223" s="51">
        <f t="shared" si="81"/>
        <v>0.91500000000000004</v>
      </c>
      <c r="H223" s="36">
        <f>H228</f>
        <v>14424.18</v>
      </c>
      <c r="I223" s="51">
        <f t="shared" si="79"/>
        <v>0.91500000000000004</v>
      </c>
      <c r="J223" s="51">
        <f t="shared" si="70"/>
        <v>0.999</v>
      </c>
      <c r="K223" s="36">
        <f t="shared" ref="K223:L225" si="84">K228</f>
        <v>15586</v>
      </c>
      <c r="L223" s="36">
        <f t="shared" si="84"/>
        <v>181.84</v>
      </c>
      <c r="M223" s="26">
        <f t="shared" si="71"/>
        <v>0.99</v>
      </c>
      <c r="N223" s="579"/>
      <c r="O223" s="300"/>
      <c r="P223" s="300"/>
    </row>
    <row r="224" spans="1:16" s="159" customFormat="1" outlineLevel="1" x14ac:dyDescent="0.25">
      <c r="A224" s="569"/>
      <c r="B224" s="446" t="s">
        <v>36</v>
      </c>
      <c r="C224" s="14"/>
      <c r="D224" s="36">
        <f t="shared" si="83"/>
        <v>18175.39</v>
      </c>
      <c r="E224" s="36">
        <f t="shared" si="83"/>
        <v>18175.39</v>
      </c>
      <c r="F224" s="36">
        <f t="shared" si="83"/>
        <v>16793.259999999998</v>
      </c>
      <c r="G224" s="51">
        <f t="shared" si="81"/>
        <v>0.92400000000000004</v>
      </c>
      <c r="H224" s="36">
        <f>H229</f>
        <v>16793.259999999998</v>
      </c>
      <c r="I224" s="51">
        <f t="shared" si="79"/>
        <v>0.92400000000000004</v>
      </c>
      <c r="J224" s="51">
        <f t="shared" si="70"/>
        <v>1</v>
      </c>
      <c r="K224" s="36">
        <f t="shared" si="84"/>
        <v>18160.099999999999</v>
      </c>
      <c r="L224" s="36">
        <f t="shared" si="84"/>
        <v>15.29</v>
      </c>
      <c r="M224" s="26">
        <f t="shared" si="71"/>
        <v>1</v>
      </c>
      <c r="N224" s="579"/>
      <c r="P224" s="300"/>
    </row>
    <row r="225" spans="1:16" s="159" customFormat="1" outlineLevel="1" x14ac:dyDescent="0.3">
      <c r="A225" s="569"/>
      <c r="B225" s="446" t="s">
        <v>18</v>
      </c>
      <c r="C225" s="14"/>
      <c r="D225" s="36">
        <f t="shared" si="83"/>
        <v>0</v>
      </c>
      <c r="E225" s="36">
        <f t="shared" si="83"/>
        <v>0</v>
      </c>
      <c r="F225" s="36">
        <f t="shared" si="83"/>
        <v>0</v>
      </c>
      <c r="G225" s="52" t="e">
        <f t="shared" si="81"/>
        <v>#DIV/0!</v>
      </c>
      <c r="H225" s="36">
        <f>H230</f>
        <v>0</v>
      </c>
      <c r="I225" s="52" t="e">
        <f t="shared" si="79"/>
        <v>#DIV/0!</v>
      </c>
      <c r="J225" s="52" t="e">
        <f t="shared" si="70"/>
        <v>#DIV/0!</v>
      </c>
      <c r="K225" s="36">
        <f t="shared" si="84"/>
        <v>0</v>
      </c>
      <c r="L225" s="36">
        <f t="shared" si="84"/>
        <v>0</v>
      </c>
      <c r="M225" s="27" t="e">
        <f t="shared" si="71"/>
        <v>#DIV/0!</v>
      </c>
      <c r="N225" s="579"/>
      <c r="O225" s="1" t="b">
        <f>H225=F225</f>
        <v>1</v>
      </c>
      <c r="P225" s="300"/>
    </row>
    <row r="226" spans="1:16" s="159" customFormat="1" ht="148.5" customHeight="1" outlineLevel="1" x14ac:dyDescent="0.25">
      <c r="A226" s="568" t="s">
        <v>179</v>
      </c>
      <c r="B226" s="15" t="s">
        <v>281</v>
      </c>
      <c r="C226" s="15" t="s">
        <v>115</v>
      </c>
      <c r="D226" s="17">
        <f>SUM(D227:D230)</f>
        <v>33943.230000000003</v>
      </c>
      <c r="E226" s="17">
        <f>SUM(E227:E230)</f>
        <v>33943.230000000003</v>
      </c>
      <c r="F226" s="17">
        <f>SUM(F227:F230)</f>
        <v>31225.29</v>
      </c>
      <c r="G226" s="51">
        <f t="shared" si="81"/>
        <v>0.92</v>
      </c>
      <c r="H226" s="17">
        <f>SUM(H227:H230)</f>
        <v>31217.439999999999</v>
      </c>
      <c r="I226" s="51">
        <f t="shared" si="79"/>
        <v>0.92</v>
      </c>
      <c r="J226" s="62">
        <f t="shared" si="70"/>
        <v>1</v>
      </c>
      <c r="K226" s="17">
        <f>SUM(K227:K230)</f>
        <v>33746.1</v>
      </c>
      <c r="L226" s="17">
        <f>SUM(L227:L230)</f>
        <v>197.13</v>
      </c>
      <c r="M226" s="44">
        <f t="shared" si="71"/>
        <v>0.99</v>
      </c>
      <c r="N226" s="575" t="s">
        <v>792</v>
      </c>
      <c r="P226" s="300"/>
    </row>
    <row r="227" spans="1:16" s="159" customFormat="1" ht="37.5" customHeight="1" outlineLevel="1" x14ac:dyDescent="0.25">
      <c r="A227" s="568"/>
      <c r="B227" s="446" t="s">
        <v>17</v>
      </c>
      <c r="C227" s="14"/>
      <c r="D227" s="36"/>
      <c r="E227" s="36"/>
      <c r="F227" s="36"/>
      <c r="G227" s="52" t="e">
        <f t="shared" si="81"/>
        <v>#DIV/0!</v>
      </c>
      <c r="H227" s="36"/>
      <c r="I227" s="52" t="e">
        <f t="shared" si="79"/>
        <v>#DIV/0!</v>
      </c>
      <c r="J227" s="52" t="e">
        <f t="shared" si="70"/>
        <v>#DIV/0!</v>
      </c>
      <c r="K227" s="36"/>
      <c r="L227" s="36">
        <f t="shared" ref="L227:L275" si="85">E227-K227</f>
        <v>0</v>
      </c>
      <c r="M227" s="27" t="e">
        <f t="shared" si="71"/>
        <v>#DIV/0!</v>
      </c>
      <c r="N227" s="627"/>
      <c r="P227" s="300"/>
    </row>
    <row r="228" spans="1:16" s="159" customFormat="1" ht="37.5" customHeight="1" outlineLevel="1" x14ac:dyDescent="0.25">
      <c r="A228" s="568"/>
      <c r="B228" s="446" t="s">
        <v>16</v>
      </c>
      <c r="C228" s="14"/>
      <c r="D228" s="36">
        <v>15767.84</v>
      </c>
      <c r="E228" s="36">
        <v>15767.84</v>
      </c>
      <c r="F228" s="36">
        <v>14432.03</v>
      </c>
      <c r="G228" s="51">
        <f t="shared" si="81"/>
        <v>0.91500000000000004</v>
      </c>
      <c r="H228" s="36">
        <v>14424.18</v>
      </c>
      <c r="I228" s="51">
        <f t="shared" si="79"/>
        <v>0.91500000000000004</v>
      </c>
      <c r="J228" s="51">
        <f t="shared" si="70"/>
        <v>0.999</v>
      </c>
      <c r="K228" s="36">
        <v>15586</v>
      </c>
      <c r="L228" s="36">
        <f t="shared" si="85"/>
        <v>181.84</v>
      </c>
      <c r="M228" s="26">
        <f>K228/E228</f>
        <v>0.99</v>
      </c>
      <c r="N228" s="627"/>
      <c r="O228" s="300"/>
      <c r="P228" s="300"/>
    </row>
    <row r="229" spans="1:16" s="159" customFormat="1" ht="37.5" customHeight="1" outlineLevel="1" x14ac:dyDescent="0.25">
      <c r="A229" s="568"/>
      <c r="B229" s="446" t="s">
        <v>36</v>
      </c>
      <c r="C229" s="14"/>
      <c r="D229" s="36">
        <v>18175.39</v>
      </c>
      <c r="E229" s="36">
        <v>18175.39</v>
      </c>
      <c r="F229" s="36">
        <v>16793.259999999998</v>
      </c>
      <c r="G229" s="51">
        <f t="shared" si="81"/>
        <v>0.92400000000000004</v>
      </c>
      <c r="H229" s="36">
        <v>16793.259999999998</v>
      </c>
      <c r="I229" s="51">
        <f t="shared" si="79"/>
        <v>0.92400000000000004</v>
      </c>
      <c r="J229" s="51">
        <f t="shared" si="70"/>
        <v>1</v>
      </c>
      <c r="K229" s="36">
        <v>18160.099999999999</v>
      </c>
      <c r="L229" s="36">
        <f t="shared" si="85"/>
        <v>15.29</v>
      </c>
      <c r="M229" s="26">
        <f t="shared" si="71"/>
        <v>1</v>
      </c>
      <c r="N229" s="627"/>
      <c r="P229" s="300"/>
    </row>
    <row r="230" spans="1:16" s="159" customFormat="1" ht="37.5" customHeight="1" outlineLevel="1" x14ac:dyDescent="0.3">
      <c r="A230" s="568"/>
      <c r="B230" s="446" t="s">
        <v>18</v>
      </c>
      <c r="C230" s="14"/>
      <c r="D230" s="36"/>
      <c r="E230" s="36"/>
      <c r="F230" s="36"/>
      <c r="G230" s="52" t="e">
        <f t="shared" si="81"/>
        <v>#DIV/0!</v>
      </c>
      <c r="H230" s="36"/>
      <c r="I230" s="52" t="e">
        <f t="shared" si="79"/>
        <v>#DIV/0!</v>
      </c>
      <c r="J230" s="52" t="e">
        <f t="shared" si="70"/>
        <v>#DIV/0!</v>
      </c>
      <c r="K230" s="36">
        <f>E230</f>
        <v>0</v>
      </c>
      <c r="L230" s="36">
        <f t="shared" si="85"/>
        <v>0</v>
      </c>
      <c r="M230" s="27" t="e">
        <f t="shared" si="71"/>
        <v>#DIV/0!</v>
      </c>
      <c r="N230" s="627"/>
      <c r="O230" s="1" t="b">
        <f>H230=F230</f>
        <v>1</v>
      </c>
      <c r="P230" s="300"/>
    </row>
    <row r="231" spans="1:16" s="159" customFormat="1" ht="61.5" customHeight="1" outlineLevel="1" x14ac:dyDescent="0.25">
      <c r="A231" s="569" t="s">
        <v>180</v>
      </c>
      <c r="B231" s="59" t="s">
        <v>217</v>
      </c>
      <c r="C231" s="59" t="s">
        <v>79</v>
      </c>
      <c r="D231" s="48">
        <f>SUM(D232:D235)</f>
        <v>1210525.42</v>
      </c>
      <c r="E231" s="48">
        <f>SUM(E232:E235)</f>
        <v>1201836.45</v>
      </c>
      <c r="F231" s="48">
        <f>SUM(F232:F235)</f>
        <v>682398.31</v>
      </c>
      <c r="G231" s="63">
        <f t="shared" si="81"/>
        <v>0.56799999999999995</v>
      </c>
      <c r="H231" s="48">
        <f>SUM(H232:H235)</f>
        <v>679265.52</v>
      </c>
      <c r="I231" s="63">
        <f t="shared" si="79"/>
        <v>0.56499999999999995</v>
      </c>
      <c r="J231" s="79">
        <f t="shared" si="70"/>
        <v>0.995</v>
      </c>
      <c r="K231" s="48">
        <f>SUM(K232:K235)</f>
        <v>1200925.6499999999</v>
      </c>
      <c r="L231" s="48">
        <f t="shared" si="85"/>
        <v>910.8</v>
      </c>
      <c r="M231" s="46">
        <f t="shared" si="71"/>
        <v>1</v>
      </c>
      <c r="N231" s="579"/>
      <c r="P231" s="300"/>
    </row>
    <row r="232" spans="1:16" s="159" customFormat="1" outlineLevel="1" x14ac:dyDescent="0.25">
      <c r="A232" s="569"/>
      <c r="B232" s="446" t="s">
        <v>17</v>
      </c>
      <c r="C232" s="130"/>
      <c r="D232" s="36">
        <f>D237+D242+D247+D252+D257+D262+D267+D272</f>
        <v>0</v>
      </c>
      <c r="E232" s="36">
        <f>E237+E242+E247+E252+E257+E262+E267+E272</f>
        <v>0</v>
      </c>
      <c r="F232" s="36">
        <f>F237+F242+F247+F252+F257+F262+F267+F272</f>
        <v>0</v>
      </c>
      <c r="G232" s="52" t="e">
        <f t="shared" si="81"/>
        <v>#DIV/0!</v>
      </c>
      <c r="H232" s="36">
        <f>H237+H242+H247+H252+H257+H262+H267+H272</f>
        <v>0</v>
      </c>
      <c r="I232" s="52" t="e">
        <f t="shared" si="79"/>
        <v>#DIV/0!</v>
      </c>
      <c r="J232" s="52" t="e">
        <f t="shared" si="70"/>
        <v>#DIV/0!</v>
      </c>
      <c r="K232" s="36">
        <f t="shared" ref="K232:L235" si="86">K237+K242+K247+K252+K257+K262+K267+K272</f>
        <v>0</v>
      </c>
      <c r="L232" s="36">
        <f t="shared" si="86"/>
        <v>0</v>
      </c>
      <c r="M232" s="27" t="e">
        <f t="shared" si="71"/>
        <v>#DIV/0!</v>
      </c>
      <c r="N232" s="579"/>
      <c r="P232" s="300"/>
    </row>
    <row r="233" spans="1:16" s="159" customFormat="1" outlineLevel="1" x14ac:dyDescent="0.25">
      <c r="A233" s="569"/>
      <c r="B233" s="446" t="s">
        <v>16</v>
      </c>
      <c r="C233" s="14"/>
      <c r="D233" s="36">
        <f t="shared" ref="D233:F235" si="87">D238+D243+D248+D253+D258+D263+D268+D273</f>
        <v>769749.04</v>
      </c>
      <c r="E233" s="36">
        <f t="shared" si="87"/>
        <v>759715.34</v>
      </c>
      <c r="F233" s="36">
        <f t="shared" si="87"/>
        <v>416752.89</v>
      </c>
      <c r="G233" s="199">
        <f t="shared" si="81"/>
        <v>0.54859999999999998</v>
      </c>
      <c r="H233" s="36">
        <f>H238+H243+H248+H253+H258+H263+H268+H273</f>
        <v>413620.1</v>
      </c>
      <c r="I233" s="199">
        <f t="shared" si="79"/>
        <v>0.5444</v>
      </c>
      <c r="J233" s="66">
        <f t="shared" si="70"/>
        <v>0.99199999999999999</v>
      </c>
      <c r="K233" s="36">
        <f t="shared" si="86"/>
        <v>759715.34</v>
      </c>
      <c r="L233" s="36">
        <f t="shared" si="86"/>
        <v>0</v>
      </c>
      <c r="M233" s="26">
        <f t="shared" si="71"/>
        <v>1</v>
      </c>
      <c r="N233" s="579"/>
      <c r="O233" s="300"/>
      <c r="P233" s="300"/>
    </row>
    <row r="234" spans="1:16" s="159" customFormat="1" outlineLevel="1" x14ac:dyDescent="0.25">
      <c r="A234" s="569"/>
      <c r="B234" s="446" t="s">
        <v>36</v>
      </c>
      <c r="C234" s="14"/>
      <c r="D234" s="36">
        <f t="shared" si="87"/>
        <v>440776.38</v>
      </c>
      <c r="E234" s="36">
        <f t="shared" si="87"/>
        <v>442121.11</v>
      </c>
      <c r="F234" s="36">
        <f t="shared" si="87"/>
        <v>265645.42</v>
      </c>
      <c r="G234" s="51">
        <f t="shared" si="81"/>
        <v>0.60099999999999998</v>
      </c>
      <c r="H234" s="36">
        <f>H239+H244+H249+H254+H259+H264+H269+H274</f>
        <v>265645.42</v>
      </c>
      <c r="I234" s="51">
        <f t="shared" si="79"/>
        <v>0.60099999999999998</v>
      </c>
      <c r="J234" s="66">
        <f t="shared" si="70"/>
        <v>1</v>
      </c>
      <c r="K234" s="36">
        <f t="shared" si="86"/>
        <v>441210.31</v>
      </c>
      <c r="L234" s="36">
        <f t="shared" si="86"/>
        <v>0</v>
      </c>
      <c r="M234" s="26">
        <f t="shared" si="71"/>
        <v>1</v>
      </c>
      <c r="N234" s="579"/>
      <c r="P234" s="300"/>
    </row>
    <row r="235" spans="1:16" s="159" customFormat="1" outlineLevel="1" x14ac:dyDescent="0.3">
      <c r="A235" s="569"/>
      <c r="B235" s="446" t="s">
        <v>18</v>
      </c>
      <c r="C235" s="14"/>
      <c r="D235" s="36">
        <f t="shared" si="87"/>
        <v>0</v>
      </c>
      <c r="E235" s="36">
        <f t="shared" si="87"/>
        <v>0</v>
      </c>
      <c r="F235" s="36">
        <f t="shared" si="87"/>
        <v>0</v>
      </c>
      <c r="G235" s="52" t="e">
        <f t="shared" si="81"/>
        <v>#DIV/0!</v>
      </c>
      <c r="H235" s="36">
        <f>H240+H245+H250+H255+H260+H265+H270+H275</f>
        <v>0</v>
      </c>
      <c r="I235" s="52" t="e">
        <f t="shared" si="79"/>
        <v>#DIV/0!</v>
      </c>
      <c r="J235" s="52" t="e">
        <f t="shared" si="70"/>
        <v>#DIV/0!</v>
      </c>
      <c r="K235" s="36">
        <f t="shared" si="86"/>
        <v>0</v>
      </c>
      <c r="L235" s="36">
        <f t="shared" si="86"/>
        <v>0</v>
      </c>
      <c r="M235" s="27" t="e">
        <f t="shared" si="71"/>
        <v>#DIV/0!</v>
      </c>
      <c r="N235" s="579"/>
      <c r="O235" s="1" t="b">
        <f>H235=F235</f>
        <v>1</v>
      </c>
      <c r="P235" s="300"/>
    </row>
    <row r="236" spans="1:16" s="159" customFormat="1" ht="56.25" outlineLevel="1" x14ac:dyDescent="0.25">
      <c r="A236" s="568" t="s">
        <v>181</v>
      </c>
      <c r="B236" s="15" t="s">
        <v>166</v>
      </c>
      <c r="C236" s="15" t="s">
        <v>115</v>
      </c>
      <c r="D236" s="17">
        <f>SUM(D237:D240)</f>
        <v>408747.14</v>
      </c>
      <c r="E236" s="17">
        <f>SUM(E237:E240)</f>
        <v>410091.87</v>
      </c>
      <c r="F236" s="17">
        <f>SUM(F237:F240)</f>
        <v>248806.67</v>
      </c>
      <c r="G236" s="51">
        <f t="shared" si="81"/>
        <v>0.60699999999999998</v>
      </c>
      <c r="H236" s="17">
        <f>SUM(H237:H240)</f>
        <v>248806.67</v>
      </c>
      <c r="I236" s="51">
        <f t="shared" si="79"/>
        <v>0.60699999999999998</v>
      </c>
      <c r="J236" s="62">
        <f t="shared" si="70"/>
        <v>1</v>
      </c>
      <c r="K236" s="17">
        <f>SUM(K237:K240)</f>
        <v>410091.87</v>
      </c>
      <c r="L236" s="17">
        <f>SUM(L237:L240)</f>
        <v>0</v>
      </c>
      <c r="M236" s="44">
        <f t="shared" si="71"/>
        <v>1</v>
      </c>
      <c r="N236" s="575" t="s">
        <v>701</v>
      </c>
      <c r="P236" s="300"/>
    </row>
    <row r="237" spans="1:16" s="159" customFormat="1" outlineLevel="1" x14ac:dyDescent="0.25">
      <c r="A237" s="568"/>
      <c r="B237" s="446" t="s">
        <v>17</v>
      </c>
      <c r="C237" s="14"/>
      <c r="D237" s="36"/>
      <c r="E237" s="36"/>
      <c r="F237" s="36"/>
      <c r="G237" s="52" t="e">
        <f t="shared" si="81"/>
        <v>#DIV/0!</v>
      </c>
      <c r="H237" s="36"/>
      <c r="I237" s="52" t="e">
        <f t="shared" si="79"/>
        <v>#DIV/0!</v>
      </c>
      <c r="J237" s="52" t="e">
        <f t="shared" si="70"/>
        <v>#DIV/0!</v>
      </c>
      <c r="K237" s="36">
        <f t="shared" ref="K237:K265" si="88">E237</f>
        <v>0</v>
      </c>
      <c r="L237" s="36">
        <f t="shared" si="85"/>
        <v>0</v>
      </c>
      <c r="M237" s="27" t="e">
        <f t="shared" si="71"/>
        <v>#DIV/0!</v>
      </c>
      <c r="N237" s="575"/>
      <c r="P237" s="300"/>
    </row>
    <row r="238" spans="1:16" s="159" customFormat="1" outlineLevel="1" x14ac:dyDescent="0.25">
      <c r="A238" s="568"/>
      <c r="B238" s="446" t="s">
        <v>16</v>
      </c>
      <c r="C238" s="14"/>
      <c r="D238" s="36"/>
      <c r="E238" s="36"/>
      <c r="F238" s="36"/>
      <c r="G238" s="52" t="e">
        <f t="shared" si="81"/>
        <v>#DIV/0!</v>
      </c>
      <c r="H238" s="36"/>
      <c r="I238" s="52" t="e">
        <f t="shared" si="79"/>
        <v>#DIV/0!</v>
      </c>
      <c r="J238" s="52" t="e">
        <f t="shared" si="70"/>
        <v>#DIV/0!</v>
      </c>
      <c r="K238" s="200"/>
      <c r="L238" s="36">
        <f t="shared" si="85"/>
        <v>0</v>
      </c>
      <c r="M238" s="27" t="e">
        <f t="shared" si="71"/>
        <v>#DIV/0!</v>
      </c>
      <c r="N238" s="575"/>
      <c r="O238" s="300"/>
      <c r="P238" s="300"/>
    </row>
    <row r="239" spans="1:16" s="159" customFormat="1" outlineLevel="1" x14ac:dyDescent="0.25">
      <c r="A239" s="568"/>
      <c r="B239" s="446" t="s">
        <v>36</v>
      </c>
      <c r="C239" s="14"/>
      <c r="D239" s="36">
        <v>408747.14</v>
      </c>
      <c r="E239" s="36">
        <v>410091.87</v>
      </c>
      <c r="F239" s="36">
        <v>248806.67</v>
      </c>
      <c r="G239" s="51">
        <f t="shared" si="81"/>
        <v>0.60699999999999998</v>
      </c>
      <c r="H239" s="36">
        <f>F239</f>
        <v>248806.67</v>
      </c>
      <c r="I239" s="51">
        <f t="shared" si="79"/>
        <v>0.60699999999999998</v>
      </c>
      <c r="J239" s="51">
        <f t="shared" si="70"/>
        <v>1</v>
      </c>
      <c r="K239" s="36">
        <f t="shared" si="88"/>
        <v>410091.87</v>
      </c>
      <c r="L239" s="36">
        <f t="shared" si="85"/>
        <v>0</v>
      </c>
      <c r="M239" s="26">
        <f t="shared" si="71"/>
        <v>1</v>
      </c>
      <c r="N239" s="575"/>
      <c r="P239" s="300"/>
    </row>
    <row r="240" spans="1:16" s="159" customFormat="1" outlineLevel="1" x14ac:dyDescent="0.3">
      <c r="A240" s="568"/>
      <c r="B240" s="446" t="s">
        <v>18</v>
      </c>
      <c r="C240" s="14"/>
      <c r="D240" s="36"/>
      <c r="E240" s="36"/>
      <c r="F240" s="36"/>
      <c r="G240" s="52" t="e">
        <f t="shared" si="81"/>
        <v>#DIV/0!</v>
      </c>
      <c r="H240" s="36"/>
      <c r="I240" s="52" t="e">
        <f t="shared" si="79"/>
        <v>#DIV/0!</v>
      </c>
      <c r="J240" s="52" t="e">
        <f t="shared" si="70"/>
        <v>#DIV/0!</v>
      </c>
      <c r="K240" s="36">
        <f t="shared" si="88"/>
        <v>0</v>
      </c>
      <c r="L240" s="36">
        <f t="shared" si="85"/>
        <v>0</v>
      </c>
      <c r="M240" s="27" t="e">
        <f t="shared" si="71"/>
        <v>#DIV/0!</v>
      </c>
      <c r="N240" s="575"/>
      <c r="O240" s="1" t="b">
        <f>H240=F240</f>
        <v>1</v>
      </c>
      <c r="P240" s="300"/>
    </row>
    <row r="241" spans="1:16" s="159" customFormat="1" ht="75" outlineLevel="1" x14ac:dyDescent="0.25">
      <c r="A241" s="568" t="s">
        <v>182</v>
      </c>
      <c r="B241" s="15" t="s">
        <v>167</v>
      </c>
      <c r="C241" s="15" t="s">
        <v>115</v>
      </c>
      <c r="D241" s="17">
        <f>SUM(D242:D245)</f>
        <v>24569.62</v>
      </c>
      <c r="E241" s="17">
        <f>SUM(E242:E245)</f>
        <v>24569.62</v>
      </c>
      <c r="F241" s="17">
        <f>SUM(F242:F245)</f>
        <v>12649.59</v>
      </c>
      <c r="G241" s="62">
        <f t="shared" si="81"/>
        <v>0.51500000000000001</v>
      </c>
      <c r="H241" s="17">
        <f>SUM(H242:H245)</f>
        <v>12649.59</v>
      </c>
      <c r="I241" s="62">
        <f t="shared" si="79"/>
        <v>0.51500000000000001</v>
      </c>
      <c r="J241" s="62">
        <f t="shared" si="70"/>
        <v>1</v>
      </c>
      <c r="K241" s="17">
        <f>SUM(K242:K245)</f>
        <v>23658.82</v>
      </c>
      <c r="L241" s="17">
        <f>SUM(L242:L245)</f>
        <v>0</v>
      </c>
      <c r="M241" s="44">
        <f t="shared" si="71"/>
        <v>0.96</v>
      </c>
      <c r="N241" s="575" t="s">
        <v>440</v>
      </c>
      <c r="P241" s="300"/>
    </row>
    <row r="242" spans="1:16" s="159" customFormat="1" outlineLevel="1" x14ac:dyDescent="0.25">
      <c r="A242" s="568"/>
      <c r="B242" s="446" t="s">
        <v>17</v>
      </c>
      <c r="C242" s="14"/>
      <c r="D242" s="36"/>
      <c r="E242" s="36"/>
      <c r="F242" s="36"/>
      <c r="G242" s="52" t="e">
        <f t="shared" si="81"/>
        <v>#DIV/0!</v>
      </c>
      <c r="H242" s="36"/>
      <c r="I242" s="52" t="e">
        <f t="shared" si="79"/>
        <v>#DIV/0!</v>
      </c>
      <c r="J242" s="52" t="e">
        <f t="shared" si="70"/>
        <v>#DIV/0!</v>
      </c>
      <c r="K242" s="36">
        <f t="shared" si="88"/>
        <v>0</v>
      </c>
      <c r="L242" s="36">
        <f t="shared" si="85"/>
        <v>0</v>
      </c>
      <c r="M242" s="27" t="e">
        <f t="shared" si="71"/>
        <v>#DIV/0!</v>
      </c>
      <c r="N242" s="575"/>
      <c r="P242" s="300"/>
    </row>
    <row r="243" spans="1:16" s="159" customFormat="1" outlineLevel="1" x14ac:dyDescent="0.25">
      <c r="A243" s="568"/>
      <c r="B243" s="446" t="s">
        <v>16</v>
      </c>
      <c r="C243" s="14"/>
      <c r="D243" s="36"/>
      <c r="E243" s="36"/>
      <c r="F243" s="36"/>
      <c r="G243" s="52" t="e">
        <f t="shared" si="81"/>
        <v>#DIV/0!</v>
      </c>
      <c r="H243" s="36"/>
      <c r="I243" s="52" t="e">
        <f t="shared" si="79"/>
        <v>#DIV/0!</v>
      </c>
      <c r="J243" s="52" t="e">
        <f t="shared" si="70"/>
        <v>#DIV/0!</v>
      </c>
      <c r="K243" s="36">
        <f t="shared" si="88"/>
        <v>0</v>
      </c>
      <c r="L243" s="36">
        <f t="shared" si="85"/>
        <v>0</v>
      </c>
      <c r="M243" s="27" t="e">
        <f t="shared" si="71"/>
        <v>#DIV/0!</v>
      </c>
      <c r="N243" s="575"/>
      <c r="O243" s="300"/>
      <c r="P243" s="300"/>
    </row>
    <row r="244" spans="1:16" s="159" customFormat="1" outlineLevel="1" x14ac:dyDescent="0.25">
      <c r="A244" s="568"/>
      <c r="B244" s="446" t="s">
        <v>36</v>
      </c>
      <c r="C244" s="14"/>
      <c r="D244" s="36">
        <v>24569.62</v>
      </c>
      <c r="E244" s="36">
        <v>24569.62</v>
      </c>
      <c r="F244" s="36">
        <v>12649.59</v>
      </c>
      <c r="G244" s="51">
        <f t="shared" si="81"/>
        <v>0.51500000000000001</v>
      </c>
      <c r="H244" s="36">
        <f>F244</f>
        <v>12649.59</v>
      </c>
      <c r="I244" s="51">
        <f t="shared" si="79"/>
        <v>0.51500000000000001</v>
      </c>
      <c r="J244" s="51">
        <f t="shared" si="70"/>
        <v>1</v>
      </c>
      <c r="K244" s="36">
        <f>24569.62-910.8</f>
        <v>23658.82</v>
      </c>
      <c r="L244" s="36"/>
      <c r="M244" s="26">
        <f t="shared" si="71"/>
        <v>0.96</v>
      </c>
      <c r="N244" s="575"/>
      <c r="P244" s="300"/>
    </row>
    <row r="245" spans="1:16" s="159" customFormat="1" outlineLevel="1" x14ac:dyDescent="0.3">
      <c r="A245" s="568"/>
      <c r="B245" s="446" t="s">
        <v>18</v>
      </c>
      <c r="C245" s="14"/>
      <c r="D245" s="36"/>
      <c r="E245" s="36"/>
      <c r="F245" s="36"/>
      <c r="G245" s="52" t="e">
        <f t="shared" si="81"/>
        <v>#DIV/0!</v>
      </c>
      <c r="H245" s="36"/>
      <c r="I245" s="52" t="e">
        <f t="shared" si="79"/>
        <v>#DIV/0!</v>
      </c>
      <c r="J245" s="52" t="e">
        <f t="shared" si="70"/>
        <v>#DIV/0!</v>
      </c>
      <c r="K245" s="36">
        <f t="shared" si="88"/>
        <v>0</v>
      </c>
      <c r="L245" s="36">
        <f t="shared" si="85"/>
        <v>0</v>
      </c>
      <c r="M245" s="27" t="e">
        <f t="shared" si="71"/>
        <v>#DIV/0!</v>
      </c>
      <c r="N245" s="575"/>
      <c r="O245" s="1" t="b">
        <f>H245=F245</f>
        <v>1</v>
      </c>
      <c r="P245" s="300"/>
    </row>
    <row r="246" spans="1:16" s="159" customFormat="1" ht="166.5" customHeight="1" outlineLevel="1" x14ac:dyDescent="0.25">
      <c r="A246" s="568" t="s">
        <v>183</v>
      </c>
      <c r="B246" s="15" t="s">
        <v>282</v>
      </c>
      <c r="C246" s="15" t="s">
        <v>115</v>
      </c>
      <c r="D246" s="17">
        <f>SUM(D247:D250)</f>
        <v>2631.9</v>
      </c>
      <c r="E246" s="17">
        <f>SUM(E247:E250)</f>
        <v>2631.9</v>
      </c>
      <c r="F246" s="17">
        <f>SUM(F247:F250)</f>
        <v>1630.3</v>
      </c>
      <c r="G246" s="51">
        <f t="shared" si="81"/>
        <v>0.61899999999999999</v>
      </c>
      <c r="H246" s="17">
        <f>SUM(H247:H250)</f>
        <v>1630.3</v>
      </c>
      <c r="I246" s="51">
        <f t="shared" si="79"/>
        <v>0.61899999999999999</v>
      </c>
      <c r="J246" s="62">
        <f t="shared" si="70"/>
        <v>1</v>
      </c>
      <c r="K246" s="17">
        <f t="shared" si="88"/>
        <v>2631.9</v>
      </c>
      <c r="L246" s="17">
        <f t="shared" si="85"/>
        <v>0</v>
      </c>
      <c r="M246" s="44">
        <f t="shared" si="71"/>
        <v>1</v>
      </c>
      <c r="N246" s="575" t="s">
        <v>432</v>
      </c>
      <c r="P246" s="300"/>
    </row>
    <row r="247" spans="1:16" s="159" customFormat="1" outlineLevel="1" x14ac:dyDescent="0.25">
      <c r="A247" s="568"/>
      <c r="B247" s="446" t="s">
        <v>17</v>
      </c>
      <c r="C247" s="14"/>
      <c r="D247" s="36"/>
      <c r="E247" s="36"/>
      <c r="F247" s="36"/>
      <c r="G247" s="52" t="e">
        <f t="shared" si="81"/>
        <v>#DIV/0!</v>
      </c>
      <c r="H247" s="36"/>
      <c r="I247" s="52" t="e">
        <f t="shared" si="79"/>
        <v>#DIV/0!</v>
      </c>
      <c r="J247" s="62"/>
      <c r="K247" s="36">
        <f t="shared" si="88"/>
        <v>0</v>
      </c>
      <c r="L247" s="36">
        <f t="shared" si="85"/>
        <v>0</v>
      </c>
      <c r="M247" s="27" t="e">
        <f t="shared" si="71"/>
        <v>#DIV/0!</v>
      </c>
      <c r="N247" s="575"/>
      <c r="P247" s="300"/>
    </row>
    <row r="248" spans="1:16" s="159" customFormat="1" outlineLevel="1" x14ac:dyDescent="0.25">
      <c r="A248" s="568"/>
      <c r="B248" s="446" t="s">
        <v>16</v>
      </c>
      <c r="C248" s="14"/>
      <c r="D248" s="36"/>
      <c r="E248" s="36"/>
      <c r="F248" s="36"/>
      <c r="G248" s="52" t="e">
        <f t="shared" si="81"/>
        <v>#DIV/0!</v>
      </c>
      <c r="H248" s="36"/>
      <c r="I248" s="52" t="e">
        <f t="shared" si="79"/>
        <v>#DIV/0!</v>
      </c>
      <c r="J248" s="62"/>
      <c r="K248" s="36">
        <f t="shared" si="88"/>
        <v>0</v>
      </c>
      <c r="L248" s="36">
        <f t="shared" si="85"/>
        <v>0</v>
      </c>
      <c r="M248" s="27" t="e">
        <f t="shared" si="71"/>
        <v>#DIV/0!</v>
      </c>
      <c r="N248" s="575"/>
      <c r="O248" s="300"/>
      <c r="P248" s="300"/>
    </row>
    <row r="249" spans="1:16" s="159" customFormat="1" outlineLevel="1" x14ac:dyDescent="0.25">
      <c r="A249" s="568"/>
      <c r="B249" s="446" t="s">
        <v>36</v>
      </c>
      <c r="C249" s="14"/>
      <c r="D249" s="36">
        <v>2631.9</v>
      </c>
      <c r="E249" s="36">
        <v>2631.9</v>
      </c>
      <c r="F249" s="36">
        <v>1630.3</v>
      </c>
      <c r="G249" s="51">
        <f t="shared" si="81"/>
        <v>0.61899999999999999</v>
      </c>
      <c r="H249" s="36">
        <f>F249</f>
        <v>1630.3</v>
      </c>
      <c r="I249" s="51">
        <f t="shared" si="79"/>
        <v>0.61899999999999999</v>
      </c>
      <c r="J249" s="62">
        <f>H249/F249</f>
        <v>1</v>
      </c>
      <c r="K249" s="36">
        <f t="shared" si="88"/>
        <v>2631.9</v>
      </c>
      <c r="L249" s="36">
        <f t="shared" si="85"/>
        <v>0</v>
      </c>
      <c r="M249" s="26">
        <f t="shared" si="71"/>
        <v>1</v>
      </c>
      <c r="N249" s="575"/>
      <c r="P249" s="300"/>
    </row>
    <row r="250" spans="1:16" s="159" customFormat="1" outlineLevel="1" x14ac:dyDescent="0.3">
      <c r="A250" s="568"/>
      <c r="B250" s="446" t="s">
        <v>18</v>
      </c>
      <c r="C250" s="14"/>
      <c r="D250" s="36"/>
      <c r="E250" s="36"/>
      <c r="F250" s="36"/>
      <c r="G250" s="52" t="e">
        <f t="shared" si="81"/>
        <v>#DIV/0!</v>
      </c>
      <c r="H250" s="36"/>
      <c r="I250" s="52" t="e">
        <f t="shared" si="79"/>
        <v>#DIV/0!</v>
      </c>
      <c r="J250" s="62"/>
      <c r="K250" s="36">
        <f t="shared" si="88"/>
        <v>0</v>
      </c>
      <c r="L250" s="36">
        <f t="shared" si="85"/>
        <v>0</v>
      </c>
      <c r="M250" s="27" t="e">
        <f t="shared" si="71"/>
        <v>#DIV/0!</v>
      </c>
      <c r="N250" s="575"/>
      <c r="O250" s="1" t="b">
        <f>H250=F250</f>
        <v>1</v>
      </c>
      <c r="P250" s="300"/>
    </row>
    <row r="251" spans="1:16" s="159" customFormat="1" ht="107.25" customHeight="1" outlineLevel="1" x14ac:dyDescent="0.25">
      <c r="A251" s="568" t="s">
        <v>184</v>
      </c>
      <c r="B251" s="15" t="s">
        <v>168</v>
      </c>
      <c r="C251" s="15" t="s">
        <v>115</v>
      </c>
      <c r="D251" s="17">
        <f>SUM(D252:D255)</f>
        <v>691.48</v>
      </c>
      <c r="E251" s="17">
        <f>SUM(E252:E255)</f>
        <v>691.48</v>
      </c>
      <c r="F251" s="17">
        <f>SUM(F252:F255)</f>
        <v>440.03</v>
      </c>
      <c r="G251" s="51">
        <f t="shared" si="81"/>
        <v>0.63600000000000001</v>
      </c>
      <c r="H251" s="17">
        <f>SUM(H252:H255)</f>
        <v>440.03</v>
      </c>
      <c r="I251" s="51">
        <f t="shared" si="79"/>
        <v>0.63600000000000001</v>
      </c>
      <c r="J251" s="62">
        <f t="shared" si="70"/>
        <v>1</v>
      </c>
      <c r="K251" s="17">
        <f>SUM(K252:K255)</f>
        <v>691.48</v>
      </c>
      <c r="L251" s="17">
        <f>SUM(L252:L255)</f>
        <v>0</v>
      </c>
      <c r="M251" s="44">
        <f t="shared" si="71"/>
        <v>1</v>
      </c>
      <c r="N251" s="575" t="s">
        <v>440</v>
      </c>
      <c r="P251" s="300"/>
    </row>
    <row r="252" spans="1:16" s="159" customFormat="1" outlineLevel="1" x14ac:dyDescent="0.25">
      <c r="A252" s="568"/>
      <c r="B252" s="446" t="s">
        <v>17</v>
      </c>
      <c r="C252" s="14"/>
      <c r="D252" s="36"/>
      <c r="E252" s="36"/>
      <c r="F252" s="36"/>
      <c r="G252" s="52" t="e">
        <f t="shared" si="81"/>
        <v>#DIV/0!</v>
      </c>
      <c r="H252" s="36"/>
      <c r="I252" s="52" t="e">
        <f t="shared" si="79"/>
        <v>#DIV/0!</v>
      </c>
      <c r="J252" s="52" t="e">
        <f t="shared" si="70"/>
        <v>#DIV/0!</v>
      </c>
      <c r="K252" s="36">
        <f t="shared" si="88"/>
        <v>0</v>
      </c>
      <c r="L252" s="36">
        <f t="shared" si="85"/>
        <v>0</v>
      </c>
      <c r="M252" s="27" t="e">
        <f t="shared" si="71"/>
        <v>#DIV/0!</v>
      </c>
      <c r="N252" s="575"/>
      <c r="P252" s="300"/>
    </row>
    <row r="253" spans="1:16" s="159" customFormat="1" outlineLevel="1" x14ac:dyDescent="0.25">
      <c r="A253" s="568"/>
      <c r="B253" s="446" t="s">
        <v>16</v>
      </c>
      <c r="C253" s="14"/>
      <c r="D253" s="36"/>
      <c r="E253" s="36"/>
      <c r="F253" s="36"/>
      <c r="G253" s="52" t="e">
        <f t="shared" si="81"/>
        <v>#DIV/0!</v>
      </c>
      <c r="H253" s="36"/>
      <c r="I253" s="52" t="e">
        <f t="shared" si="79"/>
        <v>#DIV/0!</v>
      </c>
      <c r="J253" s="52" t="e">
        <f t="shared" si="70"/>
        <v>#DIV/0!</v>
      </c>
      <c r="K253" s="36">
        <f t="shared" si="88"/>
        <v>0</v>
      </c>
      <c r="L253" s="36">
        <f t="shared" si="85"/>
        <v>0</v>
      </c>
      <c r="M253" s="44"/>
      <c r="N253" s="575"/>
      <c r="O253" s="300"/>
      <c r="P253" s="300"/>
    </row>
    <row r="254" spans="1:16" s="159" customFormat="1" outlineLevel="1" x14ac:dyDescent="0.25">
      <c r="A254" s="568"/>
      <c r="B254" s="446" t="s">
        <v>36</v>
      </c>
      <c r="C254" s="14"/>
      <c r="D254" s="36">
        <v>691.48</v>
      </c>
      <c r="E254" s="36">
        <v>691.48</v>
      </c>
      <c r="F254" s="36">
        <v>440.03</v>
      </c>
      <c r="G254" s="51">
        <f t="shared" si="81"/>
        <v>0.63600000000000001</v>
      </c>
      <c r="H254" s="36">
        <v>440.03</v>
      </c>
      <c r="I254" s="51">
        <f t="shared" si="79"/>
        <v>0.63600000000000001</v>
      </c>
      <c r="J254" s="51">
        <f t="shared" si="70"/>
        <v>1</v>
      </c>
      <c r="K254" s="36">
        <v>691.48</v>
      </c>
      <c r="L254" s="36"/>
      <c r="M254" s="26">
        <f t="shared" si="71"/>
        <v>1</v>
      </c>
      <c r="N254" s="575"/>
      <c r="P254" s="300"/>
    </row>
    <row r="255" spans="1:16" s="159" customFormat="1" outlineLevel="1" x14ac:dyDescent="0.3">
      <c r="A255" s="568"/>
      <c r="B255" s="446" t="s">
        <v>18</v>
      </c>
      <c r="C255" s="14"/>
      <c r="D255" s="432"/>
      <c r="E255" s="432"/>
      <c r="F255" s="432"/>
      <c r="G255" s="52" t="e">
        <f t="shared" si="81"/>
        <v>#DIV/0!</v>
      </c>
      <c r="H255" s="432"/>
      <c r="I255" s="52" t="e">
        <f t="shared" si="79"/>
        <v>#DIV/0!</v>
      </c>
      <c r="J255" s="52" t="e">
        <f t="shared" si="70"/>
        <v>#DIV/0!</v>
      </c>
      <c r="K255" s="36">
        <f t="shared" si="88"/>
        <v>0</v>
      </c>
      <c r="L255" s="36">
        <f t="shared" si="85"/>
        <v>0</v>
      </c>
      <c r="M255" s="27" t="e">
        <f t="shared" ref="M255:M273" si="89">K255/E255</f>
        <v>#DIV/0!</v>
      </c>
      <c r="N255" s="575"/>
      <c r="O255" s="1" t="b">
        <f>H255=F255</f>
        <v>1</v>
      </c>
      <c r="P255" s="300"/>
    </row>
    <row r="256" spans="1:16" s="159" customFormat="1" ht="56.25" x14ac:dyDescent="0.25">
      <c r="A256" s="568" t="s">
        <v>185</v>
      </c>
      <c r="B256" s="15" t="s">
        <v>240</v>
      </c>
      <c r="C256" s="50" t="s">
        <v>115</v>
      </c>
      <c r="D256" s="17">
        <f>SUM(D257:D260)</f>
        <v>4136.24</v>
      </c>
      <c r="E256" s="17">
        <f>SUM(E257:E260)</f>
        <v>4136.24</v>
      </c>
      <c r="F256" s="17">
        <f>SUM(F257:F260)</f>
        <v>2118.83</v>
      </c>
      <c r="G256" s="51">
        <f t="shared" si="81"/>
        <v>0.51200000000000001</v>
      </c>
      <c r="H256" s="17">
        <f>SUM(H257:H260)</f>
        <v>2118.83</v>
      </c>
      <c r="I256" s="51">
        <f t="shared" si="79"/>
        <v>0.51200000000000001</v>
      </c>
      <c r="J256" s="62">
        <f t="shared" si="70"/>
        <v>1</v>
      </c>
      <c r="K256" s="17">
        <f t="shared" si="88"/>
        <v>4136.24</v>
      </c>
      <c r="L256" s="36">
        <f t="shared" si="85"/>
        <v>0</v>
      </c>
      <c r="M256" s="44">
        <f t="shared" si="89"/>
        <v>1</v>
      </c>
      <c r="N256" s="577" t="s">
        <v>453</v>
      </c>
      <c r="P256" s="300"/>
    </row>
    <row r="257" spans="1:16" s="159" customFormat="1" outlineLevel="1" x14ac:dyDescent="0.25">
      <c r="A257" s="568"/>
      <c r="B257" s="462" t="s">
        <v>17</v>
      </c>
      <c r="C257" s="53"/>
      <c r="D257" s="36"/>
      <c r="E257" s="36"/>
      <c r="F257" s="36"/>
      <c r="G257" s="52" t="e">
        <f t="shared" si="81"/>
        <v>#DIV/0!</v>
      </c>
      <c r="H257" s="36"/>
      <c r="I257" s="52" t="e">
        <f t="shared" si="79"/>
        <v>#DIV/0!</v>
      </c>
      <c r="J257" s="52" t="e">
        <f t="shared" si="70"/>
        <v>#DIV/0!</v>
      </c>
      <c r="K257" s="36">
        <f t="shared" si="88"/>
        <v>0</v>
      </c>
      <c r="L257" s="36">
        <f t="shared" si="85"/>
        <v>0</v>
      </c>
      <c r="M257" s="27" t="e">
        <f t="shared" si="89"/>
        <v>#DIV/0!</v>
      </c>
      <c r="N257" s="577"/>
      <c r="P257" s="300"/>
    </row>
    <row r="258" spans="1:16" s="159" customFormat="1" outlineLevel="1" x14ac:dyDescent="0.25">
      <c r="A258" s="568"/>
      <c r="B258" s="462" t="s">
        <v>16</v>
      </c>
      <c r="C258" s="53"/>
      <c r="D258" s="36"/>
      <c r="E258" s="36"/>
      <c r="F258" s="36"/>
      <c r="G258" s="52" t="e">
        <f t="shared" si="81"/>
        <v>#DIV/0!</v>
      </c>
      <c r="H258" s="36"/>
      <c r="I258" s="52" t="e">
        <f t="shared" si="79"/>
        <v>#DIV/0!</v>
      </c>
      <c r="J258" s="52" t="e">
        <f t="shared" si="70"/>
        <v>#DIV/0!</v>
      </c>
      <c r="K258" s="36">
        <f t="shared" si="88"/>
        <v>0</v>
      </c>
      <c r="L258" s="36">
        <f t="shared" si="85"/>
        <v>0</v>
      </c>
      <c r="M258" s="27" t="e">
        <f t="shared" si="89"/>
        <v>#DIV/0!</v>
      </c>
      <c r="N258" s="577"/>
      <c r="O258" s="300"/>
      <c r="P258" s="300"/>
    </row>
    <row r="259" spans="1:16" s="159" customFormat="1" outlineLevel="1" x14ac:dyDescent="0.25">
      <c r="A259" s="568"/>
      <c r="B259" s="462" t="s">
        <v>36</v>
      </c>
      <c r="C259" s="53"/>
      <c r="D259" s="36">
        <v>4136.24</v>
      </c>
      <c r="E259" s="36">
        <v>4136.24</v>
      </c>
      <c r="F259" s="36">
        <v>2118.83</v>
      </c>
      <c r="G259" s="51">
        <f t="shared" si="81"/>
        <v>0.51200000000000001</v>
      </c>
      <c r="H259" s="36">
        <f>F259</f>
        <v>2118.83</v>
      </c>
      <c r="I259" s="51">
        <f t="shared" si="79"/>
        <v>0.51200000000000001</v>
      </c>
      <c r="J259" s="51">
        <f t="shared" si="70"/>
        <v>1</v>
      </c>
      <c r="K259" s="36">
        <f t="shared" si="88"/>
        <v>4136.24</v>
      </c>
      <c r="L259" s="36">
        <f t="shared" si="85"/>
        <v>0</v>
      </c>
      <c r="M259" s="26">
        <f t="shared" si="89"/>
        <v>1</v>
      </c>
      <c r="N259" s="577"/>
      <c r="P259" s="300"/>
    </row>
    <row r="260" spans="1:16" s="159" customFormat="1" ht="24.75" customHeight="1" outlineLevel="1" x14ac:dyDescent="0.3">
      <c r="A260" s="568"/>
      <c r="B260" s="446" t="s">
        <v>18</v>
      </c>
      <c r="C260" s="14"/>
      <c r="D260" s="432"/>
      <c r="E260" s="432"/>
      <c r="F260" s="432"/>
      <c r="G260" s="52" t="e">
        <f t="shared" si="81"/>
        <v>#DIV/0!</v>
      </c>
      <c r="H260" s="432"/>
      <c r="I260" s="52" t="e">
        <f t="shared" si="79"/>
        <v>#DIV/0!</v>
      </c>
      <c r="J260" s="52" t="e">
        <f t="shared" si="70"/>
        <v>#DIV/0!</v>
      </c>
      <c r="K260" s="36">
        <f t="shared" si="88"/>
        <v>0</v>
      </c>
      <c r="L260" s="36">
        <f t="shared" si="85"/>
        <v>0</v>
      </c>
      <c r="M260" s="27" t="e">
        <f t="shared" si="89"/>
        <v>#DIV/0!</v>
      </c>
      <c r="N260" s="577"/>
      <c r="O260" s="1" t="b">
        <f>H260=F260</f>
        <v>1</v>
      </c>
      <c r="P260" s="300"/>
    </row>
    <row r="261" spans="1:16" s="159" customFormat="1" ht="112.5" outlineLevel="1" x14ac:dyDescent="0.25">
      <c r="A261" s="568" t="s">
        <v>186</v>
      </c>
      <c r="B261" s="15" t="s">
        <v>169</v>
      </c>
      <c r="C261" s="50" t="s">
        <v>115</v>
      </c>
      <c r="D261" s="17">
        <f>SUM(D262:D265)</f>
        <v>395964.77</v>
      </c>
      <c r="E261" s="17">
        <f>SUM(E262:E265)</f>
        <v>425816.76</v>
      </c>
      <c r="F261" s="17">
        <f>SUM(F262:F265)</f>
        <v>205966.93</v>
      </c>
      <c r="G261" s="51">
        <f t="shared" si="81"/>
        <v>0.48399999999999999</v>
      </c>
      <c r="H261" s="17">
        <f>SUM(H262:H265)</f>
        <v>205110.39</v>
      </c>
      <c r="I261" s="51">
        <f t="shared" si="79"/>
        <v>0.48199999999999998</v>
      </c>
      <c r="J261" s="62">
        <f t="shared" si="70"/>
        <v>0.996</v>
      </c>
      <c r="K261" s="17">
        <f>SUM(K262:K265)</f>
        <v>425816.76</v>
      </c>
      <c r="L261" s="17">
        <f>SUM(L262:L265)</f>
        <v>0</v>
      </c>
      <c r="M261" s="44">
        <f t="shared" si="89"/>
        <v>1</v>
      </c>
      <c r="N261" s="575" t="s">
        <v>440</v>
      </c>
      <c r="P261" s="300"/>
    </row>
    <row r="262" spans="1:16" s="159" customFormat="1" outlineLevel="1" x14ac:dyDescent="0.25">
      <c r="A262" s="568"/>
      <c r="B262" s="462" t="s">
        <v>17</v>
      </c>
      <c r="C262" s="53"/>
      <c r="D262" s="36"/>
      <c r="E262" s="36"/>
      <c r="F262" s="36"/>
      <c r="G262" s="52" t="e">
        <f t="shared" si="81"/>
        <v>#DIV/0!</v>
      </c>
      <c r="H262" s="36"/>
      <c r="I262" s="52" t="e">
        <f t="shared" si="79"/>
        <v>#DIV/0!</v>
      </c>
      <c r="J262" s="52" t="e">
        <f t="shared" si="70"/>
        <v>#DIV/0!</v>
      </c>
      <c r="K262" s="36">
        <f t="shared" si="88"/>
        <v>0</v>
      </c>
      <c r="L262" s="36">
        <f>E262-K262</f>
        <v>0</v>
      </c>
      <c r="M262" s="27" t="e">
        <f t="shared" si="89"/>
        <v>#DIV/0!</v>
      </c>
      <c r="N262" s="575"/>
      <c r="P262" s="300"/>
    </row>
    <row r="263" spans="1:16" s="159" customFormat="1" outlineLevel="1" x14ac:dyDescent="0.25">
      <c r="A263" s="568"/>
      <c r="B263" s="462" t="s">
        <v>16</v>
      </c>
      <c r="C263" s="53"/>
      <c r="D263" s="36">
        <v>395964.77</v>
      </c>
      <c r="E263" s="36">
        <v>425816.76</v>
      </c>
      <c r="F263" s="36">
        <v>205966.93</v>
      </c>
      <c r="G263" s="51">
        <f t="shared" si="81"/>
        <v>0.48399999999999999</v>
      </c>
      <c r="H263" s="36">
        <v>205110.39</v>
      </c>
      <c r="I263" s="51">
        <f t="shared" si="79"/>
        <v>0.48199999999999998</v>
      </c>
      <c r="J263" s="51">
        <f t="shared" si="70"/>
        <v>0.996</v>
      </c>
      <c r="K263" s="36">
        <f>E263</f>
        <v>425816.76</v>
      </c>
      <c r="L263" s="36">
        <f t="shared" ref="L263:L265" si="90">E263-K263</f>
        <v>0</v>
      </c>
      <c r="M263" s="26">
        <f t="shared" si="89"/>
        <v>1</v>
      </c>
      <c r="N263" s="575"/>
      <c r="O263" s="300"/>
      <c r="P263" s="300"/>
    </row>
    <row r="264" spans="1:16" s="159" customFormat="1" outlineLevel="1" x14ac:dyDescent="0.25">
      <c r="A264" s="568"/>
      <c r="B264" s="462" t="s">
        <v>36</v>
      </c>
      <c r="C264" s="53"/>
      <c r="D264" s="36"/>
      <c r="E264" s="36"/>
      <c r="F264" s="36"/>
      <c r="G264" s="52" t="e">
        <f t="shared" si="81"/>
        <v>#DIV/0!</v>
      </c>
      <c r="H264" s="36"/>
      <c r="I264" s="52" t="e">
        <f t="shared" si="79"/>
        <v>#DIV/0!</v>
      </c>
      <c r="J264" s="52" t="e">
        <f t="shared" si="70"/>
        <v>#DIV/0!</v>
      </c>
      <c r="K264" s="36">
        <f t="shared" si="88"/>
        <v>0</v>
      </c>
      <c r="L264" s="36">
        <f t="shared" si="90"/>
        <v>0</v>
      </c>
      <c r="M264" s="27" t="e">
        <f t="shared" si="89"/>
        <v>#DIV/0!</v>
      </c>
      <c r="N264" s="575"/>
      <c r="P264" s="300"/>
    </row>
    <row r="265" spans="1:16" s="159" customFormat="1" outlineLevel="1" x14ac:dyDescent="0.3">
      <c r="A265" s="568"/>
      <c r="B265" s="446" t="s">
        <v>18</v>
      </c>
      <c r="C265" s="53"/>
      <c r="D265" s="36"/>
      <c r="E265" s="36"/>
      <c r="F265" s="36"/>
      <c r="G265" s="52" t="e">
        <f t="shared" si="81"/>
        <v>#DIV/0!</v>
      </c>
      <c r="H265" s="36"/>
      <c r="I265" s="52" t="e">
        <f t="shared" si="79"/>
        <v>#DIV/0!</v>
      </c>
      <c r="J265" s="52" t="e">
        <f t="shared" si="70"/>
        <v>#DIV/0!</v>
      </c>
      <c r="K265" s="36">
        <f t="shared" si="88"/>
        <v>0</v>
      </c>
      <c r="L265" s="36">
        <f t="shared" si="90"/>
        <v>0</v>
      </c>
      <c r="M265" s="27" t="e">
        <f t="shared" si="89"/>
        <v>#DIV/0!</v>
      </c>
      <c r="N265" s="575"/>
      <c r="O265" s="1" t="b">
        <f>H265=F265</f>
        <v>1</v>
      </c>
      <c r="P265" s="300"/>
    </row>
    <row r="266" spans="1:16" s="159" customFormat="1" ht="37.5" outlineLevel="1" x14ac:dyDescent="0.25">
      <c r="A266" s="568" t="s">
        <v>187</v>
      </c>
      <c r="B266" s="15" t="s">
        <v>281</v>
      </c>
      <c r="C266" s="50" t="s">
        <v>115</v>
      </c>
      <c r="D266" s="17">
        <f>SUM(D267:D270)</f>
        <v>74219.5</v>
      </c>
      <c r="E266" s="17">
        <f>SUM(E267:E270)</f>
        <v>74219.5</v>
      </c>
      <c r="F266" s="17">
        <f>SUM(F267:F270)</f>
        <v>73301.3</v>
      </c>
      <c r="G266" s="51">
        <f t="shared" si="81"/>
        <v>0.98799999999999999</v>
      </c>
      <c r="H266" s="17">
        <f>SUM(H267:H270)</f>
        <v>71862.83</v>
      </c>
      <c r="I266" s="51">
        <f t="shared" si="79"/>
        <v>0.96799999999999997</v>
      </c>
      <c r="J266" s="51">
        <f t="shared" si="70"/>
        <v>0.98</v>
      </c>
      <c r="K266" s="17">
        <f>SUM(K267:K270)</f>
        <v>74219.5</v>
      </c>
      <c r="L266" s="17">
        <f t="shared" si="85"/>
        <v>0</v>
      </c>
      <c r="M266" s="44">
        <f t="shared" si="89"/>
        <v>1</v>
      </c>
      <c r="N266" s="575" t="s">
        <v>440</v>
      </c>
      <c r="P266" s="300"/>
    </row>
    <row r="267" spans="1:16" s="159" customFormat="1" outlineLevel="1" x14ac:dyDescent="0.25">
      <c r="A267" s="568"/>
      <c r="B267" s="462" t="s">
        <v>17</v>
      </c>
      <c r="C267" s="53"/>
      <c r="D267" s="36"/>
      <c r="E267" s="36"/>
      <c r="F267" s="36"/>
      <c r="G267" s="52" t="e">
        <f t="shared" si="81"/>
        <v>#DIV/0!</v>
      </c>
      <c r="H267" s="36"/>
      <c r="I267" s="52" t="e">
        <f t="shared" si="79"/>
        <v>#DIV/0!</v>
      </c>
      <c r="J267" s="52" t="e">
        <f t="shared" si="70"/>
        <v>#DIV/0!</v>
      </c>
      <c r="K267" s="36">
        <f>E267</f>
        <v>0</v>
      </c>
      <c r="L267" s="36">
        <f t="shared" si="85"/>
        <v>0</v>
      </c>
      <c r="M267" s="27" t="e">
        <f t="shared" si="89"/>
        <v>#DIV/0!</v>
      </c>
      <c r="N267" s="575"/>
      <c r="P267" s="300"/>
    </row>
    <row r="268" spans="1:16" s="159" customFormat="1" outlineLevel="1" x14ac:dyDescent="0.25">
      <c r="A268" s="568"/>
      <c r="B268" s="462" t="s">
        <v>16</v>
      </c>
      <c r="C268" s="53"/>
      <c r="D268" s="36">
        <v>74219.5</v>
      </c>
      <c r="E268" s="36">
        <v>74219.5</v>
      </c>
      <c r="F268" s="36">
        <v>73301.3</v>
      </c>
      <c r="G268" s="51">
        <f t="shared" si="81"/>
        <v>0.98799999999999999</v>
      </c>
      <c r="H268" s="36">
        <v>71862.83</v>
      </c>
      <c r="I268" s="51">
        <f t="shared" si="79"/>
        <v>0.96799999999999997</v>
      </c>
      <c r="J268" s="51">
        <f t="shared" si="70"/>
        <v>0.98</v>
      </c>
      <c r="K268" s="201">
        <f>E268</f>
        <v>74219.5</v>
      </c>
      <c r="L268" s="36">
        <f t="shared" si="85"/>
        <v>0</v>
      </c>
      <c r="M268" s="26">
        <f t="shared" si="89"/>
        <v>1</v>
      </c>
      <c r="N268" s="575"/>
      <c r="O268" s="300"/>
      <c r="P268" s="300"/>
    </row>
    <row r="269" spans="1:16" s="159" customFormat="1" outlineLevel="1" x14ac:dyDescent="0.25">
      <c r="A269" s="568"/>
      <c r="B269" s="462" t="s">
        <v>36</v>
      </c>
      <c r="C269" s="53"/>
      <c r="D269" s="36"/>
      <c r="E269" s="36"/>
      <c r="F269" s="36"/>
      <c r="G269" s="52" t="e">
        <f t="shared" si="81"/>
        <v>#DIV/0!</v>
      </c>
      <c r="H269" s="36"/>
      <c r="I269" s="52" t="e">
        <f t="shared" si="79"/>
        <v>#DIV/0!</v>
      </c>
      <c r="J269" s="52" t="e">
        <f t="shared" si="70"/>
        <v>#DIV/0!</v>
      </c>
      <c r="K269" s="36">
        <f t="shared" ref="K269:K275" si="91">E269</f>
        <v>0</v>
      </c>
      <c r="L269" s="36">
        <f t="shared" si="85"/>
        <v>0</v>
      </c>
      <c r="M269" s="27" t="e">
        <f t="shared" si="89"/>
        <v>#DIV/0!</v>
      </c>
      <c r="N269" s="575"/>
      <c r="P269" s="300"/>
    </row>
    <row r="270" spans="1:16" s="159" customFormat="1" outlineLevel="1" x14ac:dyDescent="0.3">
      <c r="A270" s="568"/>
      <c r="B270" s="446" t="s">
        <v>18</v>
      </c>
      <c r="C270" s="53"/>
      <c r="D270" s="36"/>
      <c r="E270" s="36"/>
      <c r="F270" s="36"/>
      <c r="G270" s="52" t="e">
        <f t="shared" si="81"/>
        <v>#DIV/0!</v>
      </c>
      <c r="H270" s="36"/>
      <c r="I270" s="52" t="e">
        <f t="shared" si="79"/>
        <v>#DIV/0!</v>
      </c>
      <c r="J270" s="52" t="e">
        <f t="shared" si="70"/>
        <v>#DIV/0!</v>
      </c>
      <c r="K270" s="36">
        <f t="shared" si="91"/>
        <v>0</v>
      </c>
      <c r="L270" s="36">
        <f t="shared" si="85"/>
        <v>0</v>
      </c>
      <c r="M270" s="27" t="e">
        <f t="shared" si="89"/>
        <v>#DIV/0!</v>
      </c>
      <c r="N270" s="575"/>
      <c r="O270" s="1" t="b">
        <f>H270=F270</f>
        <v>1</v>
      </c>
      <c r="P270" s="300"/>
    </row>
    <row r="271" spans="1:16" s="159" customFormat="1" ht="136.5" customHeight="1" outlineLevel="1" x14ac:dyDescent="0.25">
      <c r="A271" s="568" t="s">
        <v>188</v>
      </c>
      <c r="B271" s="15" t="s">
        <v>170</v>
      </c>
      <c r="C271" s="50" t="s">
        <v>115</v>
      </c>
      <c r="D271" s="17">
        <f>SUM(D272:D275)</f>
        <v>299564.77</v>
      </c>
      <c r="E271" s="17">
        <f>SUM(E272:E275)</f>
        <v>259679.08</v>
      </c>
      <c r="F271" s="17">
        <f>SUM(F272:F275)</f>
        <v>137484.66</v>
      </c>
      <c r="G271" s="51">
        <f t="shared" si="81"/>
        <v>0.52900000000000003</v>
      </c>
      <c r="H271" s="17">
        <f>SUM(H272:H275)</f>
        <v>136646.88</v>
      </c>
      <c r="I271" s="51">
        <f t="shared" si="79"/>
        <v>0.52600000000000002</v>
      </c>
      <c r="J271" s="62">
        <f t="shared" si="70"/>
        <v>0.99399999999999999</v>
      </c>
      <c r="K271" s="17">
        <f>K272+K273+K274+K275</f>
        <v>259679.08</v>
      </c>
      <c r="L271" s="36">
        <f t="shared" si="85"/>
        <v>0</v>
      </c>
      <c r="M271" s="44">
        <f t="shared" si="89"/>
        <v>1</v>
      </c>
      <c r="N271" s="576" t="s">
        <v>728</v>
      </c>
      <c r="P271" s="300"/>
    </row>
    <row r="272" spans="1:16" s="159" customFormat="1" ht="30.75" customHeight="1" outlineLevel="1" x14ac:dyDescent="0.25">
      <c r="A272" s="568"/>
      <c r="B272" s="462" t="s">
        <v>17</v>
      </c>
      <c r="C272" s="53"/>
      <c r="D272" s="36"/>
      <c r="E272" s="36"/>
      <c r="F272" s="36"/>
      <c r="G272" s="52" t="e">
        <f t="shared" si="81"/>
        <v>#DIV/0!</v>
      </c>
      <c r="H272" s="36"/>
      <c r="I272" s="52" t="e">
        <f t="shared" si="79"/>
        <v>#DIV/0!</v>
      </c>
      <c r="J272" s="52" t="e">
        <f t="shared" si="70"/>
        <v>#DIV/0!</v>
      </c>
      <c r="K272" s="36">
        <f t="shared" si="91"/>
        <v>0</v>
      </c>
      <c r="L272" s="36">
        <f t="shared" si="85"/>
        <v>0</v>
      </c>
      <c r="M272" s="27" t="e">
        <f t="shared" si="89"/>
        <v>#DIV/0!</v>
      </c>
      <c r="N272" s="576"/>
      <c r="P272" s="300"/>
    </row>
    <row r="273" spans="1:16" s="159" customFormat="1" ht="28.5" customHeight="1" outlineLevel="1" x14ac:dyDescent="0.25">
      <c r="A273" s="568"/>
      <c r="B273" s="462" t="s">
        <v>16</v>
      </c>
      <c r="C273" s="53"/>
      <c r="D273" s="36">
        <v>299564.77</v>
      </c>
      <c r="E273" s="36">
        <v>259679.08</v>
      </c>
      <c r="F273" s="36">
        <v>137484.66</v>
      </c>
      <c r="G273" s="51">
        <f t="shared" ref="G273:G336" si="92">F273/E273</f>
        <v>0.52900000000000003</v>
      </c>
      <c r="H273" s="36">
        <v>136646.88</v>
      </c>
      <c r="I273" s="51">
        <f t="shared" si="79"/>
        <v>0.52600000000000002</v>
      </c>
      <c r="J273" s="51">
        <f t="shared" si="70"/>
        <v>0.99399999999999999</v>
      </c>
      <c r="K273" s="36">
        <f>E273</f>
        <v>259679.08</v>
      </c>
      <c r="L273" s="36">
        <f>E273-K273</f>
        <v>0</v>
      </c>
      <c r="M273" s="26">
        <f t="shared" si="89"/>
        <v>1</v>
      </c>
      <c r="N273" s="576"/>
      <c r="O273" s="300"/>
      <c r="P273" s="300"/>
    </row>
    <row r="274" spans="1:16" s="159" customFormat="1" outlineLevel="1" x14ac:dyDescent="0.25">
      <c r="A274" s="568"/>
      <c r="B274" s="462" t="s">
        <v>36</v>
      </c>
      <c r="C274" s="53"/>
      <c r="D274" s="36"/>
      <c r="E274" s="36"/>
      <c r="F274" s="36"/>
      <c r="G274" s="52" t="e">
        <f t="shared" si="92"/>
        <v>#DIV/0!</v>
      </c>
      <c r="H274" s="36"/>
      <c r="I274" s="52" t="e">
        <f t="shared" si="79"/>
        <v>#DIV/0!</v>
      </c>
      <c r="J274" s="52" t="e">
        <f t="shared" si="70"/>
        <v>#DIV/0!</v>
      </c>
      <c r="K274" s="36">
        <f t="shared" si="91"/>
        <v>0</v>
      </c>
      <c r="L274" s="36">
        <f t="shared" si="85"/>
        <v>0</v>
      </c>
      <c r="M274" s="27" t="e">
        <f>K274/E274</f>
        <v>#DIV/0!</v>
      </c>
      <c r="N274" s="576"/>
      <c r="O274" s="11"/>
      <c r="P274" s="300"/>
    </row>
    <row r="275" spans="1:16" s="159" customFormat="1" outlineLevel="1" x14ac:dyDescent="0.3">
      <c r="A275" s="568"/>
      <c r="B275" s="446" t="s">
        <v>18</v>
      </c>
      <c r="C275" s="14"/>
      <c r="D275" s="318"/>
      <c r="E275" s="318"/>
      <c r="F275" s="318"/>
      <c r="G275" s="52" t="e">
        <f t="shared" si="92"/>
        <v>#DIV/0!</v>
      </c>
      <c r="H275" s="318"/>
      <c r="I275" s="52" t="e">
        <f t="shared" si="79"/>
        <v>#DIV/0!</v>
      </c>
      <c r="J275" s="52" t="e">
        <f t="shared" si="70"/>
        <v>#DIV/0!</v>
      </c>
      <c r="K275" s="36">
        <f t="shared" si="91"/>
        <v>0</v>
      </c>
      <c r="L275" s="36">
        <f t="shared" si="85"/>
        <v>0</v>
      </c>
      <c r="M275" s="27" t="e">
        <f>K275/E275</f>
        <v>#DIV/0!</v>
      </c>
      <c r="N275" s="576"/>
      <c r="O275" s="129" t="b">
        <f>H275=F275</f>
        <v>1</v>
      </c>
      <c r="P275" s="300"/>
    </row>
    <row r="276" spans="1:16" s="159" customFormat="1" ht="66" customHeight="1" x14ac:dyDescent="0.25">
      <c r="A276" s="543" t="s">
        <v>27</v>
      </c>
      <c r="B276" s="204" t="s">
        <v>474</v>
      </c>
      <c r="C276" s="204" t="s">
        <v>77</v>
      </c>
      <c r="D276" s="457">
        <f>SUM(D277:D280)</f>
        <v>1286607.3400000001</v>
      </c>
      <c r="E276" s="205">
        <f>SUM(E277:E280)</f>
        <v>1298020.6200000001</v>
      </c>
      <c r="F276" s="205">
        <f>SUM(F277:F280)</f>
        <v>916901.6</v>
      </c>
      <c r="G276" s="279">
        <f t="shared" si="92"/>
        <v>0.70599999999999996</v>
      </c>
      <c r="H276" s="205">
        <f>SUM(H277:H280)</f>
        <v>912483.53</v>
      </c>
      <c r="I276" s="279">
        <f t="shared" ref="I276:I315" si="93">H276/E276</f>
        <v>0.70299999999999996</v>
      </c>
      <c r="J276" s="279">
        <f t="shared" ref="J276:J315" si="94">H276/F276</f>
        <v>0.995</v>
      </c>
      <c r="K276" s="205">
        <f>SUM(K277:K280)</f>
        <v>1298020.6200000001</v>
      </c>
      <c r="L276" s="205">
        <f>SUM(L277:L280)</f>
        <v>0</v>
      </c>
      <c r="M276" s="208">
        <f t="shared" ref="M276:M315" si="95">K276/E276</f>
        <v>1</v>
      </c>
      <c r="N276" s="578"/>
      <c r="P276" s="300"/>
    </row>
    <row r="277" spans="1:16" s="6" customFormat="1" outlineLevel="1" x14ac:dyDescent="0.25">
      <c r="A277" s="543"/>
      <c r="B277" s="338" t="s">
        <v>17</v>
      </c>
      <c r="C277" s="338"/>
      <c r="D277" s="309">
        <f t="shared" ref="D277:F280" si="96">D282+D297+D307+D322+D352+D372+D342</f>
        <v>100.1</v>
      </c>
      <c r="E277" s="281">
        <f t="shared" si="96"/>
        <v>85.8</v>
      </c>
      <c r="F277" s="281">
        <f t="shared" si="96"/>
        <v>85.8</v>
      </c>
      <c r="G277" s="283">
        <f t="shared" si="92"/>
        <v>1</v>
      </c>
      <c r="H277" s="281">
        <f>H282+H297+H307+H322+H352+H372+H342</f>
        <v>0</v>
      </c>
      <c r="I277" s="283">
        <f t="shared" si="93"/>
        <v>0</v>
      </c>
      <c r="J277" s="283">
        <f>H277/F277</f>
        <v>0</v>
      </c>
      <c r="K277" s="281">
        <f t="shared" ref="K277:L280" si="97">K282+K297+K307+K322+K352+K372+K342</f>
        <v>85.8</v>
      </c>
      <c r="L277" s="281">
        <f t="shared" si="97"/>
        <v>0</v>
      </c>
      <c r="M277" s="288">
        <f t="shared" si="95"/>
        <v>1</v>
      </c>
      <c r="N277" s="578"/>
      <c r="P277" s="300"/>
    </row>
    <row r="278" spans="1:16" s="6" customFormat="1" outlineLevel="1" x14ac:dyDescent="0.25">
      <c r="A278" s="543"/>
      <c r="B278" s="338" t="s">
        <v>16</v>
      </c>
      <c r="C278" s="338"/>
      <c r="D278" s="309">
        <f t="shared" si="96"/>
        <v>206494.6</v>
      </c>
      <c r="E278" s="281">
        <f t="shared" si="96"/>
        <v>216883.99</v>
      </c>
      <c r="F278" s="281">
        <f t="shared" si="96"/>
        <v>168080.15</v>
      </c>
      <c r="G278" s="282">
        <f t="shared" si="92"/>
        <v>0.77500000000000002</v>
      </c>
      <c r="H278" s="281">
        <f>H283+H298+H308+H323+H353+H373+H343</f>
        <v>163747.88</v>
      </c>
      <c r="I278" s="282">
        <f t="shared" si="93"/>
        <v>0.755</v>
      </c>
      <c r="J278" s="282">
        <f t="shared" si="94"/>
        <v>0.97399999999999998</v>
      </c>
      <c r="K278" s="281">
        <f t="shared" si="97"/>
        <v>216883.99</v>
      </c>
      <c r="L278" s="281">
        <f t="shared" si="97"/>
        <v>0</v>
      </c>
      <c r="M278" s="288">
        <f t="shared" si="95"/>
        <v>1</v>
      </c>
      <c r="N278" s="578"/>
      <c r="O278" s="128"/>
      <c r="P278" s="300"/>
    </row>
    <row r="279" spans="1:16" s="6" customFormat="1" outlineLevel="1" x14ac:dyDescent="0.25">
      <c r="A279" s="543"/>
      <c r="B279" s="338" t="s">
        <v>36</v>
      </c>
      <c r="C279" s="338"/>
      <c r="D279" s="281">
        <f t="shared" si="96"/>
        <v>1080012.6399999999</v>
      </c>
      <c r="E279" s="281">
        <f>E284+E299+E309+E324+E354+E374+E344</f>
        <v>1081050.83</v>
      </c>
      <c r="F279" s="281">
        <f t="shared" si="96"/>
        <v>748735.65</v>
      </c>
      <c r="G279" s="282">
        <f t="shared" si="92"/>
        <v>0.69299999999999995</v>
      </c>
      <c r="H279" s="281">
        <f>H284+H299+H309+H324+H354+H374+H344</f>
        <v>748735.65</v>
      </c>
      <c r="I279" s="282">
        <f t="shared" si="93"/>
        <v>0.69299999999999995</v>
      </c>
      <c r="J279" s="282">
        <f>H279/F279</f>
        <v>1</v>
      </c>
      <c r="K279" s="281">
        <f t="shared" si="97"/>
        <v>1081050.83</v>
      </c>
      <c r="L279" s="281">
        <f t="shared" si="97"/>
        <v>0</v>
      </c>
      <c r="M279" s="288">
        <f t="shared" si="95"/>
        <v>1</v>
      </c>
      <c r="N279" s="578"/>
      <c r="O279" s="11"/>
      <c r="P279" s="300"/>
    </row>
    <row r="280" spans="1:16" s="6" customFormat="1" outlineLevel="1" x14ac:dyDescent="0.3">
      <c r="A280" s="543"/>
      <c r="B280" s="338" t="s">
        <v>18</v>
      </c>
      <c r="C280" s="338"/>
      <c r="D280" s="281">
        <f t="shared" si="96"/>
        <v>0</v>
      </c>
      <c r="E280" s="281">
        <f t="shared" si="96"/>
        <v>0</v>
      </c>
      <c r="F280" s="281">
        <f t="shared" si="96"/>
        <v>0</v>
      </c>
      <c r="G280" s="283" t="e">
        <f t="shared" si="92"/>
        <v>#DIV/0!</v>
      </c>
      <c r="H280" s="458">
        <f>H285+H300+H310+H325+H355+H375+H345</f>
        <v>0</v>
      </c>
      <c r="I280" s="283" t="e">
        <f t="shared" si="93"/>
        <v>#DIV/0!</v>
      </c>
      <c r="J280" s="283" t="e">
        <f t="shared" si="94"/>
        <v>#DIV/0!</v>
      </c>
      <c r="K280" s="281">
        <f>K285+K300+K310+K325+K355+K375+K345</f>
        <v>0</v>
      </c>
      <c r="L280" s="281">
        <f t="shared" si="97"/>
        <v>0</v>
      </c>
      <c r="M280" s="284" t="e">
        <f t="shared" si="95"/>
        <v>#DIV/0!</v>
      </c>
      <c r="N280" s="578"/>
      <c r="O280" s="129" t="b">
        <f>H280=F280</f>
        <v>1</v>
      </c>
      <c r="P280" s="300"/>
    </row>
    <row r="281" spans="1:16" s="159" customFormat="1" ht="39" x14ac:dyDescent="0.25">
      <c r="A281" s="569" t="s">
        <v>28</v>
      </c>
      <c r="B281" s="59" t="s">
        <v>51</v>
      </c>
      <c r="C281" s="59" t="s">
        <v>79</v>
      </c>
      <c r="D281" s="48">
        <f>SUM(D282:D285)</f>
        <v>174569.99</v>
      </c>
      <c r="E281" s="48">
        <f>SUM(E282:E285)</f>
        <v>175807.69</v>
      </c>
      <c r="F281" s="48">
        <f>SUM(F282:F285)</f>
        <v>126176.8</v>
      </c>
      <c r="G281" s="63">
        <f t="shared" si="92"/>
        <v>0.71799999999999997</v>
      </c>
      <c r="H281" s="48">
        <f>SUM(H282:H285)</f>
        <v>123008.95</v>
      </c>
      <c r="I281" s="63">
        <f t="shared" si="93"/>
        <v>0.7</v>
      </c>
      <c r="J281" s="63">
        <f t="shared" si="94"/>
        <v>0.97499999999999998</v>
      </c>
      <c r="K281" s="48">
        <f>SUM(K282:K285)</f>
        <v>175807.69</v>
      </c>
      <c r="L281" s="48">
        <f>SUM(L282:L285)</f>
        <v>0</v>
      </c>
      <c r="M281" s="46">
        <f t="shared" si="95"/>
        <v>1</v>
      </c>
      <c r="N281" s="579"/>
      <c r="P281" s="300"/>
    </row>
    <row r="282" spans="1:16" s="159" customFormat="1" outlineLevel="1" x14ac:dyDescent="0.25">
      <c r="A282" s="569"/>
      <c r="B282" s="446" t="s">
        <v>17</v>
      </c>
      <c r="C282" s="316"/>
      <c r="D282" s="36">
        <f t="shared" ref="D282:F285" si="98">D287+D292</f>
        <v>100.1</v>
      </c>
      <c r="E282" s="36">
        <f t="shared" si="98"/>
        <v>85.8</v>
      </c>
      <c r="F282" s="36">
        <f t="shared" si="98"/>
        <v>85.8</v>
      </c>
      <c r="G282" s="51">
        <f t="shared" si="92"/>
        <v>1</v>
      </c>
      <c r="H282" s="36">
        <f>H287+H292</f>
        <v>0</v>
      </c>
      <c r="I282" s="51">
        <f t="shared" si="93"/>
        <v>0</v>
      </c>
      <c r="J282" s="52">
        <f t="shared" si="94"/>
        <v>0</v>
      </c>
      <c r="K282" s="36">
        <f t="shared" ref="K282:L285" si="99">K287+K292</f>
        <v>85.8</v>
      </c>
      <c r="L282" s="36">
        <f t="shared" si="99"/>
        <v>0</v>
      </c>
      <c r="M282" s="26">
        <f t="shared" si="95"/>
        <v>1</v>
      </c>
      <c r="N282" s="579"/>
      <c r="P282" s="300"/>
    </row>
    <row r="283" spans="1:16" s="159" customFormat="1" outlineLevel="1" x14ac:dyDescent="0.25">
      <c r="A283" s="569"/>
      <c r="B283" s="446" t="s">
        <v>16</v>
      </c>
      <c r="C283" s="316"/>
      <c r="D283" s="36">
        <f t="shared" si="98"/>
        <v>2575.5</v>
      </c>
      <c r="E283" s="36">
        <f t="shared" si="98"/>
        <v>3827.5</v>
      </c>
      <c r="F283" s="36">
        <f t="shared" si="98"/>
        <v>3827.5</v>
      </c>
      <c r="G283" s="51">
        <f t="shared" si="92"/>
        <v>1</v>
      </c>
      <c r="H283" s="36">
        <f>H288+H293</f>
        <v>745.45</v>
      </c>
      <c r="I283" s="51">
        <f t="shared" si="93"/>
        <v>0.19500000000000001</v>
      </c>
      <c r="J283" s="52">
        <f t="shared" si="94"/>
        <v>0.19500000000000001</v>
      </c>
      <c r="K283" s="36">
        <f t="shared" si="99"/>
        <v>3827.5</v>
      </c>
      <c r="L283" s="36">
        <f t="shared" si="99"/>
        <v>0</v>
      </c>
      <c r="M283" s="26">
        <f t="shared" si="95"/>
        <v>1</v>
      </c>
      <c r="N283" s="579"/>
      <c r="O283" s="128"/>
      <c r="P283" s="300"/>
    </row>
    <row r="284" spans="1:16" s="159" customFormat="1" outlineLevel="1" x14ac:dyDescent="0.25">
      <c r="A284" s="569"/>
      <c r="B284" s="446" t="s">
        <v>36</v>
      </c>
      <c r="C284" s="316"/>
      <c r="D284" s="36">
        <f t="shared" si="98"/>
        <v>171894.39</v>
      </c>
      <c r="E284" s="36">
        <f t="shared" si="98"/>
        <v>171894.39</v>
      </c>
      <c r="F284" s="36">
        <f t="shared" si="98"/>
        <v>122263.5</v>
      </c>
      <c r="G284" s="51">
        <f t="shared" si="92"/>
        <v>0.71099999999999997</v>
      </c>
      <c r="H284" s="36">
        <f>H289+H294</f>
        <v>122263.5</v>
      </c>
      <c r="I284" s="51">
        <f t="shared" si="93"/>
        <v>0.71099999999999997</v>
      </c>
      <c r="J284" s="51">
        <f>H284/F284</f>
        <v>1</v>
      </c>
      <c r="K284" s="36">
        <f t="shared" si="99"/>
        <v>171894.39</v>
      </c>
      <c r="L284" s="36">
        <f t="shared" si="99"/>
        <v>0</v>
      </c>
      <c r="M284" s="26">
        <f t="shared" si="95"/>
        <v>1</v>
      </c>
      <c r="N284" s="579"/>
      <c r="O284" s="11"/>
      <c r="P284" s="300"/>
    </row>
    <row r="285" spans="1:16" s="159" customFormat="1" outlineLevel="1" x14ac:dyDescent="0.3">
      <c r="A285" s="569"/>
      <c r="B285" s="446" t="s">
        <v>18</v>
      </c>
      <c r="C285" s="316"/>
      <c r="D285" s="36">
        <f t="shared" si="98"/>
        <v>0</v>
      </c>
      <c r="E285" s="36">
        <f t="shared" si="98"/>
        <v>0</v>
      </c>
      <c r="F285" s="36">
        <f t="shared" si="98"/>
        <v>0</v>
      </c>
      <c r="G285" s="52" t="e">
        <f t="shared" si="92"/>
        <v>#DIV/0!</v>
      </c>
      <c r="H285" s="36">
        <f>H290+H295</f>
        <v>0</v>
      </c>
      <c r="I285" s="52" t="e">
        <f t="shared" si="93"/>
        <v>#DIV/0!</v>
      </c>
      <c r="J285" s="52" t="e">
        <f t="shared" si="94"/>
        <v>#DIV/0!</v>
      </c>
      <c r="K285" s="36">
        <f t="shared" si="99"/>
        <v>0</v>
      </c>
      <c r="L285" s="36">
        <f t="shared" si="99"/>
        <v>0</v>
      </c>
      <c r="M285" s="27" t="e">
        <f t="shared" si="95"/>
        <v>#DIV/0!</v>
      </c>
      <c r="N285" s="579"/>
      <c r="O285" s="129" t="b">
        <f>H285=F285</f>
        <v>1</v>
      </c>
      <c r="P285" s="300"/>
    </row>
    <row r="286" spans="1:16" s="159" customFormat="1" ht="58.5" x14ac:dyDescent="0.25">
      <c r="A286" s="562" t="s">
        <v>283</v>
      </c>
      <c r="B286" s="59" t="s">
        <v>748</v>
      </c>
      <c r="C286" s="15" t="s">
        <v>115</v>
      </c>
      <c r="D286" s="17">
        <f>SUM(D287:D290)</f>
        <v>171439.89</v>
      </c>
      <c r="E286" s="17">
        <f>SUM(E287:E290)</f>
        <v>172691.89</v>
      </c>
      <c r="F286" s="17">
        <f>SUM(F287:F290)</f>
        <v>123383.95</v>
      </c>
      <c r="G286" s="62">
        <f t="shared" si="92"/>
        <v>0.71399999999999997</v>
      </c>
      <c r="H286" s="17">
        <f>SUM(H287:H290)</f>
        <v>122131.95</v>
      </c>
      <c r="I286" s="62">
        <f t="shared" si="93"/>
        <v>0.70699999999999996</v>
      </c>
      <c r="J286" s="62">
        <f t="shared" si="94"/>
        <v>0.99</v>
      </c>
      <c r="K286" s="17">
        <f>SUM(K287:K290)</f>
        <v>172691.89</v>
      </c>
      <c r="L286" s="36">
        <f t="shared" ref="L286:L305" si="100">E286-K286</f>
        <v>0</v>
      </c>
      <c r="M286" s="44">
        <f t="shared" si="95"/>
        <v>1</v>
      </c>
      <c r="N286" s="575" t="s">
        <v>469</v>
      </c>
      <c r="P286" s="300"/>
    </row>
    <row r="287" spans="1:16" s="159" customFormat="1" outlineLevel="1" x14ac:dyDescent="0.25">
      <c r="A287" s="562"/>
      <c r="B287" s="446" t="s">
        <v>17</v>
      </c>
      <c r="C287" s="446"/>
      <c r="D287" s="36"/>
      <c r="E287" s="36"/>
      <c r="F287" s="36"/>
      <c r="G287" s="52" t="e">
        <f t="shared" si="92"/>
        <v>#DIV/0!</v>
      </c>
      <c r="H287" s="36"/>
      <c r="I287" s="52" t="e">
        <f t="shared" si="93"/>
        <v>#DIV/0!</v>
      </c>
      <c r="J287" s="52" t="e">
        <f t="shared" si="94"/>
        <v>#DIV/0!</v>
      </c>
      <c r="K287" s="36"/>
      <c r="L287" s="36">
        <f>E287-K287</f>
        <v>0</v>
      </c>
      <c r="M287" s="27" t="e">
        <f t="shared" si="95"/>
        <v>#DIV/0!</v>
      </c>
      <c r="N287" s="575"/>
      <c r="P287" s="300"/>
    </row>
    <row r="288" spans="1:16" s="159" customFormat="1" outlineLevel="1" x14ac:dyDescent="0.25">
      <c r="A288" s="562"/>
      <c r="B288" s="446" t="s">
        <v>16</v>
      </c>
      <c r="C288" s="446"/>
      <c r="D288" s="36">
        <v>0</v>
      </c>
      <c r="E288" s="36">
        <v>1252</v>
      </c>
      <c r="F288" s="36">
        <v>1252</v>
      </c>
      <c r="G288" s="52">
        <f t="shared" si="92"/>
        <v>1</v>
      </c>
      <c r="H288" s="36">
        <v>0</v>
      </c>
      <c r="I288" s="52">
        <f t="shared" si="93"/>
        <v>0</v>
      </c>
      <c r="J288" s="52">
        <f t="shared" si="94"/>
        <v>0</v>
      </c>
      <c r="K288" s="36">
        <f>E288</f>
        <v>1252</v>
      </c>
      <c r="L288" s="36">
        <f>E288-K288</f>
        <v>0</v>
      </c>
      <c r="M288" s="27">
        <f t="shared" si="95"/>
        <v>1</v>
      </c>
      <c r="N288" s="575"/>
      <c r="O288" s="300"/>
      <c r="P288" s="300"/>
    </row>
    <row r="289" spans="1:16" s="159" customFormat="1" outlineLevel="1" x14ac:dyDescent="0.25">
      <c r="A289" s="562"/>
      <c r="B289" s="446" t="s">
        <v>36</v>
      </c>
      <c r="C289" s="446"/>
      <c r="D289" s="36">
        <v>171439.89</v>
      </c>
      <c r="E289" s="36">
        <v>171439.89</v>
      </c>
      <c r="F289" s="36">
        <v>122131.95</v>
      </c>
      <c r="G289" s="51">
        <f t="shared" si="92"/>
        <v>0.71199999999999997</v>
      </c>
      <c r="H289" s="36">
        <v>122131.95</v>
      </c>
      <c r="I289" s="51">
        <f t="shared" si="93"/>
        <v>0.71199999999999997</v>
      </c>
      <c r="J289" s="51">
        <f>H289/F289</f>
        <v>1</v>
      </c>
      <c r="K289" s="36">
        <f>E289</f>
        <v>171439.89</v>
      </c>
      <c r="L289" s="36">
        <f>E289-K289</f>
        <v>0</v>
      </c>
      <c r="M289" s="26">
        <f t="shared" si="95"/>
        <v>1</v>
      </c>
      <c r="N289" s="575"/>
      <c r="P289" s="300"/>
    </row>
    <row r="290" spans="1:16" s="159" customFormat="1" outlineLevel="1" x14ac:dyDescent="0.3">
      <c r="A290" s="562"/>
      <c r="B290" s="446" t="s">
        <v>18</v>
      </c>
      <c r="C290" s="446"/>
      <c r="D290" s="36"/>
      <c r="E290" s="36"/>
      <c r="F290" s="36"/>
      <c r="G290" s="52" t="e">
        <f t="shared" si="92"/>
        <v>#DIV/0!</v>
      </c>
      <c r="H290" s="36"/>
      <c r="I290" s="52" t="e">
        <f t="shared" si="93"/>
        <v>#DIV/0!</v>
      </c>
      <c r="J290" s="52" t="e">
        <f t="shared" si="94"/>
        <v>#DIV/0!</v>
      </c>
      <c r="K290" s="36"/>
      <c r="L290" s="36">
        <f>E290-K290</f>
        <v>0</v>
      </c>
      <c r="M290" s="27" t="e">
        <f t="shared" si="95"/>
        <v>#DIV/0!</v>
      </c>
      <c r="N290" s="575"/>
      <c r="O290" s="1" t="b">
        <f>H290=F290</f>
        <v>1</v>
      </c>
      <c r="P290" s="300"/>
    </row>
    <row r="291" spans="1:16" s="159" customFormat="1" ht="253.5" customHeight="1" x14ac:dyDescent="0.25">
      <c r="A291" s="568" t="s">
        <v>313</v>
      </c>
      <c r="B291" s="59" t="s">
        <v>674</v>
      </c>
      <c r="C291" s="15" t="s">
        <v>115</v>
      </c>
      <c r="D291" s="17">
        <f>SUM(D292:D295)</f>
        <v>3130.1</v>
      </c>
      <c r="E291" s="17">
        <f>SUM(E292:E295)</f>
        <v>3115.8</v>
      </c>
      <c r="F291" s="17">
        <f>SUM(F292:F295)</f>
        <v>2792.85</v>
      </c>
      <c r="G291" s="62">
        <f t="shared" si="92"/>
        <v>0.89600000000000002</v>
      </c>
      <c r="H291" s="17">
        <f>SUM(H292:H295)</f>
        <v>877</v>
      </c>
      <c r="I291" s="62">
        <f>H291/E291</f>
        <v>0.28100000000000003</v>
      </c>
      <c r="J291" s="62">
        <f t="shared" si="94"/>
        <v>0.314</v>
      </c>
      <c r="K291" s="17">
        <f>SUM(K292:K295)</f>
        <v>3115.8</v>
      </c>
      <c r="L291" s="36">
        <f t="shared" si="100"/>
        <v>0</v>
      </c>
      <c r="M291" s="44">
        <f t="shared" si="95"/>
        <v>1</v>
      </c>
      <c r="N291" s="575" t="s">
        <v>464</v>
      </c>
      <c r="P291" s="300"/>
    </row>
    <row r="292" spans="1:16" s="159" customFormat="1" outlineLevel="1" x14ac:dyDescent="0.25">
      <c r="A292" s="568"/>
      <c r="B292" s="446" t="s">
        <v>17</v>
      </c>
      <c r="C292" s="446"/>
      <c r="D292" s="164">
        <v>100.1</v>
      </c>
      <c r="E292" s="164">
        <v>85.8</v>
      </c>
      <c r="F292" s="164">
        <v>85.8</v>
      </c>
      <c r="G292" s="191">
        <f t="shared" si="92"/>
        <v>1</v>
      </c>
      <c r="H292" s="164">
        <v>0</v>
      </c>
      <c r="I292" s="191">
        <f t="shared" si="93"/>
        <v>0</v>
      </c>
      <c r="J292" s="192">
        <f t="shared" si="94"/>
        <v>0</v>
      </c>
      <c r="K292" s="164">
        <v>85.8</v>
      </c>
      <c r="L292" s="36">
        <f t="shared" si="100"/>
        <v>0</v>
      </c>
      <c r="M292" s="26">
        <f t="shared" si="95"/>
        <v>1</v>
      </c>
      <c r="N292" s="575"/>
      <c r="P292" s="300"/>
    </row>
    <row r="293" spans="1:16" s="159" customFormat="1" outlineLevel="1" x14ac:dyDescent="0.25">
      <c r="A293" s="568"/>
      <c r="B293" s="446" t="s">
        <v>16</v>
      </c>
      <c r="C293" s="446"/>
      <c r="D293" s="164">
        <v>2575.5</v>
      </c>
      <c r="E293" s="164">
        <v>2575.5</v>
      </c>
      <c r="F293" s="164">
        <v>2575.5</v>
      </c>
      <c r="G293" s="191">
        <f t="shared" si="92"/>
        <v>1</v>
      </c>
      <c r="H293" s="164">
        <v>745.45</v>
      </c>
      <c r="I293" s="191">
        <f t="shared" si="93"/>
        <v>0.28899999999999998</v>
      </c>
      <c r="J293" s="192">
        <f t="shared" si="94"/>
        <v>0.28899999999999998</v>
      </c>
      <c r="K293" s="164">
        <v>2575.5</v>
      </c>
      <c r="L293" s="36"/>
      <c r="M293" s="26">
        <f t="shared" si="95"/>
        <v>1</v>
      </c>
      <c r="N293" s="575"/>
      <c r="O293" s="300"/>
      <c r="P293" s="300"/>
    </row>
    <row r="294" spans="1:16" s="159" customFormat="1" outlineLevel="1" x14ac:dyDescent="0.25">
      <c r="A294" s="568"/>
      <c r="B294" s="446" t="s">
        <v>36</v>
      </c>
      <c r="C294" s="446"/>
      <c r="D294" s="164">
        <v>454.5</v>
      </c>
      <c r="E294" s="164">
        <v>454.5</v>
      </c>
      <c r="F294" s="164">
        <v>131.55000000000001</v>
      </c>
      <c r="G294" s="191">
        <f t="shared" si="92"/>
        <v>0.28899999999999998</v>
      </c>
      <c r="H294" s="164">
        <v>131.55000000000001</v>
      </c>
      <c r="I294" s="191">
        <f t="shared" si="93"/>
        <v>0.28899999999999998</v>
      </c>
      <c r="J294" s="191">
        <f t="shared" si="94"/>
        <v>1</v>
      </c>
      <c r="K294" s="164">
        <v>454.5</v>
      </c>
      <c r="L294" s="36">
        <f t="shared" si="100"/>
        <v>0</v>
      </c>
      <c r="M294" s="26">
        <f t="shared" si="95"/>
        <v>1</v>
      </c>
      <c r="N294" s="575"/>
      <c r="P294" s="300"/>
    </row>
    <row r="295" spans="1:16" s="159" customFormat="1" outlineLevel="1" x14ac:dyDescent="0.3">
      <c r="A295" s="568"/>
      <c r="B295" s="446" t="s">
        <v>18</v>
      </c>
      <c r="C295" s="446"/>
      <c r="D295" s="36">
        <v>0</v>
      </c>
      <c r="E295" s="445">
        <v>0</v>
      </c>
      <c r="F295" s="36"/>
      <c r="G295" s="52" t="e">
        <f t="shared" si="92"/>
        <v>#DIV/0!</v>
      </c>
      <c r="H295" s="36"/>
      <c r="I295" s="52" t="e">
        <f t="shared" si="93"/>
        <v>#DIV/0!</v>
      </c>
      <c r="J295" s="52" t="e">
        <f t="shared" si="94"/>
        <v>#DIV/0!</v>
      </c>
      <c r="K295" s="36">
        <f t="shared" ref="K295:K301" si="101">E295</f>
        <v>0</v>
      </c>
      <c r="L295" s="36">
        <f t="shared" si="100"/>
        <v>0</v>
      </c>
      <c r="M295" s="27" t="e">
        <f t="shared" si="95"/>
        <v>#DIV/0!</v>
      </c>
      <c r="N295" s="575"/>
      <c r="O295" s="1" t="b">
        <f>H295=F295</f>
        <v>1</v>
      </c>
      <c r="P295" s="300"/>
    </row>
    <row r="296" spans="1:16" s="159" customFormat="1" ht="39" x14ac:dyDescent="0.25">
      <c r="A296" s="569" t="s">
        <v>314</v>
      </c>
      <c r="B296" s="59" t="s">
        <v>416</v>
      </c>
      <c r="C296" s="59" t="s">
        <v>79</v>
      </c>
      <c r="D296" s="48">
        <f>SUM(D297:D300)</f>
        <v>102734.62</v>
      </c>
      <c r="E296" s="48">
        <f>SUM(E297:E300)</f>
        <v>103134.62</v>
      </c>
      <c r="F296" s="48">
        <f>SUM(F297:F300)</f>
        <v>75736.58</v>
      </c>
      <c r="G296" s="63">
        <f t="shared" si="92"/>
        <v>0.73399999999999999</v>
      </c>
      <c r="H296" s="48">
        <f>SUM(H297:H300)</f>
        <v>75537.58</v>
      </c>
      <c r="I296" s="63">
        <f t="shared" si="93"/>
        <v>0.73199999999999998</v>
      </c>
      <c r="J296" s="63">
        <f t="shared" si="94"/>
        <v>0.997</v>
      </c>
      <c r="K296" s="48">
        <f>SUM(K297:K300)</f>
        <v>103134.62</v>
      </c>
      <c r="L296" s="48">
        <f>SUM(L297:L300)</f>
        <v>0</v>
      </c>
      <c r="M296" s="46">
        <f t="shared" si="95"/>
        <v>1</v>
      </c>
      <c r="N296" s="575"/>
      <c r="P296" s="300"/>
    </row>
    <row r="297" spans="1:16" s="159" customFormat="1" outlineLevel="1" x14ac:dyDescent="0.25">
      <c r="A297" s="569"/>
      <c r="B297" s="446" t="s">
        <v>17</v>
      </c>
      <c r="C297" s="446"/>
      <c r="D297" s="36">
        <f>D302</f>
        <v>0</v>
      </c>
      <c r="E297" s="36">
        <f t="shared" ref="E297:F297" si="102">E302</f>
        <v>0</v>
      </c>
      <c r="F297" s="36">
        <f t="shared" si="102"/>
        <v>0</v>
      </c>
      <c r="G297" s="52" t="e">
        <f t="shared" si="92"/>
        <v>#DIV/0!</v>
      </c>
      <c r="H297" s="36">
        <f>H302</f>
        <v>0</v>
      </c>
      <c r="I297" s="52" t="e">
        <f t="shared" si="93"/>
        <v>#DIV/0!</v>
      </c>
      <c r="J297" s="52" t="e">
        <f t="shared" si="94"/>
        <v>#DIV/0!</v>
      </c>
      <c r="K297" s="36">
        <f>K302</f>
        <v>0</v>
      </c>
      <c r="L297" s="36">
        <f>E297-K297</f>
        <v>0</v>
      </c>
      <c r="M297" s="27" t="e">
        <f t="shared" si="95"/>
        <v>#DIV/0!</v>
      </c>
      <c r="N297" s="575"/>
      <c r="P297" s="300"/>
    </row>
    <row r="298" spans="1:16" s="159" customFormat="1" outlineLevel="1" x14ac:dyDescent="0.25">
      <c r="A298" s="569"/>
      <c r="B298" s="446" t="s">
        <v>16</v>
      </c>
      <c r="C298" s="446"/>
      <c r="D298" s="36">
        <f t="shared" ref="D298:F300" si="103">D303</f>
        <v>515</v>
      </c>
      <c r="E298" s="36">
        <f t="shared" si="103"/>
        <v>515</v>
      </c>
      <c r="F298" s="36">
        <f t="shared" si="103"/>
        <v>515</v>
      </c>
      <c r="G298" s="52">
        <f t="shared" si="92"/>
        <v>1</v>
      </c>
      <c r="H298" s="36">
        <f t="shared" ref="H298:H300" si="104">H303</f>
        <v>316</v>
      </c>
      <c r="I298" s="52">
        <f t="shared" si="93"/>
        <v>0.61399999999999999</v>
      </c>
      <c r="J298" s="52">
        <f t="shared" si="94"/>
        <v>0.61399999999999999</v>
      </c>
      <c r="K298" s="36">
        <f t="shared" ref="K298:K299" si="105">K303</f>
        <v>515</v>
      </c>
      <c r="L298" s="36">
        <f>E298-K298</f>
        <v>0</v>
      </c>
      <c r="M298" s="27">
        <f t="shared" si="95"/>
        <v>1</v>
      </c>
      <c r="N298" s="575"/>
      <c r="O298" s="300"/>
      <c r="P298" s="300"/>
    </row>
    <row r="299" spans="1:16" s="159" customFormat="1" outlineLevel="1" x14ac:dyDescent="0.25">
      <c r="A299" s="569"/>
      <c r="B299" s="446" t="s">
        <v>36</v>
      </c>
      <c r="C299" s="446"/>
      <c r="D299" s="36">
        <f t="shared" si="103"/>
        <v>102219.62</v>
      </c>
      <c r="E299" s="36">
        <f t="shared" si="103"/>
        <v>102619.62</v>
      </c>
      <c r="F299" s="36">
        <f t="shared" si="103"/>
        <v>75221.58</v>
      </c>
      <c r="G299" s="51">
        <f t="shared" si="92"/>
        <v>0.73299999999999998</v>
      </c>
      <c r="H299" s="36">
        <f t="shared" si="104"/>
        <v>75221.58</v>
      </c>
      <c r="I299" s="51">
        <f t="shared" si="93"/>
        <v>0.73299999999999998</v>
      </c>
      <c r="J299" s="51">
        <f t="shared" si="94"/>
        <v>1</v>
      </c>
      <c r="K299" s="36">
        <f t="shared" si="105"/>
        <v>102619.62</v>
      </c>
      <c r="L299" s="36">
        <f>E299-K299</f>
        <v>0</v>
      </c>
      <c r="M299" s="26">
        <f t="shared" si="95"/>
        <v>1</v>
      </c>
      <c r="N299" s="575"/>
      <c r="P299" s="300"/>
    </row>
    <row r="300" spans="1:16" s="159" customFormat="1" outlineLevel="1" x14ac:dyDescent="0.3">
      <c r="A300" s="569"/>
      <c r="B300" s="446" t="s">
        <v>18</v>
      </c>
      <c r="C300" s="446"/>
      <c r="D300" s="36">
        <f t="shared" si="103"/>
        <v>0</v>
      </c>
      <c r="E300" s="36">
        <f t="shared" si="103"/>
        <v>0</v>
      </c>
      <c r="F300" s="36">
        <f t="shared" si="103"/>
        <v>0</v>
      </c>
      <c r="G300" s="52" t="e">
        <f t="shared" si="92"/>
        <v>#DIV/0!</v>
      </c>
      <c r="H300" s="36">
        <f t="shared" si="104"/>
        <v>0</v>
      </c>
      <c r="I300" s="52" t="e">
        <f t="shared" si="93"/>
        <v>#DIV/0!</v>
      </c>
      <c r="J300" s="52" t="e">
        <f t="shared" si="94"/>
        <v>#DIV/0!</v>
      </c>
      <c r="K300" s="36"/>
      <c r="L300" s="36">
        <f>E300-K300</f>
        <v>0</v>
      </c>
      <c r="M300" s="27" t="e">
        <f t="shared" si="95"/>
        <v>#DIV/0!</v>
      </c>
      <c r="N300" s="575"/>
      <c r="O300" s="1" t="b">
        <f>H300=F300</f>
        <v>1</v>
      </c>
      <c r="P300" s="300"/>
    </row>
    <row r="301" spans="1:16" s="159" customFormat="1" ht="52.5" customHeight="1" outlineLevel="1" x14ac:dyDescent="0.25">
      <c r="A301" s="568" t="s">
        <v>315</v>
      </c>
      <c r="B301" s="59" t="s">
        <v>683</v>
      </c>
      <c r="C301" s="15" t="s">
        <v>115</v>
      </c>
      <c r="D301" s="17">
        <f>SUM(D302:D305)</f>
        <v>102734.62</v>
      </c>
      <c r="E301" s="17">
        <f>SUM(E302:E305)</f>
        <v>103134.62</v>
      </c>
      <c r="F301" s="17">
        <f>SUM(F302:F305)</f>
        <v>75736.58</v>
      </c>
      <c r="G301" s="51">
        <f t="shared" si="92"/>
        <v>0.73399999999999999</v>
      </c>
      <c r="H301" s="17">
        <f>SUM(H302:H305)</f>
        <v>75537.58</v>
      </c>
      <c r="I301" s="51">
        <f>H301/E301</f>
        <v>0.73199999999999998</v>
      </c>
      <c r="J301" s="62">
        <f t="shared" si="94"/>
        <v>0.997</v>
      </c>
      <c r="K301" s="17">
        <f t="shared" si="101"/>
        <v>103134.62</v>
      </c>
      <c r="L301" s="36">
        <f t="shared" si="100"/>
        <v>0</v>
      </c>
      <c r="M301" s="44">
        <f t="shared" si="95"/>
        <v>1</v>
      </c>
      <c r="N301" s="575" t="s">
        <v>469</v>
      </c>
      <c r="P301" s="300"/>
    </row>
    <row r="302" spans="1:16" s="159" customFormat="1" outlineLevel="1" x14ac:dyDescent="0.25">
      <c r="A302" s="568"/>
      <c r="B302" s="446" t="s">
        <v>17</v>
      </c>
      <c r="C302" s="446"/>
      <c r="D302" s="36"/>
      <c r="E302" s="36"/>
      <c r="F302" s="36"/>
      <c r="G302" s="52" t="e">
        <f t="shared" si="92"/>
        <v>#DIV/0!</v>
      </c>
      <c r="H302" s="36"/>
      <c r="I302" s="52" t="e">
        <f t="shared" si="93"/>
        <v>#DIV/0!</v>
      </c>
      <c r="J302" s="52" t="e">
        <f t="shared" si="94"/>
        <v>#DIV/0!</v>
      </c>
      <c r="K302" s="36"/>
      <c r="L302" s="36">
        <f t="shared" si="100"/>
        <v>0</v>
      </c>
      <c r="M302" s="27" t="e">
        <f t="shared" si="95"/>
        <v>#DIV/0!</v>
      </c>
      <c r="N302" s="575"/>
      <c r="P302" s="300"/>
    </row>
    <row r="303" spans="1:16" s="159" customFormat="1" outlineLevel="1" x14ac:dyDescent="0.25">
      <c r="A303" s="568"/>
      <c r="B303" s="446" t="s">
        <v>16</v>
      </c>
      <c r="C303" s="446"/>
      <c r="D303" s="36">
        <v>515</v>
      </c>
      <c r="E303" s="36">
        <v>515</v>
      </c>
      <c r="F303" s="36">
        <v>515</v>
      </c>
      <c r="G303" s="51">
        <f t="shared" si="92"/>
        <v>1</v>
      </c>
      <c r="H303" s="36">
        <v>316</v>
      </c>
      <c r="I303" s="51">
        <f t="shared" si="93"/>
        <v>0.61399999999999999</v>
      </c>
      <c r="J303" s="51">
        <f t="shared" si="94"/>
        <v>0.61399999999999999</v>
      </c>
      <c r="K303" s="36">
        <f>E303</f>
        <v>515</v>
      </c>
      <c r="L303" s="36">
        <f t="shared" si="100"/>
        <v>0</v>
      </c>
      <c r="M303" s="26">
        <f t="shared" si="95"/>
        <v>1</v>
      </c>
      <c r="N303" s="575"/>
      <c r="O303" s="300"/>
      <c r="P303" s="300"/>
    </row>
    <row r="304" spans="1:16" s="159" customFormat="1" outlineLevel="1" x14ac:dyDescent="0.25">
      <c r="A304" s="568"/>
      <c r="B304" s="446" t="s">
        <v>80</v>
      </c>
      <c r="C304" s="446"/>
      <c r="D304" s="36">
        <v>102219.62</v>
      </c>
      <c r="E304" s="36">
        <v>102619.62</v>
      </c>
      <c r="F304" s="36">
        <v>75221.58</v>
      </c>
      <c r="G304" s="51">
        <f t="shared" si="92"/>
        <v>0.73299999999999998</v>
      </c>
      <c r="H304" s="36">
        <v>75221.58</v>
      </c>
      <c r="I304" s="51">
        <f t="shared" si="93"/>
        <v>0.73299999999999998</v>
      </c>
      <c r="J304" s="51">
        <f t="shared" si="94"/>
        <v>1</v>
      </c>
      <c r="K304" s="36">
        <f>E304</f>
        <v>102619.62</v>
      </c>
      <c r="L304" s="36">
        <f>E304-K304</f>
        <v>0</v>
      </c>
      <c r="M304" s="26">
        <f t="shared" si="95"/>
        <v>1</v>
      </c>
      <c r="N304" s="575"/>
      <c r="P304" s="300"/>
    </row>
    <row r="305" spans="1:16" s="159" customFormat="1" outlineLevel="1" x14ac:dyDescent="0.3">
      <c r="A305" s="568"/>
      <c r="B305" s="446" t="s">
        <v>18</v>
      </c>
      <c r="C305" s="446"/>
      <c r="D305" s="36"/>
      <c r="E305" s="36"/>
      <c r="F305" s="36"/>
      <c r="G305" s="52" t="e">
        <f t="shared" si="92"/>
        <v>#DIV/0!</v>
      </c>
      <c r="H305" s="19"/>
      <c r="I305" s="52" t="e">
        <f t="shared" si="93"/>
        <v>#DIV/0!</v>
      </c>
      <c r="J305" s="52" t="e">
        <f t="shared" si="94"/>
        <v>#DIV/0!</v>
      </c>
      <c r="K305" s="19" t="e">
        <f>#REF!+#REF!</f>
        <v>#REF!</v>
      </c>
      <c r="L305" s="19" t="e">
        <f t="shared" si="100"/>
        <v>#REF!</v>
      </c>
      <c r="M305" s="27" t="e">
        <f t="shared" si="95"/>
        <v>#REF!</v>
      </c>
      <c r="N305" s="575"/>
      <c r="O305" s="1" t="b">
        <f>H305=F305</f>
        <v>1</v>
      </c>
      <c r="P305" s="300"/>
    </row>
    <row r="306" spans="1:16" s="159" customFormat="1" ht="39" x14ac:dyDescent="0.25">
      <c r="A306" s="569" t="s">
        <v>1</v>
      </c>
      <c r="B306" s="59" t="s">
        <v>52</v>
      </c>
      <c r="C306" s="59" t="s">
        <v>79</v>
      </c>
      <c r="D306" s="48">
        <f>SUM(D307:D310)</f>
        <v>363073.44</v>
      </c>
      <c r="E306" s="48">
        <f>SUM(E307:E310)</f>
        <v>364759.62</v>
      </c>
      <c r="F306" s="48">
        <f>SUM(F307:F310)</f>
        <v>246962.63</v>
      </c>
      <c r="G306" s="63">
        <f t="shared" si="92"/>
        <v>0.67700000000000005</v>
      </c>
      <c r="H306" s="48">
        <f>SUM(H307:H310)</f>
        <v>245914.64</v>
      </c>
      <c r="I306" s="63">
        <f>H306/E306</f>
        <v>0.67400000000000004</v>
      </c>
      <c r="J306" s="63">
        <f t="shared" si="94"/>
        <v>0.996</v>
      </c>
      <c r="K306" s="48">
        <f>SUM(K307:K310)</f>
        <v>364759.62</v>
      </c>
      <c r="L306" s="48">
        <f>SUM(L307:L310)</f>
        <v>0</v>
      </c>
      <c r="M306" s="46">
        <f t="shared" si="95"/>
        <v>1</v>
      </c>
      <c r="N306" s="575"/>
      <c r="P306" s="300"/>
    </row>
    <row r="307" spans="1:16" s="159" customFormat="1" outlineLevel="1" x14ac:dyDescent="0.25">
      <c r="A307" s="569"/>
      <c r="B307" s="446" t="s">
        <v>17</v>
      </c>
      <c r="C307" s="446"/>
      <c r="D307" s="36"/>
      <c r="E307" s="36"/>
      <c r="F307" s="36"/>
      <c r="G307" s="52" t="e">
        <f t="shared" si="92"/>
        <v>#DIV/0!</v>
      </c>
      <c r="H307" s="36"/>
      <c r="I307" s="52" t="e">
        <f t="shared" si="93"/>
        <v>#DIV/0!</v>
      </c>
      <c r="J307" s="52" t="e">
        <f t="shared" si="94"/>
        <v>#DIV/0!</v>
      </c>
      <c r="K307" s="36"/>
      <c r="L307" s="36">
        <f>L312+L317</f>
        <v>0</v>
      </c>
      <c r="M307" s="27" t="e">
        <f t="shared" si="95"/>
        <v>#DIV/0!</v>
      </c>
      <c r="N307" s="575"/>
      <c r="P307" s="300"/>
    </row>
    <row r="308" spans="1:16" s="159" customFormat="1" outlineLevel="1" x14ac:dyDescent="0.25">
      <c r="A308" s="569"/>
      <c r="B308" s="446" t="s">
        <v>16</v>
      </c>
      <c r="C308" s="446"/>
      <c r="D308" s="36">
        <f t="shared" ref="D308:F309" si="106">D313+D318</f>
        <v>39280.199999999997</v>
      </c>
      <c r="E308" s="36">
        <f t="shared" si="106"/>
        <v>40328.19</v>
      </c>
      <c r="F308" s="36">
        <f t="shared" si="106"/>
        <v>29338.22</v>
      </c>
      <c r="G308" s="51">
        <f t="shared" si="92"/>
        <v>0.72699999999999998</v>
      </c>
      <c r="H308" s="36">
        <f>H313+H318</f>
        <v>28290.23</v>
      </c>
      <c r="I308" s="51">
        <f t="shared" si="93"/>
        <v>0.70199999999999996</v>
      </c>
      <c r="J308" s="51">
        <f t="shared" si="94"/>
        <v>0.96399999999999997</v>
      </c>
      <c r="K308" s="36">
        <f>K313+K318</f>
        <v>40328.19</v>
      </c>
      <c r="L308" s="36">
        <f>L313+L318</f>
        <v>0</v>
      </c>
      <c r="M308" s="26">
        <f t="shared" si="95"/>
        <v>1</v>
      </c>
      <c r="N308" s="575"/>
      <c r="O308" s="300"/>
      <c r="P308" s="300"/>
    </row>
    <row r="309" spans="1:16" s="159" customFormat="1" outlineLevel="1" x14ac:dyDescent="0.25">
      <c r="A309" s="569"/>
      <c r="B309" s="446" t="s">
        <v>36</v>
      </c>
      <c r="C309" s="446"/>
      <c r="D309" s="36">
        <f t="shared" si="106"/>
        <v>323793.24</v>
      </c>
      <c r="E309" s="36">
        <f t="shared" si="106"/>
        <v>324431.43</v>
      </c>
      <c r="F309" s="36">
        <f t="shared" si="106"/>
        <v>217624.41</v>
      </c>
      <c r="G309" s="51">
        <f t="shared" si="92"/>
        <v>0.67100000000000004</v>
      </c>
      <c r="H309" s="36">
        <f>H314+H319</f>
        <v>217624.41</v>
      </c>
      <c r="I309" s="51">
        <f>H309/E309</f>
        <v>0.67100000000000004</v>
      </c>
      <c r="J309" s="51">
        <f>H309/F309</f>
        <v>1</v>
      </c>
      <c r="K309" s="36">
        <f>K314+K319</f>
        <v>324431.43</v>
      </c>
      <c r="L309" s="36">
        <f>L314+L319</f>
        <v>0</v>
      </c>
      <c r="M309" s="26">
        <f t="shared" si="95"/>
        <v>1</v>
      </c>
      <c r="N309" s="575"/>
      <c r="P309" s="300"/>
    </row>
    <row r="310" spans="1:16" s="159" customFormat="1" outlineLevel="1" x14ac:dyDescent="0.3">
      <c r="A310" s="569"/>
      <c r="B310" s="446" t="s">
        <v>18</v>
      </c>
      <c r="C310" s="446"/>
      <c r="D310" s="36"/>
      <c r="E310" s="36"/>
      <c r="F310" s="36"/>
      <c r="G310" s="52" t="e">
        <f t="shared" si="92"/>
        <v>#DIV/0!</v>
      </c>
      <c r="H310" s="36"/>
      <c r="I310" s="52" t="e">
        <f t="shared" si="93"/>
        <v>#DIV/0!</v>
      </c>
      <c r="J310" s="52" t="e">
        <f t="shared" si="94"/>
        <v>#DIV/0!</v>
      </c>
      <c r="K310" s="36"/>
      <c r="L310" s="36">
        <f>L315+L320</f>
        <v>0</v>
      </c>
      <c r="M310" s="27" t="e">
        <f t="shared" si="95"/>
        <v>#DIV/0!</v>
      </c>
      <c r="N310" s="575"/>
      <c r="O310" s="1" t="b">
        <f>H310=F310</f>
        <v>1</v>
      </c>
      <c r="P310" s="300"/>
    </row>
    <row r="311" spans="1:16" s="159" customFormat="1" ht="45" customHeight="1" outlineLevel="1" x14ac:dyDescent="0.25">
      <c r="A311" s="568" t="s">
        <v>47</v>
      </c>
      <c r="B311" s="59" t="s">
        <v>687</v>
      </c>
      <c r="C311" s="15" t="s">
        <v>115</v>
      </c>
      <c r="D311" s="36">
        <f>SUM(D312:D315)</f>
        <v>361847.56</v>
      </c>
      <c r="E311" s="36">
        <f>SUM(E312:E315)</f>
        <v>363533.74</v>
      </c>
      <c r="F311" s="36">
        <f>SUM(F312:F315)</f>
        <v>245736.75</v>
      </c>
      <c r="G311" s="51">
        <f t="shared" si="92"/>
        <v>0.67600000000000005</v>
      </c>
      <c r="H311" s="36">
        <f>SUM(H312:H315)</f>
        <v>244688.76</v>
      </c>
      <c r="I311" s="51">
        <f t="shared" si="93"/>
        <v>0.67300000000000004</v>
      </c>
      <c r="J311" s="51">
        <f t="shared" si="94"/>
        <v>0.996</v>
      </c>
      <c r="K311" s="36">
        <f>SUM(K312:K315)</f>
        <v>363533.74</v>
      </c>
      <c r="L311" s="36">
        <f>SUM(L312:L315)</f>
        <v>0</v>
      </c>
      <c r="M311" s="26">
        <f t="shared" si="95"/>
        <v>1</v>
      </c>
      <c r="N311" s="575" t="s">
        <v>469</v>
      </c>
      <c r="P311" s="300"/>
    </row>
    <row r="312" spans="1:16" s="159" customFormat="1" outlineLevel="1" x14ac:dyDescent="0.25">
      <c r="A312" s="568"/>
      <c r="B312" s="446" t="s">
        <v>17</v>
      </c>
      <c r="C312" s="446"/>
      <c r="D312" s="36"/>
      <c r="E312" s="36"/>
      <c r="F312" s="36"/>
      <c r="G312" s="52" t="e">
        <f t="shared" si="92"/>
        <v>#DIV/0!</v>
      </c>
      <c r="H312" s="36"/>
      <c r="I312" s="52" t="e">
        <f t="shared" si="93"/>
        <v>#DIV/0!</v>
      </c>
      <c r="J312" s="52" t="e">
        <f t="shared" si="94"/>
        <v>#DIV/0!</v>
      </c>
      <c r="K312" s="36"/>
      <c r="L312" s="36">
        <f>E312-K312</f>
        <v>0</v>
      </c>
      <c r="M312" s="27" t="e">
        <f t="shared" si="95"/>
        <v>#DIV/0!</v>
      </c>
      <c r="N312" s="575"/>
      <c r="P312" s="300"/>
    </row>
    <row r="313" spans="1:16" s="159" customFormat="1" outlineLevel="1" x14ac:dyDescent="0.25">
      <c r="A313" s="568"/>
      <c r="B313" s="446" t="s">
        <v>16</v>
      </c>
      <c r="C313" s="446"/>
      <c r="D313" s="36">
        <v>38238.199999999997</v>
      </c>
      <c r="E313" s="36">
        <v>39286.19</v>
      </c>
      <c r="F313" s="36">
        <v>28296.22</v>
      </c>
      <c r="G313" s="51">
        <f t="shared" si="92"/>
        <v>0.72</v>
      </c>
      <c r="H313" s="36">
        <v>27248.23</v>
      </c>
      <c r="I313" s="51">
        <f t="shared" si="93"/>
        <v>0.69399999999999995</v>
      </c>
      <c r="J313" s="51">
        <f t="shared" si="94"/>
        <v>0.96299999999999997</v>
      </c>
      <c r="K313" s="36">
        <f>E313</f>
        <v>39286.19</v>
      </c>
      <c r="L313" s="36">
        <f>E313-K313</f>
        <v>0</v>
      </c>
      <c r="M313" s="26">
        <f t="shared" si="95"/>
        <v>1</v>
      </c>
      <c r="N313" s="575"/>
      <c r="O313" s="300"/>
      <c r="P313" s="300"/>
    </row>
    <row r="314" spans="1:16" s="159" customFormat="1" outlineLevel="1" x14ac:dyDescent="0.25">
      <c r="A314" s="568"/>
      <c r="B314" s="446" t="s">
        <v>36</v>
      </c>
      <c r="C314" s="446"/>
      <c r="D314" s="36">
        <v>323609.36</v>
      </c>
      <c r="E314" s="36">
        <v>324247.55</v>
      </c>
      <c r="F314" s="36">
        <v>217440.53</v>
      </c>
      <c r="G314" s="51">
        <f t="shared" si="92"/>
        <v>0.67100000000000004</v>
      </c>
      <c r="H314" s="36">
        <v>217440.53</v>
      </c>
      <c r="I314" s="51">
        <f>H314/E314</f>
        <v>0.67100000000000004</v>
      </c>
      <c r="J314" s="51">
        <f>H314/F314</f>
        <v>1</v>
      </c>
      <c r="K314" s="36">
        <f>E314</f>
        <v>324247.55</v>
      </c>
      <c r="L314" s="36">
        <f>E314-K314</f>
        <v>0</v>
      </c>
      <c r="M314" s="26">
        <f>K314/E314</f>
        <v>1</v>
      </c>
      <c r="N314" s="575"/>
      <c r="P314" s="300"/>
    </row>
    <row r="315" spans="1:16" s="159" customFormat="1" outlineLevel="1" x14ac:dyDescent="0.3">
      <c r="A315" s="568"/>
      <c r="B315" s="446" t="s">
        <v>18</v>
      </c>
      <c r="C315" s="446"/>
      <c r="D315" s="36"/>
      <c r="E315" s="36"/>
      <c r="F315" s="36"/>
      <c r="G315" s="52" t="e">
        <f t="shared" si="92"/>
        <v>#DIV/0!</v>
      </c>
      <c r="H315" s="36"/>
      <c r="I315" s="52" t="e">
        <f t="shared" si="93"/>
        <v>#DIV/0!</v>
      </c>
      <c r="J315" s="52" t="e">
        <f t="shared" si="94"/>
        <v>#DIV/0!</v>
      </c>
      <c r="K315" s="36"/>
      <c r="L315" s="36">
        <f>E315-K315</f>
        <v>0</v>
      </c>
      <c r="M315" s="27" t="e">
        <f t="shared" si="95"/>
        <v>#DIV/0!</v>
      </c>
      <c r="N315" s="575"/>
      <c r="O315" s="1" t="b">
        <f>H315=F315</f>
        <v>1</v>
      </c>
      <c r="P315" s="300"/>
    </row>
    <row r="316" spans="1:16" s="159" customFormat="1" ht="206.25" customHeight="1" x14ac:dyDescent="0.25">
      <c r="A316" s="568" t="s">
        <v>423</v>
      </c>
      <c r="B316" s="459" t="s">
        <v>688</v>
      </c>
      <c r="C316" s="15" t="s">
        <v>115</v>
      </c>
      <c r="D316" s="17">
        <f>SUM(D317:D320)</f>
        <v>1225.8800000000001</v>
      </c>
      <c r="E316" s="17">
        <f>SUM(E317:E320)</f>
        <v>1225.8800000000001</v>
      </c>
      <c r="F316" s="17">
        <f>SUM(F317:F320)</f>
        <v>1225.8800000000001</v>
      </c>
      <c r="G316" s="62">
        <f t="shared" si="92"/>
        <v>1</v>
      </c>
      <c r="H316" s="17">
        <f>SUM(H317:H320)</f>
        <v>1225.8800000000001</v>
      </c>
      <c r="I316" s="62">
        <f t="shared" ref="I316:I335" si="107">H316/E316</f>
        <v>1</v>
      </c>
      <c r="J316" s="126">
        <f t="shared" ref="J316:J335" si="108">H316/F316</f>
        <v>1</v>
      </c>
      <c r="K316" s="17">
        <f t="shared" ref="K316:K377" si="109">E316</f>
        <v>1225.8800000000001</v>
      </c>
      <c r="L316" s="36">
        <f t="shared" ref="L316:L373" si="110">E316-K316</f>
        <v>0</v>
      </c>
      <c r="M316" s="44">
        <f t="shared" ref="M316:M360" si="111">K316/E316</f>
        <v>1</v>
      </c>
      <c r="N316" s="575" t="s">
        <v>752</v>
      </c>
      <c r="P316" s="300"/>
    </row>
    <row r="317" spans="1:16" s="159" customFormat="1" outlineLevel="1" x14ac:dyDescent="0.25">
      <c r="A317" s="568"/>
      <c r="B317" s="446" t="s">
        <v>17</v>
      </c>
      <c r="C317" s="446"/>
      <c r="D317" s="36">
        <v>0</v>
      </c>
      <c r="E317" s="445">
        <v>0</v>
      </c>
      <c r="F317" s="36"/>
      <c r="G317" s="52" t="e">
        <f t="shared" si="92"/>
        <v>#DIV/0!</v>
      </c>
      <c r="H317" s="36"/>
      <c r="I317" s="52" t="e">
        <f t="shared" si="107"/>
        <v>#DIV/0!</v>
      </c>
      <c r="J317" s="52" t="e">
        <f t="shared" si="108"/>
        <v>#DIV/0!</v>
      </c>
      <c r="K317" s="36">
        <f t="shared" si="109"/>
        <v>0</v>
      </c>
      <c r="L317" s="36">
        <f t="shared" si="110"/>
        <v>0</v>
      </c>
      <c r="M317" s="27" t="e">
        <f t="shared" si="111"/>
        <v>#DIV/0!</v>
      </c>
      <c r="N317" s="575"/>
      <c r="P317" s="300"/>
    </row>
    <row r="318" spans="1:16" s="159" customFormat="1" outlineLevel="1" x14ac:dyDescent="0.25">
      <c r="A318" s="568"/>
      <c r="B318" s="446" t="s">
        <v>16</v>
      </c>
      <c r="C318" s="446"/>
      <c r="D318" s="36">
        <v>1042</v>
      </c>
      <c r="E318" s="36">
        <v>1042</v>
      </c>
      <c r="F318" s="36">
        <v>1042</v>
      </c>
      <c r="G318" s="51">
        <f t="shared" si="92"/>
        <v>1</v>
      </c>
      <c r="H318" s="36">
        <v>1042</v>
      </c>
      <c r="I318" s="51">
        <f t="shared" si="107"/>
        <v>1</v>
      </c>
      <c r="J318" s="51">
        <f t="shared" si="108"/>
        <v>1</v>
      </c>
      <c r="K318" s="36">
        <f t="shared" si="109"/>
        <v>1042</v>
      </c>
      <c r="L318" s="36">
        <f t="shared" si="110"/>
        <v>0</v>
      </c>
      <c r="M318" s="26">
        <f t="shared" si="111"/>
        <v>1</v>
      </c>
      <c r="N318" s="575"/>
      <c r="O318" s="300"/>
      <c r="P318" s="300"/>
    </row>
    <row r="319" spans="1:16" s="159" customFormat="1" outlineLevel="1" x14ac:dyDescent="0.25">
      <c r="A319" s="568"/>
      <c r="B319" s="446" t="s">
        <v>36</v>
      </c>
      <c r="C319" s="446"/>
      <c r="D319" s="36">
        <v>183.88</v>
      </c>
      <c r="E319" s="36">
        <v>183.88</v>
      </c>
      <c r="F319" s="36">
        <v>183.88</v>
      </c>
      <c r="G319" s="51">
        <f t="shared" si="92"/>
        <v>1</v>
      </c>
      <c r="H319" s="36">
        <v>183.88</v>
      </c>
      <c r="I319" s="51">
        <f t="shared" si="107"/>
        <v>1</v>
      </c>
      <c r="J319" s="51">
        <f t="shared" si="108"/>
        <v>1</v>
      </c>
      <c r="K319" s="36">
        <f t="shared" si="109"/>
        <v>183.88</v>
      </c>
      <c r="L319" s="36">
        <f t="shared" si="110"/>
        <v>0</v>
      </c>
      <c r="M319" s="26">
        <f t="shared" si="111"/>
        <v>1</v>
      </c>
      <c r="N319" s="575"/>
      <c r="P319" s="300"/>
    </row>
    <row r="320" spans="1:16" s="159" customFormat="1" outlineLevel="1" x14ac:dyDescent="0.3">
      <c r="A320" s="568"/>
      <c r="B320" s="446" t="s">
        <v>18</v>
      </c>
      <c r="C320" s="446"/>
      <c r="D320" s="36">
        <v>0</v>
      </c>
      <c r="E320" s="445">
        <v>0</v>
      </c>
      <c r="F320" s="36"/>
      <c r="G320" s="52" t="e">
        <f t="shared" si="92"/>
        <v>#DIV/0!</v>
      </c>
      <c r="H320" s="36"/>
      <c r="I320" s="52" t="e">
        <f t="shared" si="107"/>
        <v>#DIV/0!</v>
      </c>
      <c r="J320" s="52" t="e">
        <f t="shared" si="108"/>
        <v>#DIV/0!</v>
      </c>
      <c r="K320" s="36">
        <f t="shared" si="109"/>
        <v>0</v>
      </c>
      <c r="L320" s="36">
        <f t="shared" si="110"/>
        <v>0</v>
      </c>
      <c r="M320" s="27" t="e">
        <f t="shared" si="111"/>
        <v>#DIV/0!</v>
      </c>
      <c r="N320" s="575"/>
      <c r="O320" s="1" t="b">
        <f>H320=F320</f>
        <v>1</v>
      </c>
      <c r="P320" s="300"/>
    </row>
    <row r="321" spans="1:16" s="159" customFormat="1" ht="39" x14ac:dyDescent="0.25">
      <c r="A321" s="569" t="s">
        <v>417</v>
      </c>
      <c r="B321" s="59" t="s">
        <v>689</v>
      </c>
      <c r="C321" s="59" t="s">
        <v>79</v>
      </c>
      <c r="D321" s="48">
        <f>SUM(D322:D325)</f>
        <v>462234.8</v>
      </c>
      <c r="E321" s="48">
        <f>SUM(E322:E325)</f>
        <v>463234.8</v>
      </c>
      <c r="F321" s="48">
        <f>SUM(F322:F325)</f>
        <v>330066.88</v>
      </c>
      <c r="G321" s="63">
        <f t="shared" si="92"/>
        <v>0.71299999999999997</v>
      </c>
      <c r="H321" s="48">
        <f>SUM(H322:H325)</f>
        <v>330063.65000000002</v>
      </c>
      <c r="I321" s="63">
        <f t="shared" si="107"/>
        <v>0.71299999999999997</v>
      </c>
      <c r="J321" s="63">
        <f t="shared" si="108"/>
        <v>1</v>
      </c>
      <c r="K321" s="48">
        <f>SUM(K322:K325)</f>
        <v>463234.8</v>
      </c>
      <c r="L321" s="48">
        <f>SUM(L322:L325)</f>
        <v>0</v>
      </c>
      <c r="M321" s="269">
        <f t="shared" si="111"/>
        <v>1</v>
      </c>
      <c r="N321" s="575"/>
      <c r="P321" s="300"/>
    </row>
    <row r="322" spans="1:16" s="159" customFormat="1" outlineLevel="1" x14ac:dyDescent="0.25">
      <c r="A322" s="569"/>
      <c r="B322" s="446" t="s">
        <v>17</v>
      </c>
      <c r="C322" s="446"/>
      <c r="D322" s="36">
        <f t="shared" ref="D322:F325" si="112">D327+D332+D337</f>
        <v>0</v>
      </c>
      <c r="E322" s="36">
        <f t="shared" si="112"/>
        <v>0</v>
      </c>
      <c r="F322" s="36">
        <f t="shared" si="112"/>
        <v>0</v>
      </c>
      <c r="G322" s="19" t="e">
        <f t="shared" si="92"/>
        <v>#DIV/0!</v>
      </c>
      <c r="H322" s="36">
        <f>H327+H332+H337</f>
        <v>0</v>
      </c>
      <c r="I322" s="19" t="e">
        <f>I327+I332+I337</f>
        <v>#DIV/0!</v>
      </c>
      <c r="J322" s="19" t="e">
        <f>J327+J332+J337</f>
        <v>#DIV/0!</v>
      </c>
      <c r="K322" s="36">
        <f>K327+K332+K337</f>
        <v>0</v>
      </c>
      <c r="L322" s="36">
        <f t="shared" si="110"/>
        <v>0</v>
      </c>
      <c r="M322" s="27" t="e">
        <f t="shared" si="111"/>
        <v>#DIV/0!</v>
      </c>
      <c r="N322" s="575"/>
      <c r="P322" s="300"/>
    </row>
    <row r="323" spans="1:16" s="159" customFormat="1" outlineLevel="1" x14ac:dyDescent="0.25">
      <c r="A323" s="569"/>
      <c r="B323" s="446" t="s">
        <v>16</v>
      </c>
      <c r="C323" s="446"/>
      <c r="D323" s="36">
        <f t="shared" si="112"/>
        <v>3200</v>
      </c>
      <c r="E323" s="36">
        <f t="shared" si="112"/>
        <v>4200</v>
      </c>
      <c r="F323" s="36">
        <f t="shared" si="112"/>
        <v>4200</v>
      </c>
      <c r="G323" s="51">
        <f t="shared" si="92"/>
        <v>1</v>
      </c>
      <c r="H323" s="36">
        <f>H328+H333+H338</f>
        <v>4196.7700000000004</v>
      </c>
      <c r="I323" s="51">
        <f t="shared" si="107"/>
        <v>0.999</v>
      </c>
      <c r="J323" s="51">
        <f t="shared" si="108"/>
        <v>0.999</v>
      </c>
      <c r="K323" s="36">
        <f>K328+K333+K338</f>
        <v>4200</v>
      </c>
      <c r="L323" s="36">
        <f t="shared" si="110"/>
        <v>0</v>
      </c>
      <c r="M323" s="26">
        <f t="shared" si="111"/>
        <v>1</v>
      </c>
      <c r="N323" s="575"/>
      <c r="O323" s="300"/>
      <c r="P323" s="300"/>
    </row>
    <row r="324" spans="1:16" s="159" customFormat="1" outlineLevel="1" x14ac:dyDescent="0.25">
      <c r="A324" s="569"/>
      <c r="B324" s="446" t="s">
        <v>36</v>
      </c>
      <c r="C324" s="446"/>
      <c r="D324" s="36">
        <f t="shared" si="112"/>
        <v>459034.8</v>
      </c>
      <c r="E324" s="36">
        <f t="shared" si="112"/>
        <v>459034.8</v>
      </c>
      <c r="F324" s="36">
        <f t="shared" si="112"/>
        <v>325866.88</v>
      </c>
      <c r="G324" s="51">
        <f t="shared" si="92"/>
        <v>0.71</v>
      </c>
      <c r="H324" s="36">
        <f>H329+H334+H339</f>
        <v>325866.88</v>
      </c>
      <c r="I324" s="51">
        <f t="shared" si="107"/>
        <v>0.71</v>
      </c>
      <c r="J324" s="51">
        <f t="shared" si="108"/>
        <v>1</v>
      </c>
      <c r="K324" s="36">
        <f>K329+K334+K339</f>
        <v>459034.8</v>
      </c>
      <c r="L324" s="36">
        <f>E324-K324</f>
        <v>0</v>
      </c>
      <c r="M324" s="190">
        <f t="shared" si="111"/>
        <v>1</v>
      </c>
      <c r="N324" s="575"/>
      <c r="P324" s="300"/>
    </row>
    <row r="325" spans="1:16" s="159" customFormat="1" outlineLevel="1" x14ac:dyDescent="0.3">
      <c r="A325" s="569"/>
      <c r="B325" s="446" t="s">
        <v>18</v>
      </c>
      <c r="C325" s="446"/>
      <c r="D325" s="36">
        <f t="shared" si="112"/>
        <v>0</v>
      </c>
      <c r="E325" s="36">
        <f t="shared" si="112"/>
        <v>0</v>
      </c>
      <c r="F325" s="36">
        <f t="shared" si="112"/>
        <v>0</v>
      </c>
      <c r="G325" s="52" t="e">
        <f t="shared" si="92"/>
        <v>#DIV/0!</v>
      </c>
      <c r="H325" s="36">
        <f>H330+H335+H340</f>
        <v>0</v>
      </c>
      <c r="I325" s="52" t="e">
        <f t="shared" si="107"/>
        <v>#DIV/0!</v>
      </c>
      <c r="J325" s="52" t="e">
        <f t="shared" si="108"/>
        <v>#DIV/0!</v>
      </c>
      <c r="K325" s="36">
        <f>K330+K335+K340</f>
        <v>0</v>
      </c>
      <c r="L325" s="36">
        <f t="shared" si="110"/>
        <v>0</v>
      </c>
      <c r="M325" s="27" t="e">
        <f t="shared" si="111"/>
        <v>#DIV/0!</v>
      </c>
      <c r="N325" s="575"/>
      <c r="O325" s="1" t="b">
        <f>H325=F325</f>
        <v>1</v>
      </c>
      <c r="P325" s="300"/>
    </row>
    <row r="326" spans="1:16" s="159" customFormat="1" ht="108.75" customHeight="1" outlineLevel="1" x14ac:dyDescent="0.25">
      <c r="A326" s="568" t="s">
        <v>424</v>
      </c>
      <c r="B326" s="59" t="s">
        <v>690</v>
      </c>
      <c r="C326" s="15" t="s">
        <v>115</v>
      </c>
      <c r="D326" s="36">
        <f>SUM(D328:D330)</f>
        <v>224334.93</v>
      </c>
      <c r="E326" s="36">
        <f>SUM(E328:E330)</f>
        <v>225334.93</v>
      </c>
      <c r="F326" s="36">
        <f>SUM(F328:F330)</f>
        <v>158604.56</v>
      </c>
      <c r="G326" s="51">
        <f t="shared" si="92"/>
        <v>0.70399999999999996</v>
      </c>
      <c r="H326" s="36">
        <f>SUM(H327:H330)</f>
        <v>158601.32999999999</v>
      </c>
      <c r="I326" s="51">
        <f t="shared" si="107"/>
        <v>0.70399999999999996</v>
      </c>
      <c r="J326" s="51">
        <f t="shared" si="108"/>
        <v>1</v>
      </c>
      <c r="K326" s="36">
        <f>SUM(K327:K330)</f>
        <v>225334.93</v>
      </c>
      <c r="L326" s="36">
        <f t="shared" si="110"/>
        <v>0</v>
      </c>
      <c r="M326" s="26">
        <f t="shared" si="111"/>
        <v>1</v>
      </c>
      <c r="N326" s="575" t="s">
        <v>469</v>
      </c>
      <c r="P326" s="300"/>
    </row>
    <row r="327" spans="1:16" s="159" customFormat="1" outlineLevel="1" x14ac:dyDescent="0.25">
      <c r="A327" s="568"/>
      <c r="B327" s="446" t="s">
        <v>17</v>
      </c>
      <c r="C327" s="446"/>
      <c r="D327" s="36"/>
      <c r="E327" s="36"/>
      <c r="F327" s="36"/>
      <c r="G327" s="52" t="e">
        <f t="shared" si="92"/>
        <v>#DIV/0!</v>
      </c>
      <c r="H327" s="36"/>
      <c r="I327" s="52" t="e">
        <f t="shared" si="107"/>
        <v>#DIV/0!</v>
      </c>
      <c r="J327" s="52" t="e">
        <f t="shared" si="108"/>
        <v>#DIV/0!</v>
      </c>
      <c r="K327" s="36"/>
      <c r="L327" s="36"/>
      <c r="M327" s="27" t="e">
        <f t="shared" si="111"/>
        <v>#DIV/0!</v>
      </c>
      <c r="N327" s="575"/>
      <c r="P327" s="300"/>
    </row>
    <row r="328" spans="1:16" s="159" customFormat="1" outlineLevel="1" x14ac:dyDescent="0.25">
      <c r="A328" s="568"/>
      <c r="B328" s="446" t="s">
        <v>16</v>
      </c>
      <c r="C328" s="446"/>
      <c r="D328" s="36">
        <v>200</v>
      </c>
      <c r="E328" s="36">
        <v>1200</v>
      </c>
      <c r="F328" s="36">
        <v>1200</v>
      </c>
      <c r="G328" s="51">
        <f t="shared" si="92"/>
        <v>1</v>
      </c>
      <c r="H328" s="36">
        <v>1196.77</v>
      </c>
      <c r="I328" s="51">
        <f t="shared" si="107"/>
        <v>0.997</v>
      </c>
      <c r="J328" s="51">
        <f t="shared" si="108"/>
        <v>0.997</v>
      </c>
      <c r="K328" s="36">
        <f>E328</f>
        <v>1200</v>
      </c>
      <c r="L328" s="36">
        <f t="shared" si="110"/>
        <v>0</v>
      </c>
      <c r="M328" s="190">
        <f t="shared" si="111"/>
        <v>1</v>
      </c>
      <c r="N328" s="575"/>
      <c r="O328" s="300"/>
      <c r="P328" s="300"/>
    </row>
    <row r="329" spans="1:16" s="159" customFormat="1" outlineLevel="1" x14ac:dyDescent="0.25">
      <c r="A329" s="568"/>
      <c r="B329" s="446" t="s">
        <v>36</v>
      </c>
      <c r="C329" s="446"/>
      <c r="D329" s="36">
        <v>224134.93</v>
      </c>
      <c r="E329" s="36">
        <v>224134.93</v>
      </c>
      <c r="F329" s="36">
        <v>157404.56</v>
      </c>
      <c r="G329" s="51">
        <f t="shared" si="92"/>
        <v>0.70199999999999996</v>
      </c>
      <c r="H329" s="36">
        <v>157404.56</v>
      </c>
      <c r="I329" s="51">
        <f t="shared" si="107"/>
        <v>0.70199999999999996</v>
      </c>
      <c r="J329" s="51">
        <f t="shared" si="108"/>
        <v>1</v>
      </c>
      <c r="K329" s="36">
        <f>E329</f>
        <v>224134.93</v>
      </c>
      <c r="L329" s="36">
        <f t="shared" si="110"/>
        <v>0</v>
      </c>
      <c r="M329" s="190">
        <f t="shared" si="111"/>
        <v>1</v>
      </c>
      <c r="N329" s="575"/>
      <c r="P329" s="300"/>
    </row>
    <row r="330" spans="1:16" s="159" customFormat="1" outlineLevel="1" x14ac:dyDescent="0.3">
      <c r="A330" s="568"/>
      <c r="B330" s="446" t="s">
        <v>18</v>
      </c>
      <c r="C330" s="446"/>
      <c r="D330" s="36"/>
      <c r="E330" s="36"/>
      <c r="F330" s="36"/>
      <c r="G330" s="52" t="e">
        <f t="shared" si="92"/>
        <v>#DIV/0!</v>
      </c>
      <c r="H330" s="36"/>
      <c r="I330" s="52" t="e">
        <f t="shared" si="107"/>
        <v>#DIV/0!</v>
      </c>
      <c r="J330" s="52" t="e">
        <f t="shared" si="108"/>
        <v>#DIV/0!</v>
      </c>
      <c r="K330" s="36"/>
      <c r="L330" s="36">
        <f t="shared" si="110"/>
        <v>0</v>
      </c>
      <c r="M330" s="27" t="e">
        <f t="shared" si="111"/>
        <v>#DIV/0!</v>
      </c>
      <c r="N330" s="575"/>
      <c r="O330" s="1" t="b">
        <f>H330=F330</f>
        <v>1</v>
      </c>
      <c r="P330" s="300"/>
    </row>
    <row r="331" spans="1:16" s="159" customFormat="1" ht="80.25" customHeight="1" outlineLevel="1" x14ac:dyDescent="0.25">
      <c r="A331" s="568" t="s">
        <v>425</v>
      </c>
      <c r="B331" s="59" t="s">
        <v>691</v>
      </c>
      <c r="C331" s="15" t="s">
        <v>115</v>
      </c>
      <c r="D331" s="17">
        <f>SUM(D332:D335)</f>
        <v>236899.87</v>
      </c>
      <c r="E331" s="17">
        <f>SUM(E332:E335)</f>
        <v>236899.87</v>
      </c>
      <c r="F331" s="17">
        <f>SUM(F332:F335)</f>
        <v>170462.32</v>
      </c>
      <c r="G331" s="51">
        <f t="shared" si="92"/>
        <v>0.72</v>
      </c>
      <c r="H331" s="17">
        <f>SUM(H332:H335)</f>
        <v>170462.32</v>
      </c>
      <c r="I331" s="51">
        <f t="shared" si="107"/>
        <v>0.72</v>
      </c>
      <c r="J331" s="62">
        <f t="shared" si="108"/>
        <v>1</v>
      </c>
      <c r="K331" s="17">
        <f t="shared" si="109"/>
        <v>236899.87</v>
      </c>
      <c r="L331" s="36">
        <f t="shared" si="110"/>
        <v>0</v>
      </c>
      <c r="M331" s="44">
        <f t="shared" si="111"/>
        <v>1</v>
      </c>
      <c r="N331" s="575" t="s">
        <v>469</v>
      </c>
      <c r="P331" s="300"/>
    </row>
    <row r="332" spans="1:16" s="159" customFormat="1" outlineLevel="1" x14ac:dyDescent="0.25">
      <c r="A332" s="568"/>
      <c r="B332" s="446" t="s">
        <v>17</v>
      </c>
      <c r="C332" s="446"/>
      <c r="D332" s="36">
        <v>0</v>
      </c>
      <c r="E332" s="445">
        <v>0</v>
      </c>
      <c r="F332" s="36"/>
      <c r="G332" s="52" t="e">
        <f t="shared" si="92"/>
        <v>#DIV/0!</v>
      </c>
      <c r="H332" s="19"/>
      <c r="I332" s="52" t="e">
        <f t="shared" si="107"/>
        <v>#DIV/0!</v>
      </c>
      <c r="J332" s="52" t="e">
        <f t="shared" si="108"/>
        <v>#DIV/0!</v>
      </c>
      <c r="K332" s="36">
        <f t="shared" si="109"/>
        <v>0</v>
      </c>
      <c r="L332" s="36">
        <f t="shared" si="110"/>
        <v>0</v>
      </c>
      <c r="M332" s="27" t="e">
        <f t="shared" si="111"/>
        <v>#DIV/0!</v>
      </c>
      <c r="N332" s="575"/>
      <c r="P332" s="300"/>
    </row>
    <row r="333" spans="1:16" s="159" customFormat="1" outlineLevel="1" x14ac:dyDescent="0.25">
      <c r="A333" s="568"/>
      <c r="B333" s="446" t="s">
        <v>16</v>
      </c>
      <c r="C333" s="446"/>
      <c r="D333" s="36">
        <v>2000</v>
      </c>
      <c r="E333" s="36">
        <v>2000</v>
      </c>
      <c r="F333" s="36">
        <v>2000</v>
      </c>
      <c r="G333" s="51">
        <f t="shared" si="92"/>
        <v>1</v>
      </c>
      <c r="H333" s="36">
        <v>2000</v>
      </c>
      <c r="I333" s="51">
        <f t="shared" si="107"/>
        <v>1</v>
      </c>
      <c r="J333" s="51">
        <f t="shared" si="108"/>
        <v>1</v>
      </c>
      <c r="K333" s="36">
        <f t="shared" si="109"/>
        <v>2000</v>
      </c>
      <c r="L333" s="36">
        <f t="shared" si="110"/>
        <v>0</v>
      </c>
      <c r="M333" s="26">
        <f t="shared" si="111"/>
        <v>1</v>
      </c>
      <c r="N333" s="575"/>
      <c r="O333" s="300"/>
      <c r="P333" s="300"/>
    </row>
    <row r="334" spans="1:16" s="159" customFormat="1" outlineLevel="1" x14ac:dyDescent="0.25">
      <c r="A334" s="568"/>
      <c r="B334" s="446" t="s">
        <v>36</v>
      </c>
      <c r="C334" s="446"/>
      <c r="D334" s="36">
        <v>234899.87</v>
      </c>
      <c r="E334" s="36">
        <v>234899.87</v>
      </c>
      <c r="F334" s="36">
        <v>168462.32</v>
      </c>
      <c r="G334" s="51">
        <f t="shared" si="92"/>
        <v>0.71699999999999997</v>
      </c>
      <c r="H334" s="36">
        <v>168462.32</v>
      </c>
      <c r="I334" s="51">
        <f t="shared" si="107"/>
        <v>0.71699999999999997</v>
      </c>
      <c r="J334" s="51">
        <f t="shared" si="108"/>
        <v>1</v>
      </c>
      <c r="K334" s="36">
        <f>E334</f>
        <v>234899.87</v>
      </c>
      <c r="L334" s="36">
        <f t="shared" si="110"/>
        <v>0</v>
      </c>
      <c r="M334" s="26">
        <f t="shared" si="111"/>
        <v>1</v>
      </c>
      <c r="N334" s="575"/>
      <c r="P334" s="300"/>
    </row>
    <row r="335" spans="1:16" s="159" customFormat="1" outlineLevel="1" x14ac:dyDescent="0.3">
      <c r="A335" s="568"/>
      <c r="B335" s="446" t="s">
        <v>18</v>
      </c>
      <c r="C335" s="446"/>
      <c r="D335" s="36">
        <v>0</v>
      </c>
      <c r="E335" s="445">
        <v>0</v>
      </c>
      <c r="F335" s="36"/>
      <c r="G335" s="52" t="e">
        <f t="shared" si="92"/>
        <v>#DIV/0!</v>
      </c>
      <c r="H335" s="19"/>
      <c r="I335" s="52" t="e">
        <f t="shared" si="107"/>
        <v>#DIV/0!</v>
      </c>
      <c r="J335" s="52" t="e">
        <f t="shared" si="108"/>
        <v>#DIV/0!</v>
      </c>
      <c r="K335" s="36">
        <f t="shared" si="109"/>
        <v>0</v>
      </c>
      <c r="L335" s="36">
        <f t="shared" si="110"/>
        <v>0</v>
      </c>
      <c r="M335" s="27" t="e">
        <f t="shared" si="111"/>
        <v>#DIV/0!</v>
      </c>
      <c r="N335" s="575"/>
      <c r="O335" s="1" t="b">
        <f>H335=F335</f>
        <v>1</v>
      </c>
      <c r="P335" s="300"/>
    </row>
    <row r="336" spans="1:16" s="159" customFormat="1" ht="117" outlineLevel="1" x14ac:dyDescent="0.25">
      <c r="A336" s="568" t="s">
        <v>426</v>
      </c>
      <c r="B336" s="59" t="s">
        <v>692</v>
      </c>
      <c r="C336" s="15" t="s">
        <v>115</v>
      </c>
      <c r="D336" s="36">
        <f>SUM(D337:D340)</f>
        <v>1000</v>
      </c>
      <c r="E336" s="36">
        <f t="shared" ref="E336:F336" si="113">SUM(E337:E340)</f>
        <v>1000</v>
      </c>
      <c r="F336" s="36">
        <f t="shared" si="113"/>
        <v>1000</v>
      </c>
      <c r="G336" s="51">
        <f t="shared" si="92"/>
        <v>1</v>
      </c>
      <c r="H336" s="36">
        <f>SUM(H337:H340)</f>
        <v>1000</v>
      </c>
      <c r="I336" s="51">
        <f t="shared" ref="I336:I379" si="114">H336/E336</f>
        <v>1</v>
      </c>
      <c r="J336" s="51">
        <f t="shared" ref="J336:J379" si="115">H336/F336</f>
        <v>1</v>
      </c>
      <c r="K336" s="36">
        <f>SUM(K337:K340)</f>
        <v>1000</v>
      </c>
      <c r="L336" s="36">
        <f t="shared" si="110"/>
        <v>0</v>
      </c>
      <c r="M336" s="26">
        <f t="shared" si="111"/>
        <v>1</v>
      </c>
      <c r="N336" s="575" t="s">
        <v>752</v>
      </c>
      <c r="P336" s="300"/>
    </row>
    <row r="337" spans="1:16" s="159" customFormat="1" outlineLevel="1" x14ac:dyDescent="0.25">
      <c r="A337" s="568"/>
      <c r="B337" s="446" t="s">
        <v>17</v>
      </c>
      <c r="C337" s="446"/>
      <c r="D337" s="36"/>
      <c r="E337" s="445"/>
      <c r="F337" s="36"/>
      <c r="G337" s="52" t="e">
        <f t="shared" ref="G337:G400" si="116">F337/E337</f>
        <v>#DIV/0!</v>
      </c>
      <c r="H337" s="19"/>
      <c r="I337" s="52" t="e">
        <f t="shared" si="114"/>
        <v>#DIV/0!</v>
      </c>
      <c r="J337" s="52" t="e">
        <f t="shared" si="115"/>
        <v>#DIV/0!</v>
      </c>
      <c r="K337" s="36"/>
      <c r="L337" s="36">
        <f t="shared" si="110"/>
        <v>0</v>
      </c>
      <c r="M337" s="27" t="e">
        <f t="shared" si="111"/>
        <v>#DIV/0!</v>
      </c>
      <c r="N337" s="575"/>
      <c r="P337" s="300"/>
    </row>
    <row r="338" spans="1:16" s="159" customFormat="1" outlineLevel="1" x14ac:dyDescent="0.25">
      <c r="A338" s="568"/>
      <c r="B338" s="446" t="s">
        <v>16</v>
      </c>
      <c r="C338" s="446"/>
      <c r="D338" s="36">
        <v>1000</v>
      </c>
      <c r="E338" s="36">
        <v>1000</v>
      </c>
      <c r="F338" s="36">
        <v>1000</v>
      </c>
      <c r="G338" s="51">
        <f t="shared" si="116"/>
        <v>1</v>
      </c>
      <c r="H338" s="36">
        <v>1000</v>
      </c>
      <c r="I338" s="51">
        <f t="shared" si="114"/>
        <v>1</v>
      </c>
      <c r="J338" s="51">
        <f t="shared" si="115"/>
        <v>1</v>
      </c>
      <c r="K338" s="36">
        <v>1000</v>
      </c>
      <c r="L338" s="36">
        <f t="shared" si="110"/>
        <v>0</v>
      </c>
      <c r="M338" s="26">
        <f t="shared" si="111"/>
        <v>1</v>
      </c>
      <c r="N338" s="575"/>
      <c r="O338" s="300"/>
      <c r="P338" s="300"/>
    </row>
    <row r="339" spans="1:16" s="159" customFormat="1" outlineLevel="1" x14ac:dyDescent="0.25">
      <c r="A339" s="568"/>
      <c r="B339" s="446" t="s">
        <v>36</v>
      </c>
      <c r="C339" s="446"/>
      <c r="D339" s="460"/>
      <c r="E339" s="460"/>
      <c r="F339" s="460"/>
      <c r="G339" s="52" t="e">
        <f t="shared" si="116"/>
        <v>#DIV/0!</v>
      </c>
      <c r="H339" s="19"/>
      <c r="I339" s="52" t="e">
        <f t="shared" si="114"/>
        <v>#DIV/0!</v>
      </c>
      <c r="J339" s="52" t="e">
        <f t="shared" si="115"/>
        <v>#DIV/0!</v>
      </c>
      <c r="K339" s="36"/>
      <c r="L339" s="36">
        <f t="shared" si="110"/>
        <v>0</v>
      </c>
      <c r="M339" s="27" t="e">
        <f t="shared" si="111"/>
        <v>#DIV/0!</v>
      </c>
      <c r="N339" s="575"/>
      <c r="P339" s="300"/>
    </row>
    <row r="340" spans="1:16" s="159" customFormat="1" outlineLevel="1" x14ac:dyDescent="0.3">
      <c r="A340" s="568"/>
      <c r="B340" s="446" t="s">
        <v>18</v>
      </c>
      <c r="C340" s="446"/>
      <c r="D340" s="36"/>
      <c r="E340" s="445"/>
      <c r="F340" s="36"/>
      <c r="G340" s="52" t="e">
        <f t="shared" si="116"/>
        <v>#DIV/0!</v>
      </c>
      <c r="H340" s="19"/>
      <c r="I340" s="52" t="e">
        <f t="shared" si="114"/>
        <v>#DIV/0!</v>
      </c>
      <c r="J340" s="52" t="e">
        <f t="shared" si="115"/>
        <v>#DIV/0!</v>
      </c>
      <c r="K340" s="36"/>
      <c r="L340" s="36">
        <f t="shared" si="110"/>
        <v>0</v>
      </c>
      <c r="M340" s="27" t="e">
        <f t="shared" si="111"/>
        <v>#DIV/0!</v>
      </c>
      <c r="N340" s="575"/>
      <c r="O340" s="1" t="b">
        <f>H340=F340</f>
        <v>1</v>
      </c>
      <c r="P340" s="300"/>
    </row>
    <row r="341" spans="1:16" s="159" customFormat="1" ht="39" x14ac:dyDescent="0.25">
      <c r="A341" s="581" t="s">
        <v>59</v>
      </c>
      <c r="B341" s="59" t="s">
        <v>693</v>
      </c>
      <c r="C341" s="59" t="s">
        <v>79</v>
      </c>
      <c r="D341" s="48">
        <f>SUM(D342:D345)</f>
        <v>1101.71</v>
      </c>
      <c r="E341" s="48">
        <f>SUM(E342:E345)</f>
        <v>1101.71</v>
      </c>
      <c r="F341" s="48">
        <f>SUM(F342:F345)</f>
        <v>0</v>
      </c>
      <c r="G341" s="62">
        <f t="shared" si="116"/>
        <v>0</v>
      </c>
      <c r="H341" s="48">
        <f>SUM(H342:H345)</f>
        <v>0</v>
      </c>
      <c r="I341" s="62">
        <f t="shared" ref="I341:I350" si="117">H341/E341</f>
        <v>0</v>
      </c>
      <c r="J341" s="62"/>
      <c r="K341" s="48">
        <f>SUM(K342:K345)</f>
        <v>1101.71</v>
      </c>
      <c r="L341" s="48">
        <f>SUM(L342:L345)</f>
        <v>0</v>
      </c>
      <c r="M341" s="44">
        <f t="shared" ref="M341:M350" si="118">K341/E341</f>
        <v>1</v>
      </c>
      <c r="N341" s="575"/>
      <c r="P341" s="300"/>
    </row>
    <row r="342" spans="1:16" s="159" customFormat="1" outlineLevel="1" x14ac:dyDescent="0.25">
      <c r="A342" s="581"/>
      <c r="B342" s="446" t="s">
        <v>17</v>
      </c>
      <c r="C342" s="446"/>
      <c r="D342" s="36">
        <f>D347</f>
        <v>0</v>
      </c>
      <c r="E342" s="36">
        <f>E347</f>
        <v>0</v>
      </c>
      <c r="F342" s="36">
        <f>F347</f>
        <v>0</v>
      </c>
      <c r="G342" s="52" t="e">
        <f t="shared" si="116"/>
        <v>#DIV/0!</v>
      </c>
      <c r="H342" s="36">
        <f>H347</f>
        <v>0</v>
      </c>
      <c r="I342" s="52" t="e">
        <f t="shared" si="117"/>
        <v>#DIV/0!</v>
      </c>
      <c r="J342" s="52" t="e">
        <f t="shared" ref="J342:J350" si="119">H342/F342</f>
        <v>#DIV/0!</v>
      </c>
      <c r="K342" s="36">
        <f t="shared" ref="K342:L345" si="120">K347</f>
        <v>0</v>
      </c>
      <c r="L342" s="36">
        <f t="shared" si="120"/>
        <v>0</v>
      </c>
      <c r="M342" s="27" t="e">
        <f t="shared" si="118"/>
        <v>#DIV/0!</v>
      </c>
      <c r="N342" s="575"/>
      <c r="P342" s="300"/>
    </row>
    <row r="343" spans="1:16" s="159" customFormat="1" outlineLevel="1" x14ac:dyDescent="0.25">
      <c r="A343" s="581"/>
      <c r="B343" s="446" t="s">
        <v>16</v>
      </c>
      <c r="C343" s="446"/>
      <c r="D343" s="36">
        <f t="shared" ref="D343:F345" si="121">D348</f>
        <v>0</v>
      </c>
      <c r="E343" s="36">
        <f>E348</f>
        <v>0</v>
      </c>
      <c r="F343" s="36">
        <f t="shared" si="121"/>
        <v>0</v>
      </c>
      <c r="G343" s="52" t="e">
        <f t="shared" si="116"/>
        <v>#DIV/0!</v>
      </c>
      <c r="H343" s="36">
        <f>H348</f>
        <v>0</v>
      </c>
      <c r="I343" s="52" t="e">
        <f t="shared" si="117"/>
        <v>#DIV/0!</v>
      </c>
      <c r="J343" s="52" t="e">
        <f t="shared" si="119"/>
        <v>#DIV/0!</v>
      </c>
      <c r="K343" s="36">
        <f t="shared" si="120"/>
        <v>0</v>
      </c>
      <c r="L343" s="36">
        <f t="shared" si="120"/>
        <v>0</v>
      </c>
      <c r="M343" s="27" t="e">
        <f t="shared" si="118"/>
        <v>#DIV/0!</v>
      </c>
      <c r="N343" s="575"/>
      <c r="O343" s="300"/>
      <c r="P343" s="300"/>
    </row>
    <row r="344" spans="1:16" s="159" customFormat="1" outlineLevel="1" x14ac:dyDescent="0.25">
      <c r="A344" s="581"/>
      <c r="B344" s="446" t="s">
        <v>36</v>
      </c>
      <c r="C344" s="446"/>
      <c r="D344" s="36">
        <f t="shared" si="121"/>
        <v>1101.71</v>
      </c>
      <c r="E344" s="36">
        <f t="shared" si="121"/>
        <v>1101.71</v>
      </c>
      <c r="F344" s="36">
        <f t="shared" si="121"/>
        <v>0</v>
      </c>
      <c r="G344" s="52">
        <f t="shared" si="116"/>
        <v>0</v>
      </c>
      <c r="H344" s="36">
        <f>H349</f>
        <v>0</v>
      </c>
      <c r="I344" s="52">
        <f t="shared" si="117"/>
        <v>0</v>
      </c>
      <c r="J344" s="52" t="e">
        <f t="shared" si="119"/>
        <v>#DIV/0!</v>
      </c>
      <c r="K344" s="36">
        <f t="shared" si="120"/>
        <v>1101.71</v>
      </c>
      <c r="L344" s="36">
        <f>L349</f>
        <v>0</v>
      </c>
      <c r="M344" s="26">
        <f t="shared" si="118"/>
        <v>1</v>
      </c>
      <c r="N344" s="575"/>
      <c r="P344" s="300"/>
    </row>
    <row r="345" spans="1:16" s="159" customFormat="1" outlineLevel="1" x14ac:dyDescent="0.3">
      <c r="A345" s="581"/>
      <c r="B345" s="446" t="s">
        <v>18</v>
      </c>
      <c r="C345" s="446"/>
      <c r="D345" s="36">
        <f t="shared" si="121"/>
        <v>0</v>
      </c>
      <c r="E345" s="36">
        <f t="shared" si="121"/>
        <v>0</v>
      </c>
      <c r="F345" s="36">
        <f t="shared" si="121"/>
        <v>0</v>
      </c>
      <c r="G345" s="52" t="e">
        <f t="shared" si="116"/>
        <v>#DIV/0!</v>
      </c>
      <c r="H345" s="36">
        <f>H350</f>
        <v>0</v>
      </c>
      <c r="I345" s="52" t="e">
        <f t="shared" si="117"/>
        <v>#DIV/0!</v>
      </c>
      <c r="J345" s="52" t="e">
        <f t="shared" si="119"/>
        <v>#DIV/0!</v>
      </c>
      <c r="K345" s="36">
        <f t="shared" si="120"/>
        <v>0</v>
      </c>
      <c r="L345" s="36">
        <f t="shared" si="120"/>
        <v>0</v>
      </c>
      <c r="M345" s="27" t="e">
        <f t="shared" si="118"/>
        <v>#DIV/0!</v>
      </c>
      <c r="N345" s="575"/>
      <c r="O345" s="1" t="b">
        <f>H345=F345</f>
        <v>1</v>
      </c>
      <c r="P345" s="300"/>
    </row>
    <row r="346" spans="1:16" s="159" customFormat="1" ht="58.5" x14ac:dyDescent="0.25">
      <c r="A346" s="580" t="s">
        <v>60</v>
      </c>
      <c r="B346" s="59" t="s">
        <v>694</v>
      </c>
      <c r="C346" s="15" t="s">
        <v>231</v>
      </c>
      <c r="D346" s="36">
        <f>SUM(D347:D350)</f>
        <v>1101.71</v>
      </c>
      <c r="E346" s="36">
        <f>SUM(E347:E350)</f>
        <v>1101.71</v>
      </c>
      <c r="F346" s="36">
        <f>SUM(F347:F350)</f>
        <v>0</v>
      </c>
      <c r="G346" s="52">
        <f t="shared" si="116"/>
        <v>0</v>
      </c>
      <c r="H346" s="36">
        <f>SUM(H347:H350)</f>
        <v>0</v>
      </c>
      <c r="I346" s="52">
        <f t="shared" si="117"/>
        <v>0</v>
      </c>
      <c r="J346" s="52" t="e">
        <f t="shared" si="119"/>
        <v>#DIV/0!</v>
      </c>
      <c r="K346" s="36">
        <f>SUM(K347:K350)</f>
        <v>1101.71</v>
      </c>
      <c r="L346" s="36">
        <f>SUM(L347:L350)</f>
        <v>0</v>
      </c>
      <c r="M346" s="26">
        <f t="shared" si="118"/>
        <v>1</v>
      </c>
      <c r="N346" s="575" t="s">
        <v>440</v>
      </c>
      <c r="P346" s="300"/>
    </row>
    <row r="347" spans="1:16" s="159" customFormat="1" outlineLevel="1" x14ac:dyDescent="0.25">
      <c r="A347" s="580"/>
      <c r="B347" s="446" t="s">
        <v>17</v>
      </c>
      <c r="C347" s="446"/>
      <c r="D347" s="36"/>
      <c r="E347" s="36"/>
      <c r="F347" s="36"/>
      <c r="G347" s="52" t="e">
        <f t="shared" si="116"/>
        <v>#DIV/0!</v>
      </c>
      <c r="H347" s="36"/>
      <c r="I347" s="52" t="e">
        <f t="shared" si="117"/>
        <v>#DIV/0!</v>
      </c>
      <c r="J347" s="52" t="e">
        <f t="shared" si="119"/>
        <v>#DIV/0!</v>
      </c>
      <c r="K347" s="36"/>
      <c r="L347" s="36"/>
      <c r="M347" s="27" t="e">
        <f t="shared" si="118"/>
        <v>#DIV/0!</v>
      </c>
      <c r="N347" s="575"/>
      <c r="P347" s="300"/>
    </row>
    <row r="348" spans="1:16" s="159" customFormat="1" outlineLevel="1" x14ac:dyDescent="0.25">
      <c r="A348" s="580"/>
      <c r="B348" s="446" t="s">
        <v>16</v>
      </c>
      <c r="C348" s="446"/>
      <c r="D348" s="36"/>
      <c r="E348" s="36"/>
      <c r="F348" s="36"/>
      <c r="G348" s="52" t="e">
        <f t="shared" si="116"/>
        <v>#DIV/0!</v>
      </c>
      <c r="H348" s="36"/>
      <c r="I348" s="52" t="e">
        <f t="shared" si="117"/>
        <v>#DIV/0!</v>
      </c>
      <c r="J348" s="52" t="e">
        <f t="shared" si="119"/>
        <v>#DIV/0!</v>
      </c>
      <c r="K348" s="36"/>
      <c r="L348" s="36"/>
      <c r="M348" s="27" t="e">
        <f t="shared" si="118"/>
        <v>#DIV/0!</v>
      </c>
      <c r="N348" s="575"/>
      <c r="O348" s="300"/>
      <c r="P348" s="300"/>
    </row>
    <row r="349" spans="1:16" s="159" customFormat="1" outlineLevel="1" x14ac:dyDescent="0.25">
      <c r="A349" s="580"/>
      <c r="B349" s="446" t="s">
        <v>36</v>
      </c>
      <c r="C349" s="446"/>
      <c r="D349" s="36">
        <v>1101.71</v>
      </c>
      <c r="E349" s="36">
        <v>1101.71</v>
      </c>
      <c r="F349" s="36"/>
      <c r="G349" s="52">
        <f t="shared" si="116"/>
        <v>0</v>
      </c>
      <c r="H349" s="36"/>
      <c r="I349" s="52">
        <f t="shared" si="117"/>
        <v>0</v>
      </c>
      <c r="J349" s="52" t="e">
        <f t="shared" si="119"/>
        <v>#DIV/0!</v>
      </c>
      <c r="K349" s="36">
        <v>1101.71</v>
      </c>
      <c r="L349" s="36">
        <f>E349-K349</f>
        <v>0</v>
      </c>
      <c r="M349" s="26">
        <f t="shared" si="118"/>
        <v>1</v>
      </c>
      <c r="N349" s="575"/>
      <c r="P349" s="300"/>
    </row>
    <row r="350" spans="1:16" s="159" customFormat="1" outlineLevel="1" x14ac:dyDescent="0.3">
      <c r="A350" s="580"/>
      <c r="B350" s="446" t="s">
        <v>18</v>
      </c>
      <c r="C350" s="446"/>
      <c r="D350" s="36"/>
      <c r="E350" s="36"/>
      <c r="F350" s="36"/>
      <c r="G350" s="52" t="e">
        <f t="shared" si="116"/>
        <v>#DIV/0!</v>
      </c>
      <c r="H350" s="36"/>
      <c r="I350" s="52" t="e">
        <f t="shared" si="117"/>
        <v>#DIV/0!</v>
      </c>
      <c r="J350" s="52" t="e">
        <f t="shared" si="119"/>
        <v>#DIV/0!</v>
      </c>
      <c r="K350" s="36"/>
      <c r="L350" s="36"/>
      <c r="M350" s="27" t="e">
        <f t="shared" si="118"/>
        <v>#DIV/0!</v>
      </c>
      <c r="N350" s="575"/>
      <c r="O350" s="1" t="b">
        <f>H350=F350</f>
        <v>1</v>
      </c>
      <c r="P350" s="300"/>
    </row>
    <row r="351" spans="1:16" s="159" customFormat="1" ht="39" x14ac:dyDescent="0.25">
      <c r="A351" s="569" t="s">
        <v>62</v>
      </c>
      <c r="B351" s="59" t="s">
        <v>53</v>
      </c>
      <c r="C351" s="59" t="s">
        <v>79</v>
      </c>
      <c r="D351" s="48">
        <f>SUM(D352:D355)</f>
        <v>181718.98</v>
      </c>
      <c r="E351" s="48">
        <f>SUM(E352:E355)</f>
        <v>188808.38</v>
      </c>
      <c r="F351" s="48">
        <f>SUM(F352:F355)</f>
        <v>136784.91</v>
      </c>
      <c r="G351" s="63">
        <f t="shared" si="116"/>
        <v>0.72399999999999998</v>
      </c>
      <c r="H351" s="48">
        <f>SUM(H352:H355)</f>
        <v>136784.91</v>
      </c>
      <c r="I351" s="63">
        <f t="shared" si="114"/>
        <v>0.72399999999999998</v>
      </c>
      <c r="J351" s="63">
        <f t="shared" si="115"/>
        <v>1</v>
      </c>
      <c r="K351" s="48">
        <f>SUM(K352:K355)</f>
        <v>188808.38</v>
      </c>
      <c r="L351" s="48">
        <f>SUM(L352:L355)</f>
        <v>0</v>
      </c>
      <c r="M351" s="93">
        <f t="shared" si="111"/>
        <v>1</v>
      </c>
      <c r="N351" s="575"/>
      <c r="P351" s="300"/>
    </row>
    <row r="352" spans="1:16" s="159" customFormat="1" outlineLevel="1" x14ac:dyDescent="0.25">
      <c r="A352" s="569"/>
      <c r="B352" s="446" t="s">
        <v>17</v>
      </c>
      <c r="C352" s="446"/>
      <c r="D352" s="36">
        <f>D357+D362+D367</f>
        <v>0</v>
      </c>
      <c r="E352" s="36">
        <f>E357+E362+E367</f>
        <v>0</v>
      </c>
      <c r="F352" s="36">
        <f>F357+F362+F367</f>
        <v>0</v>
      </c>
      <c r="G352" s="52" t="e">
        <f t="shared" si="116"/>
        <v>#DIV/0!</v>
      </c>
      <c r="H352" s="19">
        <f>H357+H362+H367</f>
        <v>0</v>
      </c>
      <c r="I352" s="52" t="e">
        <f t="shared" si="114"/>
        <v>#DIV/0!</v>
      </c>
      <c r="J352" s="52" t="e">
        <f t="shared" si="115"/>
        <v>#DIV/0!</v>
      </c>
      <c r="K352" s="36">
        <f>K357+K362+K367</f>
        <v>0</v>
      </c>
      <c r="L352" s="36">
        <f>L357+L362+L367</f>
        <v>0</v>
      </c>
      <c r="M352" s="27" t="e">
        <f t="shared" si="111"/>
        <v>#DIV/0!</v>
      </c>
      <c r="N352" s="575"/>
      <c r="P352" s="300"/>
    </row>
    <row r="353" spans="1:16" s="159" customFormat="1" outlineLevel="1" x14ac:dyDescent="0.25">
      <c r="A353" s="569"/>
      <c r="B353" s="446" t="s">
        <v>16</v>
      </c>
      <c r="C353" s="446"/>
      <c r="D353" s="36">
        <f t="shared" ref="D353:E355" si="122">D358+D363+D368</f>
        <v>160337</v>
      </c>
      <c r="E353" s="36">
        <f t="shared" si="122"/>
        <v>167426.4</v>
      </c>
      <c r="F353" s="36">
        <f>F358+F363</f>
        <v>129612.53</v>
      </c>
      <c r="G353" s="51">
        <f t="shared" si="116"/>
        <v>0.77400000000000002</v>
      </c>
      <c r="H353" s="36">
        <f>H358+H363</f>
        <v>129612.53</v>
      </c>
      <c r="I353" s="51">
        <f t="shared" si="114"/>
        <v>0.77400000000000002</v>
      </c>
      <c r="J353" s="51">
        <f t="shared" si="115"/>
        <v>1</v>
      </c>
      <c r="K353" s="36">
        <f>E353</f>
        <v>167426.4</v>
      </c>
      <c r="L353" s="36">
        <f>E353-K353</f>
        <v>0</v>
      </c>
      <c r="M353" s="26">
        <f t="shared" si="111"/>
        <v>1</v>
      </c>
      <c r="N353" s="575"/>
      <c r="O353" s="300"/>
      <c r="P353" s="300"/>
    </row>
    <row r="354" spans="1:16" s="159" customFormat="1" outlineLevel="1" x14ac:dyDescent="0.25">
      <c r="A354" s="569"/>
      <c r="B354" s="446" t="s">
        <v>36</v>
      </c>
      <c r="C354" s="446"/>
      <c r="D354" s="36">
        <f t="shared" si="122"/>
        <v>21381.98</v>
      </c>
      <c r="E354" s="36">
        <f t="shared" si="122"/>
        <v>21381.98</v>
      </c>
      <c r="F354" s="36">
        <f>F359+F364+F369</f>
        <v>7172.38</v>
      </c>
      <c r="G354" s="51">
        <f t="shared" si="116"/>
        <v>0.33500000000000002</v>
      </c>
      <c r="H354" s="36">
        <f>H359+H364+H369</f>
        <v>7172.38</v>
      </c>
      <c r="I354" s="51">
        <f t="shared" si="114"/>
        <v>0.33500000000000002</v>
      </c>
      <c r="J354" s="51">
        <f t="shared" si="115"/>
        <v>1</v>
      </c>
      <c r="K354" s="36">
        <f>E354</f>
        <v>21381.98</v>
      </c>
      <c r="L354" s="36">
        <f>E354-K354</f>
        <v>0</v>
      </c>
      <c r="M354" s="26">
        <f t="shared" si="111"/>
        <v>1</v>
      </c>
      <c r="N354" s="575"/>
      <c r="P354" s="300"/>
    </row>
    <row r="355" spans="1:16" s="159" customFormat="1" outlineLevel="1" x14ac:dyDescent="0.3">
      <c r="A355" s="569"/>
      <c r="B355" s="446" t="s">
        <v>18</v>
      </c>
      <c r="C355" s="446"/>
      <c r="D355" s="36">
        <f t="shared" si="122"/>
        <v>0</v>
      </c>
      <c r="E355" s="36">
        <f t="shared" si="122"/>
        <v>0</v>
      </c>
      <c r="F355" s="36">
        <f>F360+F365+F370</f>
        <v>0</v>
      </c>
      <c r="G355" s="52" t="e">
        <f t="shared" si="116"/>
        <v>#DIV/0!</v>
      </c>
      <c r="H355" s="36">
        <f>H360+H365+H370</f>
        <v>0</v>
      </c>
      <c r="I355" s="52" t="e">
        <f t="shared" si="114"/>
        <v>#DIV/0!</v>
      </c>
      <c r="J355" s="52" t="e">
        <f t="shared" si="115"/>
        <v>#DIV/0!</v>
      </c>
      <c r="K355" s="36">
        <f>K360+K365+K370</f>
        <v>0</v>
      </c>
      <c r="L355" s="36">
        <f>L360+L365+L370</f>
        <v>0</v>
      </c>
      <c r="M355" s="27" t="e">
        <f t="shared" si="111"/>
        <v>#DIV/0!</v>
      </c>
      <c r="N355" s="575"/>
      <c r="O355" s="1" t="b">
        <f>H355=F355</f>
        <v>1</v>
      </c>
      <c r="P355" s="300"/>
    </row>
    <row r="356" spans="1:16" s="159" customFormat="1" ht="312" customHeight="1" x14ac:dyDescent="0.25">
      <c r="A356" s="568" t="s">
        <v>61</v>
      </c>
      <c r="B356" s="59" t="s">
        <v>749</v>
      </c>
      <c r="C356" s="15" t="s">
        <v>115</v>
      </c>
      <c r="D356" s="17">
        <f>SUM(D357:D360)</f>
        <v>175396.58</v>
      </c>
      <c r="E356" s="17">
        <f>SUM(E357:E360)</f>
        <v>182485.98</v>
      </c>
      <c r="F356" s="17">
        <f>SUM(F357:F360)</f>
        <v>136442.81</v>
      </c>
      <c r="G356" s="62">
        <f t="shared" si="116"/>
        <v>0.748</v>
      </c>
      <c r="H356" s="17">
        <f>SUM(H357:H360)</f>
        <v>136442.81</v>
      </c>
      <c r="I356" s="62">
        <f t="shared" si="114"/>
        <v>0.748</v>
      </c>
      <c r="J356" s="62">
        <f t="shared" si="115"/>
        <v>1</v>
      </c>
      <c r="K356" s="17">
        <f>SUM(K357:K360)</f>
        <v>181599.98</v>
      </c>
      <c r="L356" s="17">
        <f>SUM(L357:L360)</f>
        <v>886</v>
      </c>
      <c r="M356" s="44">
        <f t="shared" si="111"/>
        <v>1</v>
      </c>
      <c r="N356" s="575" t="s">
        <v>832</v>
      </c>
      <c r="P356" s="300"/>
    </row>
    <row r="357" spans="1:16" s="159" customFormat="1" ht="29.25" customHeight="1" outlineLevel="1" x14ac:dyDescent="0.25">
      <c r="A357" s="568"/>
      <c r="B357" s="446" t="s">
        <v>17</v>
      </c>
      <c r="C357" s="446"/>
      <c r="D357" s="36"/>
      <c r="E357" s="36"/>
      <c r="F357" s="36"/>
      <c r="G357" s="52" t="e">
        <f t="shared" si="116"/>
        <v>#DIV/0!</v>
      </c>
      <c r="H357" s="36"/>
      <c r="I357" s="52" t="e">
        <f t="shared" si="114"/>
        <v>#DIV/0!</v>
      </c>
      <c r="J357" s="52" t="e">
        <f t="shared" si="115"/>
        <v>#DIV/0!</v>
      </c>
      <c r="K357" s="36"/>
      <c r="L357" s="36">
        <f>E357-K357</f>
        <v>0</v>
      </c>
      <c r="M357" s="27" t="e">
        <f t="shared" si="111"/>
        <v>#DIV/0!</v>
      </c>
      <c r="N357" s="575"/>
      <c r="P357" s="300"/>
    </row>
    <row r="358" spans="1:16" s="159" customFormat="1" ht="29.25" customHeight="1" outlineLevel="1" x14ac:dyDescent="0.25">
      <c r="A358" s="568"/>
      <c r="B358" s="446" t="s">
        <v>16</v>
      </c>
      <c r="C358" s="446"/>
      <c r="D358" s="36">
        <v>160337</v>
      </c>
      <c r="E358" s="36">
        <v>167426.4</v>
      </c>
      <c r="F358" s="36">
        <v>129612.53</v>
      </c>
      <c r="G358" s="51">
        <f t="shared" si="116"/>
        <v>0.77400000000000002</v>
      </c>
      <c r="H358" s="36">
        <v>129612.53</v>
      </c>
      <c r="I358" s="51">
        <f t="shared" si="114"/>
        <v>0.77400000000000002</v>
      </c>
      <c r="J358" s="51">
        <f t="shared" si="115"/>
        <v>1</v>
      </c>
      <c r="K358" s="36">
        <f>E358</f>
        <v>167426.4</v>
      </c>
      <c r="L358" s="36">
        <f>E358-K358</f>
        <v>0</v>
      </c>
      <c r="M358" s="26">
        <f t="shared" si="111"/>
        <v>1</v>
      </c>
      <c r="N358" s="575"/>
      <c r="O358" s="300"/>
      <c r="P358" s="300"/>
    </row>
    <row r="359" spans="1:16" s="159" customFormat="1" ht="29.25" customHeight="1" outlineLevel="1" x14ac:dyDescent="0.25">
      <c r="A359" s="568"/>
      <c r="B359" s="446" t="s">
        <v>36</v>
      </c>
      <c r="C359" s="446"/>
      <c r="D359" s="36">
        <v>15059.58</v>
      </c>
      <c r="E359" s="36">
        <v>15059.58</v>
      </c>
      <c r="F359" s="36">
        <v>6830.28</v>
      </c>
      <c r="G359" s="51">
        <f t="shared" si="116"/>
        <v>0.45400000000000001</v>
      </c>
      <c r="H359" s="36">
        <f>F359</f>
        <v>6830.28</v>
      </c>
      <c r="I359" s="51">
        <f t="shared" si="114"/>
        <v>0.45400000000000001</v>
      </c>
      <c r="J359" s="51">
        <f t="shared" si="115"/>
        <v>1</v>
      </c>
      <c r="K359" s="36">
        <f>E359-L359</f>
        <v>14173.58</v>
      </c>
      <c r="L359" s="36">
        <f>600.78+285.22</f>
        <v>886</v>
      </c>
      <c r="M359" s="26">
        <f t="shared" si="111"/>
        <v>0.94</v>
      </c>
      <c r="N359" s="575"/>
      <c r="P359" s="300"/>
    </row>
    <row r="360" spans="1:16" s="159" customFormat="1" ht="29.25" customHeight="1" outlineLevel="1" x14ac:dyDescent="0.3">
      <c r="A360" s="568"/>
      <c r="B360" s="446" t="s">
        <v>18</v>
      </c>
      <c r="C360" s="446"/>
      <c r="D360" s="36"/>
      <c r="E360" s="36"/>
      <c r="F360" s="36"/>
      <c r="G360" s="52" t="e">
        <f t="shared" si="116"/>
        <v>#DIV/0!</v>
      </c>
      <c r="H360" s="36"/>
      <c r="I360" s="52" t="e">
        <f t="shared" si="114"/>
        <v>#DIV/0!</v>
      </c>
      <c r="J360" s="52" t="e">
        <f t="shared" si="115"/>
        <v>#DIV/0!</v>
      </c>
      <c r="K360" s="36"/>
      <c r="L360" s="36"/>
      <c r="M360" s="27" t="e">
        <f t="shared" si="111"/>
        <v>#DIV/0!</v>
      </c>
      <c r="N360" s="575"/>
      <c r="O360" s="1" t="b">
        <f>H360=F360</f>
        <v>1</v>
      </c>
      <c r="P360" s="300"/>
    </row>
    <row r="361" spans="1:16" s="159" customFormat="1" ht="106.5" customHeight="1" x14ac:dyDescent="0.25">
      <c r="A361" s="568" t="s">
        <v>457</v>
      </c>
      <c r="B361" s="59" t="s">
        <v>750</v>
      </c>
      <c r="C361" s="15" t="s">
        <v>115</v>
      </c>
      <c r="D361" s="17">
        <f>SUM(D362:D365)</f>
        <v>6077.3</v>
      </c>
      <c r="E361" s="17">
        <f>SUM(E362:E365)</f>
        <v>6077.3</v>
      </c>
      <c r="F361" s="17">
        <f>SUM(F362:F365)</f>
        <v>97</v>
      </c>
      <c r="G361" s="62">
        <f t="shared" si="116"/>
        <v>1.6E-2</v>
      </c>
      <c r="H361" s="17">
        <f>SUM(H362:H365)</f>
        <v>97</v>
      </c>
      <c r="I361" s="62">
        <f t="shared" si="114"/>
        <v>1.6E-2</v>
      </c>
      <c r="J361" s="52">
        <f t="shared" si="115"/>
        <v>1</v>
      </c>
      <c r="K361" s="17">
        <f>SUM(K362:K365)</f>
        <v>5814.4</v>
      </c>
      <c r="L361" s="17">
        <f>SUM(L362:L365)</f>
        <v>262.89999999999998</v>
      </c>
      <c r="M361" s="44">
        <f t="shared" ref="M361:M380" si="123">K361/E361</f>
        <v>0.96</v>
      </c>
      <c r="N361" s="575" t="s">
        <v>796</v>
      </c>
      <c r="P361" s="300"/>
    </row>
    <row r="362" spans="1:16" s="159" customFormat="1" outlineLevel="1" x14ac:dyDescent="0.25">
      <c r="A362" s="568"/>
      <c r="B362" s="446" t="s">
        <v>17</v>
      </c>
      <c r="C362" s="446"/>
      <c r="D362" s="36"/>
      <c r="E362" s="36"/>
      <c r="F362" s="36"/>
      <c r="G362" s="52" t="e">
        <f t="shared" si="116"/>
        <v>#DIV/0!</v>
      </c>
      <c r="H362" s="36"/>
      <c r="I362" s="52" t="e">
        <f t="shared" si="114"/>
        <v>#DIV/0!</v>
      </c>
      <c r="J362" s="52" t="e">
        <f t="shared" si="115"/>
        <v>#DIV/0!</v>
      </c>
      <c r="K362" s="36"/>
      <c r="L362" s="36"/>
      <c r="M362" s="27" t="e">
        <f t="shared" si="123"/>
        <v>#DIV/0!</v>
      </c>
      <c r="N362" s="575"/>
      <c r="P362" s="300"/>
    </row>
    <row r="363" spans="1:16" s="159" customFormat="1" outlineLevel="1" x14ac:dyDescent="0.25">
      <c r="A363" s="568"/>
      <c r="B363" s="446" t="s">
        <v>16</v>
      </c>
      <c r="C363" s="446"/>
      <c r="D363" s="36"/>
      <c r="E363" s="36"/>
      <c r="F363" s="36"/>
      <c r="G363" s="52" t="e">
        <f t="shared" si="116"/>
        <v>#DIV/0!</v>
      </c>
      <c r="H363" s="36"/>
      <c r="I363" s="52" t="e">
        <f t="shared" si="114"/>
        <v>#DIV/0!</v>
      </c>
      <c r="J363" s="52" t="e">
        <f t="shared" si="115"/>
        <v>#DIV/0!</v>
      </c>
      <c r="K363" s="36"/>
      <c r="L363" s="36"/>
      <c r="M363" s="27" t="e">
        <f t="shared" si="123"/>
        <v>#DIV/0!</v>
      </c>
      <c r="N363" s="575"/>
      <c r="O363" s="300"/>
      <c r="P363" s="300"/>
    </row>
    <row r="364" spans="1:16" s="159" customFormat="1" outlineLevel="1" x14ac:dyDescent="0.25">
      <c r="A364" s="568"/>
      <c r="B364" s="469" t="s">
        <v>36</v>
      </c>
      <c r="C364" s="469"/>
      <c r="D364" s="36">
        <v>6077.3</v>
      </c>
      <c r="E364" s="36">
        <v>6077.3</v>
      </c>
      <c r="F364" s="36">
        <v>97</v>
      </c>
      <c r="G364" s="51">
        <f t="shared" si="116"/>
        <v>1.6E-2</v>
      </c>
      <c r="H364" s="36">
        <v>97</v>
      </c>
      <c r="I364" s="51">
        <f t="shared" si="114"/>
        <v>1.6E-2</v>
      </c>
      <c r="J364" s="51">
        <f t="shared" si="115"/>
        <v>1</v>
      </c>
      <c r="K364" s="36">
        <f>E364-L364</f>
        <v>5814.4</v>
      </c>
      <c r="L364" s="36">
        <v>262.89999999999998</v>
      </c>
      <c r="M364" s="26">
        <f t="shared" si="123"/>
        <v>0.96</v>
      </c>
      <c r="N364" s="575"/>
      <c r="P364" s="300"/>
    </row>
    <row r="365" spans="1:16" s="159" customFormat="1" outlineLevel="1" x14ac:dyDescent="0.3">
      <c r="A365" s="568"/>
      <c r="B365" s="446" t="s">
        <v>18</v>
      </c>
      <c r="C365" s="446"/>
      <c r="D365" s="36"/>
      <c r="E365" s="36"/>
      <c r="F365" s="36"/>
      <c r="G365" s="52" t="e">
        <f t="shared" si="116"/>
        <v>#DIV/0!</v>
      </c>
      <c r="H365" s="36"/>
      <c r="I365" s="52" t="e">
        <f t="shared" si="114"/>
        <v>#DIV/0!</v>
      </c>
      <c r="J365" s="52" t="e">
        <f t="shared" si="115"/>
        <v>#DIV/0!</v>
      </c>
      <c r="K365" s="36"/>
      <c r="L365" s="36"/>
      <c r="M365" s="27" t="e">
        <f t="shared" si="123"/>
        <v>#DIV/0!</v>
      </c>
      <c r="N365" s="575"/>
      <c r="O365" s="1" t="b">
        <f>H365=F365</f>
        <v>1</v>
      </c>
      <c r="P365" s="300"/>
    </row>
    <row r="366" spans="1:16" s="159" customFormat="1" ht="37.5" outlineLevel="1" x14ac:dyDescent="0.25">
      <c r="A366" s="568" t="s">
        <v>458</v>
      </c>
      <c r="B366" s="59" t="s">
        <v>696</v>
      </c>
      <c r="C366" s="15" t="s">
        <v>115</v>
      </c>
      <c r="D366" s="36">
        <f>SUM(D367:D370)</f>
        <v>245.1</v>
      </c>
      <c r="E366" s="36">
        <f>SUM(E367:E370)</f>
        <v>245.1</v>
      </c>
      <c r="F366" s="36">
        <f>SUM(F367:F370)</f>
        <v>245.1</v>
      </c>
      <c r="G366" s="62">
        <f t="shared" si="116"/>
        <v>1</v>
      </c>
      <c r="H366" s="17">
        <f>SUM(H367:H370)</f>
        <v>245.1</v>
      </c>
      <c r="I366" s="62">
        <f t="shared" ref="I366:I370" si="124">H366/E366</f>
        <v>1</v>
      </c>
      <c r="J366" s="126">
        <f>H366/F366</f>
        <v>1</v>
      </c>
      <c r="K366" s="17">
        <f>SUM(K367:K370)</f>
        <v>245.1</v>
      </c>
      <c r="L366" s="36">
        <f>SUM(L367:L370)</f>
        <v>0</v>
      </c>
      <c r="M366" s="44">
        <f t="shared" ref="M366:M370" si="125">K366/E366</f>
        <v>1</v>
      </c>
      <c r="N366" s="575" t="s">
        <v>752</v>
      </c>
      <c r="P366" s="300"/>
    </row>
    <row r="367" spans="1:16" s="159" customFormat="1" outlineLevel="1" x14ac:dyDescent="0.25">
      <c r="A367" s="568"/>
      <c r="B367" s="446" t="s">
        <v>17</v>
      </c>
      <c r="C367" s="446"/>
      <c r="D367" s="36"/>
      <c r="E367" s="36"/>
      <c r="F367" s="36"/>
      <c r="G367" s="52" t="e">
        <f t="shared" si="116"/>
        <v>#DIV/0!</v>
      </c>
      <c r="H367" s="19"/>
      <c r="I367" s="52" t="e">
        <f t="shared" si="124"/>
        <v>#DIV/0!</v>
      </c>
      <c r="J367" s="52" t="e">
        <f>H367/F367</f>
        <v>#DIV/0!</v>
      </c>
      <c r="K367" s="36"/>
      <c r="L367" s="36"/>
      <c r="M367" s="27" t="e">
        <f t="shared" si="125"/>
        <v>#DIV/0!</v>
      </c>
      <c r="N367" s="575"/>
      <c r="P367" s="300"/>
    </row>
    <row r="368" spans="1:16" s="159" customFormat="1" outlineLevel="1" x14ac:dyDescent="0.25">
      <c r="A368" s="568"/>
      <c r="B368" s="446" t="s">
        <v>16</v>
      </c>
      <c r="C368" s="446"/>
      <c r="D368" s="36"/>
      <c r="E368" s="36"/>
      <c r="F368" s="36"/>
      <c r="G368" s="52" t="e">
        <f t="shared" si="116"/>
        <v>#DIV/0!</v>
      </c>
      <c r="H368" s="19"/>
      <c r="I368" s="52" t="e">
        <f t="shared" si="124"/>
        <v>#DIV/0!</v>
      </c>
      <c r="J368" s="52" t="e">
        <f>H368/F368</f>
        <v>#DIV/0!</v>
      </c>
      <c r="K368" s="36"/>
      <c r="L368" s="36"/>
      <c r="M368" s="27" t="e">
        <f t="shared" si="125"/>
        <v>#DIV/0!</v>
      </c>
      <c r="N368" s="575"/>
      <c r="O368" s="300"/>
      <c r="P368" s="300"/>
    </row>
    <row r="369" spans="1:16" s="159" customFormat="1" outlineLevel="1" x14ac:dyDescent="0.25">
      <c r="A369" s="568"/>
      <c r="B369" s="446" t="s">
        <v>36</v>
      </c>
      <c r="C369" s="446"/>
      <c r="D369" s="36">
        <v>245.1</v>
      </c>
      <c r="E369" s="36">
        <v>245.1</v>
      </c>
      <c r="F369" s="36">
        <v>245.1</v>
      </c>
      <c r="G369" s="51">
        <f t="shared" si="116"/>
        <v>1</v>
      </c>
      <c r="H369" s="36">
        <v>245.1</v>
      </c>
      <c r="I369" s="51">
        <v>1</v>
      </c>
      <c r="J369" s="51">
        <v>1</v>
      </c>
      <c r="K369" s="36">
        <v>245.1</v>
      </c>
      <c r="L369" s="36">
        <v>0</v>
      </c>
      <c r="M369" s="26">
        <v>1</v>
      </c>
      <c r="N369" s="575"/>
      <c r="P369" s="300"/>
    </row>
    <row r="370" spans="1:16" s="159" customFormat="1" outlineLevel="1" x14ac:dyDescent="0.3">
      <c r="A370" s="568"/>
      <c r="B370" s="446" t="s">
        <v>18</v>
      </c>
      <c r="C370" s="446"/>
      <c r="D370" s="36"/>
      <c r="E370" s="36"/>
      <c r="F370" s="36"/>
      <c r="G370" s="52" t="e">
        <f t="shared" si="116"/>
        <v>#DIV/0!</v>
      </c>
      <c r="H370" s="19"/>
      <c r="I370" s="52" t="e">
        <f t="shared" si="124"/>
        <v>#DIV/0!</v>
      </c>
      <c r="J370" s="52" t="e">
        <f>H370/F370</f>
        <v>#DIV/0!</v>
      </c>
      <c r="K370" s="36"/>
      <c r="L370" s="36">
        <f>E370-K370</f>
        <v>0</v>
      </c>
      <c r="M370" s="27" t="e">
        <f t="shared" si="125"/>
        <v>#DIV/0!</v>
      </c>
      <c r="N370" s="575"/>
      <c r="O370" s="1" t="b">
        <f>H370=F370</f>
        <v>1</v>
      </c>
      <c r="P370" s="300"/>
    </row>
    <row r="371" spans="1:16" s="159" customFormat="1" ht="78" x14ac:dyDescent="0.25">
      <c r="A371" s="569" t="s">
        <v>63</v>
      </c>
      <c r="B371" s="59" t="s">
        <v>54</v>
      </c>
      <c r="C371" s="59" t="s">
        <v>79</v>
      </c>
      <c r="D371" s="48">
        <f>SUM(D372:D375)</f>
        <v>1173.8</v>
      </c>
      <c r="E371" s="48">
        <f>SUM(E372:E375)</f>
        <v>1173.8</v>
      </c>
      <c r="F371" s="48">
        <f>SUM(F372:F375)</f>
        <v>1173.8</v>
      </c>
      <c r="G371" s="63">
        <f t="shared" si="116"/>
        <v>1</v>
      </c>
      <c r="H371" s="48">
        <f>SUM(H372:H375)</f>
        <v>1173.8</v>
      </c>
      <c r="I371" s="63">
        <f t="shared" si="114"/>
        <v>1</v>
      </c>
      <c r="J371" s="63">
        <f t="shared" si="115"/>
        <v>1</v>
      </c>
      <c r="K371" s="48">
        <f t="shared" si="109"/>
        <v>1173.8</v>
      </c>
      <c r="L371" s="36">
        <f t="shared" si="110"/>
        <v>0</v>
      </c>
      <c r="M371" s="46">
        <f t="shared" si="123"/>
        <v>1</v>
      </c>
      <c r="N371" s="575"/>
      <c r="P371" s="300"/>
    </row>
    <row r="372" spans="1:16" s="159" customFormat="1" outlineLevel="1" x14ac:dyDescent="0.25">
      <c r="A372" s="569"/>
      <c r="B372" s="446" t="s">
        <v>17</v>
      </c>
      <c r="C372" s="446"/>
      <c r="D372" s="36">
        <f>D377</f>
        <v>0</v>
      </c>
      <c r="E372" s="36">
        <f>E377</f>
        <v>0</v>
      </c>
      <c r="F372" s="36">
        <f>F377</f>
        <v>0</v>
      </c>
      <c r="G372" s="52" t="e">
        <f t="shared" si="116"/>
        <v>#DIV/0!</v>
      </c>
      <c r="H372" s="36"/>
      <c r="I372" s="51"/>
      <c r="J372" s="51"/>
      <c r="K372" s="36"/>
      <c r="L372" s="36"/>
      <c r="M372" s="26"/>
      <c r="N372" s="575"/>
      <c r="P372" s="300"/>
    </row>
    <row r="373" spans="1:16" s="159" customFormat="1" outlineLevel="1" x14ac:dyDescent="0.25">
      <c r="A373" s="569"/>
      <c r="B373" s="446" t="s">
        <v>16</v>
      </c>
      <c r="C373" s="446"/>
      <c r="D373" s="36">
        <f t="shared" ref="D373:F375" si="126">D378</f>
        <v>586.9</v>
      </c>
      <c r="E373" s="36">
        <f t="shared" si="126"/>
        <v>586.9</v>
      </c>
      <c r="F373" s="36">
        <f t="shared" si="126"/>
        <v>586.9</v>
      </c>
      <c r="G373" s="51">
        <f t="shared" si="116"/>
        <v>1</v>
      </c>
      <c r="H373" s="36">
        <f>H378</f>
        <v>586.9</v>
      </c>
      <c r="I373" s="51">
        <f t="shared" si="114"/>
        <v>1</v>
      </c>
      <c r="J373" s="51">
        <f t="shared" si="115"/>
        <v>1</v>
      </c>
      <c r="K373" s="36">
        <f t="shared" si="109"/>
        <v>586.9</v>
      </c>
      <c r="L373" s="36">
        <f t="shared" si="110"/>
        <v>0</v>
      </c>
      <c r="M373" s="26">
        <f t="shared" si="123"/>
        <v>1</v>
      </c>
      <c r="N373" s="575"/>
      <c r="O373" s="300"/>
      <c r="P373" s="300"/>
    </row>
    <row r="374" spans="1:16" s="159" customFormat="1" outlineLevel="1" x14ac:dyDescent="0.25">
      <c r="A374" s="569"/>
      <c r="B374" s="446" t="s">
        <v>36</v>
      </c>
      <c r="C374" s="446"/>
      <c r="D374" s="36">
        <f t="shared" si="126"/>
        <v>586.9</v>
      </c>
      <c r="E374" s="36">
        <f t="shared" si="126"/>
        <v>586.9</v>
      </c>
      <c r="F374" s="36">
        <f t="shared" si="126"/>
        <v>586.9</v>
      </c>
      <c r="G374" s="51">
        <f t="shared" si="116"/>
        <v>1</v>
      </c>
      <c r="H374" s="36">
        <f>H379</f>
        <v>586.9</v>
      </c>
      <c r="I374" s="51">
        <f t="shared" si="114"/>
        <v>1</v>
      </c>
      <c r="J374" s="51">
        <f t="shared" si="115"/>
        <v>1</v>
      </c>
      <c r="K374" s="36">
        <f t="shared" si="109"/>
        <v>586.9</v>
      </c>
      <c r="L374" s="36">
        <f t="shared" ref="L374:L380" si="127">E374-K374</f>
        <v>0</v>
      </c>
      <c r="M374" s="26">
        <f t="shared" si="123"/>
        <v>1</v>
      </c>
      <c r="N374" s="575"/>
      <c r="P374" s="300"/>
    </row>
    <row r="375" spans="1:16" s="159" customFormat="1" outlineLevel="1" x14ac:dyDescent="0.3">
      <c r="A375" s="569"/>
      <c r="B375" s="446" t="s">
        <v>18</v>
      </c>
      <c r="C375" s="446"/>
      <c r="D375" s="36">
        <f t="shared" si="126"/>
        <v>0</v>
      </c>
      <c r="E375" s="36">
        <f t="shared" si="126"/>
        <v>0</v>
      </c>
      <c r="F375" s="36">
        <f t="shared" si="126"/>
        <v>0</v>
      </c>
      <c r="G375" s="52" t="e">
        <f t="shared" si="116"/>
        <v>#DIV/0!</v>
      </c>
      <c r="H375" s="36"/>
      <c r="I375" s="51"/>
      <c r="J375" s="51"/>
      <c r="K375" s="36">
        <f t="shared" si="109"/>
        <v>0</v>
      </c>
      <c r="L375" s="36">
        <f t="shared" si="127"/>
        <v>0</v>
      </c>
      <c r="M375" s="27" t="e">
        <f t="shared" si="123"/>
        <v>#DIV/0!</v>
      </c>
      <c r="N375" s="575"/>
      <c r="O375" s="1" t="b">
        <f>H375=F375</f>
        <v>1</v>
      </c>
      <c r="P375" s="300"/>
    </row>
    <row r="376" spans="1:16" s="159" customFormat="1" ht="75" x14ac:dyDescent="0.25">
      <c r="A376" s="580" t="s">
        <v>64</v>
      </c>
      <c r="B376" s="15" t="s">
        <v>697</v>
      </c>
      <c r="C376" s="15" t="s">
        <v>115</v>
      </c>
      <c r="D376" s="17">
        <f>SUM(D377:D380)</f>
        <v>1173.8</v>
      </c>
      <c r="E376" s="17">
        <f>SUM(E377:E380)</f>
        <v>1173.8</v>
      </c>
      <c r="F376" s="17">
        <f>SUM(F377:F380)</f>
        <v>1173.8</v>
      </c>
      <c r="G376" s="51">
        <f t="shared" si="116"/>
        <v>1</v>
      </c>
      <c r="H376" s="17">
        <f>SUM(H377:H380)</f>
        <v>1173.8</v>
      </c>
      <c r="I376" s="51">
        <f t="shared" si="114"/>
        <v>1</v>
      </c>
      <c r="J376" s="62">
        <f t="shared" si="115"/>
        <v>1</v>
      </c>
      <c r="K376" s="17">
        <f t="shared" si="109"/>
        <v>1173.8</v>
      </c>
      <c r="L376" s="17">
        <f t="shared" si="127"/>
        <v>0</v>
      </c>
      <c r="M376" s="44">
        <f t="shared" si="123"/>
        <v>1</v>
      </c>
      <c r="N376" s="575" t="s">
        <v>752</v>
      </c>
      <c r="P376" s="300"/>
    </row>
    <row r="377" spans="1:16" s="159" customFormat="1" outlineLevel="1" x14ac:dyDescent="0.25">
      <c r="A377" s="580"/>
      <c r="B377" s="446" t="s">
        <v>17</v>
      </c>
      <c r="C377" s="446"/>
      <c r="D377" s="36"/>
      <c r="E377" s="445"/>
      <c r="F377" s="36"/>
      <c r="G377" s="52" t="e">
        <f t="shared" si="116"/>
        <v>#DIV/0!</v>
      </c>
      <c r="H377" s="36"/>
      <c r="I377" s="51"/>
      <c r="J377" s="51"/>
      <c r="K377" s="36">
        <f t="shared" si="109"/>
        <v>0</v>
      </c>
      <c r="L377" s="36">
        <f t="shared" si="127"/>
        <v>0</v>
      </c>
      <c r="M377" s="27" t="e">
        <f t="shared" si="123"/>
        <v>#DIV/0!</v>
      </c>
      <c r="N377" s="575"/>
      <c r="P377" s="300"/>
    </row>
    <row r="378" spans="1:16" s="159" customFormat="1" outlineLevel="1" x14ac:dyDescent="0.25">
      <c r="A378" s="580"/>
      <c r="B378" s="446" t="s">
        <v>16</v>
      </c>
      <c r="C378" s="316"/>
      <c r="D378" s="36">
        <v>586.9</v>
      </c>
      <c r="E378" s="36">
        <v>586.9</v>
      </c>
      <c r="F378" s="36">
        <v>586.9</v>
      </c>
      <c r="G378" s="51">
        <f t="shared" si="116"/>
        <v>1</v>
      </c>
      <c r="H378" s="36">
        <v>586.9</v>
      </c>
      <c r="I378" s="51">
        <f t="shared" si="114"/>
        <v>1</v>
      </c>
      <c r="J378" s="51">
        <f t="shared" si="115"/>
        <v>1</v>
      </c>
      <c r="K378" s="36">
        <f>E378</f>
        <v>586.9</v>
      </c>
      <c r="L378" s="36">
        <f t="shared" si="127"/>
        <v>0</v>
      </c>
      <c r="M378" s="26">
        <f t="shared" si="123"/>
        <v>1</v>
      </c>
      <c r="N378" s="575"/>
      <c r="O378" s="128"/>
      <c r="P378" s="300"/>
    </row>
    <row r="379" spans="1:16" s="159" customFormat="1" outlineLevel="1" x14ac:dyDescent="0.25">
      <c r="A379" s="580"/>
      <c r="B379" s="446" t="s">
        <v>36</v>
      </c>
      <c r="C379" s="316"/>
      <c r="D379" s="36">
        <v>586.9</v>
      </c>
      <c r="E379" s="36">
        <v>586.9</v>
      </c>
      <c r="F379" s="36">
        <v>586.9</v>
      </c>
      <c r="G379" s="51">
        <f t="shared" si="116"/>
        <v>1</v>
      </c>
      <c r="H379" s="36">
        <v>586.9</v>
      </c>
      <c r="I379" s="51">
        <f t="shared" si="114"/>
        <v>1</v>
      </c>
      <c r="J379" s="51">
        <f t="shared" si="115"/>
        <v>1</v>
      </c>
      <c r="K379" s="36">
        <f>E379</f>
        <v>586.9</v>
      </c>
      <c r="L379" s="36">
        <f>E379-K379</f>
        <v>0</v>
      </c>
      <c r="M379" s="26">
        <f t="shared" si="123"/>
        <v>1</v>
      </c>
      <c r="N379" s="575"/>
      <c r="O379" s="11"/>
      <c r="P379" s="300"/>
    </row>
    <row r="380" spans="1:16" s="159" customFormat="1" outlineLevel="1" x14ac:dyDescent="0.3">
      <c r="A380" s="580"/>
      <c r="B380" s="446" t="s">
        <v>18</v>
      </c>
      <c r="C380" s="316"/>
      <c r="D380" s="36"/>
      <c r="E380" s="36"/>
      <c r="F380" s="36"/>
      <c r="G380" s="52" t="e">
        <f t="shared" si="116"/>
        <v>#DIV/0!</v>
      </c>
      <c r="H380" s="36"/>
      <c r="I380" s="51"/>
      <c r="J380" s="51"/>
      <c r="K380" s="36">
        <f>E380</f>
        <v>0</v>
      </c>
      <c r="L380" s="36">
        <f t="shared" si="127"/>
        <v>0</v>
      </c>
      <c r="M380" s="27" t="e">
        <f t="shared" si="123"/>
        <v>#DIV/0!</v>
      </c>
      <c r="N380" s="575"/>
      <c r="O380" s="129" t="b">
        <f>H380=F380</f>
        <v>1</v>
      </c>
      <c r="P380" s="300"/>
    </row>
    <row r="381" spans="1:16" s="6" customFormat="1" ht="56.25" x14ac:dyDescent="0.25">
      <c r="A381" s="541" t="s">
        <v>29</v>
      </c>
      <c r="B381" s="31" t="s">
        <v>475</v>
      </c>
      <c r="C381" s="31" t="s">
        <v>77</v>
      </c>
      <c r="D381" s="28">
        <f>SUM(D382:D385)</f>
        <v>1186326.76</v>
      </c>
      <c r="E381" s="28">
        <f>SUM(E382:E385)</f>
        <v>1199745.8500000001</v>
      </c>
      <c r="F381" s="28">
        <f>SUM(F382:F385)</f>
        <v>678254.14</v>
      </c>
      <c r="G381" s="72">
        <f t="shared" si="116"/>
        <v>0.56499999999999995</v>
      </c>
      <c r="H381" s="28">
        <f>SUM(H382:H385)</f>
        <v>675596.46</v>
      </c>
      <c r="I381" s="72">
        <f t="shared" ref="I381:I426" si="128">H381/E381</f>
        <v>0.56299999999999994</v>
      </c>
      <c r="J381" s="72">
        <f t="shared" ref="J381:J391" si="129">H381/F381</f>
        <v>0.996</v>
      </c>
      <c r="K381" s="28">
        <f>SUM(K382:K385)</f>
        <v>1199745.8500000001</v>
      </c>
      <c r="L381" s="28">
        <f>SUM(L382:L385)</f>
        <v>0</v>
      </c>
      <c r="M381" s="152">
        <f t="shared" ref="M381:M426" si="130">K381/E381</f>
        <v>1</v>
      </c>
      <c r="N381" s="623"/>
      <c r="P381" s="300"/>
    </row>
    <row r="382" spans="1:16" s="6" customFormat="1" outlineLevel="1" x14ac:dyDescent="0.25">
      <c r="A382" s="541"/>
      <c r="B382" s="32" t="s">
        <v>17</v>
      </c>
      <c r="C382" s="32"/>
      <c r="D382" s="30">
        <f t="shared" ref="D382:F385" si="131">D387+D412+D432+D442</f>
        <v>0</v>
      </c>
      <c r="E382" s="30">
        <f t="shared" si="131"/>
        <v>0</v>
      </c>
      <c r="F382" s="30">
        <f t="shared" si="131"/>
        <v>0</v>
      </c>
      <c r="G382" s="74" t="e">
        <f t="shared" si="116"/>
        <v>#DIV/0!</v>
      </c>
      <c r="H382" s="80">
        <f>H387+H412+H432+H442</f>
        <v>0</v>
      </c>
      <c r="I382" s="74" t="e">
        <f t="shared" si="128"/>
        <v>#DIV/0!</v>
      </c>
      <c r="J382" s="74" t="e">
        <f t="shared" si="129"/>
        <v>#DIV/0!</v>
      </c>
      <c r="K382" s="30">
        <f>E382</f>
        <v>0</v>
      </c>
      <c r="L382" s="30">
        <f>L387+L412+L432+L442</f>
        <v>0</v>
      </c>
      <c r="M382" s="84" t="e">
        <f t="shared" si="130"/>
        <v>#DIV/0!</v>
      </c>
      <c r="N382" s="601"/>
      <c r="P382" s="300"/>
    </row>
    <row r="383" spans="1:16" s="6" customFormat="1" outlineLevel="1" x14ac:dyDescent="0.25">
      <c r="A383" s="541"/>
      <c r="B383" s="32" t="s">
        <v>16</v>
      </c>
      <c r="C383" s="32"/>
      <c r="D383" s="30">
        <f t="shared" si="131"/>
        <v>255781.44</v>
      </c>
      <c r="E383" s="30">
        <f t="shared" si="131"/>
        <v>264834.40999999997</v>
      </c>
      <c r="F383" s="30">
        <f>F388+F413+F433+F443</f>
        <v>29945.39</v>
      </c>
      <c r="G383" s="75">
        <f t="shared" si="116"/>
        <v>0.113</v>
      </c>
      <c r="H383" s="30">
        <f>H388+H413+H433+H443</f>
        <v>27287.71</v>
      </c>
      <c r="I383" s="75">
        <f t="shared" si="128"/>
        <v>0.10299999999999999</v>
      </c>
      <c r="J383" s="74">
        <f t="shared" si="129"/>
        <v>0.91100000000000003</v>
      </c>
      <c r="K383" s="30">
        <f>E383</f>
        <v>264834.40999999997</v>
      </c>
      <c r="L383" s="30">
        <f>L388+L413+L433+L443</f>
        <v>0</v>
      </c>
      <c r="M383" s="83">
        <f t="shared" si="130"/>
        <v>1</v>
      </c>
      <c r="N383" s="601"/>
      <c r="O383" s="128"/>
      <c r="P383" s="300"/>
    </row>
    <row r="384" spans="1:16" s="6" customFormat="1" outlineLevel="1" x14ac:dyDescent="0.25">
      <c r="A384" s="541"/>
      <c r="B384" s="32" t="s">
        <v>36</v>
      </c>
      <c r="C384" s="32"/>
      <c r="D384" s="30">
        <f t="shared" si="131"/>
        <v>930545.32</v>
      </c>
      <c r="E384" s="30">
        <f t="shared" si="131"/>
        <v>934911.44</v>
      </c>
      <c r="F384" s="30">
        <f t="shared" si="131"/>
        <v>648308.75</v>
      </c>
      <c r="G384" s="75">
        <f t="shared" si="116"/>
        <v>0.69299999999999995</v>
      </c>
      <c r="H384" s="30">
        <f>H389+H414+H434+H444</f>
        <v>648308.75</v>
      </c>
      <c r="I384" s="75">
        <f t="shared" si="128"/>
        <v>0.69299999999999995</v>
      </c>
      <c r="J384" s="85">
        <f t="shared" si="129"/>
        <v>1</v>
      </c>
      <c r="K384" s="30">
        <f>E384</f>
        <v>934911.44</v>
      </c>
      <c r="L384" s="30">
        <f>L389+L414+L434+L444</f>
        <v>0</v>
      </c>
      <c r="M384" s="119">
        <f t="shared" si="130"/>
        <v>1</v>
      </c>
      <c r="N384" s="601"/>
      <c r="O384" s="11"/>
      <c r="P384" s="300"/>
    </row>
    <row r="385" spans="1:98" s="6" customFormat="1" outlineLevel="1" x14ac:dyDescent="0.3">
      <c r="A385" s="541"/>
      <c r="B385" s="32" t="s">
        <v>18</v>
      </c>
      <c r="C385" s="32"/>
      <c r="D385" s="30">
        <f t="shared" si="131"/>
        <v>0</v>
      </c>
      <c r="E385" s="30">
        <f t="shared" si="131"/>
        <v>0</v>
      </c>
      <c r="F385" s="30">
        <f t="shared" si="131"/>
        <v>0</v>
      </c>
      <c r="G385" s="74" t="e">
        <f t="shared" si="116"/>
        <v>#DIV/0!</v>
      </c>
      <c r="H385" s="80">
        <f>H390+H415+H435+H445</f>
        <v>0</v>
      </c>
      <c r="I385" s="74" t="e">
        <f t="shared" si="128"/>
        <v>#DIV/0!</v>
      </c>
      <c r="J385" s="74" t="e">
        <f t="shared" si="129"/>
        <v>#DIV/0!</v>
      </c>
      <c r="K385" s="30">
        <f>E385</f>
        <v>0</v>
      </c>
      <c r="L385" s="30">
        <f>L390+L415+L435+L445</f>
        <v>0</v>
      </c>
      <c r="M385" s="84" t="e">
        <f t="shared" si="130"/>
        <v>#DIV/0!</v>
      </c>
      <c r="N385" s="601"/>
      <c r="O385" s="129" t="b">
        <f>H385=F385</f>
        <v>1</v>
      </c>
      <c r="P385" s="300"/>
    </row>
    <row r="386" spans="1:98" s="159" customFormat="1" ht="39" x14ac:dyDescent="0.25">
      <c r="A386" s="540" t="s">
        <v>30</v>
      </c>
      <c r="B386" s="59" t="s">
        <v>55</v>
      </c>
      <c r="C386" s="59" t="s">
        <v>79</v>
      </c>
      <c r="D386" s="48">
        <f>SUM(D387:D390)</f>
        <v>322298.23999999999</v>
      </c>
      <c r="E386" s="48">
        <f>SUM(E387:E390)</f>
        <v>324073.21000000002</v>
      </c>
      <c r="F386" s="48">
        <f>SUM(F387:F390)</f>
        <v>235262.54</v>
      </c>
      <c r="G386" s="63">
        <f t="shared" si="116"/>
        <v>0.72599999999999998</v>
      </c>
      <c r="H386" s="48">
        <f>SUM(H387:H390)</f>
        <v>233482.32</v>
      </c>
      <c r="I386" s="63">
        <f t="shared" si="128"/>
        <v>0.72</v>
      </c>
      <c r="J386" s="63">
        <f t="shared" si="129"/>
        <v>0.99199999999999999</v>
      </c>
      <c r="K386" s="48">
        <f>SUM(K387:K390)</f>
        <v>324073.21000000002</v>
      </c>
      <c r="L386" s="48">
        <f>SUM(L387:L390)</f>
        <v>0</v>
      </c>
      <c r="M386" s="46">
        <f t="shared" si="130"/>
        <v>1</v>
      </c>
      <c r="N386" s="575"/>
      <c r="P386" s="300"/>
    </row>
    <row r="387" spans="1:98" s="5" customFormat="1" ht="19.5" outlineLevel="1" x14ac:dyDescent="0.25">
      <c r="A387" s="540"/>
      <c r="B387" s="446" t="s">
        <v>17</v>
      </c>
      <c r="C387" s="316"/>
      <c r="D387" s="36">
        <f>D392+D397+D402+D407</f>
        <v>0</v>
      </c>
      <c r="E387" s="36">
        <f t="shared" ref="E387:F387" si="132">E392+E397+E402+E407</f>
        <v>0</v>
      </c>
      <c r="F387" s="36">
        <f t="shared" si="132"/>
        <v>0</v>
      </c>
      <c r="G387" s="52" t="e">
        <f t="shared" si="116"/>
        <v>#DIV/0!</v>
      </c>
      <c r="H387" s="36">
        <f t="shared" ref="H387" si="133">H392+H397+H402+H407</f>
        <v>0</v>
      </c>
      <c r="I387" s="51"/>
      <c r="J387" s="63"/>
      <c r="K387" s="36">
        <f>K392+K397</f>
        <v>0</v>
      </c>
      <c r="L387" s="22">
        <f>E387-K387</f>
        <v>0</v>
      </c>
      <c r="M387" s="27" t="e">
        <f t="shared" si="130"/>
        <v>#DIV/0!</v>
      </c>
      <c r="N387" s="575"/>
      <c r="O387" s="6"/>
      <c r="P387" s="300"/>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row>
    <row r="388" spans="1:98" s="5" customFormat="1" ht="19.5" outlineLevel="1" x14ac:dyDescent="0.25">
      <c r="A388" s="540"/>
      <c r="B388" s="446" t="s">
        <v>16</v>
      </c>
      <c r="C388" s="316"/>
      <c r="D388" s="36">
        <f t="shared" ref="D388:H390" si="134">D393+D398+D403+D408</f>
        <v>2650</v>
      </c>
      <c r="E388" s="36">
        <f t="shared" si="134"/>
        <v>3302.5</v>
      </c>
      <c r="F388" s="36">
        <f t="shared" si="134"/>
        <v>3302.5</v>
      </c>
      <c r="G388" s="51">
        <f t="shared" si="116"/>
        <v>1</v>
      </c>
      <c r="H388" s="36">
        <f t="shared" si="134"/>
        <v>1522.28</v>
      </c>
      <c r="I388" s="51">
        <f t="shared" si="128"/>
        <v>0.46100000000000002</v>
      </c>
      <c r="J388" s="63">
        <f t="shared" si="129"/>
        <v>0.46100000000000002</v>
      </c>
      <c r="K388" s="36">
        <f>K393+K398+K403+K408</f>
        <v>3302.5</v>
      </c>
      <c r="L388" s="22">
        <f t="shared" ref="L388:L410" si="135">E388-K388</f>
        <v>0</v>
      </c>
      <c r="M388" s="26">
        <f t="shared" si="130"/>
        <v>1</v>
      </c>
      <c r="N388" s="575"/>
      <c r="O388" s="128"/>
      <c r="P388" s="300"/>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row>
    <row r="389" spans="1:98" s="5" customFormat="1" ht="19.5" outlineLevel="1" x14ac:dyDescent="0.25">
      <c r="A389" s="540"/>
      <c r="B389" s="197" t="s">
        <v>36</v>
      </c>
      <c r="C389" s="316"/>
      <c r="D389" s="36">
        <f t="shared" si="134"/>
        <v>319648.24</v>
      </c>
      <c r="E389" s="36">
        <f t="shared" si="134"/>
        <v>320770.71000000002</v>
      </c>
      <c r="F389" s="36">
        <f t="shared" si="134"/>
        <v>231960.04</v>
      </c>
      <c r="G389" s="51">
        <f t="shared" si="116"/>
        <v>0.72299999999999998</v>
      </c>
      <c r="H389" s="36">
        <f t="shared" si="134"/>
        <v>231960.04</v>
      </c>
      <c r="I389" s="51">
        <f t="shared" si="128"/>
        <v>0.72299999999999998</v>
      </c>
      <c r="J389" s="63">
        <f t="shared" si="129"/>
        <v>1</v>
      </c>
      <c r="K389" s="36">
        <f>K394+K399+K404+K409</f>
        <v>320770.71000000002</v>
      </c>
      <c r="L389" s="22">
        <f t="shared" si="135"/>
        <v>0</v>
      </c>
      <c r="M389" s="26">
        <f t="shared" si="130"/>
        <v>1</v>
      </c>
      <c r="N389" s="575"/>
      <c r="O389" s="11"/>
      <c r="P389" s="300"/>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row>
    <row r="390" spans="1:98" s="5" customFormat="1" ht="19.5" outlineLevel="1" x14ac:dyDescent="0.3">
      <c r="A390" s="540"/>
      <c r="B390" s="446" t="s">
        <v>18</v>
      </c>
      <c r="C390" s="316"/>
      <c r="D390" s="36">
        <f t="shared" si="134"/>
        <v>0</v>
      </c>
      <c r="E390" s="36">
        <f t="shared" si="134"/>
        <v>0</v>
      </c>
      <c r="F390" s="36">
        <f t="shared" si="134"/>
        <v>0</v>
      </c>
      <c r="G390" s="52" t="e">
        <f t="shared" si="116"/>
        <v>#DIV/0!</v>
      </c>
      <c r="H390" s="36">
        <f t="shared" si="134"/>
        <v>0</v>
      </c>
      <c r="I390" s="51"/>
      <c r="J390" s="63"/>
      <c r="K390" s="36">
        <f>K395+K400</f>
        <v>0</v>
      </c>
      <c r="L390" s="22">
        <f t="shared" si="135"/>
        <v>0</v>
      </c>
      <c r="M390" s="27" t="e">
        <f t="shared" si="130"/>
        <v>#DIV/0!</v>
      </c>
      <c r="N390" s="575"/>
      <c r="O390" s="129" t="b">
        <f>H390=F390</f>
        <v>1</v>
      </c>
      <c r="P390" s="300"/>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row>
    <row r="391" spans="1:98" s="159" customFormat="1" ht="37.5" x14ac:dyDescent="0.25">
      <c r="A391" s="568" t="s">
        <v>31</v>
      </c>
      <c r="B391" s="15" t="s">
        <v>218</v>
      </c>
      <c r="C391" s="15" t="s">
        <v>115</v>
      </c>
      <c r="D391" s="17">
        <f>SUM(D392:D395)</f>
        <v>8285.49</v>
      </c>
      <c r="E391" s="17">
        <f>SUM(E392:E395)</f>
        <v>8285.49</v>
      </c>
      <c r="F391" s="17">
        <f>SUM(F392:F395)</f>
        <v>5202.4399999999996</v>
      </c>
      <c r="G391" s="51">
        <f t="shared" si="116"/>
        <v>0.628</v>
      </c>
      <c r="H391" s="17">
        <f>SUM(H392:H395)</f>
        <v>5202.4399999999996</v>
      </c>
      <c r="I391" s="51">
        <f t="shared" si="128"/>
        <v>0.628</v>
      </c>
      <c r="J391" s="62">
        <f t="shared" si="129"/>
        <v>1</v>
      </c>
      <c r="K391" s="17">
        <f t="shared" ref="K391:K410" si="136">E391</f>
        <v>8285.49</v>
      </c>
      <c r="L391" s="36">
        <f t="shared" si="135"/>
        <v>0</v>
      </c>
      <c r="M391" s="44">
        <f t="shared" si="130"/>
        <v>1</v>
      </c>
      <c r="N391" s="575" t="s">
        <v>833</v>
      </c>
      <c r="P391" s="300"/>
    </row>
    <row r="392" spans="1:98" s="159" customFormat="1" outlineLevel="1" x14ac:dyDescent="0.25">
      <c r="A392" s="568"/>
      <c r="B392" s="451" t="s">
        <v>17</v>
      </c>
      <c r="C392" s="316"/>
      <c r="D392" s="36"/>
      <c r="E392" s="36"/>
      <c r="F392" s="36"/>
      <c r="G392" s="52" t="e">
        <f t="shared" si="116"/>
        <v>#DIV/0!</v>
      </c>
      <c r="H392" s="19"/>
      <c r="I392" s="52" t="e">
        <f t="shared" si="128"/>
        <v>#DIV/0!</v>
      </c>
      <c r="J392" s="51"/>
      <c r="K392" s="36">
        <f t="shared" si="136"/>
        <v>0</v>
      </c>
      <c r="L392" s="36">
        <f t="shared" si="135"/>
        <v>0</v>
      </c>
      <c r="M392" s="27" t="e">
        <f t="shared" si="130"/>
        <v>#DIV/0!</v>
      </c>
      <c r="N392" s="575"/>
      <c r="P392" s="300"/>
    </row>
    <row r="393" spans="1:98" s="159" customFormat="1" outlineLevel="1" x14ac:dyDescent="0.25">
      <c r="A393" s="568"/>
      <c r="B393" s="451" t="s">
        <v>16</v>
      </c>
      <c r="C393" s="316"/>
      <c r="D393" s="36"/>
      <c r="E393" s="36"/>
      <c r="F393" s="36"/>
      <c r="G393" s="52" t="e">
        <f t="shared" si="116"/>
        <v>#DIV/0!</v>
      </c>
      <c r="H393" s="19"/>
      <c r="I393" s="52" t="e">
        <f t="shared" si="128"/>
        <v>#DIV/0!</v>
      </c>
      <c r="J393" s="51"/>
      <c r="K393" s="36">
        <f t="shared" si="136"/>
        <v>0</v>
      </c>
      <c r="L393" s="36">
        <f t="shared" si="135"/>
        <v>0</v>
      </c>
      <c r="M393" s="27" t="e">
        <f t="shared" si="130"/>
        <v>#DIV/0!</v>
      </c>
      <c r="N393" s="575"/>
      <c r="O393" s="128"/>
      <c r="P393" s="300"/>
    </row>
    <row r="394" spans="1:98" s="159" customFormat="1" outlineLevel="1" x14ac:dyDescent="0.25">
      <c r="A394" s="568"/>
      <c r="B394" s="451" t="s">
        <v>36</v>
      </c>
      <c r="C394" s="316"/>
      <c r="D394" s="36">
        <v>8285.49</v>
      </c>
      <c r="E394" s="36">
        <v>8285.49</v>
      </c>
      <c r="F394" s="36">
        <v>5202.4399999999996</v>
      </c>
      <c r="G394" s="51">
        <f t="shared" si="116"/>
        <v>0.628</v>
      </c>
      <c r="H394" s="36">
        <f>F394</f>
        <v>5202.4399999999996</v>
      </c>
      <c r="I394" s="51">
        <f t="shared" si="128"/>
        <v>0.628</v>
      </c>
      <c r="J394" s="51">
        <f t="shared" ref="J394:J410" si="137">H394/F394</f>
        <v>1</v>
      </c>
      <c r="K394" s="36">
        <f t="shared" si="136"/>
        <v>8285.49</v>
      </c>
      <c r="L394" s="36">
        <f t="shared" si="135"/>
        <v>0</v>
      </c>
      <c r="M394" s="26">
        <f t="shared" si="130"/>
        <v>1</v>
      </c>
      <c r="N394" s="575"/>
      <c r="O394" s="11"/>
      <c r="P394" s="300"/>
    </row>
    <row r="395" spans="1:98" s="159" customFormat="1" outlineLevel="1" x14ac:dyDescent="0.3">
      <c r="A395" s="568"/>
      <c r="B395" s="451" t="s">
        <v>18</v>
      </c>
      <c r="C395" s="316"/>
      <c r="D395" s="36"/>
      <c r="E395" s="36"/>
      <c r="F395" s="36"/>
      <c r="G395" s="52" t="e">
        <f t="shared" si="116"/>
        <v>#DIV/0!</v>
      </c>
      <c r="H395" s="19"/>
      <c r="I395" s="52" t="e">
        <f t="shared" si="128"/>
        <v>#DIV/0!</v>
      </c>
      <c r="J395" s="52" t="e">
        <f t="shared" ref="J395" si="138">H395/F395</f>
        <v>#DIV/0!</v>
      </c>
      <c r="K395" s="36">
        <f t="shared" si="136"/>
        <v>0</v>
      </c>
      <c r="L395" s="36">
        <f t="shared" si="135"/>
        <v>0</v>
      </c>
      <c r="M395" s="27" t="e">
        <f t="shared" si="130"/>
        <v>#DIV/0!</v>
      </c>
      <c r="N395" s="575"/>
      <c r="O395" s="129" t="b">
        <f>H395=F395</f>
        <v>1</v>
      </c>
      <c r="P395" s="300"/>
    </row>
    <row r="396" spans="1:98" s="159" customFormat="1" ht="75" x14ac:dyDescent="0.25">
      <c r="A396" s="568" t="s">
        <v>65</v>
      </c>
      <c r="B396" s="15" t="s">
        <v>761</v>
      </c>
      <c r="C396" s="15" t="s">
        <v>115</v>
      </c>
      <c r="D396" s="17">
        <f>SUM(D397:D400)</f>
        <v>311012.75</v>
      </c>
      <c r="E396" s="17">
        <f>SUM(E397:E400)</f>
        <v>312135.21999999997</v>
      </c>
      <c r="F396" s="17">
        <f>SUM(F397:F400)</f>
        <v>226407.6</v>
      </c>
      <c r="G396" s="51">
        <f t="shared" si="116"/>
        <v>0.72499999999999998</v>
      </c>
      <c r="H396" s="17">
        <f>SUM(H397:H400)</f>
        <v>225279.88</v>
      </c>
      <c r="I396" s="51">
        <f t="shared" si="128"/>
        <v>0.72199999999999998</v>
      </c>
      <c r="J396" s="62">
        <f t="shared" si="137"/>
        <v>0.995</v>
      </c>
      <c r="K396" s="17">
        <f t="shared" si="136"/>
        <v>312135.21999999997</v>
      </c>
      <c r="L396" s="36">
        <f t="shared" si="135"/>
        <v>0</v>
      </c>
      <c r="M396" s="44">
        <f t="shared" si="130"/>
        <v>1</v>
      </c>
      <c r="N396" s="575" t="s">
        <v>469</v>
      </c>
      <c r="P396" s="300"/>
    </row>
    <row r="397" spans="1:98" s="159" customFormat="1" outlineLevel="1" x14ac:dyDescent="0.25">
      <c r="A397" s="568"/>
      <c r="B397" s="451" t="s">
        <v>17</v>
      </c>
      <c r="C397" s="316"/>
      <c r="D397" s="36">
        <f t="shared" ref="D397:F400" si="139">D402+D407</f>
        <v>0</v>
      </c>
      <c r="E397" s="36">
        <f t="shared" si="139"/>
        <v>0</v>
      </c>
      <c r="F397" s="36">
        <f t="shared" si="139"/>
        <v>0</v>
      </c>
      <c r="G397" s="52" t="e">
        <f t="shared" si="116"/>
        <v>#DIV/0!</v>
      </c>
      <c r="H397" s="36">
        <f>H402+H407</f>
        <v>0</v>
      </c>
      <c r="I397" s="51"/>
      <c r="J397" s="62"/>
      <c r="K397" s="36">
        <f t="shared" si="136"/>
        <v>0</v>
      </c>
      <c r="L397" s="36">
        <f t="shared" si="135"/>
        <v>0</v>
      </c>
      <c r="M397" s="27" t="e">
        <f t="shared" si="130"/>
        <v>#DIV/0!</v>
      </c>
      <c r="N397" s="575"/>
      <c r="P397" s="300"/>
    </row>
    <row r="398" spans="1:98" s="159" customFormat="1" outlineLevel="1" x14ac:dyDescent="0.25">
      <c r="A398" s="568"/>
      <c r="B398" s="451" t="s">
        <v>16</v>
      </c>
      <c r="C398" s="316"/>
      <c r="D398" s="36">
        <v>2650</v>
      </c>
      <c r="E398" s="36">
        <v>2650</v>
      </c>
      <c r="F398" s="36">
        <v>2650</v>
      </c>
      <c r="G398" s="51">
        <f t="shared" si="116"/>
        <v>1</v>
      </c>
      <c r="H398" s="36">
        <v>1522.28</v>
      </c>
      <c r="I398" s="51">
        <f>H398/E398</f>
        <v>0.57399999999999995</v>
      </c>
      <c r="J398" s="62">
        <f>H398/F398</f>
        <v>0.57399999999999995</v>
      </c>
      <c r="K398" s="36">
        <f t="shared" si="136"/>
        <v>2650</v>
      </c>
      <c r="L398" s="36">
        <f t="shared" si="135"/>
        <v>0</v>
      </c>
      <c r="M398" s="26">
        <f t="shared" si="130"/>
        <v>1</v>
      </c>
      <c r="N398" s="575"/>
      <c r="O398" s="128"/>
      <c r="P398" s="300"/>
    </row>
    <row r="399" spans="1:98" s="159" customFormat="1" outlineLevel="1" x14ac:dyDescent="0.25">
      <c r="A399" s="568"/>
      <c r="B399" s="451" t="s">
        <v>36</v>
      </c>
      <c r="C399" s="316"/>
      <c r="D399" s="36">
        <v>308362.75</v>
      </c>
      <c r="E399" s="36">
        <v>309485.21999999997</v>
      </c>
      <c r="F399" s="36">
        <v>223757.6</v>
      </c>
      <c r="G399" s="51">
        <f t="shared" si="116"/>
        <v>0.72299999999999998</v>
      </c>
      <c r="H399" s="36">
        <f>F399</f>
        <v>223757.6</v>
      </c>
      <c r="I399" s="51">
        <f>H399/E399</f>
        <v>0.72299999999999998</v>
      </c>
      <c r="J399" s="62">
        <f>H399/F399</f>
        <v>1</v>
      </c>
      <c r="K399" s="36">
        <f t="shared" si="136"/>
        <v>309485.21999999997</v>
      </c>
      <c r="L399" s="36">
        <f t="shared" si="135"/>
        <v>0</v>
      </c>
      <c r="M399" s="26">
        <f t="shared" si="130"/>
        <v>1</v>
      </c>
      <c r="N399" s="575"/>
      <c r="O399" s="11"/>
      <c r="P399" s="300"/>
    </row>
    <row r="400" spans="1:98" s="159" customFormat="1" outlineLevel="1" x14ac:dyDescent="0.3">
      <c r="A400" s="568"/>
      <c r="B400" s="451" t="s">
        <v>18</v>
      </c>
      <c r="C400" s="316"/>
      <c r="D400" s="36">
        <f t="shared" si="139"/>
        <v>0</v>
      </c>
      <c r="E400" s="36">
        <f t="shared" si="139"/>
        <v>0</v>
      </c>
      <c r="F400" s="36">
        <f t="shared" si="139"/>
        <v>0</v>
      </c>
      <c r="G400" s="52" t="e">
        <f t="shared" si="116"/>
        <v>#DIV/0!</v>
      </c>
      <c r="H400" s="36">
        <f>H405+H410</f>
        <v>0</v>
      </c>
      <c r="I400" s="52" t="e">
        <f t="shared" si="128"/>
        <v>#DIV/0!</v>
      </c>
      <c r="J400" s="52" t="e">
        <f t="shared" si="137"/>
        <v>#DIV/0!</v>
      </c>
      <c r="K400" s="36">
        <f t="shared" si="136"/>
        <v>0</v>
      </c>
      <c r="L400" s="36">
        <f t="shared" si="135"/>
        <v>0</v>
      </c>
      <c r="M400" s="27" t="e">
        <f t="shared" si="130"/>
        <v>#DIV/0!</v>
      </c>
      <c r="N400" s="575"/>
      <c r="O400" s="129" t="b">
        <f>H400=F400</f>
        <v>1</v>
      </c>
      <c r="P400" s="300"/>
    </row>
    <row r="401" spans="1:98" s="159" customFormat="1" ht="37.5" x14ac:dyDescent="0.25">
      <c r="A401" s="544" t="s">
        <v>762</v>
      </c>
      <c r="B401" s="15" t="s">
        <v>303</v>
      </c>
      <c r="C401" s="15" t="s">
        <v>115</v>
      </c>
      <c r="D401" s="17">
        <f>SUM(D402:D405)</f>
        <v>3000</v>
      </c>
      <c r="E401" s="17">
        <f>SUM(E402:E405)</f>
        <v>3000</v>
      </c>
      <c r="F401" s="17">
        <f>SUM(F402:F405)</f>
        <v>3000</v>
      </c>
      <c r="G401" s="51">
        <f t="shared" ref="G401:G464" si="140">F401/E401</f>
        <v>1</v>
      </c>
      <c r="H401" s="17">
        <f>SUM(H402:H405)</f>
        <v>3000</v>
      </c>
      <c r="I401" s="51">
        <f t="shared" si="128"/>
        <v>1</v>
      </c>
      <c r="J401" s="62">
        <f t="shared" si="137"/>
        <v>1</v>
      </c>
      <c r="K401" s="17">
        <f>SUM(K402:K405)</f>
        <v>3000</v>
      </c>
      <c r="L401" s="17">
        <f>SUM(L402:L405)</f>
        <v>0</v>
      </c>
      <c r="M401" s="44">
        <f t="shared" si="130"/>
        <v>1</v>
      </c>
      <c r="N401" s="575" t="s">
        <v>702</v>
      </c>
      <c r="P401" s="300"/>
    </row>
    <row r="402" spans="1:98" s="5" customFormat="1" outlineLevel="1" x14ac:dyDescent="0.25">
      <c r="A402" s="544"/>
      <c r="B402" s="451" t="s">
        <v>17</v>
      </c>
      <c r="C402" s="316"/>
      <c r="D402" s="36"/>
      <c r="E402" s="36"/>
      <c r="F402" s="22"/>
      <c r="G402" s="58" t="e">
        <f t="shared" si="140"/>
        <v>#DIV/0!</v>
      </c>
      <c r="H402" s="19"/>
      <c r="I402" s="58" t="e">
        <f t="shared" si="128"/>
        <v>#DIV/0!</v>
      </c>
      <c r="J402" s="52" t="e">
        <f t="shared" si="137"/>
        <v>#DIV/0!</v>
      </c>
      <c r="K402" s="22">
        <f t="shared" si="136"/>
        <v>0</v>
      </c>
      <c r="L402" s="22">
        <f t="shared" si="135"/>
        <v>0</v>
      </c>
      <c r="M402" s="27" t="e">
        <f t="shared" si="130"/>
        <v>#DIV/0!</v>
      </c>
      <c r="N402" s="575"/>
      <c r="O402" s="159"/>
      <c r="P402" s="300"/>
      <c r="Q402" s="159"/>
      <c r="R402" s="159"/>
      <c r="S402" s="159"/>
      <c r="T402" s="159"/>
      <c r="U402" s="159"/>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row>
    <row r="403" spans="1:98" s="5" customFormat="1" outlineLevel="1" x14ac:dyDescent="0.25">
      <c r="A403" s="544"/>
      <c r="B403" s="451" t="s">
        <v>16</v>
      </c>
      <c r="C403" s="316"/>
      <c r="D403" s="36"/>
      <c r="E403" s="36"/>
      <c r="F403" s="22"/>
      <c r="G403" s="58" t="e">
        <f t="shared" si="140"/>
        <v>#DIV/0!</v>
      </c>
      <c r="H403" s="33"/>
      <c r="I403" s="58" t="e">
        <f t="shared" si="128"/>
        <v>#DIV/0!</v>
      </c>
      <c r="J403" s="52" t="e">
        <f t="shared" si="137"/>
        <v>#DIV/0!</v>
      </c>
      <c r="K403" s="22">
        <f t="shared" si="136"/>
        <v>0</v>
      </c>
      <c r="L403" s="33">
        <f t="shared" si="135"/>
        <v>0</v>
      </c>
      <c r="M403" s="26"/>
      <c r="N403" s="575"/>
      <c r="O403" s="300"/>
      <c r="P403" s="300"/>
      <c r="Q403" s="159"/>
      <c r="R403" s="159"/>
      <c r="S403" s="159"/>
      <c r="T403" s="159"/>
      <c r="U403" s="159"/>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row>
    <row r="404" spans="1:98" s="5" customFormat="1" outlineLevel="1" x14ac:dyDescent="0.25">
      <c r="A404" s="544"/>
      <c r="B404" s="451" t="s">
        <v>36</v>
      </c>
      <c r="C404" s="316"/>
      <c r="D404" s="36">
        <v>3000</v>
      </c>
      <c r="E404" s="36">
        <v>3000</v>
      </c>
      <c r="F404" s="22">
        <v>3000</v>
      </c>
      <c r="G404" s="71">
        <f t="shared" si="140"/>
        <v>1</v>
      </c>
      <c r="H404" s="22">
        <v>3000</v>
      </c>
      <c r="I404" s="71">
        <f t="shared" si="128"/>
        <v>1</v>
      </c>
      <c r="J404" s="51">
        <f t="shared" si="137"/>
        <v>1</v>
      </c>
      <c r="K404" s="22">
        <f t="shared" si="136"/>
        <v>3000</v>
      </c>
      <c r="L404" s="22">
        <f t="shared" si="135"/>
        <v>0</v>
      </c>
      <c r="M404" s="26">
        <f t="shared" si="130"/>
        <v>1</v>
      </c>
      <c r="N404" s="575"/>
      <c r="O404" s="159"/>
      <c r="P404" s="300"/>
      <c r="Q404" s="159"/>
      <c r="R404" s="159"/>
      <c r="S404" s="159"/>
      <c r="T404" s="159"/>
      <c r="U404" s="159"/>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row>
    <row r="405" spans="1:98" s="5" customFormat="1" outlineLevel="1" x14ac:dyDescent="0.3">
      <c r="A405" s="544"/>
      <c r="B405" s="451" t="s">
        <v>18</v>
      </c>
      <c r="C405" s="316"/>
      <c r="D405" s="36"/>
      <c r="E405" s="318"/>
      <c r="F405" s="22"/>
      <c r="G405" s="58" t="e">
        <f t="shared" si="140"/>
        <v>#DIV/0!</v>
      </c>
      <c r="H405" s="19"/>
      <c r="I405" s="58" t="e">
        <f t="shared" si="128"/>
        <v>#DIV/0!</v>
      </c>
      <c r="J405" s="52" t="e">
        <f t="shared" si="137"/>
        <v>#DIV/0!</v>
      </c>
      <c r="K405" s="22">
        <f t="shared" si="136"/>
        <v>0</v>
      </c>
      <c r="L405" s="22">
        <f t="shared" si="135"/>
        <v>0</v>
      </c>
      <c r="M405" s="27" t="e">
        <f t="shared" si="130"/>
        <v>#DIV/0!</v>
      </c>
      <c r="N405" s="575"/>
      <c r="O405" s="1" t="b">
        <f>H405=F405</f>
        <v>1</v>
      </c>
      <c r="P405" s="300"/>
      <c r="Q405" s="159"/>
      <c r="R405" s="159"/>
      <c r="S405" s="159"/>
      <c r="T405" s="159"/>
      <c r="U405" s="159"/>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row>
    <row r="406" spans="1:98" s="159" customFormat="1" ht="108.75" customHeight="1" outlineLevel="1" x14ac:dyDescent="0.25">
      <c r="A406" s="562" t="s">
        <v>763</v>
      </c>
      <c r="B406" s="15" t="s">
        <v>698</v>
      </c>
      <c r="C406" s="15" t="s">
        <v>115</v>
      </c>
      <c r="D406" s="17">
        <f>SUM(D407:D410)</f>
        <v>0</v>
      </c>
      <c r="E406" s="17">
        <f>SUM(E407:E410)</f>
        <v>652.5</v>
      </c>
      <c r="F406" s="36">
        <f>SUM(F407:F410)</f>
        <v>652.5</v>
      </c>
      <c r="G406" s="51">
        <f t="shared" si="140"/>
        <v>1</v>
      </c>
      <c r="H406" s="36">
        <f>SUM(H407:H410)</f>
        <v>0</v>
      </c>
      <c r="I406" s="51">
        <f t="shared" si="128"/>
        <v>0</v>
      </c>
      <c r="J406" s="51">
        <f t="shared" si="137"/>
        <v>0</v>
      </c>
      <c r="K406" s="17">
        <f>SUM(K407:K410)</f>
        <v>652.5</v>
      </c>
      <c r="L406" s="17">
        <f>SUM(L407:L410)</f>
        <v>0</v>
      </c>
      <c r="M406" s="44">
        <f t="shared" si="130"/>
        <v>1</v>
      </c>
      <c r="N406" s="577" t="s">
        <v>729</v>
      </c>
      <c r="P406" s="300"/>
    </row>
    <row r="407" spans="1:98" s="5" customFormat="1" outlineLevel="2" x14ac:dyDescent="0.25">
      <c r="A407" s="562"/>
      <c r="B407" s="451" t="s">
        <v>17</v>
      </c>
      <c r="C407" s="316"/>
      <c r="D407" s="36"/>
      <c r="E407" s="318"/>
      <c r="F407" s="36"/>
      <c r="G407" s="52" t="e">
        <f t="shared" si="140"/>
        <v>#DIV/0!</v>
      </c>
      <c r="H407" s="36"/>
      <c r="I407" s="52" t="e">
        <f t="shared" si="128"/>
        <v>#DIV/0!</v>
      </c>
      <c r="J407" s="52" t="e">
        <f t="shared" si="137"/>
        <v>#DIV/0!</v>
      </c>
      <c r="K407" s="36">
        <f t="shared" si="136"/>
        <v>0</v>
      </c>
      <c r="L407" s="36">
        <f t="shared" si="135"/>
        <v>0</v>
      </c>
      <c r="M407" s="44"/>
      <c r="N407" s="577"/>
      <c r="O407" s="159"/>
      <c r="P407" s="300"/>
      <c r="Q407" s="159"/>
      <c r="R407" s="159"/>
      <c r="S407" s="159"/>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row>
    <row r="408" spans="1:98" s="5" customFormat="1" outlineLevel="2" x14ac:dyDescent="0.25">
      <c r="A408" s="562"/>
      <c r="B408" s="451" t="s">
        <v>16</v>
      </c>
      <c r="C408" s="316"/>
      <c r="D408" s="36"/>
      <c r="E408" s="36">
        <v>652.5</v>
      </c>
      <c r="F408" s="36">
        <v>652.5</v>
      </c>
      <c r="G408" s="52">
        <f t="shared" si="140"/>
        <v>1</v>
      </c>
      <c r="H408" s="36"/>
      <c r="I408" s="52">
        <f t="shared" si="128"/>
        <v>0</v>
      </c>
      <c r="J408" s="52">
        <f t="shared" si="137"/>
        <v>0</v>
      </c>
      <c r="K408" s="36">
        <f t="shared" si="136"/>
        <v>652.5</v>
      </c>
      <c r="L408" s="36">
        <f t="shared" si="135"/>
        <v>0</v>
      </c>
      <c r="M408" s="44">
        <f>K408/E408</f>
        <v>1</v>
      </c>
      <c r="N408" s="577"/>
      <c r="O408" s="300"/>
      <c r="P408" s="300"/>
      <c r="Q408" s="159"/>
      <c r="R408" s="159"/>
      <c r="S408" s="159"/>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row>
    <row r="409" spans="1:98" s="5" customFormat="1" outlineLevel="2" x14ac:dyDescent="0.25">
      <c r="A409" s="562"/>
      <c r="B409" s="451" t="s">
        <v>36</v>
      </c>
      <c r="C409" s="316"/>
      <c r="D409" s="36"/>
      <c r="E409" s="36"/>
      <c r="F409" s="36"/>
      <c r="G409" s="52" t="e">
        <f t="shared" si="140"/>
        <v>#DIV/0!</v>
      </c>
      <c r="H409" s="36">
        <f>F409</f>
        <v>0</v>
      </c>
      <c r="I409" s="51"/>
      <c r="J409" s="51"/>
      <c r="K409" s="36">
        <f>E409</f>
        <v>0</v>
      </c>
      <c r="L409" s="36">
        <f t="shared" si="135"/>
        <v>0</v>
      </c>
      <c r="M409" s="26"/>
      <c r="N409" s="577"/>
      <c r="O409" s="159"/>
      <c r="P409" s="300"/>
      <c r="Q409" s="159"/>
      <c r="R409" s="159"/>
      <c r="S409" s="159"/>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row>
    <row r="410" spans="1:98" s="5" customFormat="1" outlineLevel="2" x14ac:dyDescent="0.3">
      <c r="A410" s="562"/>
      <c r="B410" s="451" t="s">
        <v>18</v>
      </c>
      <c r="C410" s="316"/>
      <c r="D410" s="36"/>
      <c r="E410" s="318"/>
      <c r="F410" s="36"/>
      <c r="G410" s="52" t="e">
        <f t="shared" si="140"/>
        <v>#DIV/0!</v>
      </c>
      <c r="H410" s="36"/>
      <c r="I410" s="52" t="e">
        <f t="shared" si="128"/>
        <v>#DIV/0!</v>
      </c>
      <c r="J410" s="52" t="e">
        <f t="shared" si="137"/>
        <v>#DIV/0!</v>
      </c>
      <c r="K410" s="36">
        <f t="shared" si="136"/>
        <v>0</v>
      </c>
      <c r="L410" s="36">
        <f t="shared" si="135"/>
        <v>0</v>
      </c>
      <c r="M410" s="27" t="e">
        <f t="shared" si="130"/>
        <v>#DIV/0!</v>
      </c>
      <c r="N410" s="577"/>
      <c r="O410" s="1" t="b">
        <f>H410=F410</f>
        <v>1</v>
      </c>
      <c r="P410" s="300"/>
      <c r="Q410" s="159"/>
      <c r="R410" s="159"/>
      <c r="S410" s="159"/>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row>
    <row r="411" spans="1:98" s="158" customFormat="1" ht="39" outlineLevel="2" x14ac:dyDescent="0.25">
      <c r="A411" s="540" t="s">
        <v>8</v>
      </c>
      <c r="B411" s="59" t="s">
        <v>56</v>
      </c>
      <c r="C411" s="59" t="s">
        <v>79</v>
      </c>
      <c r="D411" s="48">
        <f>SUM(D412:D415)</f>
        <v>584808.36</v>
      </c>
      <c r="E411" s="48">
        <f>SUM(E412:E415)</f>
        <v>596292.48</v>
      </c>
      <c r="F411" s="48">
        <f>SUM(F412:F415)</f>
        <v>418009.67</v>
      </c>
      <c r="G411" s="63">
        <f t="shared" si="140"/>
        <v>0.70099999999999996</v>
      </c>
      <c r="H411" s="48">
        <f>SUM(H412:H415)</f>
        <v>417132.21</v>
      </c>
      <c r="I411" s="63">
        <f t="shared" si="128"/>
        <v>0.7</v>
      </c>
      <c r="J411" s="63">
        <f t="shared" ref="J411:J439" si="141">H411/F411</f>
        <v>0.998</v>
      </c>
      <c r="K411" s="48">
        <f>SUM(K412:K415)</f>
        <v>596292.48</v>
      </c>
      <c r="L411" s="48">
        <f>SUM(L412:L415)</f>
        <v>0</v>
      </c>
      <c r="M411" s="46">
        <f t="shared" si="130"/>
        <v>1</v>
      </c>
      <c r="N411" s="575"/>
      <c r="P411" s="300"/>
    </row>
    <row r="412" spans="1:98" s="158" customFormat="1" outlineLevel="2" x14ac:dyDescent="0.25">
      <c r="A412" s="540"/>
      <c r="B412" s="451" t="s">
        <v>17</v>
      </c>
      <c r="C412" s="316"/>
      <c r="D412" s="36">
        <f t="shared" ref="D412:F415" si="142">D417+D422+D427</f>
        <v>0</v>
      </c>
      <c r="E412" s="36">
        <f t="shared" si="142"/>
        <v>0</v>
      </c>
      <c r="F412" s="36">
        <f t="shared" si="142"/>
        <v>0</v>
      </c>
      <c r="G412" s="52" t="e">
        <f t="shared" si="140"/>
        <v>#DIV/0!</v>
      </c>
      <c r="H412" s="36">
        <f>H417+H422+H427</f>
        <v>0</v>
      </c>
      <c r="I412" s="51"/>
      <c r="J412" s="51"/>
      <c r="K412" s="36">
        <f>E412</f>
        <v>0</v>
      </c>
      <c r="L412" s="36">
        <f t="shared" ref="L412:L430" si="143">E412-K412</f>
        <v>0</v>
      </c>
      <c r="M412" s="27" t="e">
        <f t="shared" si="130"/>
        <v>#DIV/0!</v>
      </c>
      <c r="N412" s="575"/>
      <c r="P412" s="300"/>
    </row>
    <row r="413" spans="1:98" s="158" customFormat="1" outlineLevel="2" x14ac:dyDescent="0.25">
      <c r="A413" s="540"/>
      <c r="B413" s="451" t="s">
        <v>16</v>
      </c>
      <c r="C413" s="316"/>
      <c r="D413" s="36">
        <f t="shared" si="142"/>
        <v>745.38</v>
      </c>
      <c r="E413" s="36">
        <f t="shared" si="142"/>
        <v>8985.85</v>
      </c>
      <c r="F413" s="36">
        <f t="shared" si="142"/>
        <v>6549.98</v>
      </c>
      <c r="G413" s="51">
        <f t="shared" si="140"/>
        <v>0.72899999999999998</v>
      </c>
      <c r="H413" s="36">
        <f>H418+H423+H428</f>
        <v>5672.52</v>
      </c>
      <c r="I413" s="51">
        <f t="shared" si="128"/>
        <v>0.63100000000000001</v>
      </c>
      <c r="J413" s="51">
        <f t="shared" si="141"/>
        <v>0.86599999999999999</v>
      </c>
      <c r="K413" s="36">
        <f t="shared" ref="K413:K430" si="144">E413</f>
        <v>8985.85</v>
      </c>
      <c r="L413" s="36">
        <f t="shared" si="143"/>
        <v>0</v>
      </c>
      <c r="M413" s="27">
        <f t="shared" si="130"/>
        <v>1</v>
      </c>
      <c r="N413" s="575"/>
      <c r="O413" s="128"/>
      <c r="P413" s="300"/>
    </row>
    <row r="414" spans="1:98" s="158" customFormat="1" outlineLevel="2" x14ac:dyDescent="0.25">
      <c r="A414" s="540"/>
      <c r="B414" s="451" t="s">
        <v>36</v>
      </c>
      <c r="C414" s="316"/>
      <c r="D414" s="36">
        <f t="shared" si="142"/>
        <v>584062.98</v>
      </c>
      <c r="E414" s="36">
        <f t="shared" si="142"/>
        <v>587306.63</v>
      </c>
      <c r="F414" s="36">
        <f t="shared" si="142"/>
        <v>411459.69</v>
      </c>
      <c r="G414" s="51">
        <f t="shared" si="140"/>
        <v>0.70099999999999996</v>
      </c>
      <c r="H414" s="36">
        <f>H419+H424+H429</f>
        <v>411459.69</v>
      </c>
      <c r="I414" s="51">
        <f t="shared" si="128"/>
        <v>0.70099999999999996</v>
      </c>
      <c r="J414" s="51">
        <f t="shared" si="141"/>
        <v>1</v>
      </c>
      <c r="K414" s="36">
        <f t="shared" si="144"/>
        <v>587306.63</v>
      </c>
      <c r="L414" s="36">
        <f t="shared" si="143"/>
        <v>0</v>
      </c>
      <c r="M414" s="26">
        <f t="shared" si="130"/>
        <v>1</v>
      </c>
      <c r="N414" s="575"/>
      <c r="O414" s="11"/>
      <c r="P414" s="300"/>
    </row>
    <row r="415" spans="1:98" s="158" customFormat="1" outlineLevel="2" x14ac:dyDescent="0.3">
      <c r="A415" s="540"/>
      <c r="B415" s="451" t="s">
        <v>18</v>
      </c>
      <c r="C415" s="316"/>
      <c r="D415" s="36">
        <f t="shared" si="142"/>
        <v>0</v>
      </c>
      <c r="E415" s="36">
        <f t="shared" si="142"/>
        <v>0</v>
      </c>
      <c r="F415" s="36">
        <f t="shared" si="142"/>
        <v>0</v>
      </c>
      <c r="G415" s="52" t="e">
        <f t="shared" si="140"/>
        <v>#DIV/0!</v>
      </c>
      <c r="H415" s="36">
        <f>H420+H425+H430</f>
        <v>0</v>
      </c>
      <c r="I415" s="51"/>
      <c r="J415" s="51"/>
      <c r="K415" s="36">
        <f t="shared" si="144"/>
        <v>0</v>
      </c>
      <c r="L415" s="36">
        <f t="shared" si="143"/>
        <v>0</v>
      </c>
      <c r="M415" s="27" t="e">
        <f t="shared" si="130"/>
        <v>#DIV/0!</v>
      </c>
      <c r="N415" s="575"/>
      <c r="O415" s="129" t="b">
        <f>H415=F415</f>
        <v>1</v>
      </c>
      <c r="P415" s="300"/>
    </row>
    <row r="416" spans="1:98" s="158" customFormat="1" ht="37.5" outlineLevel="1" x14ac:dyDescent="0.25">
      <c r="A416" s="538" t="s">
        <v>9</v>
      </c>
      <c r="B416" s="15" t="s">
        <v>764</v>
      </c>
      <c r="C416" s="15" t="s">
        <v>115</v>
      </c>
      <c r="D416" s="17">
        <f>SUM(D417:D420)</f>
        <v>9032.84</v>
      </c>
      <c r="E416" s="17">
        <f>SUM(E417:E420)</f>
        <v>9032.84</v>
      </c>
      <c r="F416" s="17">
        <f>SUM(F417:F420)</f>
        <v>4070.51</v>
      </c>
      <c r="G416" s="51">
        <f t="shared" si="140"/>
        <v>0.45100000000000001</v>
      </c>
      <c r="H416" s="17">
        <f>SUM(H417:H420)</f>
        <v>4070.51</v>
      </c>
      <c r="I416" s="51">
        <f t="shared" si="128"/>
        <v>0.45100000000000001</v>
      </c>
      <c r="J416" s="62">
        <f t="shared" si="141"/>
        <v>1</v>
      </c>
      <c r="K416" s="17">
        <f t="shared" si="144"/>
        <v>9032.84</v>
      </c>
      <c r="L416" s="36">
        <f t="shared" si="143"/>
        <v>0</v>
      </c>
      <c r="M416" s="44">
        <f t="shared" si="130"/>
        <v>1</v>
      </c>
      <c r="N416" s="575" t="s">
        <v>466</v>
      </c>
      <c r="P416" s="300"/>
    </row>
    <row r="417" spans="1:16" s="4" customFormat="1" outlineLevel="2" x14ac:dyDescent="0.25">
      <c r="A417" s="538"/>
      <c r="B417" s="451" t="s">
        <v>17</v>
      </c>
      <c r="C417" s="316"/>
      <c r="D417" s="36">
        <v>0</v>
      </c>
      <c r="E417" s="318">
        <v>0</v>
      </c>
      <c r="F417" s="22"/>
      <c r="G417" s="58" t="e">
        <f t="shared" si="140"/>
        <v>#DIV/0!</v>
      </c>
      <c r="H417" s="19"/>
      <c r="I417" s="58" t="e">
        <f t="shared" si="128"/>
        <v>#DIV/0!</v>
      </c>
      <c r="J417" s="52" t="e">
        <f t="shared" si="141"/>
        <v>#DIV/0!</v>
      </c>
      <c r="K417" s="22">
        <f t="shared" si="144"/>
        <v>0</v>
      </c>
      <c r="L417" s="22">
        <f t="shared" si="143"/>
        <v>0</v>
      </c>
      <c r="M417" s="27" t="e">
        <f t="shared" si="130"/>
        <v>#DIV/0!</v>
      </c>
      <c r="N417" s="575"/>
      <c r="P417" s="300"/>
    </row>
    <row r="418" spans="1:16" s="7" customFormat="1" outlineLevel="2" x14ac:dyDescent="0.25">
      <c r="A418" s="538"/>
      <c r="B418" s="451" t="s">
        <v>16</v>
      </c>
      <c r="C418" s="316"/>
      <c r="D418" s="36">
        <v>0</v>
      </c>
      <c r="E418" s="318">
        <v>0</v>
      </c>
      <c r="F418" s="22"/>
      <c r="G418" s="58" t="e">
        <f t="shared" si="140"/>
        <v>#DIV/0!</v>
      </c>
      <c r="H418" s="19"/>
      <c r="I418" s="58" t="e">
        <f t="shared" si="128"/>
        <v>#DIV/0!</v>
      </c>
      <c r="J418" s="52" t="e">
        <f t="shared" si="141"/>
        <v>#DIV/0!</v>
      </c>
      <c r="K418" s="22">
        <f t="shared" si="144"/>
        <v>0</v>
      </c>
      <c r="L418" s="22">
        <f t="shared" si="143"/>
        <v>0</v>
      </c>
      <c r="M418" s="27" t="e">
        <f t="shared" si="130"/>
        <v>#DIV/0!</v>
      </c>
      <c r="N418" s="575"/>
      <c r="O418" s="128"/>
      <c r="P418" s="300"/>
    </row>
    <row r="419" spans="1:16" s="4" customFormat="1" outlineLevel="2" x14ac:dyDescent="0.25">
      <c r="A419" s="538"/>
      <c r="B419" s="451" t="s">
        <v>36</v>
      </c>
      <c r="C419" s="316"/>
      <c r="D419" s="36">
        <v>9032.84</v>
      </c>
      <c r="E419" s="36">
        <v>9032.84</v>
      </c>
      <c r="F419" s="36">
        <v>4070.51</v>
      </c>
      <c r="G419" s="71">
        <f t="shared" si="140"/>
        <v>0.45100000000000001</v>
      </c>
      <c r="H419" s="22">
        <f>F419</f>
        <v>4070.51</v>
      </c>
      <c r="I419" s="71">
        <f t="shared" si="128"/>
        <v>0.45100000000000001</v>
      </c>
      <c r="J419" s="51">
        <f t="shared" si="141"/>
        <v>1</v>
      </c>
      <c r="K419" s="22">
        <f t="shared" si="144"/>
        <v>9032.84</v>
      </c>
      <c r="L419" s="22">
        <f t="shared" si="143"/>
        <v>0</v>
      </c>
      <c r="M419" s="26">
        <f t="shared" si="130"/>
        <v>1</v>
      </c>
      <c r="N419" s="575"/>
      <c r="O419" s="11"/>
      <c r="P419" s="300"/>
    </row>
    <row r="420" spans="1:16" s="4" customFormat="1" outlineLevel="2" x14ac:dyDescent="0.3">
      <c r="A420" s="538"/>
      <c r="B420" s="451" t="s">
        <v>18</v>
      </c>
      <c r="C420" s="316"/>
      <c r="D420" s="36">
        <v>0</v>
      </c>
      <c r="E420" s="318">
        <v>0</v>
      </c>
      <c r="F420" s="22"/>
      <c r="G420" s="58" t="e">
        <f t="shared" si="140"/>
        <v>#DIV/0!</v>
      </c>
      <c r="H420" s="19"/>
      <c r="I420" s="58" t="e">
        <f t="shared" si="128"/>
        <v>#DIV/0!</v>
      </c>
      <c r="J420" s="52" t="e">
        <f t="shared" si="141"/>
        <v>#DIV/0!</v>
      </c>
      <c r="K420" s="22">
        <f t="shared" si="144"/>
        <v>0</v>
      </c>
      <c r="L420" s="22">
        <f t="shared" si="143"/>
        <v>0</v>
      </c>
      <c r="M420" s="27" t="e">
        <f t="shared" si="130"/>
        <v>#DIV/0!</v>
      </c>
      <c r="N420" s="575"/>
      <c r="O420" s="129" t="b">
        <f>H420=F420</f>
        <v>1</v>
      </c>
      <c r="P420" s="300"/>
    </row>
    <row r="421" spans="1:16" s="158" customFormat="1" ht="75" outlineLevel="1" collapsed="1" x14ac:dyDescent="0.25">
      <c r="A421" s="568" t="s">
        <v>766</v>
      </c>
      <c r="B421" s="15" t="s">
        <v>765</v>
      </c>
      <c r="C421" s="15" t="s">
        <v>115</v>
      </c>
      <c r="D421" s="359">
        <f>SUM(D422:D425)</f>
        <v>575630.14</v>
      </c>
      <c r="E421" s="17">
        <f>SUM(E422:E425)</f>
        <v>587041.56999999995</v>
      </c>
      <c r="F421" s="17">
        <f>SUM(F422:F425)</f>
        <v>413756.73</v>
      </c>
      <c r="G421" s="62">
        <f t="shared" si="140"/>
        <v>0.70499999999999996</v>
      </c>
      <c r="H421" s="17">
        <f>SUM(H422:H425)</f>
        <v>412989.01</v>
      </c>
      <c r="I421" s="62">
        <f t="shared" si="128"/>
        <v>0.70399999999999996</v>
      </c>
      <c r="J421" s="62">
        <f t="shared" si="141"/>
        <v>0.998</v>
      </c>
      <c r="K421" s="17">
        <f>SUM(K422:K425)</f>
        <v>587041.56999999995</v>
      </c>
      <c r="L421" s="17">
        <f t="shared" si="143"/>
        <v>0</v>
      </c>
      <c r="M421" s="44">
        <f t="shared" si="130"/>
        <v>1</v>
      </c>
      <c r="N421" s="575" t="s">
        <v>469</v>
      </c>
      <c r="P421" s="300"/>
    </row>
    <row r="422" spans="1:16" s="158" customFormat="1" outlineLevel="1" x14ac:dyDescent="0.25">
      <c r="A422" s="568"/>
      <c r="B422" s="451" t="s">
        <v>17</v>
      </c>
      <c r="C422" s="316"/>
      <c r="D422" s="36"/>
      <c r="E422" s="36"/>
      <c r="F422" s="36"/>
      <c r="G422" s="126" t="e">
        <f t="shared" si="140"/>
        <v>#DIV/0!</v>
      </c>
      <c r="H422" s="36"/>
      <c r="I422" s="62"/>
      <c r="J422" s="62"/>
      <c r="K422" s="36">
        <f>K427</f>
        <v>0</v>
      </c>
      <c r="L422" s="36">
        <f>L427</f>
        <v>0</v>
      </c>
      <c r="M422" s="27" t="e">
        <f t="shared" si="130"/>
        <v>#DIV/0!</v>
      </c>
      <c r="N422" s="575"/>
      <c r="P422" s="300"/>
    </row>
    <row r="423" spans="1:16" s="158" customFormat="1" outlineLevel="1" x14ac:dyDescent="0.25">
      <c r="A423" s="568"/>
      <c r="B423" s="451" t="s">
        <v>16</v>
      </c>
      <c r="C423" s="316"/>
      <c r="D423" s="36">
        <v>600</v>
      </c>
      <c r="E423" s="36">
        <v>8767.7800000000007</v>
      </c>
      <c r="F423" s="36">
        <v>6367.55</v>
      </c>
      <c r="G423" s="62">
        <f t="shared" si="140"/>
        <v>0.72599999999999998</v>
      </c>
      <c r="H423" s="36">
        <v>5599.83</v>
      </c>
      <c r="I423" s="62">
        <f>H423/E423</f>
        <v>0.63900000000000001</v>
      </c>
      <c r="J423" s="62">
        <f>H423/F423</f>
        <v>0.879</v>
      </c>
      <c r="K423" s="36">
        <f>E423</f>
        <v>8767.7800000000007</v>
      </c>
      <c r="L423" s="36">
        <f>L428</f>
        <v>0</v>
      </c>
      <c r="M423" s="26">
        <f>K423/E423</f>
        <v>1</v>
      </c>
      <c r="N423" s="575"/>
      <c r="O423" s="128"/>
      <c r="P423" s="300"/>
    </row>
    <row r="424" spans="1:16" s="158" customFormat="1" outlineLevel="1" x14ac:dyDescent="0.25">
      <c r="A424" s="568"/>
      <c r="B424" s="451" t="s">
        <v>36</v>
      </c>
      <c r="C424" s="316"/>
      <c r="D424" s="36">
        <v>575030.14</v>
      </c>
      <c r="E424" s="36">
        <v>578273.79</v>
      </c>
      <c r="F424" s="36">
        <v>407389.18</v>
      </c>
      <c r="G424" s="62">
        <f t="shared" si="140"/>
        <v>0.70399999999999996</v>
      </c>
      <c r="H424" s="36">
        <v>407389.18</v>
      </c>
      <c r="I424" s="62">
        <f>H424/E424</f>
        <v>0.70399999999999996</v>
      </c>
      <c r="J424" s="62">
        <f>H424/F424</f>
        <v>1</v>
      </c>
      <c r="K424" s="36">
        <f>E424</f>
        <v>578273.79</v>
      </c>
      <c r="L424" s="36">
        <f>L429</f>
        <v>0</v>
      </c>
      <c r="M424" s="26">
        <f t="shared" si="130"/>
        <v>1</v>
      </c>
      <c r="N424" s="575"/>
      <c r="O424" s="11"/>
      <c r="P424" s="300"/>
    </row>
    <row r="425" spans="1:16" s="158" customFormat="1" x14ac:dyDescent="0.3">
      <c r="A425" s="568"/>
      <c r="B425" s="451" t="s">
        <v>18</v>
      </c>
      <c r="C425" s="316"/>
      <c r="D425" s="36"/>
      <c r="E425" s="36"/>
      <c r="F425" s="36"/>
      <c r="G425" s="52" t="e">
        <f t="shared" si="140"/>
        <v>#DIV/0!</v>
      </c>
      <c r="H425" s="36"/>
      <c r="I425" s="52" t="e">
        <f t="shared" si="128"/>
        <v>#DIV/0!</v>
      </c>
      <c r="J425" s="52" t="e">
        <f t="shared" si="141"/>
        <v>#DIV/0!</v>
      </c>
      <c r="K425" s="36">
        <f>K430</f>
        <v>0</v>
      </c>
      <c r="L425" s="36">
        <f>L430</f>
        <v>0</v>
      </c>
      <c r="M425" s="27" t="e">
        <f t="shared" si="130"/>
        <v>#DIV/0!</v>
      </c>
      <c r="N425" s="575"/>
      <c r="O425" s="129" t="b">
        <f>H425=F425</f>
        <v>1</v>
      </c>
      <c r="P425" s="300"/>
    </row>
    <row r="426" spans="1:16" s="12" customFormat="1" ht="75" customHeight="1" outlineLevel="2" x14ac:dyDescent="0.25">
      <c r="A426" s="538" t="s">
        <v>767</v>
      </c>
      <c r="B426" s="39" t="s">
        <v>699</v>
      </c>
      <c r="C426" s="34" t="s">
        <v>115</v>
      </c>
      <c r="D426" s="43">
        <f>SUM(D427:D430)</f>
        <v>145.38</v>
      </c>
      <c r="E426" s="43">
        <f>SUM(E427:E430)</f>
        <v>218.07</v>
      </c>
      <c r="F426" s="22">
        <f>SUM(F427:F430)</f>
        <v>182.43</v>
      </c>
      <c r="G426" s="71">
        <f t="shared" si="140"/>
        <v>0.83699999999999997</v>
      </c>
      <c r="H426" s="22">
        <f>SUM(H427:H430)</f>
        <v>72.69</v>
      </c>
      <c r="I426" s="71">
        <f t="shared" si="128"/>
        <v>0.33300000000000002</v>
      </c>
      <c r="J426" s="71">
        <f t="shared" si="141"/>
        <v>0.39800000000000002</v>
      </c>
      <c r="K426" s="22">
        <f>SUM(K427:K430)</f>
        <v>218.07</v>
      </c>
      <c r="L426" s="22">
        <f>SUM(L427:L430)</f>
        <v>0</v>
      </c>
      <c r="M426" s="41">
        <f t="shared" si="130"/>
        <v>1</v>
      </c>
      <c r="N426" s="651" t="s">
        <v>799</v>
      </c>
      <c r="P426" s="300"/>
    </row>
    <row r="427" spans="1:16" s="12" customFormat="1" outlineLevel="2" x14ac:dyDescent="0.25">
      <c r="A427" s="538"/>
      <c r="B427" s="451" t="s">
        <v>17</v>
      </c>
      <c r="C427" s="197"/>
      <c r="D427" s="22"/>
      <c r="E427" s="22"/>
      <c r="F427" s="22"/>
      <c r="G427" s="58"/>
      <c r="H427" s="22"/>
      <c r="I427" s="71"/>
      <c r="J427" s="71"/>
      <c r="K427" s="22">
        <f t="shared" si="144"/>
        <v>0</v>
      </c>
      <c r="L427" s="22">
        <f t="shared" si="143"/>
        <v>0</v>
      </c>
      <c r="M427" s="41"/>
      <c r="N427" s="652"/>
      <c r="P427" s="300"/>
    </row>
    <row r="428" spans="1:16" s="12" customFormat="1" outlineLevel="2" x14ac:dyDescent="0.25">
      <c r="A428" s="538"/>
      <c r="B428" s="451" t="s">
        <v>16</v>
      </c>
      <c r="C428" s="197"/>
      <c r="D428" s="22">
        <v>145.38</v>
      </c>
      <c r="E428" s="22">
        <v>218.07</v>
      </c>
      <c r="F428" s="22">
        <v>182.43</v>
      </c>
      <c r="G428" s="71">
        <f t="shared" si="140"/>
        <v>0.83699999999999997</v>
      </c>
      <c r="H428" s="22">
        <v>72.69</v>
      </c>
      <c r="I428" s="71">
        <f>H428/E428</f>
        <v>0.33300000000000002</v>
      </c>
      <c r="J428" s="71">
        <f>H428/F428</f>
        <v>0.39800000000000002</v>
      </c>
      <c r="K428" s="22">
        <f t="shared" si="144"/>
        <v>218.07</v>
      </c>
      <c r="L428" s="22">
        <f t="shared" si="143"/>
        <v>0</v>
      </c>
      <c r="M428" s="41">
        <f>K428/E428</f>
        <v>1</v>
      </c>
      <c r="N428" s="652"/>
      <c r="O428" s="128"/>
      <c r="P428" s="300"/>
    </row>
    <row r="429" spans="1:16" s="12" customFormat="1" outlineLevel="2" x14ac:dyDescent="0.25">
      <c r="A429" s="538"/>
      <c r="B429" s="451" t="s">
        <v>36</v>
      </c>
      <c r="C429" s="197"/>
      <c r="D429" s="22"/>
      <c r="E429" s="22"/>
      <c r="F429" s="22"/>
      <c r="G429" s="58"/>
      <c r="H429" s="33"/>
      <c r="I429" s="71"/>
      <c r="J429" s="71"/>
      <c r="K429" s="22">
        <f>E429</f>
        <v>0</v>
      </c>
      <c r="L429" s="22">
        <f t="shared" si="143"/>
        <v>0</v>
      </c>
      <c r="M429" s="41"/>
      <c r="N429" s="652"/>
      <c r="O429" s="11"/>
      <c r="P429" s="300"/>
    </row>
    <row r="430" spans="1:16" s="12" customFormat="1" x14ac:dyDescent="0.3">
      <c r="A430" s="538"/>
      <c r="B430" s="451" t="s">
        <v>18</v>
      </c>
      <c r="C430" s="197"/>
      <c r="D430" s="22"/>
      <c r="E430" s="22"/>
      <c r="F430" s="22"/>
      <c r="G430" s="58" t="e">
        <f t="shared" si="140"/>
        <v>#DIV/0!</v>
      </c>
      <c r="H430" s="33"/>
      <c r="I430" s="58" t="e">
        <f t="shared" ref="I430:I448" si="145">H430/E430</f>
        <v>#DIV/0!</v>
      </c>
      <c r="J430" s="58" t="e">
        <f t="shared" si="141"/>
        <v>#DIV/0!</v>
      </c>
      <c r="K430" s="22">
        <f t="shared" si="144"/>
        <v>0</v>
      </c>
      <c r="L430" s="22">
        <f t="shared" si="143"/>
        <v>0</v>
      </c>
      <c r="M430" s="87" t="e">
        <f t="shared" ref="M430:M448" si="146">K430/E430</f>
        <v>#DIV/0!</v>
      </c>
      <c r="N430" s="653"/>
      <c r="O430" s="129" t="b">
        <f>H430=F430</f>
        <v>1</v>
      </c>
      <c r="P430" s="300"/>
    </row>
    <row r="431" spans="1:16" s="158" customFormat="1" ht="39" x14ac:dyDescent="0.25">
      <c r="A431" s="540" t="s">
        <v>768</v>
      </c>
      <c r="B431" s="90" t="s">
        <v>57</v>
      </c>
      <c r="C431" s="59" t="s">
        <v>79</v>
      </c>
      <c r="D431" s="48">
        <f>SUM(D432:D435)</f>
        <v>273262.64</v>
      </c>
      <c r="E431" s="48">
        <f>SUM(E432:E435)</f>
        <v>273262.64</v>
      </c>
      <c r="F431" s="48">
        <f>SUM(F432:F435)</f>
        <v>19108.25</v>
      </c>
      <c r="G431" s="62">
        <f t="shared" si="140"/>
        <v>7.0000000000000007E-2</v>
      </c>
      <c r="H431" s="48">
        <f>SUM(H432:H435)</f>
        <v>19108.25</v>
      </c>
      <c r="I431" s="62">
        <f t="shared" ref="I431:I439" si="147">H431/E431</f>
        <v>7.0000000000000007E-2</v>
      </c>
      <c r="J431" s="63">
        <f t="shared" si="141"/>
        <v>1</v>
      </c>
      <c r="K431" s="48">
        <f>SUM(K432:K435)</f>
        <v>273262.64</v>
      </c>
      <c r="L431" s="48">
        <f>SUM(L432:L435)</f>
        <v>0</v>
      </c>
      <c r="M431" s="46">
        <f t="shared" si="146"/>
        <v>1</v>
      </c>
      <c r="N431" s="575"/>
      <c r="P431" s="300"/>
    </row>
    <row r="432" spans="1:16" s="4" customFormat="1" x14ac:dyDescent="0.25">
      <c r="A432" s="540"/>
      <c r="B432" s="451" t="s">
        <v>17</v>
      </c>
      <c r="C432" s="316"/>
      <c r="D432" s="36">
        <f>D437</f>
        <v>0</v>
      </c>
      <c r="E432" s="36">
        <f>E437</f>
        <v>0</v>
      </c>
      <c r="F432" s="36">
        <f>F437</f>
        <v>0</v>
      </c>
      <c r="G432" s="70" t="e">
        <f t="shared" si="140"/>
        <v>#DIV/0!</v>
      </c>
      <c r="H432" s="36">
        <f>H437</f>
        <v>0</v>
      </c>
      <c r="I432" s="76"/>
      <c r="J432" s="51"/>
      <c r="K432" s="22">
        <f>K437</f>
        <v>0</v>
      </c>
      <c r="L432" s="22">
        <f>L437</f>
        <v>0</v>
      </c>
      <c r="M432" s="26"/>
      <c r="N432" s="575"/>
      <c r="P432" s="300"/>
    </row>
    <row r="433" spans="1:16" s="4" customFormat="1" x14ac:dyDescent="0.25">
      <c r="A433" s="540"/>
      <c r="B433" s="451" t="s">
        <v>16</v>
      </c>
      <c r="C433" s="316"/>
      <c r="D433" s="36">
        <f t="shared" ref="D433:F435" si="148">D438</f>
        <v>249407.3</v>
      </c>
      <c r="E433" s="36">
        <f t="shared" si="148"/>
        <v>249407.3</v>
      </c>
      <c r="F433" s="36">
        <f t="shared" si="148"/>
        <v>17156.07</v>
      </c>
      <c r="G433" s="76">
        <f t="shared" si="140"/>
        <v>6.9000000000000006E-2</v>
      </c>
      <c r="H433" s="36">
        <f>H438</f>
        <v>17156.07</v>
      </c>
      <c r="I433" s="76">
        <f t="shared" si="147"/>
        <v>6.9000000000000006E-2</v>
      </c>
      <c r="J433" s="51">
        <f t="shared" si="141"/>
        <v>1</v>
      </c>
      <c r="K433" s="22">
        <f t="shared" ref="K433:L435" si="149">K438</f>
        <v>249407.3</v>
      </c>
      <c r="L433" s="22">
        <f t="shared" si="149"/>
        <v>0</v>
      </c>
      <c r="M433" s="26">
        <f t="shared" si="146"/>
        <v>1</v>
      </c>
      <c r="N433" s="575"/>
      <c r="O433" s="128"/>
      <c r="P433" s="300"/>
    </row>
    <row r="434" spans="1:16" s="4" customFormat="1" x14ac:dyDescent="0.25">
      <c r="A434" s="540"/>
      <c r="B434" s="451" t="s">
        <v>36</v>
      </c>
      <c r="C434" s="316"/>
      <c r="D434" s="36">
        <f t="shared" si="148"/>
        <v>23855.34</v>
      </c>
      <c r="E434" s="36">
        <f t="shared" si="148"/>
        <v>23855.34</v>
      </c>
      <c r="F434" s="36">
        <f t="shared" si="148"/>
        <v>1952.18</v>
      </c>
      <c r="G434" s="97">
        <f t="shared" si="140"/>
        <v>8.2000000000000003E-2</v>
      </c>
      <c r="H434" s="36">
        <f>H439</f>
        <v>1952.18</v>
      </c>
      <c r="I434" s="76">
        <f t="shared" si="147"/>
        <v>8.2000000000000003E-2</v>
      </c>
      <c r="J434" s="51">
        <f t="shared" si="141"/>
        <v>1</v>
      </c>
      <c r="K434" s="22">
        <f t="shared" si="149"/>
        <v>23855.34</v>
      </c>
      <c r="L434" s="22">
        <f t="shared" si="149"/>
        <v>0</v>
      </c>
      <c r="M434" s="26">
        <f t="shared" si="146"/>
        <v>1</v>
      </c>
      <c r="N434" s="575"/>
      <c r="O434" s="11"/>
      <c r="P434" s="300"/>
    </row>
    <row r="435" spans="1:16" s="4" customFormat="1" x14ac:dyDescent="0.3">
      <c r="A435" s="540"/>
      <c r="B435" s="451" t="s">
        <v>18</v>
      </c>
      <c r="C435" s="316"/>
      <c r="D435" s="36">
        <f t="shared" si="148"/>
        <v>0</v>
      </c>
      <c r="E435" s="36">
        <f t="shared" si="148"/>
        <v>0</v>
      </c>
      <c r="F435" s="36">
        <f t="shared" si="148"/>
        <v>0</v>
      </c>
      <c r="G435" s="70" t="e">
        <f t="shared" si="140"/>
        <v>#DIV/0!</v>
      </c>
      <c r="H435" s="36">
        <f>H440</f>
        <v>0</v>
      </c>
      <c r="I435" s="76"/>
      <c r="J435" s="51"/>
      <c r="K435" s="22">
        <f t="shared" si="149"/>
        <v>0</v>
      </c>
      <c r="L435" s="22">
        <f t="shared" si="149"/>
        <v>0</v>
      </c>
      <c r="M435" s="26"/>
      <c r="N435" s="575"/>
      <c r="O435" s="129" t="b">
        <f>H435=F435</f>
        <v>1</v>
      </c>
      <c r="P435" s="300"/>
    </row>
    <row r="436" spans="1:16" s="4" customFormat="1" ht="114.75" customHeight="1" x14ac:dyDescent="0.25">
      <c r="A436" s="568" t="s">
        <v>769</v>
      </c>
      <c r="B436" s="20" t="s">
        <v>770</v>
      </c>
      <c r="C436" s="15" t="s">
        <v>115</v>
      </c>
      <c r="D436" s="17">
        <f>SUM(D437:D440)</f>
        <v>273262.64</v>
      </c>
      <c r="E436" s="17">
        <f>SUM(E437:E440)</f>
        <v>273262.64</v>
      </c>
      <c r="F436" s="17">
        <f>SUM(F437:F440)</f>
        <v>19108.25</v>
      </c>
      <c r="G436" s="76">
        <f t="shared" si="140"/>
        <v>7.0000000000000007E-2</v>
      </c>
      <c r="H436" s="17">
        <f>SUM(H437:H440)</f>
        <v>19108.25</v>
      </c>
      <c r="I436" s="76">
        <f t="shared" si="147"/>
        <v>7.0000000000000007E-2</v>
      </c>
      <c r="J436" s="260">
        <f t="shared" si="141"/>
        <v>1</v>
      </c>
      <c r="K436" s="17">
        <f>SUM(K437:K440)</f>
        <v>273262.64</v>
      </c>
      <c r="L436" s="17">
        <f>SUM(L437:L440)</f>
        <v>0</v>
      </c>
      <c r="M436" s="91">
        <f t="shared" si="146"/>
        <v>1</v>
      </c>
      <c r="N436" s="575" t="s">
        <v>714</v>
      </c>
      <c r="P436" s="300"/>
    </row>
    <row r="437" spans="1:16" s="4" customFormat="1" x14ac:dyDescent="0.25">
      <c r="A437" s="568"/>
      <c r="B437" s="446" t="s">
        <v>17</v>
      </c>
      <c r="C437" s="316"/>
      <c r="D437" s="36"/>
      <c r="E437" s="36"/>
      <c r="F437" s="36"/>
      <c r="G437" s="70" t="e">
        <f t="shared" si="140"/>
        <v>#DIV/0!</v>
      </c>
      <c r="H437" s="36"/>
      <c r="I437" s="76"/>
      <c r="J437" s="261" t="e">
        <f t="shared" si="141"/>
        <v>#DIV/0!</v>
      </c>
      <c r="K437" s="36">
        <f>E437</f>
        <v>0</v>
      </c>
      <c r="L437" s="36"/>
      <c r="M437" s="26"/>
      <c r="N437" s="575"/>
      <c r="P437" s="300"/>
    </row>
    <row r="438" spans="1:16" s="4" customFormat="1" x14ac:dyDescent="0.25">
      <c r="A438" s="568"/>
      <c r="B438" s="446" t="s">
        <v>16</v>
      </c>
      <c r="C438" s="316"/>
      <c r="D438" s="36">
        <v>249407.3</v>
      </c>
      <c r="E438" s="36">
        <v>249407.3</v>
      </c>
      <c r="F438" s="36">
        <v>17156.07</v>
      </c>
      <c r="G438" s="76">
        <f t="shared" si="140"/>
        <v>6.9000000000000006E-2</v>
      </c>
      <c r="H438" s="36">
        <v>17156.07</v>
      </c>
      <c r="I438" s="76">
        <f t="shared" si="147"/>
        <v>6.9000000000000006E-2</v>
      </c>
      <c r="J438" s="261">
        <f t="shared" si="141"/>
        <v>1</v>
      </c>
      <c r="K438" s="36">
        <f>E438</f>
        <v>249407.3</v>
      </c>
      <c r="L438" s="36">
        <f>E438-K438</f>
        <v>0</v>
      </c>
      <c r="M438" s="120">
        <f t="shared" si="146"/>
        <v>1</v>
      </c>
      <c r="N438" s="575"/>
      <c r="O438" s="128"/>
      <c r="P438" s="300"/>
    </row>
    <row r="439" spans="1:16" s="4" customFormat="1" x14ac:dyDescent="0.25">
      <c r="A439" s="568"/>
      <c r="B439" s="446" t="s">
        <v>36</v>
      </c>
      <c r="C439" s="316"/>
      <c r="D439" s="36">
        <v>23855.34</v>
      </c>
      <c r="E439" s="36">
        <v>23855.34</v>
      </c>
      <c r="F439" s="36">
        <v>1952.18</v>
      </c>
      <c r="G439" s="76">
        <f t="shared" si="140"/>
        <v>8.2000000000000003E-2</v>
      </c>
      <c r="H439" s="36">
        <v>1952.18</v>
      </c>
      <c r="I439" s="76">
        <f t="shared" si="147"/>
        <v>8.2000000000000003E-2</v>
      </c>
      <c r="J439" s="261">
        <f t="shared" si="141"/>
        <v>1</v>
      </c>
      <c r="K439" s="36">
        <f>E439</f>
        <v>23855.34</v>
      </c>
      <c r="L439" s="36">
        <f t="shared" ref="L439:L440" si="150">E439-K439</f>
        <v>0</v>
      </c>
      <c r="M439" s="91">
        <f t="shared" si="146"/>
        <v>1</v>
      </c>
      <c r="N439" s="575"/>
      <c r="O439" s="11"/>
      <c r="P439" s="300"/>
    </row>
    <row r="440" spans="1:16" s="4" customFormat="1" ht="46.5" customHeight="1" x14ac:dyDescent="0.3">
      <c r="A440" s="568"/>
      <c r="B440" s="446" t="s">
        <v>18</v>
      </c>
      <c r="C440" s="316"/>
      <c r="D440" s="36"/>
      <c r="E440" s="36"/>
      <c r="F440" s="36"/>
      <c r="G440" s="51" t="e">
        <f t="shared" si="140"/>
        <v>#DIV/0!</v>
      </c>
      <c r="H440" s="36"/>
      <c r="I440" s="51"/>
      <c r="J440" s="141"/>
      <c r="K440" s="36">
        <f>E440</f>
        <v>0</v>
      </c>
      <c r="L440" s="36">
        <f t="shared" si="150"/>
        <v>0</v>
      </c>
      <c r="M440" s="26"/>
      <c r="N440" s="575"/>
      <c r="O440" s="129" t="b">
        <f>H440=F440</f>
        <v>1</v>
      </c>
      <c r="P440" s="300"/>
    </row>
    <row r="441" spans="1:16" s="4" customFormat="1" ht="58.5" x14ac:dyDescent="0.25">
      <c r="A441" s="569" t="s">
        <v>2</v>
      </c>
      <c r="B441" s="59" t="s">
        <v>58</v>
      </c>
      <c r="C441" s="59" t="s">
        <v>79</v>
      </c>
      <c r="D441" s="48">
        <f>SUM(D442:D445)</f>
        <v>5957.52</v>
      </c>
      <c r="E441" s="48">
        <f>SUM(E442:E445)</f>
        <v>6117.52</v>
      </c>
      <c r="F441" s="48">
        <f>SUM(F442:F445)</f>
        <v>5873.68</v>
      </c>
      <c r="G441" s="67">
        <f t="shared" si="140"/>
        <v>0.96</v>
      </c>
      <c r="H441" s="48">
        <f>SUM(H442:H445)</f>
        <v>5873.68</v>
      </c>
      <c r="I441" s="67">
        <f t="shared" si="145"/>
        <v>0.96</v>
      </c>
      <c r="J441" s="63">
        <f t="shared" ref="J441:J450" si="151">H441/F441</f>
        <v>1</v>
      </c>
      <c r="K441" s="49">
        <f t="shared" ref="K441:K450" si="152">E441</f>
        <v>6117.52</v>
      </c>
      <c r="L441" s="22">
        <f t="shared" ref="L441:L450" si="153">E441-K441</f>
        <v>0</v>
      </c>
      <c r="M441" s="46">
        <f t="shared" si="146"/>
        <v>1</v>
      </c>
      <c r="N441" s="575"/>
      <c r="P441" s="300"/>
    </row>
    <row r="442" spans="1:16" s="4" customFormat="1" x14ac:dyDescent="0.25">
      <c r="A442" s="569"/>
      <c r="B442" s="446" t="s">
        <v>17</v>
      </c>
      <c r="C442" s="316"/>
      <c r="D442" s="36">
        <f>D447+D452</f>
        <v>0</v>
      </c>
      <c r="E442" s="36"/>
      <c r="F442" s="36">
        <f>F447</f>
        <v>0</v>
      </c>
      <c r="G442" s="58" t="e">
        <f t="shared" si="140"/>
        <v>#DIV/0!</v>
      </c>
      <c r="H442" s="36">
        <f>H447</f>
        <v>0</v>
      </c>
      <c r="I442" s="71"/>
      <c r="J442" s="51"/>
      <c r="K442" s="22">
        <f t="shared" si="152"/>
        <v>0</v>
      </c>
      <c r="L442" s="22">
        <f t="shared" si="153"/>
        <v>0</v>
      </c>
      <c r="M442" s="26"/>
      <c r="N442" s="575"/>
      <c r="P442" s="300"/>
    </row>
    <row r="443" spans="1:16" s="4" customFormat="1" x14ac:dyDescent="0.25">
      <c r="A443" s="569"/>
      <c r="B443" s="446" t="s">
        <v>16</v>
      </c>
      <c r="C443" s="316"/>
      <c r="D443" s="36">
        <v>2978.76</v>
      </c>
      <c r="E443" s="36">
        <f>E448+E453</f>
        <v>3138.76</v>
      </c>
      <c r="F443" s="36">
        <f>F448+F453</f>
        <v>2936.84</v>
      </c>
      <c r="G443" s="71">
        <f t="shared" si="140"/>
        <v>0.93600000000000005</v>
      </c>
      <c r="H443" s="36">
        <f>H448+H453</f>
        <v>2936.84</v>
      </c>
      <c r="I443" s="71">
        <f t="shared" si="145"/>
        <v>0.93600000000000005</v>
      </c>
      <c r="J443" s="51">
        <f t="shared" si="151"/>
        <v>1</v>
      </c>
      <c r="K443" s="22">
        <f t="shared" si="152"/>
        <v>3138.76</v>
      </c>
      <c r="L443" s="22">
        <f t="shared" si="153"/>
        <v>0</v>
      </c>
      <c r="M443" s="26">
        <f t="shared" si="146"/>
        <v>1</v>
      </c>
      <c r="N443" s="575"/>
      <c r="O443" s="128"/>
      <c r="P443" s="300"/>
    </row>
    <row r="444" spans="1:16" s="4" customFormat="1" x14ac:dyDescent="0.25">
      <c r="A444" s="569"/>
      <c r="B444" s="446" t="s">
        <v>36</v>
      </c>
      <c r="C444" s="316"/>
      <c r="D444" s="36">
        <v>2978.76</v>
      </c>
      <c r="E444" s="36">
        <f>E449+E454</f>
        <v>2978.76</v>
      </c>
      <c r="F444" s="36">
        <f>F449+F454</f>
        <v>2936.84</v>
      </c>
      <c r="G444" s="71">
        <f t="shared" si="140"/>
        <v>0.98599999999999999</v>
      </c>
      <c r="H444" s="36">
        <f>H449+H454</f>
        <v>2936.84</v>
      </c>
      <c r="I444" s="71">
        <f t="shared" si="145"/>
        <v>0.98599999999999999</v>
      </c>
      <c r="J444" s="51">
        <f t="shared" si="151"/>
        <v>1</v>
      </c>
      <c r="K444" s="22">
        <f t="shared" si="152"/>
        <v>2978.76</v>
      </c>
      <c r="L444" s="22">
        <f t="shared" si="153"/>
        <v>0</v>
      </c>
      <c r="M444" s="26">
        <f t="shared" si="146"/>
        <v>1</v>
      </c>
      <c r="N444" s="575"/>
      <c r="O444" s="11"/>
      <c r="P444" s="300"/>
    </row>
    <row r="445" spans="1:16" s="4" customFormat="1" x14ac:dyDescent="0.3">
      <c r="A445" s="569"/>
      <c r="B445" s="446" t="s">
        <v>18</v>
      </c>
      <c r="C445" s="316"/>
      <c r="D445" s="36"/>
      <c r="E445" s="36"/>
      <c r="F445" s="36">
        <f t="shared" ref="F445" si="154">F450</f>
        <v>0</v>
      </c>
      <c r="G445" s="58" t="e">
        <f t="shared" si="140"/>
        <v>#DIV/0!</v>
      </c>
      <c r="H445" s="36">
        <f>H450</f>
        <v>0</v>
      </c>
      <c r="I445" s="71"/>
      <c r="J445" s="51"/>
      <c r="K445" s="22">
        <f t="shared" si="152"/>
        <v>0</v>
      </c>
      <c r="L445" s="22">
        <f t="shared" si="153"/>
        <v>0</v>
      </c>
      <c r="M445" s="26"/>
      <c r="N445" s="575"/>
      <c r="O445" s="129" t="b">
        <f>H445=F445</f>
        <v>1</v>
      </c>
      <c r="P445" s="300"/>
    </row>
    <row r="446" spans="1:16" s="158" customFormat="1" ht="75" x14ac:dyDescent="0.25">
      <c r="A446" s="568" t="s">
        <v>771</v>
      </c>
      <c r="B446" s="20" t="s">
        <v>773</v>
      </c>
      <c r="C446" s="15" t="s">
        <v>115</v>
      </c>
      <c r="D446" s="17">
        <f>SUM(D447:D450)</f>
        <v>5957.52</v>
      </c>
      <c r="E446" s="17">
        <f>SUM(E447:E450)</f>
        <v>5957.52</v>
      </c>
      <c r="F446" s="17">
        <f>SUM(F447:F450)</f>
        <v>5873.68</v>
      </c>
      <c r="G446" s="51">
        <f t="shared" si="140"/>
        <v>0.98599999999999999</v>
      </c>
      <c r="H446" s="17">
        <f>SUM(H447:H450)</f>
        <v>5873.68</v>
      </c>
      <c r="I446" s="51">
        <f t="shared" si="145"/>
        <v>0.98599999999999999</v>
      </c>
      <c r="J446" s="62">
        <f t="shared" si="151"/>
        <v>1</v>
      </c>
      <c r="K446" s="17">
        <f t="shared" si="152"/>
        <v>5957.52</v>
      </c>
      <c r="L446" s="17">
        <f t="shared" si="153"/>
        <v>0</v>
      </c>
      <c r="M446" s="44">
        <f t="shared" si="146"/>
        <v>1</v>
      </c>
      <c r="N446" s="575" t="s">
        <v>800</v>
      </c>
      <c r="P446" s="300"/>
    </row>
    <row r="447" spans="1:16" s="158" customFormat="1" x14ac:dyDescent="0.25">
      <c r="A447" s="568"/>
      <c r="B447" s="446" t="s">
        <v>17</v>
      </c>
      <c r="C447" s="316"/>
      <c r="D447" s="36">
        <v>0</v>
      </c>
      <c r="E447" s="36">
        <v>0</v>
      </c>
      <c r="F447" s="36"/>
      <c r="G447" s="52" t="e">
        <f t="shared" si="140"/>
        <v>#DIV/0!</v>
      </c>
      <c r="H447" s="36"/>
      <c r="I447" s="51"/>
      <c r="J447" s="51"/>
      <c r="K447" s="36">
        <f t="shared" si="152"/>
        <v>0</v>
      </c>
      <c r="L447" s="36">
        <f t="shared" si="153"/>
        <v>0</v>
      </c>
      <c r="M447" s="26"/>
      <c r="N447" s="575"/>
      <c r="P447" s="300"/>
    </row>
    <row r="448" spans="1:16" s="158" customFormat="1" x14ac:dyDescent="0.25">
      <c r="A448" s="568"/>
      <c r="B448" s="446" t="s">
        <v>16</v>
      </c>
      <c r="C448" s="316"/>
      <c r="D448" s="36">
        <f>D443</f>
        <v>2978.76</v>
      </c>
      <c r="E448" s="36">
        <v>2978.76</v>
      </c>
      <c r="F448" s="36">
        <v>2936.84</v>
      </c>
      <c r="G448" s="52">
        <f t="shared" si="140"/>
        <v>0.98599999999999999</v>
      </c>
      <c r="H448" s="36">
        <v>2936.84</v>
      </c>
      <c r="I448" s="52">
        <f t="shared" si="145"/>
        <v>0.98599999999999999</v>
      </c>
      <c r="J448" s="52">
        <f t="shared" si="151"/>
        <v>1</v>
      </c>
      <c r="K448" s="36">
        <f t="shared" si="152"/>
        <v>2978.76</v>
      </c>
      <c r="L448" s="36">
        <f t="shared" si="153"/>
        <v>0</v>
      </c>
      <c r="M448" s="26">
        <f t="shared" si="146"/>
        <v>1</v>
      </c>
      <c r="N448" s="575"/>
      <c r="O448" s="128"/>
      <c r="P448" s="300"/>
    </row>
    <row r="449" spans="1:16" s="158" customFormat="1" ht="58.5" customHeight="1" x14ac:dyDescent="0.25">
      <c r="A449" s="568"/>
      <c r="B449" s="446" t="s">
        <v>36</v>
      </c>
      <c r="C449" s="316"/>
      <c r="D449" s="36">
        <f>D444</f>
        <v>2978.76</v>
      </c>
      <c r="E449" s="36">
        <v>2978.76</v>
      </c>
      <c r="F449" s="36">
        <v>2936.84</v>
      </c>
      <c r="G449" s="52">
        <f t="shared" si="140"/>
        <v>0.98599999999999999</v>
      </c>
      <c r="H449" s="36">
        <v>2936.84</v>
      </c>
      <c r="I449" s="52">
        <f>H449/E449</f>
        <v>0.98599999999999999</v>
      </c>
      <c r="J449" s="52">
        <f t="shared" si="151"/>
        <v>1</v>
      </c>
      <c r="K449" s="36">
        <f t="shared" si="152"/>
        <v>2978.76</v>
      </c>
      <c r="L449" s="36">
        <f t="shared" si="153"/>
        <v>0</v>
      </c>
      <c r="M449" s="26">
        <f>K449/E449</f>
        <v>1</v>
      </c>
      <c r="N449" s="575"/>
      <c r="O449" s="11"/>
      <c r="P449" s="300"/>
    </row>
    <row r="450" spans="1:16" s="158" customFormat="1" ht="48.75" customHeight="1" x14ac:dyDescent="0.3">
      <c r="A450" s="568"/>
      <c r="B450" s="446" t="s">
        <v>18</v>
      </c>
      <c r="C450" s="316"/>
      <c r="D450" s="36"/>
      <c r="E450" s="36"/>
      <c r="F450" s="36"/>
      <c r="G450" s="52" t="e">
        <f t="shared" si="140"/>
        <v>#DIV/0!</v>
      </c>
      <c r="H450" s="36">
        <f>F450</f>
        <v>0</v>
      </c>
      <c r="I450" s="52" t="e">
        <f>H450/E450</f>
        <v>#DIV/0!</v>
      </c>
      <c r="J450" s="52" t="e">
        <f t="shared" si="151"/>
        <v>#DIV/0!</v>
      </c>
      <c r="K450" s="36">
        <f t="shared" si="152"/>
        <v>0</v>
      </c>
      <c r="L450" s="36">
        <f t="shared" si="153"/>
        <v>0</v>
      </c>
      <c r="M450" s="27" t="e">
        <f>K450/E450</f>
        <v>#DIV/0!</v>
      </c>
      <c r="N450" s="575"/>
      <c r="O450" s="129" t="b">
        <f>H450=F450</f>
        <v>1</v>
      </c>
      <c r="P450" s="300"/>
    </row>
    <row r="451" spans="1:16" s="158" customFormat="1" ht="75" x14ac:dyDescent="0.3">
      <c r="A451" s="450" t="s">
        <v>3</v>
      </c>
      <c r="B451" s="20" t="s">
        <v>772</v>
      </c>
      <c r="C451" s="440"/>
      <c r="D451" s="36">
        <f t="shared" ref="D451:M451" si="155">SUM(D452:D455)</f>
        <v>0</v>
      </c>
      <c r="E451" s="17">
        <f t="shared" si="155"/>
        <v>160</v>
      </c>
      <c r="F451" s="17">
        <f t="shared" si="155"/>
        <v>0</v>
      </c>
      <c r="G451" s="17">
        <f t="shared" si="140"/>
        <v>0</v>
      </c>
      <c r="H451" s="17">
        <f t="shared" si="155"/>
        <v>0</v>
      </c>
      <c r="I451" s="17">
        <f t="shared" si="155"/>
        <v>0</v>
      </c>
      <c r="J451" s="17">
        <f t="shared" si="155"/>
        <v>0</v>
      </c>
      <c r="K451" s="36">
        <f t="shared" si="155"/>
        <v>160</v>
      </c>
      <c r="L451" s="36">
        <f t="shared" si="155"/>
        <v>0</v>
      </c>
      <c r="M451" s="390">
        <f t="shared" si="155"/>
        <v>0</v>
      </c>
      <c r="N451" s="602" t="s">
        <v>775</v>
      </c>
      <c r="O451" s="129"/>
      <c r="P451" s="300"/>
    </row>
    <row r="452" spans="1:16" s="158" customFormat="1" x14ac:dyDescent="0.3">
      <c r="A452" s="439"/>
      <c r="B452" s="446" t="s">
        <v>17</v>
      </c>
      <c r="C452" s="440"/>
      <c r="D452" s="36"/>
      <c r="E452" s="36"/>
      <c r="F452" s="36"/>
      <c r="G452" s="52" t="e">
        <f t="shared" si="140"/>
        <v>#DIV/0!</v>
      </c>
      <c r="H452" s="36"/>
      <c r="I452" s="52"/>
      <c r="J452" s="52"/>
      <c r="K452" s="36"/>
      <c r="L452" s="36"/>
      <c r="M452" s="27"/>
      <c r="N452" s="603"/>
      <c r="O452" s="129"/>
      <c r="P452" s="300"/>
    </row>
    <row r="453" spans="1:16" s="158" customFormat="1" x14ac:dyDescent="0.3">
      <c r="A453" s="439"/>
      <c r="B453" s="446" t="s">
        <v>16</v>
      </c>
      <c r="C453" s="440"/>
      <c r="D453" s="36"/>
      <c r="E453" s="36">
        <v>160</v>
      </c>
      <c r="F453" s="36"/>
      <c r="G453" s="52">
        <f t="shared" si="140"/>
        <v>0</v>
      </c>
      <c r="H453" s="36"/>
      <c r="I453" s="52"/>
      <c r="J453" s="52"/>
      <c r="K453" s="36">
        <f>E453</f>
        <v>160</v>
      </c>
      <c r="L453" s="36"/>
      <c r="M453" s="27"/>
      <c r="N453" s="603"/>
      <c r="O453" s="129"/>
      <c r="P453" s="300"/>
    </row>
    <row r="454" spans="1:16" s="158" customFormat="1" x14ac:dyDescent="0.3">
      <c r="A454" s="439"/>
      <c r="B454" s="446" t="s">
        <v>36</v>
      </c>
      <c r="C454" s="440"/>
      <c r="D454" s="36"/>
      <c r="E454" s="36"/>
      <c r="F454" s="36"/>
      <c r="G454" s="52" t="e">
        <f t="shared" si="140"/>
        <v>#DIV/0!</v>
      </c>
      <c r="H454" s="36"/>
      <c r="I454" s="52"/>
      <c r="J454" s="52"/>
      <c r="K454" s="36"/>
      <c r="L454" s="36"/>
      <c r="M454" s="27"/>
      <c r="N454" s="603"/>
      <c r="O454" s="129"/>
      <c r="P454" s="300"/>
    </row>
    <row r="455" spans="1:16" s="158" customFormat="1" x14ac:dyDescent="0.3">
      <c r="A455" s="439"/>
      <c r="B455" s="446" t="s">
        <v>18</v>
      </c>
      <c r="C455" s="440"/>
      <c r="D455" s="36"/>
      <c r="E455" s="36"/>
      <c r="F455" s="36"/>
      <c r="G455" s="52" t="e">
        <f t="shared" si="140"/>
        <v>#DIV/0!</v>
      </c>
      <c r="H455" s="36"/>
      <c r="I455" s="52"/>
      <c r="J455" s="52"/>
      <c r="K455" s="36"/>
      <c r="L455" s="36"/>
      <c r="M455" s="27"/>
      <c r="N455" s="604"/>
      <c r="O455" s="129"/>
      <c r="P455" s="300"/>
    </row>
    <row r="456" spans="1:16" s="4" customFormat="1" ht="45.75" customHeight="1" x14ac:dyDescent="0.25">
      <c r="A456" s="541" t="s">
        <v>32</v>
      </c>
      <c r="B456" s="31" t="s">
        <v>476</v>
      </c>
      <c r="C456" s="31" t="s">
        <v>77</v>
      </c>
      <c r="D456" s="28">
        <f>SUM(D457:D460)</f>
        <v>280524.32</v>
      </c>
      <c r="E456" s="28">
        <f>SUM(E457:E460)</f>
        <v>280581.86</v>
      </c>
      <c r="F456" s="28">
        <f>SUM(F457:F460)</f>
        <v>204093.58</v>
      </c>
      <c r="G456" s="72">
        <f t="shared" si="140"/>
        <v>0.72699999999999998</v>
      </c>
      <c r="H456" s="28">
        <f>SUM(H457:H460)</f>
        <v>203683.28</v>
      </c>
      <c r="I456" s="72">
        <f t="shared" ref="I456:I490" si="156">H456/E456</f>
        <v>0.72599999999999998</v>
      </c>
      <c r="J456" s="72">
        <f t="shared" ref="J456:J490" si="157">H456/F456</f>
        <v>0.998</v>
      </c>
      <c r="K456" s="28">
        <f>SUM(K457:K460)</f>
        <v>280581.86</v>
      </c>
      <c r="L456" s="28">
        <f>SUM(L457:L460)</f>
        <v>0</v>
      </c>
      <c r="M456" s="29">
        <f t="shared" ref="M456:M490" si="158">K456/E456</f>
        <v>1</v>
      </c>
      <c r="N456" s="599"/>
      <c r="P456" s="300"/>
    </row>
    <row r="457" spans="1:16" s="4" customFormat="1" x14ac:dyDescent="0.25">
      <c r="A457" s="541"/>
      <c r="B457" s="32" t="s">
        <v>17</v>
      </c>
      <c r="C457" s="32"/>
      <c r="D457" s="30">
        <f t="shared" ref="D457:H460" si="159">D462+D482</f>
        <v>0</v>
      </c>
      <c r="E457" s="30">
        <f t="shared" si="159"/>
        <v>0</v>
      </c>
      <c r="F457" s="30">
        <f t="shared" si="159"/>
        <v>0</v>
      </c>
      <c r="G457" s="74" t="e">
        <f t="shared" si="140"/>
        <v>#DIV/0!</v>
      </c>
      <c r="H457" s="30">
        <f t="shared" si="159"/>
        <v>0</v>
      </c>
      <c r="I457" s="75"/>
      <c r="J457" s="75"/>
      <c r="K457" s="30">
        <f>E457</f>
        <v>0</v>
      </c>
      <c r="L457" s="30">
        <f>L462+L482</f>
        <v>0</v>
      </c>
      <c r="M457" s="84" t="e">
        <f t="shared" si="158"/>
        <v>#DIV/0!</v>
      </c>
      <c r="N457" s="599"/>
      <c r="P457" s="300"/>
    </row>
    <row r="458" spans="1:16" s="4" customFormat="1" x14ac:dyDescent="0.25">
      <c r="A458" s="541"/>
      <c r="B458" s="32" t="s">
        <v>16</v>
      </c>
      <c r="C458" s="32"/>
      <c r="D458" s="30">
        <f t="shared" si="159"/>
        <v>450</v>
      </c>
      <c r="E458" s="30">
        <f t="shared" si="159"/>
        <v>507.5</v>
      </c>
      <c r="F458" s="30">
        <f>F463+F483</f>
        <v>507.5</v>
      </c>
      <c r="G458" s="75">
        <f t="shared" si="140"/>
        <v>1</v>
      </c>
      <c r="H458" s="30">
        <f t="shared" si="159"/>
        <v>97.2</v>
      </c>
      <c r="I458" s="75">
        <f>H458/E458</f>
        <v>0.192</v>
      </c>
      <c r="J458" s="75">
        <f>H458/F458</f>
        <v>0.192</v>
      </c>
      <c r="K458" s="30">
        <f>E458</f>
        <v>507.5</v>
      </c>
      <c r="L458" s="30"/>
      <c r="M458" s="83">
        <f t="shared" si="158"/>
        <v>1</v>
      </c>
      <c r="N458" s="599"/>
      <c r="O458" s="128"/>
      <c r="P458" s="300"/>
    </row>
    <row r="459" spans="1:16" s="4" customFormat="1" x14ac:dyDescent="0.25">
      <c r="A459" s="541"/>
      <c r="B459" s="32" t="s">
        <v>36</v>
      </c>
      <c r="C459" s="32"/>
      <c r="D459" s="30">
        <f t="shared" si="159"/>
        <v>280074.32</v>
      </c>
      <c r="E459" s="30">
        <f t="shared" si="159"/>
        <v>280074.36</v>
      </c>
      <c r="F459" s="30">
        <f t="shared" si="159"/>
        <v>203586.08</v>
      </c>
      <c r="G459" s="75">
        <f t="shared" si="140"/>
        <v>0.72699999999999998</v>
      </c>
      <c r="H459" s="30">
        <f t="shared" si="159"/>
        <v>203586.08</v>
      </c>
      <c r="I459" s="75">
        <f>H459/E459</f>
        <v>0.72699999999999998</v>
      </c>
      <c r="J459" s="75">
        <f>H459/F459</f>
        <v>1</v>
      </c>
      <c r="K459" s="30">
        <f>E459</f>
        <v>280074.36</v>
      </c>
      <c r="L459" s="30"/>
      <c r="M459" s="83">
        <f t="shared" si="158"/>
        <v>1</v>
      </c>
      <c r="N459" s="599"/>
      <c r="O459" s="11"/>
      <c r="P459" s="300"/>
    </row>
    <row r="460" spans="1:16" s="4" customFormat="1" x14ac:dyDescent="0.3">
      <c r="A460" s="541"/>
      <c r="B460" s="32" t="s">
        <v>18</v>
      </c>
      <c r="C460" s="32"/>
      <c r="D460" s="30">
        <f t="shared" si="159"/>
        <v>0</v>
      </c>
      <c r="E460" s="30">
        <f t="shared" si="159"/>
        <v>0</v>
      </c>
      <c r="F460" s="30">
        <f t="shared" si="159"/>
        <v>0</v>
      </c>
      <c r="G460" s="74" t="e">
        <f t="shared" si="140"/>
        <v>#DIV/0!</v>
      </c>
      <c r="H460" s="30">
        <f t="shared" si="159"/>
        <v>0</v>
      </c>
      <c r="I460" s="75"/>
      <c r="J460" s="75"/>
      <c r="K460" s="30">
        <f>E460</f>
        <v>0</v>
      </c>
      <c r="L460" s="30">
        <f>L465+L485</f>
        <v>0</v>
      </c>
      <c r="M460" s="84" t="e">
        <f t="shared" si="158"/>
        <v>#DIV/0!</v>
      </c>
      <c r="N460" s="599"/>
      <c r="O460" s="129" t="b">
        <f>H460=F460</f>
        <v>1</v>
      </c>
      <c r="P460" s="300"/>
    </row>
    <row r="461" spans="1:16" s="158" customFormat="1" ht="39" x14ac:dyDescent="0.25">
      <c r="A461" s="569" t="s">
        <v>33</v>
      </c>
      <c r="B461" s="59" t="s">
        <v>222</v>
      </c>
      <c r="C461" s="59" t="s">
        <v>79</v>
      </c>
      <c r="D461" s="48">
        <f>SUM(D462:D465)</f>
        <v>274925.15000000002</v>
      </c>
      <c r="E461" s="48">
        <f>SUM(E462:E465)</f>
        <v>274982.69</v>
      </c>
      <c r="F461" s="48">
        <f>SUM(F462:F465)</f>
        <v>203177.88</v>
      </c>
      <c r="G461" s="63">
        <f t="shared" si="140"/>
        <v>0.73899999999999999</v>
      </c>
      <c r="H461" s="48">
        <f>SUM(H462:H465)</f>
        <v>202767.58</v>
      </c>
      <c r="I461" s="63">
        <f t="shared" si="156"/>
        <v>0.73699999999999999</v>
      </c>
      <c r="J461" s="63">
        <f t="shared" si="157"/>
        <v>0.998</v>
      </c>
      <c r="K461" s="48">
        <f>SUM(K462:K465)</f>
        <v>274982.39</v>
      </c>
      <c r="L461" s="48">
        <f>SUM(L462:L465)</f>
        <v>0</v>
      </c>
      <c r="M461" s="46">
        <f t="shared" si="158"/>
        <v>1</v>
      </c>
      <c r="N461" s="575"/>
      <c r="P461" s="300"/>
    </row>
    <row r="462" spans="1:16" s="158" customFormat="1" x14ac:dyDescent="0.25">
      <c r="A462" s="569"/>
      <c r="B462" s="446" t="s">
        <v>17</v>
      </c>
      <c r="C462" s="316"/>
      <c r="D462" s="36">
        <f>D467+D472+D477</f>
        <v>0</v>
      </c>
      <c r="E462" s="36">
        <f t="shared" ref="E462:L462" si="160">E467+E472+E477</f>
        <v>0</v>
      </c>
      <c r="F462" s="36">
        <f t="shared" si="160"/>
        <v>0</v>
      </c>
      <c r="G462" s="52" t="e">
        <f t="shared" si="140"/>
        <v>#DIV/0!</v>
      </c>
      <c r="H462" s="19">
        <f t="shared" si="160"/>
        <v>0</v>
      </c>
      <c r="I462" s="52" t="e">
        <f t="shared" si="156"/>
        <v>#DIV/0!</v>
      </c>
      <c r="J462" s="52" t="e">
        <f t="shared" si="157"/>
        <v>#DIV/0!</v>
      </c>
      <c r="K462" s="36">
        <f t="shared" si="160"/>
        <v>0</v>
      </c>
      <c r="L462" s="36">
        <f t="shared" si="160"/>
        <v>0</v>
      </c>
      <c r="M462" s="27" t="e">
        <f t="shared" si="158"/>
        <v>#DIV/0!</v>
      </c>
      <c r="N462" s="575"/>
      <c r="P462" s="300"/>
    </row>
    <row r="463" spans="1:16" s="158" customFormat="1" x14ac:dyDescent="0.25">
      <c r="A463" s="569"/>
      <c r="B463" s="446" t="s">
        <v>16</v>
      </c>
      <c r="C463" s="316"/>
      <c r="D463" s="36">
        <f t="shared" ref="D463:F465" si="161">D468+D473+D478</f>
        <v>450</v>
      </c>
      <c r="E463" s="36">
        <f>E468+E473+E478</f>
        <v>507.5</v>
      </c>
      <c r="F463" s="36">
        <f t="shared" si="161"/>
        <v>507.5</v>
      </c>
      <c r="G463" s="51">
        <f t="shared" si="140"/>
        <v>1</v>
      </c>
      <c r="H463" s="36">
        <f t="shared" ref="H463" si="162">H468+H473+H478</f>
        <v>97.2</v>
      </c>
      <c r="I463" s="51">
        <f t="shared" si="156"/>
        <v>0.192</v>
      </c>
      <c r="J463" s="52">
        <f t="shared" si="157"/>
        <v>0.192</v>
      </c>
      <c r="K463" s="36">
        <f t="shared" ref="K463" si="163">K468+K473+K478</f>
        <v>507.5</v>
      </c>
      <c r="L463" s="36"/>
      <c r="M463" s="26">
        <f t="shared" si="158"/>
        <v>1</v>
      </c>
      <c r="N463" s="575"/>
      <c r="O463" s="128"/>
      <c r="P463" s="300"/>
    </row>
    <row r="464" spans="1:16" s="158" customFormat="1" x14ac:dyDescent="0.25">
      <c r="A464" s="569"/>
      <c r="B464" s="446" t="s">
        <v>36</v>
      </c>
      <c r="C464" s="316"/>
      <c r="D464" s="36">
        <f t="shared" si="161"/>
        <v>274475.15000000002</v>
      </c>
      <c r="E464" s="36">
        <f>E469+E474+E479</f>
        <v>274475.19</v>
      </c>
      <c r="F464" s="36">
        <f t="shared" si="161"/>
        <v>202670.38</v>
      </c>
      <c r="G464" s="51">
        <f t="shared" si="140"/>
        <v>0.73799999999999999</v>
      </c>
      <c r="H464" s="36">
        <f>H469+H474+H479</f>
        <v>202670.38</v>
      </c>
      <c r="I464" s="51">
        <f t="shared" si="156"/>
        <v>0.73799999999999999</v>
      </c>
      <c r="J464" s="51">
        <f t="shared" si="157"/>
        <v>1</v>
      </c>
      <c r="K464" s="36">
        <f t="shared" ref="K464" si="164">K469+K474+K479</f>
        <v>274474.89</v>
      </c>
      <c r="L464" s="36"/>
      <c r="M464" s="26">
        <f t="shared" si="158"/>
        <v>1</v>
      </c>
      <c r="N464" s="575"/>
      <c r="O464" s="11"/>
      <c r="P464" s="300"/>
    </row>
    <row r="465" spans="1:16" s="158" customFormat="1" x14ac:dyDescent="0.3">
      <c r="A465" s="569"/>
      <c r="B465" s="446" t="s">
        <v>18</v>
      </c>
      <c r="C465" s="316"/>
      <c r="D465" s="36">
        <f t="shared" si="161"/>
        <v>0</v>
      </c>
      <c r="E465" s="36">
        <f t="shared" si="161"/>
        <v>0</v>
      </c>
      <c r="F465" s="36">
        <f t="shared" si="161"/>
        <v>0</v>
      </c>
      <c r="G465" s="52" t="e">
        <f t="shared" ref="G465:G528" si="165">F465/E465</f>
        <v>#DIV/0!</v>
      </c>
      <c r="H465" s="36">
        <f t="shared" ref="H465" si="166">H470+H475+H480</f>
        <v>0</v>
      </c>
      <c r="I465" s="52" t="e">
        <f t="shared" si="156"/>
        <v>#DIV/0!</v>
      </c>
      <c r="J465" s="52" t="e">
        <f t="shared" si="157"/>
        <v>#DIV/0!</v>
      </c>
      <c r="K465" s="36">
        <f t="shared" ref="K465" si="167">K470+K475+K480</f>
        <v>0</v>
      </c>
      <c r="L465" s="36">
        <f t="shared" ref="L465:L475" si="168">E465-K465</f>
        <v>0</v>
      </c>
      <c r="M465" s="27" t="e">
        <f t="shared" si="158"/>
        <v>#DIV/0!</v>
      </c>
      <c r="N465" s="575"/>
      <c r="O465" s="129" t="b">
        <f>H465=F465</f>
        <v>1</v>
      </c>
      <c r="P465" s="300"/>
    </row>
    <row r="466" spans="1:16" s="4" customFormat="1" ht="200.25" customHeight="1" x14ac:dyDescent="0.25">
      <c r="A466" s="538" t="s">
        <v>13</v>
      </c>
      <c r="B466" s="15" t="s">
        <v>219</v>
      </c>
      <c r="C466" s="15" t="s">
        <v>115</v>
      </c>
      <c r="D466" s="17">
        <f>SUM(D467:D470)</f>
        <v>261515.06</v>
      </c>
      <c r="E466" s="17">
        <f>SUM(E467:E470)</f>
        <v>261572.6</v>
      </c>
      <c r="F466" s="17">
        <f>SUM(F467:F470)</f>
        <v>196041.02</v>
      </c>
      <c r="G466" s="71">
        <f t="shared" si="165"/>
        <v>0.749</v>
      </c>
      <c r="H466" s="17">
        <f>SUM(H467:H470)</f>
        <v>195630.72</v>
      </c>
      <c r="I466" s="71">
        <f t="shared" si="156"/>
        <v>0.748</v>
      </c>
      <c r="J466" s="51">
        <f t="shared" si="157"/>
        <v>0.998</v>
      </c>
      <c r="K466" s="22">
        <f t="shared" ref="K466:K475" si="169">E466</f>
        <v>261572.6</v>
      </c>
      <c r="L466" s="22">
        <f t="shared" si="168"/>
        <v>0</v>
      </c>
      <c r="M466" s="26">
        <f t="shared" si="158"/>
        <v>1</v>
      </c>
      <c r="N466" s="575" t="s">
        <v>801</v>
      </c>
      <c r="P466" s="300"/>
    </row>
    <row r="467" spans="1:16" s="4" customFormat="1" x14ac:dyDescent="0.25">
      <c r="A467" s="538"/>
      <c r="B467" s="446" t="s">
        <v>17</v>
      </c>
      <c r="C467" s="316"/>
      <c r="D467" s="36"/>
      <c r="E467" s="36"/>
      <c r="F467" s="36"/>
      <c r="G467" s="58" t="e">
        <f t="shared" si="165"/>
        <v>#DIV/0!</v>
      </c>
      <c r="H467" s="19"/>
      <c r="I467" s="58" t="e">
        <f t="shared" si="156"/>
        <v>#DIV/0!</v>
      </c>
      <c r="J467" s="52" t="e">
        <f t="shared" si="157"/>
        <v>#DIV/0!</v>
      </c>
      <c r="K467" s="22">
        <f t="shared" si="169"/>
        <v>0</v>
      </c>
      <c r="L467" s="22">
        <f t="shared" si="168"/>
        <v>0</v>
      </c>
      <c r="M467" s="27" t="e">
        <f t="shared" si="158"/>
        <v>#DIV/0!</v>
      </c>
      <c r="N467" s="575"/>
      <c r="P467" s="300"/>
    </row>
    <row r="468" spans="1:16" s="158" customFormat="1" x14ac:dyDescent="0.25">
      <c r="A468" s="538"/>
      <c r="B468" s="446" t="s">
        <v>16</v>
      </c>
      <c r="C468" s="316"/>
      <c r="D468" s="36">
        <v>450</v>
      </c>
      <c r="E468" s="36">
        <f>450+57.5</f>
        <v>507.5</v>
      </c>
      <c r="F468" s="36">
        <f>450+57.5</f>
        <v>507.5</v>
      </c>
      <c r="G468" s="51">
        <f t="shared" si="165"/>
        <v>1</v>
      </c>
      <c r="H468" s="36">
        <v>97.2</v>
      </c>
      <c r="I468" s="51">
        <f t="shared" si="156"/>
        <v>0.192</v>
      </c>
      <c r="J468" s="51">
        <f t="shared" si="157"/>
        <v>0.192</v>
      </c>
      <c r="K468" s="36">
        <f>E468</f>
        <v>507.5</v>
      </c>
      <c r="L468" s="36">
        <f t="shared" si="168"/>
        <v>0</v>
      </c>
      <c r="M468" s="26">
        <f t="shared" si="158"/>
        <v>1</v>
      </c>
      <c r="N468" s="575"/>
      <c r="O468" s="128"/>
      <c r="P468" s="300"/>
    </row>
    <row r="469" spans="1:16" s="4" customFormat="1" x14ac:dyDescent="0.25">
      <c r="A469" s="538"/>
      <c r="B469" s="446" t="s">
        <v>36</v>
      </c>
      <c r="C469" s="316"/>
      <c r="D469" s="36">
        <v>261065.06</v>
      </c>
      <c r="E469" s="36">
        <v>261065.1</v>
      </c>
      <c r="F469" s="36">
        <v>195533.52</v>
      </c>
      <c r="G469" s="71">
        <f t="shared" si="165"/>
        <v>0.749</v>
      </c>
      <c r="H469" s="36">
        <v>195533.52</v>
      </c>
      <c r="I469" s="71">
        <f t="shared" si="156"/>
        <v>0.749</v>
      </c>
      <c r="J469" s="51">
        <f t="shared" si="157"/>
        <v>1</v>
      </c>
      <c r="K469" s="36">
        <f>E469</f>
        <v>261065.1</v>
      </c>
      <c r="L469" s="22">
        <f t="shared" si="168"/>
        <v>0</v>
      </c>
      <c r="M469" s="26">
        <f t="shared" si="158"/>
        <v>1</v>
      </c>
      <c r="N469" s="575"/>
      <c r="O469" s="11"/>
      <c r="P469" s="300"/>
    </row>
    <row r="470" spans="1:16" s="4" customFormat="1" x14ac:dyDescent="0.3">
      <c r="A470" s="538"/>
      <c r="B470" s="446" t="s">
        <v>18</v>
      </c>
      <c r="C470" s="316"/>
      <c r="D470" s="36"/>
      <c r="E470" s="36"/>
      <c r="F470" s="36"/>
      <c r="G470" s="58" t="e">
        <f t="shared" si="165"/>
        <v>#DIV/0!</v>
      </c>
      <c r="H470" s="19"/>
      <c r="I470" s="58" t="e">
        <f t="shared" si="156"/>
        <v>#DIV/0!</v>
      </c>
      <c r="J470" s="52" t="e">
        <f t="shared" si="157"/>
        <v>#DIV/0!</v>
      </c>
      <c r="K470" s="22"/>
      <c r="L470" s="22">
        <f t="shared" si="168"/>
        <v>0</v>
      </c>
      <c r="M470" s="27" t="e">
        <f t="shared" si="158"/>
        <v>#DIV/0!</v>
      </c>
      <c r="N470" s="575"/>
      <c r="O470" s="129" t="b">
        <f>H470=F470</f>
        <v>1</v>
      </c>
      <c r="P470" s="300"/>
    </row>
    <row r="471" spans="1:16" s="4" customFormat="1" ht="103.5" customHeight="1" x14ac:dyDescent="0.25">
      <c r="A471" s="568" t="s">
        <v>316</v>
      </c>
      <c r="B471" s="15" t="s">
        <v>223</v>
      </c>
      <c r="C471" s="15" t="s">
        <v>115</v>
      </c>
      <c r="D471" s="43">
        <f>SUM(D472:D475)</f>
        <v>13394.67</v>
      </c>
      <c r="E471" s="43">
        <f>SUM(E472:E475)</f>
        <v>13394.67</v>
      </c>
      <c r="F471" s="43">
        <f>SUM(F472:F475)</f>
        <v>7121.73</v>
      </c>
      <c r="G471" s="76">
        <f t="shared" si="165"/>
        <v>0.53200000000000003</v>
      </c>
      <c r="H471" s="43">
        <f>SUM(H472:H475)</f>
        <v>7121.73</v>
      </c>
      <c r="I471" s="76">
        <f t="shared" si="156"/>
        <v>0.53200000000000003</v>
      </c>
      <c r="J471" s="76">
        <f t="shared" si="157"/>
        <v>1</v>
      </c>
      <c r="K471" s="43">
        <f>SUM(K472:K475)</f>
        <v>13394.67</v>
      </c>
      <c r="L471" s="43">
        <f>SUM(L472:L475)</f>
        <v>0</v>
      </c>
      <c r="M471" s="94">
        <f t="shared" si="158"/>
        <v>1</v>
      </c>
      <c r="N471" s="592" t="s">
        <v>730</v>
      </c>
      <c r="P471" s="300"/>
    </row>
    <row r="472" spans="1:16" s="4" customFormat="1" x14ac:dyDescent="0.25">
      <c r="A472" s="568"/>
      <c r="B472" s="446" t="s">
        <v>17</v>
      </c>
      <c r="C472" s="316"/>
      <c r="D472" s="22"/>
      <c r="E472" s="22"/>
      <c r="F472" s="22"/>
      <c r="G472" s="58" t="e">
        <f t="shared" si="165"/>
        <v>#DIV/0!</v>
      </c>
      <c r="H472" s="33"/>
      <c r="I472" s="58" t="e">
        <f t="shared" si="156"/>
        <v>#DIV/0!</v>
      </c>
      <c r="J472" s="58" t="e">
        <f t="shared" si="157"/>
        <v>#DIV/0!</v>
      </c>
      <c r="K472" s="22">
        <f t="shared" si="169"/>
        <v>0</v>
      </c>
      <c r="L472" s="22">
        <f t="shared" si="168"/>
        <v>0</v>
      </c>
      <c r="M472" s="87" t="e">
        <f t="shared" si="158"/>
        <v>#DIV/0!</v>
      </c>
      <c r="N472" s="592"/>
      <c r="P472" s="300"/>
    </row>
    <row r="473" spans="1:16" s="4" customFormat="1" x14ac:dyDescent="0.25">
      <c r="A473" s="568"/>
      <c r="B473" s="446" t="s">
        <v>16</v>
      </c>
      <c r="C473" s="316"/>
      <c r="D473" s="22"/>
      <c r="E473" s="22"/>
      <c r="F473" s="22"/>
      <c r="G473" s="58" t="e">
        <f t="shared" si="165"/>
        <v>#DIV/0!</v>
      </c>
      <c r="H473" s="33"/>
      <c r="I473" s="58" t="e">
        <f t="shared" si="156"/>
        <v>#DIV/0!</v>
      </c>
      <c r="J473" s="58" t="e">
        <f t="shared" si="157"/>
        <v>#DIV/0!</v>
      </c>
      <c r="K473" s="22">
        <f t="shared" si="169"/>
        <v>0</v>
      </c>
      <c r="L473" s="22">
        <f t="shared" si="168"/>
        <v>0</v>
      </c>
      <c r="M473" s="87" t="e">
        <f t="shared" si="158"/>
        <v>#DIV/0!</v>
      </c>
      <c r="N473" s="592"/>
      <c r="O473" s="128"/>
      <c r="P473" s="300"/>
    </row>
    <row r="474" spans="1:16" s="4" customFormat="1" x14ac:dyDescent="0.25">
      <c r="A474" s="568"/>
      <c r="B474" s="446" t="s">
        <v>36</v>
      </c>
      <c r="C474" s="316"/>
      <c r="D474" s="22">
        <v>13394.67</v>
      </c>
      <c r="E474" s="22">
        <v>13394.67</v>
      </c>
      <c r="F474" s="22">
        <v>7121.73</v>
      </c>
      <c r="G474" s="71">
        <f t="shared" si="165"/>
        <v>0.53200000000000003</v>
      </c>
      <c r="H474" s="22">
        <v>7121.73</v>
      </c>
      <c r="I474" s="71">
        <f t="shared" si="156"/>
        <v>0.53200000000000003</v>
      </c>
      <c r="J474" s="71">
        <f t="shared" si="157"/>
        <v>1</v>
      </c>
      <c r="K474" s="22">
        <f>E474</f>
        <v>13394.67</v>
      </c>
      <c r="L474" s="22">
        <f t="shared" si="168"/>
        <v>0</v>
      </c>
      <c r="M474" s="41">
        <f t="shared" si="158"/>
        <v>1</v>
      </c>
      <c r="N474" s="592"/>
      <c r="O474" s="11"/>
      <c r="P474" s="300"/>
    </row>
    <row r="475" spans="1:16" s="4" customFormat="1" x14ac:dyDescent="0.3">
      <c r="A475" s="568"/>
      <c r="B475" s="446" t="s">
        <v>18</v>
      </c>
      <c r="C475" s="316"/>
      <c r="D475" s="22"/>
      <c r="E475" s="22"/>
      <c r="F475" s="22"/>
      <c r="G475" s="58" t="e">
        <f t="shared" si="165"/>
        <v>#DIV/0!</v>
      </c>
      <c r="H475" s="33"/>
      <c r="I475" s="58" t="e">
        <f t="shared" si="156"/>
        <v>#DIV/0!</v>
      </c>
      <c r="J475" s="58" t="e">
        <f t="shared" si="157"/>
        <v>#DIV/0!</v>
      </c>
      <c r="K475" s="22">
        <f t="shared" si="169"/>
        <v>0</v>
      </c>
      <c r="L475" s="22">
        <f t="shared" si="168"/>
        <v>0</v>
      </c>
      <c r="M475" s="87" t="e">
        <f t="shared" si="158"/>
        <v>#DIV/0!</v>
      </c>
      <c r="N475" s="592"/>
      <c r="O475" s="129" t="b">
        <f>H475=F475</f>
        <v>1</v>
      </c>
      <c r="P475" s="300"/>
    </row>
    <row r="476" spans="1:16" s="4" customFormat="1" ht="76.5" customHeight="1" x14ac:dyDescent="0.25">
      <c r="A476" s="568" t="s">
        <v>242</v>
      </c>
      <c r="B476" s="15" t="s">
        <v>250</v>
      </c>
      <c r="C476" s="15" t="s">
        <v>115</v>
      </c>
      <c r="D476" s="43">
        <f>SUM(D477:D480)</f>
        <v>15.42</v>
      </c>
      <c r="E476" s="43">
        <f>SUM(E477:E480)</f>
        <v>15.42</v>
      </c>
      <c r="F476" s="43">
        <f>SUM(F477:F480)</f>
        <v>15.13</v>
      </c>
      <c r="G476" s="76">
        <f t="shared" si="165"/>
        <v>0.98099999999999998</v>
      </c>
      <c r="H476" s="43">
        <f>SUM(H477:H480)</f>
        <v>15.13</v>
      </c>
      <c r="I476" s="76">
        <f t="shared" si="156"/>
        <v>0.98099999999999998</v>
      </c>
      <c r="J476" s="76">
        <f t="shared" si="157"/>
        <v>1</v>
      </c>
      <c r="K476" s="43">
        <f>SUM(K477:K480)</f>
        <v>15.12</v>
      </c>
      <c r="L476" s="43">
        <f t="shared" ref="L476:L480" si="170">E476-K476</f>
        <v>0.3</v>
      </c>
      <c r="M476" s="94">
        <f t="shared" si="158"/>
        <v>0.98</v>
      </c>
      <c r="N476" s="575" t="s">
        <v>467</v>
      </c>
      <c r="O476" s="275"/>
      <c r="P476" s="300"/>
    </row>
    <row r="477" spans="1:16" s="4" customFormat="1" x14ac:dyDescent="0.25">
      <c r="A477" s="568"/>
      <c r="B477" s="446" t="s">
        <v>17</v>
      </c>
      <c r="C477" s="316"/>
      <c r="D477" s="22"/>
      <c r="E477" s="22"/>
      <c r="F477" s="22"/>
      <c r="G477" s="58" t="e">
        <f t="shared" si="165"/>
        <v>#DIV/0!</v>
      </c>
      <c r="H477" s="33"/>
      <c r="I477" s="58" t="e">
        <f t="shared" si="156"/>
        <v>#DIV/0!</v>
      </c>
      <c r="J477" s="58" t="e">
        <f t="shared" si="157"/>
        <v>#DIV/0!</v>
      </c>
      <c r="K477" s="22"/>
      <c r="L477" s="22">
        <f t="shared" si="170"/>
        <v>0</v>
      </c>
      <c r="M477" s="87" t="e">
        <f t="shared" si="158"/>
        <v>#DIV/0!</v>
      </c>
      <c r="N477" s="575"/>
      <c r="P477" s="300"/>
    </row>
    <row r="478" spans="1:16" s="4" customFormat="1" x14ac:dyDescent="0.25">
      <c r="A478" s="568"/>
      <c r="B478" s="446" t="s">
        <v>16</v>
      </c>
      <c r="C478" s="316"/>
      <c r="D478" s="22"/>
      <c r="E478" s="22"/>
      <c r="F478" s="22"/>
      <c r="G478" s="58" t="e">
        <f t="shared" si="165"/>
        <v>#DIV/0!</v>
      </c>
      <c r="H478" s="33"/>
      <c r="I478" s="58" t="e">
        <f t="shared" si="156"/>
        <v>#DIV/0!</v>
      </c>
      <c r="J478" s="58" t="e">
        <f t="shared" si="157"/>
        <v>#DIV/0!</v>
      </c>
      <c r="K478" s="22"/>
      <c r="L478" s="22">
        <f t="shared" si="170"/>
        <v>0</v>
      </c>
      <c r="M478" s="87" t="e">
        <f t="shared" si="158"/>
        <v>#DIV/0!</v>
      </c>
      <c r="N478" s="575"/>
      <c r="O478" s="128"/>
      <c r="P478" s="300"/>
    </row>
    <row r="479" spans="1:16" s="4" customFormat="1" x14ac:dyDescent="0.25">
      <c r="A479" s="568"/>
      <c r="B479" s="446" t="s">
        <v>36</v>
      </c>
      <c r="C479" s="316"/>
      <c r="D479" s="22">
        <v>15.42</v>
      </c>
      <c r="E479" s="22">
        <v>15.42</v>
      </c>
      <c r="F479" s="22">
        <v>15.13</v>
      </c>
      <c r="G479" s="71">
        <f t="shared" si="165"/>
        <v>0.98099999999999998</v>
      </c>
      <c r="H479" s="22">
        <v>15.13</v>
      </c>
      <c r="I479" s="71">
        <f t="shared" si="156"/>
        <v>0.98099999999999998</v>
      </c>
      <c r="J479" s="71">
        <f t="shared" si="157"/>
        <v>1</v>
      </c>
      <c r="K479" s="170">
        <v>15.12</v>
      </c>
      <c r="L479" s="22">
        <f t="shared" si="170"/>
        <v>0.3</v>
      </c>
      <c r="M479" s="41">
        <f t="shared" si="158"/>
        <v>0.98</v>
      </c>
      <c r="N479" s="575"/>
      <c r="O479" s="11"/>
      <c r="P479" s="300"/>
    </row>
    <row r="480" spans="1:16" s="4" customFormat="1" x14ac:dyDescent="0.3">
      <c r="A480" s="568"/>
      <c r="B480" s="446" t="s">
        <v>18</v>
      </c>
      <c r="C480" s="316"/>
      <c r="D480" s="22"/>
      <c r="E480" s="22"/>
      <c r="F480" s="22"/>
      <c r="G480" s="58" t="e">
        <f t="shared" si="165"/>
        <v>#DIV/0!</v>
      </c>
      <c r="H480" s="33"/>
      <c r="I480" s="58" t="e">
        <f t="shared" si="156"/>
        <v>#DIV/0!</v>
      </c>
      <c r="J480" s="58" t="e">
        <f t="shared" si="157"/>
        <v>#DIV/0!</v>
      </c>
      <c r="K480" s="22"/>
      <c r="L480" s="22">
        <f t="shared" si="170"/>
        <v>0</v>
      </c>
      <c r="M480" s="87" t="e">
        <f t="shared" si="158"/>
        <v>#DIV/0!</v>
      </c>
      <c r="N480" s="575"/>
      <c r="O480" s="129" t="b">
        <f>H480=F480</f>
        <v>1</v>
      </c>
      <c r="P480" s="300"/>
    </row>
    <row r="481" spans="1:16" s="4" customFormat="1" ht="39" x14ac:dyDescent="0.25">
      <c r="A481" s="569" t="s">
        <v>34</v>
      </c>
      <c r="B481" s="59" t="s">
        <v>224</v>
      </c>
      <c r="C481" s="59" t="s">
        <v>79</v>
      </c>
      <c r="D481" s="48">
        <f>SUM(D482:D485)</f>
        <v>5599.17</v>
      </c>
      <c r="E481" s="48">
        <f>SUM(E482:E485)</f>
        <v>5599.17</v>
      </c>
      <c r="F481" s="48">
        <f>SUM(F482:F485)</f>
        <v>915.7</v>
      </c>
      <c r="G481" s="63">
        <f t="shared" si="165"/>
        <v>0.16400000000000001</v>
      </c>
      <c r="H481" s="48">
        <f>SUM(H482:H485)</f>
        <v>915.7</v>
      </c>
      <c r="I481" s="63">
        <f t="shared" si="156"/>
        <v>0.16400000000000001</v>
      </c>
      <c r="J481" s="125">
        <f t="shared" si="157"/>
        <v>1</v>
      </c>
      <c r="K481" s="48">
        <f>SUM(K482:K485)</f>
        <v>5599.17</v>
      </c>
      <c r="L481" s="48">
        <f>SUM(L482:L485)</f>
        <v>0</v>
      </c>
      <c r="M481" s="46">
        <f t="shared" si="158"/>
        <v>1</v>
      </c>
      <c r="N481" s="575"/>
      <c r="P481" s="300"/>
    </row>
    <row r="482" spans="1:16" s="4" customFormat="1" x14ac:dyDescent="0.25">
      <c r="A482" s="569"/>
      <c r="B482" s="446" t="s">
        <v>17</v>
      </c>
      <c r="C482" s="15"/>
      <c r="D482" s="36">
        <f>D487</f>
        <v>0</v>
      </c>
      <c r="E482" s="36">
        <f>E487</f>
        <v>0</v>
      </c>
      <c r="F482" s="36">
        <f>F487</f>
        <v>0</v>
      </c>
      <c r="G482" s="52" t="e">
        <f t="shared" si="165"/>
        <v>#DIV/0!</v>
      </c>
      <c r="H482" s="36">
        <f>H487</f>
        <v>0</v>
      </c>
      <c r="I482" s="52" t="e">
        <f t="shared" si="156"/>
        <v>#DIV/0!</v>
      </c>
      <c r="J482" s="52" t="e">
        <f t="shared" si="157"/>
        <v>#DIV/0!</v>
      </c>
      <c r="K482" s="36">
        <f>K487</f>
        <v>0</v>
      </c>
      <c r="L482" s="36">
        <f>L487</f>
        <v>0</v>
      </c>
      <c r="M482" s="27" t="e">
        <f t="shared" si="158"/>
        <v>#DIV/0!</v>
      </c>
      <c r="N482" s="575"/>
      <c r="P482" s="300"/>
    </row>
    <row r="483" spans="1:16" s="4" customFormat="1" x14ac:dyDescent="0.25">
      <c r="A483" s="569"/>
      <c r="B483" s="446" t="s">
        <v>16</v>
      </c>
      <c r="C483" s="15"/>
      <c r="D483" s="36">
        <f t="shared" ref="D483:F485" si="171">D488</f>
        <v>0</v>
      </c>
      <c r="E483" s="36">
        <f t="shared" si="171"/>
        <v>0</v>
      </c>
      <c r="F483" s="36">
        <f t="shared" si="171"/>
        <v>0</v>
      </c>
      <c r="G483" s="52" t="e">
        <f t="shared" si="165"/>
        <v>#DIV/0!</v>
      </c>
      <c r="H483" s="36">
        <f t="shared" ref="H483:H485" si="172">H488</f>
        <v>0</v>
      </c>
      <c r="I483" s="52" t="e">
        <f t="shared" si="156"/>
        <v>#DIV/0!</v>
      </c>
      <c r="J483" s="52" t="e">
        <f t="shared" si="157"/>
        <v>#DIV/0!</v>
      </c>
      <c r="K483" s="36">
        <f t="shared" ref="K483:L485" si="173">K488</f>
        <v>0</v>
      </c>
      <c r="L483" s="36">
        <f t="shared" si="173"/>
        <v>0</v>
      </c>
      <c r="M483" s="27" t="e">
        <f t="shared" si="158"/>
        <v>#DIV/0!</v>
      </c>
      <c r="N483" s="575"/>
      <c r="O483" s="128"/>
      <c r="P483" s="300"/>
    </row>
    <row r="484" spans="1:16" s="4" customFormat="1" x14ac:dyDescent="0.25">
      <c r="A484" s="569"/>
      <c r="B484" s="446" t="s">
        <v>36</v>
      </c>
      <c r="C484" s="15"/>
      <c r="D484" s="36">
        <f t="shared" si="171"/>
        <v>5599.17</v>
      </c>
      <c r="E484" s="36">
        <f t="shared" si="171"/>
        <v>5599.17</v>
      </c>
      <c r="F484" s="36">
        <f t="shared" si="171"/>
        <v>915.7</v>
      </c>
      <c r="G484" s="51">
        <f t="shared" si="165"/>
        <v>0.16400000000000001</v>
      </c>
      <c r="H484" s="36">
        <f t="shared" si="172"/>
        <v>915.7</v>
      </c>
      <c r="I484" s="51">
        <f t="shared" si="156"/>
        <v>0.16400000000000001</v>
      </c>
      <c r="J484" s="52">
        <f t="shared" si="157"/>
        <v>1</v>
      </c>
      <c r="K484" s="36">
        <f t="shared" si="173"/>
        <v>5599.17</v>
      </c>
      <c r="L484" s="36">
        <f t="shared" si="173"/>
        <v>0</v>
      </c>
      <c r="M484" s="26">
        <f t="shared" si="158"/>
        <v>1</v>
      </c>
      <c r="N484" s="575"/>
      <c r="O484" s="11"/>
      <c r="P484" s="300"/>
    </row>
    <row r="485" spans="1:16" s="4" customFormat="1" x14ac:dyDescent="0.3">
      <c r="A485" s="569"/>
      <c r="B485" s="446" t="s">
        <v>18</v>
      </c>
      <c r="C485" s="15"/>
      <c r="D485" s="36">
        <f t="shared" si="171"/>
        <v>0</v>
      </c>
      <c r="E485" s="36">
        <f t="shared" si="171"/>
        <v>0</v>
      </c>
      <c r="F485" s="36">
        <f t="shared" si="171"/>
        <v>0</v>
      </c>
      <c r="G485" s="52" t="e">
        <f t="shared" si="165"/>
        <v>#DIV/0!</v>
      </c>
      <c r="H485" s="36">
        <f t="shared" si="172"/>
        <v>0</v>
      </c>
      <c r="I485" s="52" t="e">
        <f t="shared" si="156"/>
        <v>#DIV/0!</v>
      </c>
      <c r="J485" s="52" t="e">
        <f t="shared" si="157"/>
        <v>#DIV/0!</v>
      </c>
      <c r="K485" s="36">
        <f t="shared" si="173"/>
        <v>0</v>
      </c>
      <c r="L485" s="36">
        <f t="shared" si="173"/>
        <v>0</v>
      </c>
      <c r="M485" s="27" t="e">
        <f t="shared" si="158"/>
        <v>#DIV/0!</v>
      </c>
      <c r="N485" s="575"/>
      <c r="O485" s="129" t="b">
        <f>H485=F485</f>
        <v>1</v>
      </c>
      <c r="P485" s="300"/>
    </row>
    <row r="486" spans="1:16" s="4" customFormat="1" ht="47.25" customHeight="1" x14ac:dyDescent="0.25">
      <c r="A486" s="568" t="s">
        <v>48</v>
      </c>
      <c r="B486" s="15" t="s">
        <v>415</v>
      </c>
      <c r="C486" s="15" t="s">
        <v>230</v>
      </c>
      <c r="D486" s="36">
        <f>SUM(D487:D490)</f>
        <v>5599.17</v>
      </c>
      <c r="E486" s="36">
        <f t="shared" ref="E486:F486" si="174">SUM(E487:E490)</f>
        <v>5599.17</v>
      </c>
      <c r="F486" s="36">
        <f t="shared" si="174"/>
        <v>915.7</v>
      </c>
      <c r="G486" s="51">
        <f t="shared" si="165"/>
        <v>0.16400000000000001</v>
      </c>
      <c r="H486" s="36">
        <f>SUM(H487:H490)</f>
        <v>915.7</v>
      </c>
      <c r="I486" s="51">
        <f t="shared" si="156"/>
        <v>0.16400000000000001</v>
      </c>
      <c r="J486" s="52">
        <f t="shared" si="157"/>
        <v>1</v>
      </c>
      <c r="K486" s="36">
        <f>SUM(K487:K490)</f>
        <v>5599.17</v>
      </c>
      <c r="L486" s="36">
        <f t="shared" ref="L486:L490" si="175">E486-K486</f>
        <v>0</v>
      </c>
      <c r="M486" s="26">
        <f t="shared" si="158"/>
        <v>1</v>
      </c>
      <c r="N486" s="592" t="s">
        <v>806</v>
      </c>
      <c r="P486" s="300"/>
    </row>
    <row r="487" spans="1:16" s="4" customFormat="1" x14ac:dyDescent="0.25">
      <c r="A487" s="568"/>
      <c r="B487" s="446" t="s">
        <v>17</v>
      </c>
      <c r="C487" s="316"/>
      <c r="D487" s="36"/>
      <c r="E487" s="36"/>
      <c r="F487" s="36"/>
      <c r="G487" s="52" t="e">
        <f t="shared" si="165"/>
        <v>#DIV/0!</v>
      </c>
      <c r="H487" s="19"/>
      <c r="I487" s="52" t="e">
        <f t="shared" si="156"/>
        <v>#DIV/0!</v>
      </c>
      <c r="J487" s="52" t="e">
        <f t="shared" si="157"/>
        <v>#DIV/0!</v>
      </c>
      <c r="K487" s="36"/>
      <c r="L487" s="36">
        <f t="shared" si="175"/>
        <v>0</v>
      </c>
      <c r="M487" s="27" t="e">
        <f t="shared" si="158"/>
        <v>#DIV/0!</v>
      </c>
      <c r="N487" s="592"/>
      <c r="P487" s="300"/>
    </row>
    <row r="488" spans="1:16" s="4" customFormat="1" x14ac:dyDescent="0.25">
      <c r="A488" s="568"/>
      <c r="B488" s="446" t="s">
        <v>16</v>
      </c>
      <c r="C488" s="316"/>
      <c r="D488" s="36"/>
      <c r="E488" s="36"/>
      <c r="F488" s="36"/>
      <c r="G488" s="52" t="e">
        <f t="shared" si="165"/>
        <v>#DIV/0!</v>
      </c>
      <c r="H488" s="19"/>
      <c r="I488" s="52" t="e">
        <f t="shared" si="156"/>
        <v>#DIV/0!</v>
      </c>
      <c r="J488" s="52" t="e">
        <f t="shared" si="157"/>
        <v>#DIV/0!</v>
      </c>
      <c r="K488" s="36"/>
      <c r="L488" s="36">
        <f t="shared" si="175"/>
        <v>0</v>
      </c>
      <c r="M488" s="27" t="e">
        <f t="shared" si="158"/>
        <v>#DIV/0!</v>
      </c>
      <c r="N488" s="592"/>
      <c r="O488" s="128"/>
      <c r="P488" s="300"/>
    </row>
    <row r="489" spans="1:16" s="4" customFormat="1" x14ac:dyDescent="0.25">
      <c r="A489" s="568"/>
      <c r="B489" s="446" t="s">
        <v>36</v>
      </c>
      <c r="C489" s="316"/>
      <c r="D489" s="36">
        <v>5599.17</v>
      </c>
      <c r="E489" s="36">
        <v>5599.17</v>
      </c>
      <c r="F489" s="36">
        <v>915.7</v>
      </c>
      <c r="G489" s="51">
        <f t="shared" si="165"/>
        <v>0.16400000000000001</v>
      </c>
      <c r="H489" s="36">
        <v>915.7</v>
      </c>
      <c r="I489" s="51">
        <f t="shared" si="156"/>
        <v>0.16400000000000001</v>
      </c>
      <c r="J489" s="52">
        <f t="shared" si="157"/>
        <v>1</v>
      </c>
      <c r="K489" s="36">
        <v>5599.17</v>
      </c>
      <c r="L489" s="36">
        <f>E489-K489</f>
        <v>0</v>
      </c>
      <c r="M489" s="26">
        <f t="shared" si="158"/>
        <v>1</v>
      </c>
      <c r="N489" s="592"/>
      <c r="O489" s="11"/>
      <c r="P489" s="300"/>
    </row>
    <row r="490" spans="1:16" s="4" customFormat="1" x14ac:dyDescent="0.3">
      <c r="A490" s="568"/>
      <c r="B490" s="446" t="s">
        <v>18</v>
      </c>
      <c r="C490" s="316"/>
      <c r="D490" s="36"/>
      <c r="E490" s="36"/>
      <c r="F490" s="36"/>
      <c r="G490" s="52" t="e">
        <f t="shared" si="165"/>
        <v>#DIV/0!</v>
      </c>
      <c r="H490" s="19"/>
      <c r="I490" s="52" t="e">
        <f t="shared" si="156"/>
        <v>#DIV/0!</v>
      </c>
      <c r="J490" s="52" t="e">
        <f t="shared" si="157"/>
        <v>#DIV/0!</v>
      </c>
      <c r="K490" s="36"/>
      <c r="L490" s="36">
        <f t="shared" si="175"/>
        <v>0</v>
      </c>
      <c r="M490" s="27" t="e">
        <f t="shared" si="158"/>
        <v>#DIV/0!</v>
      </c>
      <c r="N490" s="592"/>
      <c r="O490" s="129" t="b">
        <f>H490=F490</f>
        <v>1</v>
      </c>
      <c r="P490" s="300"/>
    </row>
    <row r="491" spans="1:16" s="4" customFormat="1" ht="84.75" customHeight="1" x14ac:dyDescent="0.25">
      <c r="A491" s="541" t="s">
        <v>35</v>
      </c>
      <c r="B491" s="31" t="s">
        <v>477</v>
      </c>
      <c r="C491" s="31" t="s">
        <v>77</v>
      </c>
      <c r="D491" s="28">
        <f>SUM(D492:D495)</f>
        <v>104712.77</v>
      </c>
      <c r="E491" s="28">
        <f>SUM(E492:E495)</f>
        <v>87046.47</v>
      </c>
      <c r="F491" s="28">
        <f>SUM(F492:F495)</f>
        <v>67686.289999999994</v>
      </c>
      <c r="G491" s="72">
        <f t="shared" si="165"/>
        <v>0.77800000000000002</v>
      </c>
      <c r="H491" s="28">
        <f>SUM(H492:H495)</f>
        <v>67686.289999999994</v>
      </c>
      <c r="I491" s="72">
        <f t="shared" ref="I491:I511" si="176">H491/E491</f>
        <v>0.77800000000000002</v>
      </c>
      <c r="J491" s="72">
        <f t="shared" ref="J491:J493" si="177">H491/F491</f>
        <v>1</v>
      </c>
      <c r="K491" s="28">
        <f t="shared" ref="K491" si="178">E491</f>
        <v>87046.47</v>
      </c>
      <c r="L491" s="28">
        <f t="shared" ref="L491:L500" si="179">E491-K491</f>
        <v>0</v>
      </c>
      <c r="M491" s="29">
        <f t="shared" ref="M491:M511" si="180">K491/E491</f>
        <v>1</v>
      </c>
      <c r="N491" s="601"/>
      <c r="P491" s="300"/>
    </row>
    <row r="492" spans="1:16" s="4" customFormat="1" x14ac:dyDescent="0.25">
      <c r="A492" s="541"/>
      <c r="B492" s="32" t="s">
        <v>17</v>
      </c>
      <c r="C492" s="32"/>
      <c r="D492" s="30">
        <f>D497</f>
        <v>0</v>
      </c>
      <c r="E492" s="30">
        <f t="shared" ref="E492:F492" si="181">E497</f>
        <v>0</v>
      </c>
      <c r="F492" s="30">
        <f t="shared" si="181"/>
        <v>0</v>
      </c>
      <c r="G492" s="74" t="e">
        <f t="shared" si="165"/>
        <v>#DIV/0!</v>
      </c>
      <c r="H492" s="30">
        <f>H497</f>
        <v>0</v>
      </c>
      <c r="I492" s="74" t="e">
        <f t="shared" si="176"/>
        <v>#DIV/0!</v>
      </c>
      <c r="J492" s="74" t="e">
        <f t="shared" si="177"/>
        <v>#DIV/0!</v>
      </c>
      <c r="K492" s="30">
        <f>K497</f>
        <v>0</v>
      </c>
      <c r="L492" s="30">
        <f t="shared" si="179"/>
        <v>0</v>
      </c>
      <c r="M492" s="84" t="e">
        <f t="shared" si="180"/>
        <v>#DIV/0!</v>
      </c>
      <c r="N492" s="601"/>
      <c r="P492" s="300"/>
    </row>
    <row r="493" spans="1:16" s="4" customFormat="1" x14ac:dyDescent="0.25">
      <c r="A493" s="541"/>
      <c r="B493" s="32" t="s">
        <v>16</v>
      </c>
      <c r="C493" s="32"/>
      <c r="D493" s="30">
        <f t="shared" ref="D493:F495" si="182">D498</f>
        <v>0</v>
      </c>
      <c r="E493" s="30">
        <f t="shared" si="182"/>
        <v>0</v>
      </c>
      <c r="F493" s="30">
        <f t="shared" si="182"/>
        <v>0</v>
      </c>
      <c r="G493" s="74" t="e">
        <f t="shared" si="165"/>
        <v>#DIV/0!</v>
      </c>
      <c r="H493" s="80">
        <f t="shared" ref="H493:H495" si="183">H498</f>
        <v>0</v>
      </c>
      <c r="I493" s="74" t="e">
        <f t="shared" si="176"/>
        <v>#DIV/0!</v>
      </c>
      <c r="J493" s="74" t="e">
        <f t="shared" si="177"/>
        <v>#DIV/0!</v>
      </c>
      <c r="K493" s="80">
        <f t="shared" ref="K493:K495" si="184">K498</f>
        <v>0</v>
      </c>
      <c r="L493" s="80">
        <f t="shared" si="179"/>
        <v>0</v>
      </c>
      <c r="M493" s="84" t="e">
        <f t="shared" si="180"/>
        <v>#DIV/0!</v>
      </c>
      <c r="N493" s="601"/>
      <c r="O493" s="128"/>
      <c r="P493" s="300"/>
    </row>
    <row r="494" spans="1:16" s="4" customFormat="1" x14ac:dyDescent="0.25">
      <c r="A494" s="541"/>
      <c r="B494" s="32" t="s">
        <v>36</v>
      </c>
      <c r="C494" s="32"/>
      <c r="D494" s="30">
        <f t="shared" si="182"/>
        <v>104712.77</v>
      </c>
      <c r="E494" s="30">
        <f t="shared" si="182"/>
        <v>87046.47</v>
      </c>
      <c r="F494" s="30">
        <f t="shared" si="182"/>
        <v>67686.289999999994</v>
      </c>
      <c r="G494" s="75">
        <f t="shared" si="165"/>
        <v>0.77800000000000002</v>
      </c>
      <c r="H494" s="30">
        <f t="shared" si="183"/>
        <v>67686.289999999994</v>
      </c>
      <c r="I494" s="75">
        <f t="shared" si="176"/>
        <v>0.77800000000000002</v>
      </c>
      <c r="J494" s="75">
        <f>H494/F494</f>
        <v>1</v>
      </c>
      <c r="K494" s="30">
        <f t="shared" si="184"/>
        <v>87046.47</v>
      </c>
      <c r="L494" s="30">
        <f t="shared" si="179"/>
        <v>0</v>
      </c>
      <c r="M494" s="83">
        <f t="shared" si="180"/>
        <v>1</v>
      </c>
      <c r="N494" s="601"/>
      <c r="O494" s="11"/>
      <c r="P494" s="300"/>
    </row>
    <row r="495" spans="1:16" s="4" customFormat="1" x14ac:dyDescent="0.3">
      <c r="A495" s="541"/>
      <c r="B495" s="32" t="s">
        <v>18</v>
      </c>
      <c r="C495" s="32"/>
      <c r="D495" s="30">
        <f t="shared" si="182"/>
        <v>0</v>
      </c>
      <c r="E495" s="30">
        <f t="shared" si="182"/>
        <v>0</v>
      </c>
      <c r="F495" s="30">
        <f t="shared" si="182"/>
        <v>0</v>
      </c>
      <c r="G495" s="74" t="e">
        <f t="shared" si="165"/>
        <v>#DIV/0!</v>
      </c>
      <c r="H495" s="30">
        <f t="shared" si="183"/>
        <v>0</v>
      </c>
      <c r="I495" s="74" t="e">
        <f t="shared" si="176"/>
        <v>#DIV/0!</v>
      </c>
      <c r="J495" s="74" t="e">
        <f>H495/F495</f>
        <v>#DIV/0!</v>
      </c>
      <c r="K495" s="30">
        <f t="shared" si="184"/>
        <v>0</v>
      </c>
      <c r="L495" s="30">
        <f t="shared" si="179"/>
        <v>0</v>
      </c>
      <c r="M495" s="84" t="e">
        <f t="shared" si="180"/>
        <v>#DIV/0!</v>
      </c>
      <c r="N495" s="601"/>
      <c r="O495" s="129" t="b">
        <f>H495=F495</f>
        <v>1</v>
      </c>
      <c r="P495" s="300"/>
    </row>
    <row r="496" spans="1:16" s="4" customFormat="1" ht="37.5" x14ac:dyDescent="0.25">
      <c r="A496" s="568" t="s">
        <v>0</v>
      </c>
      <c r="B496" s="15" t="s">
        <v>284</v>
      </c>
      <c r="C496" s="15" t="s">
        <v>115</v>
      </c>
      <c r="D496" s="17">
        <f>SUM(D497:D500)</f>
        <v>104712.77</v>
      </c>
      <c r="E496" s="17">
        <f>SUM(E497:E500)</f>
        <v>87046.47</v>
      </c>
      <c r="F496" s="17">
        <f>SUM(F497:F500)</f>
        <v>67686.289999999994</v>
      </c>
      <c r="G496" s="71">
        <f t="shared" si="165"/>
        <v>0.77800000000000002</v>
      </c>
      <c r="H496" s="17">
        <f>SUM(H497:H500)</f>
        <v>67686.289999999994</v>
      </c>
      <c r="I496" s="71">
        <f t="shared" si="176"/>
        <v>0.77800000000000002</v>
      </c>
      <c r="J496" s="62">
        <f t="shared" ref="J496:J504" si="185">H496/F496</f>
        <v>1</v>
      </c>
      <c r="K496" s="43">
        <f>E496</f>
        <v>87046.47</v>
      </c>
      <c r="L496" s="22">
        <f t="shared" si="179"/>
        <v>0</v>
      </c>
      <c r="M496" s="44">
        <f t="shared" si="180"/>
        <v>1</v>
      </c>
      <c r="N496" s="575" t="s">
        <v>700</v>
      </c>
      <c r="P496" s="300"/>
    </row>
    <row r="497" spans="1:16" s="4" customFormat="1" x14ac:dyDescent="0.25">
      <c r="A497" s="568"/>
      <c r="B497" s="446" t="s">
        <v>17</v>
      </c>
      <c r="C497" s="316"/>
      <c r="D497" s="36"/>
      <c r="E497" s="318"/>
      <c r="F497" s="36"/>
      <c r="G497" s="58" t="e">
        <f t="shared" si="165"/>
        <v>#DIV/0!</v>
      </c>
      <c r="H497" s="36"/>
      <c r="I497" s="58" t="e">
        <f t="shared" si="176"/>
        <v>#DIV/0!</v>
      </c>
      <c r="J497" s="52" t="e">
        <f t="shared" si="185"/>
        <v>#DIV/0!</v>
      </c>
      <c r="K497" s="22">
        <f>E497</f>
        <v>0</v>
      </c>
      <c r="L497" s="22">
        <f t="shared" si="179"/>
        <v>0</v>
      </c>
      <c r="M497" s="27" t="e">
        <f t="shared" si="180"/>
        <v>#DIV/0!</v>
      </c>
      <c r="N497" s="575"/>
      <c r="P497" s="300"/>
    </row>
    <row r="498" spans="1:16" s="4" customFormat="1" x14ac:dyDescent="0.25">
      <c r="A498" s="568"/>
      <c r="B498" s="446" t="s">
        <v>16</v>
      </c>
      <c r="C498" s="316"/>
      <c r="D498" s="36"/>
      <c r="E498" s="318"/>
      <c r="F498" s="36"/>
      <c r="G498" s="58" t="e">
        <f t="shared" si="165"/>
        <v>#DIV/0!</v>
      </c>
      <c r="H498" s="36"/>
      <c r="I498" s="58" t="e">
        <f t="shared" si="176"/>
        <v>#DIV/0!</v>
      </c>
      <c r="J498" s="52" t="e">
        <f t="shared" si="185"/>
        <v>#DIV/0!</v>
      </c>
      <c r="K498" s="22">
        <f>E498</f>
        <v>0</v>
      </c>
      <c r="L498" s="22">
        <f t="shared" si="179"/>
        <v>0</v>
      </c>
      <c r="M498" s="27" t="e">
        <f t="shared" si="180"/>
        <v>#DIV/0!</v>
      </c>
      <c r="N498" s="575"/>
      <c r="O498" s="128"/>
      <c r="P498" s="300"/>
    </row>
    <row r="499" spans="1:16" s="456" customFormat="1" x14ac:dyDescent="0.25">
      <c r="A499" s="568"/>
      <c r="B499" s="454" t="s">
        <v>36</v>
      </c>
      <c r="C499" s="454"/>
      <c r="D499" s="22">
        <v>104712.77</v>
      </c>
      <c r="E499" s="22">
        <v>87046.47</v>
      </c>
      <c r="F499" s="22">
        <v>67686.289999999994</v>
      </c>
      <c r="G499" s="71">
        <f t="shared" si="165"/>
        <v>0.77800000000000002</v>
      </c>
      <c r="H499" s="22">
        <v>67686.289999999994</v>
      </c>
      <c r="I499" s="71">
        <f t="shared" si="176"/>
        <v>0.77800000000000002</v>
      </c>
      <c r="J499" s="71">
        <f>H499/F499</f>
        <v>1</v>
      </c>
      <c r="K499" s="22">
        <f>E499</f>
        <v>87046.47</v>
      </c>
      <c r="L499" s="22">
        <f t="shared" si="179"/>
        <v>0</v>
      </c>
      <c r="M499" s="41">
        <f t="shared" si="180"/>
        <v>1</v>
      </c>
      <c r="N499" s="575"/>
      <c r="O499" s="455"/>
      <c r="P499" s="300"/>
    </row>
    <row r="500" spans="1:16" s="4" customFormat="1" x14ac:dyDescent="0.3">
      <c r="A500" s="568"/>
      <c r="B500" s="446" t="s">
        <v>18</v>
      </c>
      <c r="C500" s="316"/>
      <c r="D500" s="36"/>
      <c r="E500" s="318"/>
      <c r="F500" s="36"/>
      <c r="G500" s="58" t="e">
        <f t="shared" si="165"/>
        <v>#DIV/0!</v>
      </c>
      <c r="H500" s="36"/>
      <c r="I500" s="58" t="e">
        <f t="shared" si="176"/>
        <v>#DIV/0!</v>
      </c>
      <c r="J500" s="52" t="e">
        <f t="shared" si="185"/>
        <v>#DIV/0!</v>
      </c>
      <c r="K500" s="22">
        <f>E500</f>
        <v>0</v>
      </c>
      <c r="L500" s="22">
        <f t="shared" si="179"/>
        <v>0</v>
      </c>
      <c r="M500" s="27" t="e">
        <f t="shared" si="180"/>
        <v>#DIV/0!</v>
      </c>
      <c r="N500" s="575"/>
      <c r="O500" s="129" t="b">
        <f>H500=F500</f>
        <v>1</v>
      </c>
      <c r="P500" s="300"/>
    </row>
    <row r="501" spans="1:16" s="11" customFormat="1" ht="61.5" customHeight="1" x14ac:dyDescent="0.25">
      <c r="A501" s="541" t="s">
        <v>37</v>
      </c>
      <c r="B501" s="31" t="s">
        <v>478</v>
      </c>
      <c r="C501" s="31" t="s">
        <v>77</v>
      </c>
      <c r="D501" s="28">
        <f>SUM(D502:D505)</f>
        <v>102107.65</v>
      </c>
      <c r="E501" s="28">
        <f t="shared" ref="E501:F501" si="186">SUM(E502:E505)</f>
        <v>100395.55</v>
      </c>
      <c r="F501" s="28">
        <f t="shared" si="186"/>
        <v>32384.19</v>
      </c>
      <c r="G501" s="72">
        <f t="shared" si="165"/>
        <v>0.32300000000000001</v>
      </c>
      <c r="H501" s="28">
        <f>SUM(H502:H505)</f>
        <v>14603</v>
      </c>
      <c r="I501" s="72">
        <f t="shared" si="176"/>
        <v>0.14499999999999999</v>
      </c>
      <c r="J501" s="72">
        <f t="shared" si="185"/>
        <v>0.45100000000000001</v>
      </c>
      <c r="K501" s="28">
        <f>SUM(K502:K505)</f>
        <v>96292.86</v>
      </c>
      <c r="L501" s="28">
        <f>SUM(L502:L505)</f>
        <v>4102.6899999999996</v>
      </c>
      <c r="M501" s="114">
        <f t="shared" si="180"/>
        <v>0.96</v>
      </c>
      <c r="N501" s="601"/>
      <c r="P501" s="300"/>
    </row>
    <row r="502" spans="1:16" s="12" customFormat="1" x14ac:dyDescent="0.25">
      <c r="A502" s="541"/>
      <c r="B502" s="32" t="s">
        <v>17</v>
      </c>
      <c r="C502" s="32"/>
      <c r="D502" s="30"/>
      <c r="E502" s="30"/>
      <c r="F502" s="30"/>
      <c r="G502" s="74" t="e">
        <f t="shared" si="165"/>
        <v>#DIV/0!</v>
      </c>
      <c r="H502" s="30"/>
      <c r="I502" s="74"/>
      <c r="J502" s="75"/>
      <c r="K502" s="30">
        <f>K507+K517+K532</f>
        <v>0</v>
      </c>
      <c r="L502" s="30">
        <f>L507+L517+L532</f>
        <v>0</v>
      </c>
      <c r="M502" s="84" t="e">
        <f t="shared" si="180"/>
        <v>#DIV/0!</v>
      </c>
      <c r="N502" s="601"/>
      <c r="P502" s="300"/>
    </row>
    <row r="503" spans="1:16" s="12" customFormat="1" x14ac:dyDescent="0.25">
      <c r="A503" s="541"/>
      <c r="B503" s="32" t="s">
        <v>16</v>
      </c>
      <c r="C503" s="32"/>
      <c r="D503" s="30">
        <f t="shared" ref="D503:F504" si="187">D508+D518+D533+D543</f>
        <v>63025.5</v>
      </c>
      <c r="E503" s="30">
        <f t="shared" si="187"/>
        <v>61313.4</v>
      </c>
      <c r="F503" s="30">
        <f t="shared" si="187"/>
        <v>20881.78</v>
      </c>
      <c r="G503" s="75">
        <f t="shared" si="165"/>
        <v>0.34100000000000003</v>
      </c>
      <c r="H503" s="30">
        <f>H508+H518+H533+H543</f>
        <v>3100.59</v>
      </c>
      <c r="I503" s="75">
        <f t="shared" si="176"/>
        <v>5.0999999999999997E-2</v>
      </c>
      <c r="J503" s="75">
        <f t="shared" si="185"/>
        <v>0.14799999999999999</v>
      </c>
      <c r="K503" s="30">
        <f t="shared" ref="K503:L505" si="188">K508+K518+K533+K543</f>
        <v>61313.4</v>
      </c>
      <c r="L503" s="30">
        <f t="shared" si="188"/>
        <v>0</v>
      </c>
      <c r="M503" s="115">
        <f t="shared" si="180"/>
        <v>1</v>
      </c>
      <c r="N503" s="601"/>
      <c r="O503" s="128"/>
      <c r="P503" s="300"/>
    </row>
    <row r="504" spans="1:16" s="12" customFormat="1" x14ac:dyDescent="0.25">
      <c r="A504" s="541"/>
      <c r="B504" s="32" t="s">
        <v>36</v>
      </c>
      <c r="C504" s="32"/>
      <c r="D504" s="30">
        <f t="shared" si="187"/>
        <v>38441.54</v>
      </c>
      <c r="E504" s="30">
        <f t="shared" si="187"/>
        <v>38441.54</v>
      </c>
      <c r="F504" s="30">
        <f>F509+F519+F534+F544</f>
        <v>11502.41</v>
      </c>
      <c r="G504" s="75">
        <f t="shared" si="165"/>
        <v>0.29899999999999999</v>
      </c>
      <c r="H504" s="30">
        <f>H509+H519+H534+H544</f>
        <v>11502.41</v>
      </c>
      <c r="I504" s="75">
        <f t="shared" si="176"/>
        <v>0.29899999999999999</v>
      </c>
      <c r="J504" s="75">
        <f t="shared" si="185"/>
        <v>1</v>
      </c>
      <c r="K504" s="30">
        <f t="shared" si="188"/>
        <v>34338.85</v>
      </c>
      <c r="L504" s="30">
        <f t="shared" si="188"/>
        <v>4102.6899999999996</v>
      </c>
      <c r="M504" s="115">
        <f t="shared" si="180"/>
        <v>0.89</v>
      </c>
      <c r="N504" s="601"/>
      <c r="O504" s="11"/>
      <c r="P504" s="300"/>
    </row>
    <row r="505" spans="1:16" s="12" customFormat="1" x14ac:dyDescent="0.3">
      <c r="A505" s="541"/>
      <c r="B505" s="32" t="s">
        <v>18</v>
      </c>
      <c r="C505" s="32"/>
      <c r="D505" s="30">
        <f>D510+D520+D535+D545</f>
        <v>640.61</v>
      </c>
      <c r="E505" s="30">
        <f>E510+E520+E535+E545</f>
        <v>640.61</v>
      </c>
      <c r="F505" s="30">
        <v>0</v>
      </c>
      <c r="G505" s="74">
        <f t="shared" si="165"/>
        <v>0</v>
      </c>
      <c r="H505" s="30">
        <v>0</v>
      </c>
      <c r="I505" s="74"/>
      <c r="J505" s="194" t="e">
        <f>H505/F505</f>
        <v>#DIV/0!</v>
      </c>
      <c r="K505" s="30">
        <f t="shared" si="188"/>
        <v>640.61</v>
      </c>
      <c r="L505" s="30">
        <f t="shared" si="188"/>
        <v>0</v>
      </c>
      <c r="M505" s="84"/>
      <c r="N505" s="601"/>
      <c r="O505" s="129" t="b">
        <f>H505=F505</f>
        <v>1</v>
      </c>
      <c r="P505" s="300"/>
    </row>
    <row r="506" spans="1:16" s="12" customFormat="1" ht="39" x14ac:dyDescent="0.25">
      <c r="A506" s="542" t="s">
        <v>120</v>
      </c>
      <c r="B506" s="173" t="s">
        <v>121</v>
      </c>
      <c r="C506" s="174" t="s">
        <v>190</v>
      </c>
      <c r="D506" s="48">
        <f>SUM(D507:D510)</f>
        <v>59827.71</v>
      </c>
      <c r="E506" s="48">
        <f t="shared" ref="E506" si="189">SUM(E507:E510)</f>
        <v>59827.71</v>
      </c>
      <c r="F506" s="48">
        <f>SUM(F507:F510)</f>
        <v>11502.41</v>
      </c>
      <c r="G506" s="63">
        <f t="shared" si="165"/>
        <v>0.192</v>
      </c>
      <c r="H506" s="48">
        <f>SUM(H507:H510)</f>
        <v>11502.41</v>
      </c>
      <c r="I506" s="63">
        <f t="shared" si="176"/>
        <v>0.192</v>
      </c>
      <c r="J506" s="63">
        <f>H506/F506</f>
        <v>1</v>
      </c>
      <c r="K506" s="48">
        <f>SUM(K507:K510)</f>
        <v>55725.02</v>
      </c>
      <c r="L506" s="48">
        <f>SUM(L507:L510)</f>
        <v>4102.6899999999996</v>
      </c>
      <c r="M506" s="46">
        <f t="shared" si="180"/>
        <v>0.93</v>
      </c>
      <c r="N506" s="579"/>
      <c r="P506" s="300"/>
    </row>
    <row r="507" spans="1:16" s="12" customFormat="1" x14ac:dyDescent="0.25">
      <c r="A507" s="542"/>
      <c r="B507" s="444" t="s">
        <v>17</v>
      </c>
      <c r="C507" s="315"/>
      <c r="D507" s="36">
        <f>D512</f>
        <v>0</v>
      </c>
      <c r="E507" s="36">
        <f t="shared" ref="E507:F507" si="190">E512</f>
        <v>0</v>
      </c>
      <c r="F507" s="36">
        <f t="shared" si="190"/>
        <v>0</v>
      </c>
      <c r="G507" s="52" t="e">
        <f t="shared" si="165"/>
        <v>#DIV/0!</v>
      </c>
      <c r="H507" s="36">
        <f t="shared" ref="H507" si="191">H512</f>
        <v>0</v>
      </c>
      <c r="I507" s="52" t="e">
        <f t="shared" si="176"/>
        <v>#DIV/0!</v>
      </c>
      <c r="J507" s="51"/>
      <c r="K507" s="36">
        <f t="shared" ref="K507:L507" si="192">K512</f>
        <v>0</v>
      </c>
      <c r="L507" s="36">
        <f t="shared" si="192"/>
        <v>0</v>
      </c>
      <c r="M507" s="27" t="e">
        <f t="shared" si="180"/>
        <v>#DIV/0!</v>
      </c>
      <c r="N507" s="579"/>
      <c r="P507" s="300"/>
    </row>
    <row r="508" spans="1:16" s="12" customFormat="1" x14ac:dyDescent="0.25">
      <c r="A508" s="542"/>
      <c r="B508" s="444" t="s">
        <v>16</v>
      </c>
      <c r="C508" s="315"/>
      <c r="D508" s="36">
        <f>D513</f>
        <v>22664.5</v>
      </c>
      <c r="E508" s="36">
        <f t="shared" ref="D508:F510" si="193">E513</f>
        <v>22664.5</v>
      </c>
      <c r="F508" s="36">
        <f t="shared" si="193"/>
        <v>0</v>
      </c>
      <c r="G508" s="51">
        <f t="shared" si="165"/>
        <v>0</v>
      </c>
      <c r="H508" s="36">
        <f t="shared" ref="H508" si="194">H513</f>
        <v>0</v>
      </c>
      <c r="I508" s="51">
        <f t="shared" si="176"/>
        <v>0</v>
      </c>
      <c r="J508" s="51"/>
      <c r="K508" s="36">
        <f t="shared" ref="K508:L508" si="195">K513</f>
        <v>22664.5</v>
      </c>
      <c r="L508" s="36">
        <f t="shared" si="195"/>
        <v>0</v>
      </c>
      <c r="M508" s="26">
        <f t="shared" si="180"/>
        <v>1</v>
      </c>
      <c r="N508" s="579"/>
      <c r="O508" s="128"/>
      <c r="P508" s="300"/>
    </row>
    <row r="509" spans="1:16" s="12" customFormat="1" x14ac:dyDescent="0.25">
      <c r="A509" s="542"/>
      <c r="B509" s="444" t="s">
        <v>36</v>
      </c>
      <c r="C509" s="315"/>
      <c r="D509" s="36">
        <f t="shared" si="193"/>
        <v>36522.6</v>
      </c>
      <c r="E509" s="36">
        <f t="shared" si="193"/>
        <v>36522.6</v>
      </c>
      <c r="F509" s="36">
        <f>F514</f>
        <v>11502.41</v>
      </c>
      <c r="G509" s="51">
        <f t="shared" si="165"/>
        <v>0.315</v>
      </c>
      <c r="H509" s="36">
        <f t="shared" ref="H509" si="196">H514</f>
        <v>11502.41</v>
      </c>
      <c r="I509" s="51">
        <f t="shared" si="176"/>
        <v>0.315</v>
      </c>
      <c r="J509" s="51">
        <f>H509/F509</f>
        <v>1</v>
      </c>
      <c r="K509" s="36">
        <f>K514</f>
        <v>32419.91</v>
      </c>
      <c r="L509" s="36">
        <f>L514</f>
        <v>4102.6899999999996</v>
      </c>
      <c r="M509" s="26">
        <f t="shared" si="180"/>
        <v>0.89</v>
      </c>
      <c r="N509" s="579"/>
      <c r="O509" s="11"/>
      <c r="P509" s="300"/>
    </row>
    <row r="510" spans="1:16" s="12" customFormat="1" x14ac:dyDescent="0.3">
      <c r="A510" s="542"/>
      <c r="B510" s="444" t="s">
        <v>18</v>
      </c>
      <c r="C510" s="315"/>
      <c r="D510" s="36">
        <f t="shared" si="193"/>
        <v>640.61</v>
      </c>
      <c r="E510" s="36">
        <f t="shared" si="193"/>
        <v>640.61</v>
      </c>
      <c r="F510" s="36">
        <f t="shared" si="193"/>
        <v>0</v>
      </c>
      <c r="G510" s="52">
        <f t="shared" si="165"/>
        <v>0</v>
      </c>
      <c r="H510" s="36">
        <f t="shared" ref="H510" si="197">H515</f>
        <v>0</v>
      </c>
      <c r="I510" s="52">
        <f t="shared" si="176"/>
        <v>0</v>
      </c>
      <c r="J510" s="51"/>
      <c r="K510" s="36">
        <f>K515</f>
        <v>640.61</v>
      </c>
      <c r="L510" s="36">
        <f t="shared" ref="L510" si="198">L515</f>
        <v>0</v>
      </c>
      <c r="M510" s="27">
        <f t="shared" si="180"/>
        <v>1</v>
      </c>
      <c r="N510" s="579"/>
      <c r="O510" s="129" t="b">
        <f>H510=F510</f>
        <v>1</v>
      </c>
      <c r="P510" s="300"/>
    </row>
    <row r="511" spans="1:16" s="12" customFormat="1" ht="221.25" customHeight="1" x14ac:dyDescent="0.25">
      <c r="A511" s="545" t="s">
        <v>122</v>
      </c>
      <c r="B511" s="100" t="s">
        <v>353</v>
      </c>
      <c r="C511" s="100" t="s">
        <v>354</v>
      </c>
      <c r="D511" s="36">
        <f>SUM(D512:D515)</f>
        <v>59827.71</v>
      </c>
      <c r="E511" s="36">
        <f>SUM(E512:E515)</f>
        <v>59827.71</v>
      </c>
      <c r="F511" s="36">
        <f>SUM(F512:F515)</f>
        <v>11502.41</v>
      </c>
      <c r="G511" s="51">
        <f t="shared" si="165"/>
        <v>0.192</v>
      </c>
      <c r="H511" s="36">
        <f>SUM(H512:H515)</f>
        <v>11502.41</v>
      </c>
      <c r="I511" s="51">
        <f t="shared" si="176"/>
        <v>0.192</v>
      </c>
      <c r="J511" s="62">
        <f>H511/F511</f>
        <v>1</v>
      </c>
      <c r="K511" s="36">
        <f>SUM(K512:K515)</f>
        <v>55725.02</v>
      </c>
      <c r="L511" s="36">
        <f>SUM(L512:L515)</f>
        <v>4102.6899999999996</v>
      </c>
      <c r="M511" s="26">
        <f t="shared" si="180"/>
        <v>0.93</v>
      </c>
      <c r="N511" s="532" t="s">
        <v>779</v>
      </c>
      <c r="P511" s="300"/>
    </row>
    <row r="512" spans="1:16" s="12" customFormat="1" x14ac:dyDescent="0.25">
      <c r="A512" s="545"/>
      <c r="B512" s="444" t="s">
        <v>17</v>
      </c>
      <c r="C512" s="315"/>
      <c r="D512" s="36">
        <v>0</v>
      </c>
      <c r="E512" s="36">
        <v>0</v>
      </c>
      <c r="F512" s="36">
        <v>0</v>
      </c>
      <c r="G512" s="52" t="e">
        <f t="shared" si="165"/>
        <v>#DIV/0!</v>
      </c>
      <c r="H512" s="36">
        <v>0</v>
      </c>
      <c r="I512" s="52"/>
      <c r="J512" s="51"/>
      <c r="K512" s="36">
        <v>0</v>
      </c>
      <c r="L512" s="36">
        <v>0</v>
      </c>
      <c r="M512" s="27"/>
      <c r="N512" s="533"/>
      <c r="P512" s="300"/>
    </row>
    <row r="513" spans="1:16" s="12" customFormat="1" x14ac:dyDescent="0.25">
      <c r="A513" s="545"/>
      <c r="B513" s="444" t="s">
        <v>16</v>
      </c>
      <c r="C513" s="315"/>
      <c r="D513" s="36">
        <v>22664.5</v>
      </c>
      <c r="E513" s="36">
        <v>22664.5</v>
      </c>
      <c r="F513" s="36">
        <v>0</v>
      </c>
      <c r="G513" s="52">
        <f t="shared" si="165"/>
        <v>0</v>
      </c>
      <c r="H513" s="36">
        <v>0</v>
      </c>
      <c r="I513" s="52"/>
      <c r="J513" s="51"/>
      <c r="K513" s="36">
        <v>22664.5</v>
      </c>
      <c r="L513" s="36">
        <v>0</v>
      </c>
      <c r="M513" s="26"/>
      <c r="N513" s="533"/>
      <c r="O513" s="128"/>
      <c r="P513" s="300"/>
    </row>
    <row r="514" spans="1:16" s="12" customFormat="1" x14ac:dyDescent="0.25">
      <c r="A514" s="545"/>
      <c r="B514" s="444" t="s">
        <v>36</v>
      </c>
      <c r="C514" s="315"/>
      <c r="D514" s="36">
        <v>36522.6</v>
      </c>
      <c r="E514" s="36">
        <v>36522.6</v>
      </c>
      <c r="F514" s="36">
        <v>11502.41</v>
      </c>
      <c r="G514" s="51">
        <f t="shared" si="165"/>
        <v>0.315</v>
      </c>
      <c r="H514" s="36">
        <v>11502.41</v>
      </c>
      <c r="I514" s="51">
        <v>0.315</v>
      </c>
      <c r="J514" s="62">
        <v>1</v>
      </c>
      <c r="K514" s="36">
        <v>32419.91</v>
      </c>
      <c r="L514" s="36">
        <v>4102.6899999999996</v>
      </c>
      <c r="M514" s="26">
        <v>0.89</v>
      </c>
      <c r="N514" s="533"/>
      <c r="O514" s="11"/>
      <c r="P514" s="300"/>
    </row>
    <row r="515" spans="1:16" s="12" customFormat="1" x14ac:dyDescent="0.3">
      <c r="A515" s="545"/>
      <c r="B515" s="444" t="s">
        <v>18</v>
      </c>
      <c r="C515" s="315"/>
      <c r="D515" s="36">
        <v>640.61</v>
      </c>
      <c r="E515" s="36">
        <v>640.61</v>
      </c>
      <c r="F515" s="36">
        <v>0</v>
      </c>
      <c r="G515" s="52">
        <f t="shared" si="165"/>
        <v>0</v>
      </c>
      <c r="H515" s="36">
        <v>0</v>
      </c>
      <c r="I515" s="52"/>
      <c r="J515" s="51"/>
      <c r="K515" s="36">
        <v>640.61</v>
      </c>
      <c r="L515" s="36">
        <v>0</v>
      </c>
      <c r="M515" s="27"/>
      <c r="N515" s="534"/>
      <c r="O515" s="129" t="b">
        <f>H515=F515</f>
        <v>1</v>
      </c>
      <c r="P515" s="300"/>
    </row>
    <row r="516" spans="1:16" s="171" customFormat="1" ht="72" customHeight="1" x14ac:dyDescent="0.25">
      <c r="A516" s="540" t="s">
        <v>123</v>
      </c>
      <c r="B516" s="185" t="s">
        <v>124</v>
      </c>
      <c r="C516" s="100" t="s">
        <v>191</v>
      </c>
      <c r="D516" s="17">
        <f>SUM(D517:D520)</f>
        <v>30470.45</v>
      </c>
      <c r="E516" s="17">
        <f>SUM(E517:E520)</f>
        <v>28758.35</v>
      </c>
      <c r="F516" s="17">
        <f>SUM(F517:F520)</f>
        <v>16593.099999999999</v>
      </c>
      <c r="G516" s="51">
        <f t="shared" si="165"/>
        <v>0.57699999999999996</v>
      </c>
      <c r="H516" s="17">
        <f>SUM(H517:H520)</f>
        <v>3100.59</v>
      </c>
      <c r="I516" s="51">
        <f t="shared" ref="I516:I522" si="199">H516/E516</f>
        <v>0.108</v>
      </c>
      <c r="J516" s="62">
        <f>H516/F516</f>
        <v>0.187</v>
      </c>
      <c r="K516" s="17">
        <f>SUM(K517:K520)</f>
        <v>28758.35</v>
      </c>
      <c r="L516" s="17">
        <f>SUM(L517:L520)</f>
        <v>0</v>
      </c>
      <c r="M516" s="44">
        <f t="shared" ref="M516:M561" si="200">K516/E516</f>
        <v>1</v>
      </c>
      <c r="N516" s="575"/>
      <c r="P516" s="300"/>
    </row>
    <row r="517" spans="1:16" s="12" customFormat="1" x14ac:dyDescent="0.25">
      <c r="A517" s="540"/>
      <c r="B517" s="101" t="s">
        <v>17</v>
      </c>
      <c r="C517" s="101"/>
      <c r="D517" s="36">
        <f t="shared" ref="D517:E519" si="201">D522+D527</f>
        <v>0</v>
      </c>
      <c r="E517" s="36">
        <f t="shared" si="201"/>
        <v>0</v>
      </c>
      <c r="F517" s="36">
        <f t="shared" ref="F517" si="202">F522</f>
        <v>0</v>
      </c>
      <c r="G517" s="52" t="e">
        <f t="shared" si="165"/>
        <v>#DIV/0!</v>
      </c>
      <c r="H517" s="36">
        <f t="shared" ref="H517" si="203">H522</f>
        <v>0</v>
      </c>
      <c r="I517" s="52" t="e">
        <f t="shared" si="199"/>
        <v>#DIV/0!</v>
      </c>
      <c r="J517" s="51"/>
      <c r="K517" s="36"/>
      <c r="L517" s="36"/>
      <c r="M517" s="27" t="e">
        <f t="shared" si="200"/>
        <v>#DIV/0!</v>
      </c>
      <c r="N517" s="575"/>
      <c r="P517" s="300"/>
    </row>
    <row r="518" spans="1:16" s="12" customFormat="1" x14ac:dyDescent="0.25">
      <c r="A518" s="540"/>
      <c r="B518" s="101" t="s">
        <v>16</v>
      </c>
      <c r="C518" s="101"/>
      <c r="D518" s="36">
        <f t="shared" si="201"/>
        <v>30263.5</v>
      </c>
      <c r="E518" s="36">
        <f t="shared" si="201"/>
        <v>28551.4</v>
      </c>
      <c r="F518" s="36">
        <f>F523+F528</f>
        <v>16593.099999999999</v>
      </c>
      <c r="G518" s="51">
        <f t="shared" si="165"/>
        <v>0.58099999999999996</v>
      </c>
      <c r="H518" s="36">
        <f t="shared" ref="H518" si="204">H523</f>
        <v>3100.59</v>
      </c>
      <c r="I518" s="51">
        <f t="shared" si="199"/>
        <v>0.109</v>
      </c>
      <c r="J518" s="62">
        <f>H518/F518</f>
        <v>0.187</v>
      </c>
      <c r="K518" s="36">
        <f>K523+K528</f>
        <v>28551.4</v>
      </c>
      <c r="L518" s="36">
        <f t="shared" ref="L518" si="205">L523</f>
        <v>0</v>
      </c>
      <c r="M518" s="26">
        <f t="shared" si="200"/>
        <v>1</v>
      </c>
      <c r="N518" s="575"/>
      <c r="O518" s="128"/>
      <c r="P518" s="300"/>
    </row>
    <row r="519" spans="1:16" s="12" customFormat="1" x14ac:dyDescent="0.25">
      <c r="A519" s="540"/>
      <c r="B519" s="101" t="s">
        <v>36</v>
      </c>
      <c r="C519" s="101"/>
      <c r="D519" s="36">
        <f t="shared" si="201"/>
        <v>206.95</v>
      </c>
      <c r="E519" s="36">
        <f t="shared" si="201"/>
        <v>206.95</v>
      </c>
      <c r="F519" s="36">
        <f t="shared" ref="D519:F520" si="206">F524</f>
        <v>0</v>
      </c>
      <c r="G519" s="52">
        <f t="shared" si="165"/>
        <v>0</v>
      </c>
      <c r="H519" s="36">
        <f t="shared" ref="H519" si="207">H524</f>
        <v>0</v>
      </c>
      <c r="I519" s="52">
        <f t="shared" si="199"/>
        <v>0</v>
      </c>
      <c r="J519" s="62"/>
      <c r="K519" s="36">
        <f>K529</f>
        <v>206.95</v>
      </c>
      <c r="L519" s="36">
        <f t="shared" ref="L519" si="208">L524</f>
        <v>0</v>
      </c>
      <c r="M519" s="27">
        <f t="shared" si="200"/>
        <v>1</v>
      </c>
      <c r="N519" s="575"/>
      <c r="O519" s="11"/>
      <c r="P519" s="300"/>
    </row>
    <row r="520" spans="1:16" s="12" customFormat="1" x14ac:dyDescent="0.3">
      <c r="A520" s="540"/>
      <c r="B520" s="101" t="s">
        <v>18</v>
      </c>
      <c r="C520" s="101"/>
      <c r="D520" s="36">
        <f t="shared" si="206"/>
        <v>0</v>
      </c>
      <c r="E520" s="36">
        <f t="shared" si="206"/>
        <v>0</v>
      </c>
      <c r="F520" s="36">
        <f t="shared" si="206"/>
        <v>0</v>
      </c>
      <c r="G520" s="52" t="e">
        <f t="shared" si="165"/>
        <v>#DIV/0!</v>
      </c>
      <c r="H520" s="36">
        <f t="shared" ref="H520" si="209">H525</f>
        <v>0</v>
      </c>
      <c r="I520" s="52" t="e">
        <f t="shared" si="199"/>
        <v>#DIV/0!</v>
      </c>
      <c r="J520" s="51"/>
      <c r="K520" s="36">
        <f t="shared" ref="K520:L520" si="210">K525</f>
        <v>0</v>
      </c>
      <c r="L520" s="36">
        <f t="shared" si="210"/>
        <v>0</v>
      </c>
      <c r="M520" s="27" t="e">
        <f t="shared" si="200"/>
        <v>#DIV/0!</v>
      </c>
      <c r="N520" s="575"/>
      <c r="O520" s="129" t="b">
        <f>H520=F520</f>
        <v>1</v>
      </c>
      <c r="P520" s="300"/>
    </row>
    <row r="521" spans="1:16" s="171" customFormat="1" ht="66.75" customHeight="1" x14ac:dyDescent="0.25">
      <c r="A521" s="544" t="s">
        <v>125</v>
      </c>
      <c r="B521" s="102" t="s">
        <v>359</v>
      </c>
      <c r="C521" s="100" t="s">
        <v>191</v>
      </c>
      <c r="D521" s="17">
        <f t="shared" ref="D521:M521" si="211">D523</f>
        <v>9775.7999999999993</v>
      </c>
      <c r="E521" s="17">
        <f t="shared" si="211"/>
        <v>8063.7</v>
      </c>
      <c r="F521" s="17">
        <f t="shared" si="211"/>
        <v>6914.23</v>
      </c>
      <c r="G521" s="17">
        <f t="shared" si="165"/>
        <v>0.86</v>
      </c>
      <c r="H521" s="17">
        <f t="shared" si="211"/>
        <v>3100.59</v>
      </c>
      <c r="I521" s="17">
        <f t="shared" si="211"/>
        <v>0.39</v>
      </c>
      <c r="J521" s="17">
        <f t="shared" si="211"/>
        <v>0.45</v>
      </c>
      <c r="K521" s="17">
        <f t="shared" si="211"/>
        <v>8063.7</v>
      </c>
      <c r="L521" s="17">
        <f t="shared" si="211"/>
        <v>0</v>
      </c>
      <c r="M521" s="427">
        <f t="shared" si="211"/>
        <v>1</v>
      </c>
      <c r="N521" s="575" t="s">
        <v>780</v>
      </c>
      <c r="P521" s="300"/>
    </row>
    <row r="522" spans="1:16" s="12" customFormat="1" x14ac:dyDescent="0.25">
      <c r="A522" s="544"/>
      <c r="B522" s="101" t="s">
        <v>17</v>
      </c>
      <c r="C522" s="101"/>
      <c r="D522" s="19"/>
      <c r="E522" s="19"/>
      <c r="F522" s="36"/>
      <c r="G522" s="52" t="e">
        <f t="shared" si="165"/>
        <v>#DIV/0!</v>
      </c>
      <c r="H522" s="36"/>
      <c r="I522" s="52" t="e">
        <f t="shared" si="199"/>
        <v>#DIV/0!</v>
      </c>
      <c r="J522" s="51"/>
      <c r="K522" s="19">
        <f t="shared" ref="K522:K540" si="212">E522</f>
        <v>0</v>
      </c>
      <c r="L522" s="19">
        <f t="shared" ref="L522:L539" si="213">E522-K522</f>
        <v>0</v>
      </c>
      <c r="M522" s="27" t="e">
        <f t="shared" si="200"/>
        <v>#DIV/0!</v>
      </c>
      <c r="N522" s="575"/>
      <c r="P522" s="300"/>
    </row>
    <row r="523" spans="1:16" s="12" customFormat="1" x14ac:dyDescent="0.25">
      <c r="A523" s="544"/>
      <c r="B523" s="101" t="s">
        <v>16</v>
      </c>
      <c r="C523" s="101"/>
      <c r="D523" s="36">
        <v>9775.7999999999993</v>
      </c>
      <c r="E523" s="36">
        <v>8063.7</v>
      </c>
      <c r="F523" s="36">
        <v>6914.23</v>
      </c>
      <c r="G523" s="51">
        <f t="shared" si="165"/>
        <v>0.85699999999999998</v>
      </c>
      <c r="H523" s="36">
        <v>3100.59</v>
      </c>
      <c r="I523" s="51">
        <v>0.38500000000000001</v>
      </c>
      <c r="J523" s="62">
        <v>0.44800000000000001</v>
      </c>
      <c r="K523" s="36">
        <v>8063.7</v>
      </c>
      <c r="L523" s="36">
        <v>0</v>
      </c>
      <c r="M523" s="26">
        <v>1</v>
      </c>
      <c r="N523" s="575"/>
      <c r="O523" s="128"/>
      <c r="P523" s="300"/>
    </row>
    <row r="524" spans="1:16" s="12" customFormat="1" x14ac:dyDescent="0.25">
      <c r="A524" s="544"/>
      <c r="B524" s="101" t="s">
        <v>36</v>
      </c>
      <c r="C524" s="101"/>
      <c r="D524" s="19">
        <v>0</v>
      </c>
      <c r="E524" s="19">
        <v>0</v>
      </c>
      <c r="F524" s="19">
        <v>0</v>
      </c>
      <c r="G524" s="52" t="e">
        <f t="shared" si="165"/>
        <v>#DIV/0!</v>
      </c>
      <c r="H524" s="36"/>
      <c r="I524" s="52" t="e">
        <v>#DIV/0!</v>
      </c>
      <c r="J524" s="51"/>
      <c r="K524" s="19">
        <v>0</v>
      </c>
      <c r="L524" s="19">
        <v>0</v>
      </c>
      <c r="M524" s="27" t="e">
        <v>#DIV/0!</v>
      </c>
      <c r="N524" s="575"/>
      <c r="O524" s="11"/>
      <c r="P524" s="300"/>
    </row>
    <row r="525" spans="1:16" s="12" customFormat="1" ht="67.5" customHeight="1" x14ac:dyDescent="0.3">
      <c r="A525" s="544"/>
      <c r="B525" s="101" t="s">
        <v>18</v>
      </c>
      <c r="C525" s="101"/>
      <c r="D525" s="19">
        <v>0</v>
      </c>
      <c r="E525" s="19">
        <v>0</v>
      </c>
      <c r="F525" s="19"/>
      <c r="G525" s="52" t="e">
        <f t="shared" si="165"/>
        <v>#DIV/0!</v>
      </c>
      <c r="H525" s="36"/>
      <c r="I525" s="52" t="e">
        <v>#DIV/0!</v>
      </c>
      <c r="J525" s="51"/>
      <c r="K525" s="19">
        <v>0</v>
      </c>
      <c r="L525" s="19">
        <v>0</v>
      </c>
      <c r="M525" s="27" t="e">
        <v>#DIV/0!</v>
      </c>
      <c r="N525" s="575"/>
      <c r="O525" s="129" t="b">
        <f>H525=F525</f>
        <v>1</v>
      </c>
      <c r="P525" s="300"/>
    </row>
    <row r="526" spans="1:16" s="12" customFormat="1" ht="88.5" customHeight="1" x14ac:dyDescent="0.25">
      <c r="A526" s="547" t="s">
        <v>434</v>
      </c>
      <c r="B526" s="195" t="s">
        <v>445</v>
      </c>
      <c r="C526" s="101"/>
      <c r="D526" s="36"/>
      <c r="E526" s="36"/>
      <c r="F526" s="36"/>
      <c r="G526" s="52" t="e">
        <f t="shared" si="165"/>
        <v>#DIV/0!</v>
      </c>
      <c r="H526" s="36"/>
      <c r="I526" s="51"/>
      <c r="J526" s="51"/>
      <c r="K526" s="36"/>
      <c r="L526" s="36"/>
      <c r="M526" s="26"/>
      <c r="N526" s="575" t="s">
        <v>754</v>
      </c>
      <c r="P526" s="300"/>
    </row>
    <row r="527" spans="1:16" s="12" customFormat="1" x14ac:dyDescent="0.25">
      <c r="A527" s="548"/>
      <c r="B527" s="101" t="s">
        <v>17</v>
      </c>
      <c r="C527" s="101"/>
      <c r="D527" s="36"/>
      <c r="E527" s="36"/>
      <c r="F527" s="36"/>
      <c r="G527" s="52" t="e">
        <f t="shared" si="165"/>
        <v>#DIV/0!</v>
      </c>
      <c r="H527" s="36"/>
      <c r="I527" s="51"/>
      <c r="J527" s="51"/>
      <c r="K527" s="36"/>
      <c r="L527" s="36"/>
      <c r="M527" s="26"/>
      <c r="N527" s="575"/>
      <c r="P527" s="300"/>
    </row>
    <row r="528" spans="1:16" s="12" customFormat="1" x14ac:dyDescent="0.25">
      <c r="A528" s="548"/>
      <c r="B528" s="101" t="s">
        <v>16</v>
      </c>
      <c r="C528" s="101"/>
      <c r="D528" s="36">
        <v>20487.7</v>
      </c>
      <c r="E528" s="36">
        <v>20487.7</v>
      </c>
      <c r="F528" s="36">
        <v>9678.8700000000008</v>
      </c>
      <c r="G528" s="51">
        <f t="shared" si="165"/>
        <v>0.47199999999999998</v>
      </c>
      <c r="H528" s="36">
        <v>0</v>
      </c>
      <c r="I528" s="51">
        <f t="shared" ref="I528" si="214">H528/E528</f>
        <v>0</v>
      </c>
      <c r="J528" s="51"/>
      <c r="K528" s="36">
        <v>20487.7</v>
      </c>
      <c r="L528" s="36"/>
      <c r="M528" s="26">
        <f t="shared" si="200"/>
        <v>1</v>
      </c>
      <c r="N528" s="575"/>
      <c r="O528" s="128"/>
      <c r="P528" s="300"/>
    </row>
    <row r="529" spans="1:16" s="12" customFormat="1" x14ac:dyDescent="0.25">
      <c r="A529" s="548"/>
      <c r="B529" s="101" t="s">
        <v>36</v>
      </c>
      <c r="C529" s="101"/>
      <c r="D529" s="36">
        <v>206.95</v>
      </c>
      <c r="E529" s="36">
        <v>206.95</v>
      </c>
      <c r="F529" s="36"/>
      <c r="G529" s="51">
        <f t="shared" ref="G529:G592" si="215">F529/E529</f>
        <v>0</v>
      </c>
      <c r="H529" s="36">
        <v>0</v>
      </c>
      <c r="I529" s="51"/>
      <c r="J529" s="51"/>
      <c r="K529" s="36">
        <v>206.95</v>
      </c>
      <c r="L529" s="36"/>
      <c r="M529" s="26">
        <f>K529/E529</f>
        <v>1</v>
      </c>
      <c r="N529" s="575"/>
      <c r="O529" s="11"/>
      <c r="P529" s="300"/>
    </row>
    <row r="530" spans="1:16" s="12" customFormat="1" x14ac:dyDescent="0.3">
      <c r="A530" s="549"/>
      <c r="B530" s="101" t="s">
        <v>18</v>
      </c>
      <c r="C530" s="101"/>
      <c r="D530" s="36"/>
      <c r="E530" s="36"/>
      <c r="F530" s="36"/>
      <c r="G530" s="52" t="e">
        <f t="shared" si="215"/>
        <v>#DIV/0!</v>
      </c>
      <c r="H530" s="36"/>
      <c r="I530" s="51"/>
      <c r="J530" s="51"/>
      <c r="K530" s="36"/>
      <c r="L530" s="36"/>
      <c r="M530" s="26"/>
      <c r="N530" s="575"/>
      <c r="O530" s="129" t="b">
        <f>H530=F530</f>
        <v>1</v>
      </c>
      <c r="P530" s="300"/>
    </row>
    <row r="531" spans="1:16" s="171" customFormat="1" ht="37.5" x14ac:dyDescent="0.25">
      <c r="A531" s="540" t="s">
        <v>273</v>
      </c>
      <c r="B531" s="185" t="s">
        <v>274</v>
      </c>
      <c r="C531" s="100" t="s">
        <v>191</v>
      </c>
      <c r="D531" s="17">
        <f>SUM(D532:D535)</f>
        <v>1610</v>
      </c>
      <c r="E531" s="17">
        <f>SUM(E532:E535)</f>
        <v>1610</v>
      </c>
      <c r="F531" s="17">
        <f>SUM(F532:F535)</f>
        <v>0</v>
      </c>
      <c r="G531" s="51">
        <f t="shared" si="215"/>
        <v>0</v>
      </c>
      <c r="H531" s="17">
        <f>SUM(H532:H535)</f>
        <v>0</v>
      </c>
      <c r="I531" s="51">
        <f t="shared" ref="I531:I561" si="216">H531/E531</f>
        <v>0</v>
      </c>
      <c r="J531" s="62"/>
      <c r="K531" s="36">
        <f>SUM(K532:K535)</f>
        <v>1610</v>
      </c>
      <c r="L531" s="36">
        <f>SUM(L532:L535)</f>
        <v>0</v>
      </c>
      <c r="M531" s="26">
        <f t="shared" si="200"/>
        <v>1</v>
      </c>
      <c r="N531" s="575"/>
      <c r="P531" s="300"/>
    </row>
    <row r="532" spans="1:16" s="12" customFormat="1" x14ac:dyDescent="0.25">
      <c r="A532" s="540"/>
      <c r="B532" s="101" t="s">
        <v>17</v>
      </c>
      <c r="C532" s="101"/>
      <c r="D532" s="36">
        <f>D537</f>
        <v>0</v>
      </c>
      <c r="E532" s="36">
        <f t="shared" ref="E532:L535" si="217">E537</f>
        <v>0</v>
      </c>
      <c r="F532" s="36">
        <f t="shared" si="217"/>
        <v>0</v>
      </c>
      <c r="G532" s="52" t="e">
        <f t="shared" si="215"/>
        <v>#DIV/0!</v>
      </c>
      <c r="H532" s="36">
        <f t="shared" si="217"/>
        <v>0</v>
      </c>
      <c r="I532" s="52" t="e">
        <f t="shared" si="216"/>
        <v>#DIV/0!</v>
      </c>
      <c r="J532" s="51"/>
      <c r="K532" s="36">
        <f t="shared" si="217"/>
        <v>0</v>
      </c>
      <c r="L532" s="36">
        <f t="shared" si="217"/>
        <v>0</v>
      </c>
      <c r="M532" s="27" t="e">
        <f t="shared" si="200"/>
        <v>#DIV/0!</v>
      </c>
      <c r="N532" s="575"/>
      <c r="P532" s="300"/>
    </row>
    <row r="533" spans="1:16" s="12" customFormat="1" x14ac:dyDescent="0.25">
      <c r="A533" s="540"/>
      <c r="B533" s="101" t="s">
        <v>16</v>
      </c>
      <c r="C533" s="101"/>
      <c r="D533" s="36">
        <f>D538</f>
        <v>0</v>
      </c>
      <c r="E533" s="36">
        <f>E538</f>
        <v>0</v>
      </c>
      <c r="F533" s="36">
        <f>F538</f>
        <v>0</v>
      </c>
      <c r="G533" s="52" t="e">
        <f t="shared" si="215"/>
        <v>#DIV/0!</v>
      </c>
      <c r="H533" s="36">
        <f t="shared" si="217"/>
        <v>0</v>
      </c>
      <c r="I533" s="52" t="e">
        <f t="shared" si="216"/>
        <v>#DIV/0!</v>
      </c>
      <c r="J533" s="51"/>
      <c r="K533" s="36">
        <f t="shared" si="217"/>
        <v>0</v>
      </c>
      <c r="L533" s="36">
        <f t="shared" si="217"/>
        <v>0</v>
      </c>
      <c r="M533" s="27" t="e">
        <f t="shared" si="200"/>
        <v>#DIV/0!</v>
      </c>
      <c r="N533" s="575"/>
      <c r="O533" s="128"/>
      <c r="P533" s="300"/>
    </row>
    <row r="534" spans="1:16" s="12" customFormat="1" x14ac:dyDescent="0.25">
      <c r="A534" s="540"/>
      <c r="B534" s="101" t="s">
        <v>36</v>
      </c>
      <c r="C534" s="101"/>
      <c r="D534" s="36">
        <f t="shared" ref="D534:F535" si="218">D539</f>
        <v>1610</v>
      </c>
      <c r="E534" s="36">
        <f t="shared" si="218"/>
        <v>1610</v>
      </c>
      <c r="F534" s="36">
        <f t="shared" si="218"/>
        <v>0</v>
      </c>
      <c r="G534" s="51">
        <f t="shared" si="215"/>
        <v>0</v>
      </c>
      <c r="H534" s="36">
        <f t="shared" si="217"/>
        <v>0</v>
      </c>
      <c r="I534" s="51">
        <f t="shared" si="216"/>
        <v>0</v>
      </c>
      <c r="J534" s="51"/>
      <c r="K534" s="36">
        <f t="shared" si="217"/>
        <v>1610</v>
      </c>
      <c r="L534" s="36">
        <f t="shared" si="217"/>
        <v>0</v>
      </c>
      <c r="M534" s="26">
        <f t="shared" si="200"/>
        <v>1</v>
      </c>
      <c r="N534" s="575"/>
      <c r="O534" s="11"/>
      <c r="P534" s="300"/>
    </row>
    <row r="535" spans="1:16" s="12" customFormat="1" x14ac:dyDescent="0.3">
      <c r="A535" s="540"/>
      <c r="B535" s="101" t="s">
        <v>18</v>
      </c>
      <c r="C535" s="101"/>
      <c r="D535" s="36">
        <f t="shared" si="218"/>
        <v>0</v>
      </c>
      <c r="E535" s="36">
        <f t="shared" si="218"/>
        <v>0</v>
      </c>
      <c r="F535" s="36"/>
      <c r="G535" s="52" t="e">
        <f t="shared" si="215"/>
        <v>#DIV/0!</v>
      </c>
      <c r="H535" s="36">
        <f t="shared" si="217"/>
        <v>0</v>
      </c>
      <c r="I535" s="52" t="e">
        <f t="shared" si="216"/>
        <v>#DIV/0!</v>
      </c>
      <c r="J535" s="51"/>
      <c r="K535" s="36">
        <f t="shared" si="217"/>
        <v>0</v>
      </c>
      <c r="L535" s="36">
        <f t="shared" si="217"/>
        <v>0</v>
      </c>
      <c r="M535" s="27" t="e">
        <f t="shared" si="200"/>
        <v>#DIV/0!</v>
      </c>
      <c r="N535" s="575"/>
      <c r="O535" s="129" t="b">
        <f>H535=F535</f>
        <v>1</v>
      </c>
      <c r="P535" s="300"/>
    </row>
    <row r="536" spans="1:16" s="171" customFormat="1" ht="36.75" customHeight="1" x14ac:dyDescent="0.25">
      <c r="A536" s="538" t="s">
        <v>275</v>
      </c>
      <c r="B536" s="102" t="s">
        <v>360</v>
      </c>
      <c r="C536" s="100" t="s">
        <v>191</v>
      </c>
      <c r="D536" s="17">
        <f>SUM(D537:D540)</f>
        <v>1610</v>
      </c>
      <c r="E536" s="17">
        <f>SUM(E537:E540)</f>
        <v>1610</v>
      </c>
      <c r="F536" s="17">
        <f>SUM(F537:F540)</f>
        <v>0</v>
      </c>
      <c r="G536" s="51">
        <f t="shared" si="215"/>
        <v>0</v>
      </c>
      <c r="H536" s="17">
        <f>SUM(H537:H540)</f>
        <v>0</v>
      </c>
      <c r="I536" s="51">
        <f t="shared" si="216"/>
        <v>0</v>
      </c>
      <c r="J536" s="62"/>
      <c r="K536" s="17">
        <f>SUM(K537:K540)</f>
        <v>1610</v>
      </c>
      <c r="L536" s="17">
        <f>SUM(L537:L540)</f>
        <v>0</v>
      </c>
      <c r="M536" s="26">
        <f t="shared" si="200"/>
        <v>1</v>
      </c>
      <c r="N536" s="577" t="s">
        <v>755</v>
      </c>
      <c r="O536" s="276"/>
      <c r="P536" s="300"/>
    </row>
    <row r="537" spans="1:16" s="12" customFormat="1" x14ac:dyDescent="0.25">
      <c r="A537" s="538"/>
      <c r="B537" s="101" t="s">
        <v>17</v>
      </c>
      <c r="C537" s="101"/>
      <c r="D537" s="36"/>
      <c r="E537" s="36"/>
      <c r="F537" s="36"/>
      <c r="G537" s="52" t="e">
        <f t="shared" si="215"/>
        <v>#DIV/0!</v>
      </c>
      <c r="H537" s="36"/>
      <c r="I537" s="52" t="e">
        <f t="shared" si="216"/>
        <v>#DIV/0!</v>
      </c>
      <c r="J537" s="51"/>
      <c r="K537" s="36">
        <f t="shared" ref="K537:K538" si="219">E537</f>
        <v>0</v>
      </c>
      <c r="L537" s="36">
        <f t="shared" si="213"/>
        <v>0</v>
      </c>
      <c r="M537" s="26"/>
      <c r="N537" s="577"/>
      <c r="P537" s="300"/>
    </row>
    <row r="538" spans="1:16" s="12" customFormat="1" x14ac:dyDescent="0.25">
      <c r="A538" s="538"/>
      <c r="B538" s="101" t="s">
        <v>16</v>
      </c>
      <c r="C538" s="101"/>
      <c r="D538" s="36"/>
      <c r="E538" s="36"/>
      <c r="F538" s="36"/>
      <c r="G538" s="52" t="e">
        <f t="shared" si="215"/>
        <v>#DIV/0!</v>
      </c>
      <c r="H538" s="36"/>
      <c r="I538" s="52" t="e">
        <f t="shared" si="216"/>
        <v>#DIV/0!</v>
      </c>
      <c r="J538" s="51"/>
      <c r="K538" s="36">
        <f t="shared" si="219"/>
        <v>0</v>
      </c>
      <c r="L538" s="36">
        <f t="shared" si="213"/>
        <v>0</v>
      </c>
      <c r="M538" s="27" t="e">
        <f>K538/E538</f>
        <v>#DIV/0!</v>
      </c>
      <c r="N538" s="577"/>
      <c r="O538" s="128"/>
      <c r="P538" s="300"/>
    </row>
    <row r="539" spans="1:16" s="12" customFormat="1" x14ac:dyDescent="0.25">
      <c r="A539" s="538"/>
      <c r="B539" s="101" t="s">
        <v>36</v>
      </c>
      <c r="C539" s="101"/>
      <c r="D539" s="36">
        <v>1610</v>
      </c>
      <c r="E539" s="36">
        <v>1610</v>
      </c>
      <c r="F539" s="36"/>
      <c r="G539" s="51">
        <f t="shared" si="215"/>
        <v>0</v>
      </c>
      <c r="H539" s="36">
        <f>F539</f>
        <v>0</v>
      </c>
      <c r="I539" s="51">
        <f t="shared" si="216"/>
        <v>0</v>
      </c>
      <c r="J539" s="51"/>
      <c r="K539" s="36">
        <v>1610</v>
      </c>
      <c r="L539" s="36">
        <f t="shared" si="213"/>
        <v>0</v>
      </c>
      <c r="M539" s="26">
        <f>K539/E539</f>
        <v>1</v>
      </c>
      <c r="N539" s="577"/>
      <c r="O539" s="11"/>
      <c r="P539" s="300"/>
    </row>
    <row r="540" spans="1:16" s="12" customFormat="1" x14ac:dyDescent="0.3">
      <c r="A540" s="538"/>
      <c r="B540" s="101" t="s">
        <v>18</v>
      </c>
      <c r="C540" s="101"/>
      <c r="D540" s="36"/>
      <c r="E540" s="36"/>
      <c r="F540" s="36"/>
      <c r="G540" s="52" t="e">
        <f t="shared" si="215"/>
        <v>#DIV/0!</v>
      </c>
      <c r="H540" s="36"/>
      <c r="I540" s="52" t="e">
        <f t="shared" si="216"/>
        <v>#DIV/0!</v>
      </c>
      <c r="J540" s="51"/>
      <c r="K540" s="36">
        <f t="shared" si="212"/>
        <v>0</v>
      </c>
      <c r="L540" s="36">
        <f t="shared" ref="L540" si="220">E540-K540</f>
        <v>0</v>
      </c>
      <c r="M540" s="27" t="e">
        <f t="shared" si="200"/>
        <v>#DIV/0!</v>
      </c>
      <c r="N540" s="577"/>
      <c r="O540" s="129" t="b">
        <f>H540=F540</f>
        <v>1</v>
      </c>
      <c r="P540" s="300"/>
    </row>
    <row r="541" spans="1:16" s="12" customFormat="1" ht="42" customHeight="1" x14ac:dyDescent="0.25">
      <c r="A541" s="540" t="s">
        <v>307</v>
      </c>
      <c r="B541" s="185" t="s">
        <v>309</v>
      </c>
      <c r="C541" s="100" t="s">
        <v>191</v>
      </c>
      <c r="D541" s="17">
        <f>SUM(D542:D545)</f>
        <v>10199.49</v>
      </c>
      <c r="E541" s="17">
        <f>SUM(E542:E545)</f>
        <v>10199.49</v>
      </c>
      <c r="F541" s="17">
        <f>SUM(F542:F545)</f>
        <v>4288.68</v>
      </c>
      <c r="G541" s="51">
        <f t="shared" si="215"/>
        <v>0.42</v>
      </c>
      <c r="H541" s="17">
        <f>SUM(H542:H545)</f>
        <v>0</v>
      </c>
      <c r="I541" s="51">
        <f t="shared" si="216"/>
        <v>0</v>
      </c>
      <c r="J541" s="62"/>
      <c r="K541" s="36">
        <f>SUM(K542:K545)</f>
        <v>10199.49</v>
      </c>
      <c r="L541" s="36">
        <f>SUM(L542:L545)</f>
        <v>0</v>
      </c>
      <c r="M541" s="26">
        <f t="shared" si="200"/>
        <v>1</v>
      </c>
      <c r="N541" s="575"/>
      <c r="P541" s="300"/>
    </row>
    <row r="542" spans="1:16" s="12" customFormat="1" x14ac:dyDescent="0.25">
      <c r="A542" s="540"/>
      <c r="B542" s="101" t="s">
        <v>17</v>
      </c>
      <c r="C542" s="101"/>
      <c r="D542" s="36">
        <f>D547</f>
        <v>0</v>
      </c>
      <c r="E542" s="36">
        <f t="shared" ref="E542:F542" si="221">E547</f>
        <v>0</v>
      </c>
      <c r="F542" s="36">
        <f t="shared" si="221"/>
        <v>0</v>
      </c>
      <c r="G542" s="52" t="e">
        <f t="shared" si="215"/>
        <v>#DIV/0!</v>
      </c>
      <c r="H542" s="36">
        <f t="shared" ref="H542:H545" si="222">H547</f>
        <v>0</v>
      </c>
      <c r="I542" s="52" t="e">
        <f t="shared" si="216"/>
        <v>#DIV/0!</v>
      </c>
      <c r="J542" s="51"/>
      <c r="K542" s="36">
        <f t="shared" ref="K542:L545" si="223">K547</f>
        <v>0</v>
      </c>
      <c r="L542" s="36">
        <f t="shared" si="223"/>
        <v>0</v>
      </c>
      <c r="M542" s="27" t="e">
        <f t="shared" si="200"/>
        <v>#DIV/0!</v>
      </c>
      <c r="N542" s="575"/>
      <c r="P542" s="300"/>
    </row>
    <row r="543" spans="1:16" s="12" customFormat="1" x14ac:dyDescent="0.25">
      <c r="A543" s="540"/>
      <c r="B543" s="101" t="s">
        <v>16</v>
      </c>
      <c r="C543" s="101"/>
      <c r="D543" s="36">
        <f>D548</f>
        <v>10097.5</v>
      </c>
      <c r="E543" s="36">
        <f>E548</f>
        <v>10097.5</v>
      </c>
      <c r="F543" s="36">
        <f>F548</f>
        <v>4288.68</v>
      </c>
      <c r="G543" s="51">
        <f t="shared" si="215"/>
        <v>0.42499999999999999</v>
      </c>
      <c r="H543" s="36">
        <f t="shared" si="222"/>
        <v>0</v>
      </c>
      <c r="I543" s="51">
        <f t="shared" si="216"/>
        <v>0</v>
      </c>
      <c r="J543" s="51"/>
      <c r="K543" s="36">
        <f t="shared" si="223"/>
        <v>10097.5</v>
      </c>
      <c r="L543" s="36"/>
      <c r="M543" s="26">
        <f t="shared" si="200"/>
        <v>1</v>
      </c>
      <c r="N543" s="575"/>
      <c r="O543" s="128"/>
      <c r="P543" s="300"/>
    </row>
    <row r="544" spans="1:16" s="12" customFormat="1" x14ac:dyDescent="0.25">
      <c r="A544" s="540"/>
      <c r="B544" s="101" t="s">
        <v>36</v>
      </c>
      <c r="C544" s="101"/>
      <c r="D544" s="36">
        <f t="shared" ref="D544:E545" si="224">D549</f>
        <v>101.99</v>
      </c>
      <c r="E544" s="36">
        <f t="shared" si="224"/>
        <v>101.99</v>
      </c>
      <c r="F544" s="36"/>
      <c r="G544" s="52">
        <f t="shared" si="215"/>
        <v>0</v>
      </c>
      <c r="H544" s="19">
        <f t="shared" si="222"/>
        <v>0</v>
      </c>
      <c r="I544" s="52">
        <f t="shared" si="216"/>
        <v>0</v>
      </c>
      <c r="J544" s="51"/>
      <c r="K544" s="36">
        <f>K549</f>
        <v>101.99</v>
      </c>
      <c r="L544" s="19">
        <f t="shared" si="223"/>
        <v>0</v>
      </c>
      <c r="M544" s="27">
        <f t="shared" si="200"/>
        <v>1</v>
      </c>
      <c r="N544" s="575"/>
      <c r="O544" s="11"/>
      <c r="P544" s="300"/>
    </row>
    <row r="545" spans="1:16" s="12" customFormat="1" x14ac:dyDescent="0.3">
      <c r="A545" s="540"/>
      <c r="B545" s="101" t="s">
        <v>18</v>
      </c>
      <c r="C545" s="101"/>
      <c r="D545" s="36">
        <f t="shared" si="224"/>
        <v>0</v>
      </c>
      <c r="E545" s="36">
        <f t="shared" si="224"/>
        <v>0</v>
      </c>
      <c r="F545" s="36"/>
      <c r="G545" s="52" t="e">
        <f t="shared" si="215"/>
        <v>#DIV/0!</v>
      </c>
      <c r="H545" s="36">
        <f t="shared" si="222"/>
        <v>0</v>
      </c>
      <c r="I545" s="52" t="e">
        <f t="shared" si="216"/>
        <v>#DIV/0!</v>
      </c>
      <c r="J545" s="51"/>
      <c r="K545" s="36">
        <f t="shared" si="223"/>
        <v>0</v>
      </c>
      <c r="L545" s="36">
        <f t="shared" si="223"/>
        <v>0</v>
      </c>
      <c r="M545" s="27" t="e">
        <f t="shared" si="200"/>
        <v>#DIV/0!</v>
      </c>
      <c r="N545" s="575"/>
      <c r="O545" s="129" t="b">
        <f>H545=F545</f>
        <v>1</v>
      </c>
      <c r="P545" s="300"/>
    </row>
    <row r="546" spans="1:16" s="12" customFormat="1" ht="270.75" customHeight="1" x14ac:dyDescent="0.25">
      <c r="A546" s="538" t="s">
        <v>308</v>
      </c>
      <c r="B546" s="102" t="s">
        <v>361</v>
      </c>
      <c r="C546" s="100" t="s">
        <v>191</v>
      </c>
      <c r="D546" s="17">
        <f>SUM(D547:D550)</f>
        <v>10199.49</v>
      </c>
      <c r="E546" s="17">
        <f>SUM(E547:E550)</f>
        <v>10199.49</v>
      </c>
      <c r="F546" s="17">
        <f>SUM(F547:F550)</f>
        <v>4288.68</v>
      </c>
      <c r="G546" s="52">
        <f t="shared" si="215"/>
        <v>0.42</v>
      </c>
      <c r="H546" s="17">
        <f>SUM(H547:H550)</f>
        <v>0</v>
      </c>
      <c r="I546" s="52">
        <f t="shared" si="216"/>
        <v>0</v>
      </c>
      <c r="J546" s="62"/>
      <c r="K546" s="17">
        <f>SUM(K547:K550)</f>
        <v>10199.49</v>
      </c>
      <c r="L546" s="17">
        <f>SUM(L547:L550)</f>
        <v>0</v>
      </c>
      <c r="M546" s="26">
        <f t="shared" si="200"/>
        <v>1</v>
      </c>
      <c r="N546" s="577" t="s">
        <v>756</v>
      </c>
      <c r="P546" s="300"/>
    </row>
    <row r="547" spans="1:16" s="12" customFormat="1" ht="36.75" customHeight="1" x14ac:dyDescent="0.25">
      <c r="A547" s="538"/>
      <c r="B547" s="101" t="s">
        <v>17</v>
      </c>
      <c r="C547" s="101"/>
      <c r="D547" s="36"/>
      <c r="E547" s="36"/>
      <c r="F547" s="36"/>
      <c r="G547" s="52" t="e">
        <f t="shared" si="215"/>
        <v>#DIV/0!</v>
      </c>
      <c r="H547" s="36"/>
      <c r="I547" s="52" t="e">
        <f t="shared" si="216"/>
        <v>#DIV/0!</v>
      </c>
      <c r="J547" s="51"/>
      <c r="K547" s="36">
        <f t="shared" ref="K547" si="225">E547</f>
        <v>0</v>
      </c>
      <c r="L547" s="36">
        <f t="shared" ref="L547:L550" si="226">E547-K547</f>
        <v>0</v>
      </c>
      <c r="M547" s="26"/>
      <c r="N547" s="577"/>
      <c r="P547" s="300"/>
    </row>
    <row r="548" spans="1:16" s="12" customFormat="1" ht="29.25" customHeight="1" x14ac:dyDescent="0.25">
      <c r="A548" s="538"/>
      <c r="B548" s="101" t="s">
        <v>16</v>
      </c>
      <c r="C548" s="101"/>
      <c r="D548" s="36">
        <v>10097.5</v>
      </c>
      <c r="E548" s="36">
        <v>10097.5</v>
      </c>
      <c r="F548" s="36">
        <v>4288.68</v>
      </c>
      <c r="G548" s="52">
        <f t="shared" si="215"/>
        <v>0.42499999999999999</v>
      </c>
      <c r="H548" s="36">
        <v>0</v>
      </c>
      <c r="I548" s="52">
        <f t="shared" si="216"/>
        <v>0</v>
      </c>
      <c r="J548" s="51"/>
      <c r="K548" s="36">
        <f>E548</f>
        <v>10097.5</v>
      </c>
      <c r="L548" s="36">
        <f t="shared" si="226"/>
        <v>0</v>
      </c>
      <c r="M548" s="26">
        <f>K548/E548</f>
        <v>1</v>
      </c>
      <c r="N548" s="577"/>
      <c r="O548" s="128"/>
      <c r="P548" s="300"/>
    </row>
    <row r="549" spans="1:16" s="12" customFormat="1" ht="33" customHeight="1" x14ac:dyDescent="0.25">
      <c r="A549" s="538"/>
      <c r="B549" s="101" t="s">
        <v>36</v>
      </c>
      <c r="C549" s="101"/>
      <c r="D549" s="36">
        <v>101.99</v>
      </c>
      <c r="E549" s="36">
        <v>101.99</v>
      </c>
      <c r="F549" s="36">
        <f>H549</f>
        <v>0</v>
      </c>
      <c r="G549" s="52">
        <f t="shared" si="215"/>
        <v>0</v>
      </c>
      <c r="H549" s="36">
        <v>0</v>
      </c>
      <c r="I549" s="52">
        <f t="shared" si="216"/>
        <v>0</v>
      </c>
      <c r="J549" s="51"/>
      <c r="K549" s="36">
        <f>E549</f>
        <v>101.99</v>
      </c>
      <c r="L549" s="36">
        <f t="shared" si="226"/>
        <v>0</v>
      </c>
      <c r="M549" s="26">
        <f>K549/E549</f>
        <v>1</v>
      </c>
      <c r="N549" s="577"/>
      <c r="O549" s="11"/>
      <c r="P549" s="300"/>
    </row>
    <row r="550" spans="1:16" s="12" customFormat="1" ht="25.5" customHeight="1" x14ac:dyDescent="0.3">
      <c r="A550" s="538"/>
      <c r="B550" s="101" t="s">
        <v>18</v>
      </c>
      <c r="C550" s="101"/>
      <c r="D550" s="36"/>
      <c r="E550" s="36"/>
      <c r="F550" s="36"/>
      <c r="G550" s="52" t="e">
        <f t="shared" si="215"/>
        <v>#DIV/0!</v>
      </c>
      <c r="H550" s="36"/>
      <c r="I550" s="52" t="e">
        <f t="shared" si="216"/>
        <v>#DIV/0!</v>
      </c>
      <c r="J550" s="51"/>
      <c r="K550" s="36">
        <f t="shared" ref="K550" si="227">E550</f>
        <v>0</v>
      </c>
      <c r="L550" s="36">
        <f t="shared" si="226"/>
        <v>0</v>
      </c>
      <c r="M550" s="27" t="e">
        <f t="shared" ref="M550" si="228">K550/E550</f>
        <v>#DIV/0!</v>
      </c>
      <c r="N550" s="577"/>
      <c r="O550" s="129" t="b">
        <f>H550=F550</f>
        <v>1</v>
      </c>
      <c r="P550" s="300"/>
    </row>
    <row r="551" spans="1:16" s="158" customFormat="1" ht="88.5" customHeight="1" x14ac:dyDescent="0.25">
      <c r="A551" s="543" t="s">
        <v>38</v>
      </c>
      <c r="B551" s="277" t="s">
        <v>479</v>
      </c>
      <c r="C551" s="278" t="s">
        <v>77</v>
      </c>
      <c r="D551" s="205">
        <f>SUM(D552:D555)</f>
        <v>102878.64</v>
      </c>
      <c r="E551" s="205">
        <f t="shared" ref="E551:H551" si="229">SUM(E552:E555)</f>
        <v>103303.93</v>
      </c>
      <c r="F551" s="205">
        <f t="shared" si="229"/>
        <v>73048.77</v>
      </c>
      <c r="G551" s="279">
        <f t="shared" si="215"/>
        <v>0.70699999999999996</v>
      </c>
      <c r="H551" s="205">
        <f t="shared" si="229"/>
        <v>73048.77</v>
      </c>
      <c r="I551" s="279">
        <f t="shared" si="216"/>
        <v>0.70699999999999996</v>
      </c>
      <c r="J551" s="279">
        <f>H551/F551</f>
        <v>1</v>
      </c>
      <c r="K551" s="205">
        <f>SUM(K552:K555)</f>
        <v>103302.93</v>
      </c>
      <c r="L551" s="205">
        <f>SUM(L552:L555)</f>
        <v>1</v>
      </c>
      <c r="M551" s="207">
        <f t="shared" si="200"/>
        <v>1</v>
      </c>
      <c r="N551" s="598"/>
      <c r="P551" s="300"/>
    </row>
    <row r="552" spans="1:16" s="158" customFormat="1" x14ac:dyDescent="0.25">
      <c r="A552" s="543"/>
      <c r="B552" s="280" t="s">
        <v>17</v>
      </c>
      <c r="C552" s="280"/>
      <c r="D552" s="281">
        <f t="shared" ref="D552:F555" si="230">D557+D562+D567</f>
        <v>0</v>
      </c>
      <c r="E552" s="281">
        <f t="shared" si="230"/>
        <v>0</v>
      </c>
      <c r="F552" s="281">
        <f t="shared" si="230"/>
        <v>0</v>
      </c>
      <c r="G552" s="283" t="e">
        <f t="shared" si="215"/>
        <v>#DIV/0!</v>
      </c>
      <c r="H552" s="281">
        <f>H557+H562+H567</f>
        <v>0</v>
      </c>
      <c r="I552" s="283" t="e">
        <f t="shared" si="216"/>
        <v>#DIV/0!</v>
      </c>
      <c r="J552" s="283" t="e">
        <f t="shared" ref="J552:J553" si="231">H552/F552</f>
        <v>#DIV/0!</v>
      </c>
      <c r="K552" s="281">
        <f>K557+K562+K567</f>
        <v>0</v>
      </c>
      <c r="L552" s="281">
        <f>L557+L562+L567</f>
        <v>0</v>
      </c>
      <c r="M552" s="284" t="e">
        <f t="shared" si="200"/>
        <v>#DIV/0!</v>
      </c>
      <c r="N552" s="598"/>
      <c r="P552" s="300"/>
    </row>
    <row r="553" spans="1:16" s="158" customFormat="1" x14ac:dyDescent="0.25">
      <c r="A553" s="543"/>
      <c r="B553" s="280" t="s">
        <v>16</v>
      </c>
      <c r="C553" s="280"/>
      <c r="D553" s="281">
        <f t="shared" si="230"/>
        <v>0</v>
      </c>
      <c r="E553" s="281">
        <f t="shared" si="230"/>
        <v>0</v>
      </c>
      <c r="F553" s="281">
        <f t="shared" si="230"/>
        <v>0</v>
      </c>
      <c r="G553" s="283" t="e">
        <f t="shared" si="215"/>
        <v>#DIV/0!</v>
      </c>
      <c r="H553" s="281">
        <f>H558+H563+H568</f>
        <v>0</v>
      </c>
      <c r="I553" s="283" t="e">
        <f t="shared" si="216"/>
        <v>#DIV/0!</v>
      </c>
      <c r="J553" s="283" t="e">
        <f t="shared" si="231"/>
        <v>#DIV/0!</v>
      </c>
      <c r="K553" s="281">
        <f>K558+K563+K568</f>
        <v>0</v>
      </c>
      <c r="L553" s="281">
        <f>L558+L563+L568</f>
        <v>0</v>
      </c>
      <c r="M553" s="284" t="e">
        <f t="shared" si="200"/>
        <v>#DIV/0!</v>
      </c>
      <c r="N553" s="598"/>
      <c r="O553" s="128"/>
      <c r="P553" s="300"/>
    </row>
    <row r="554" spans="1:16" s="158" customFormat="1" x14ac:dyDescent="0.25">
      <c r="A554" s="543"/>
      <c r="B554" s="280" t="s">
        <v>36</v>
      </c>
      <c r="C554" s="280"/>
      <c r="D554" s="281">
        <f t="shared" si="230"/>
        <v>102878.64</v>
      </c>
      <c r="E554" s="281">
        <f t="shared" si="230"/>
        <v>103303.93</v>
      </c>
      <c r="F554" s="281">
        <f t="shared" si="230"/>
        <v>73048.77</v>
      </c>
      <c r="G554" s="282">
        <f t="shared" si="215"/>
        <v>0.70699999999999996</v>
      </c>
      <c r="H554" s="281">
        <f>H559+H564+H569</f>
        <v>73048.77</v>
      </c>
      <c r="I554" s="282">
        <f t="shared" si="216"/>
        <v>0.70699999999999996</v>
      </c>
      <c r="J554" s="282">
        <f>H554/F554</f>
        <v>1</v>
      </c>
      <c r="K554" s="281">
        <f>K559+K564+K569</f>
        <v>103302.93</v>
      </c>
      <c r="L554" s="281">
        <f>L556</f>
        <v>1</v>
      </c>
      <c r="M554" s="285">
        <f t="shared" si="200"/>
        <v>1</v>
      </c>
      <c r="N554" s="598"/>
      <c r="O554" s="11"/>
      <c r="P554" s="300"/>
    </row>
    <row r="555" spans="1:16" s="158" customFormat="1" x14ac:dyDescent="0.3">
      <c r="A555" s="543"/>
      <c r="B555" s="280" t="s">
        <v>18</v>
      </c>
      <c r="C555" s="280"/>
      <c r="D555" s="281">
        <f t="shared" si="230"/>
        <v>0</v>
      </c>
      <c r="E555" s="281">
        <f t="shared" si="230"/>
        <v>0</v>
      </c>
      <c r="F555" s="281">
        <f t="shared" si="230"/>
        <v>0</v>
      </c>
      <c r="G555" s="283" t="e">
        <f t="shared" si="215"/>
        <v>#DIV/0!</v>
      </c>
      <c r="H555" s="281">
        <f>H560+H565+H570</f>
        <v>0</v>
      </c>
      <c r="I555" s="283" t="e">
        <f t="shared" si="216"/>
        <v>#DIV/0!</v>
      </c>
      <c r="J555" s="286" t="e">
        <f t="shared" ref="J555:J561" si="232">H555/F555</f>
        <v>#DIV/0!</v>
      </c>
      <c r="K555" s="281">
        <f>K560+K565+K570</f>
        <v>0</v>
      </c>
      <c r="L555" s="281">
        <f>L560+L565+L570</f>
        <v>0</v>
      </c>
      <c r="M555" s="284" t="e">
        <f t="shared" si="200"/>
        <v>#DIV/0!</v>
      </c>
      <c r="N555" s="598"/>
      <c r="O555" s="129" t="b">
        <f>H555=F555</f>
        <v>1</v>
      </c>
      <c r="P555" s="300"/>
    </row>
    <row r="556" spans="1:16" s="11" customFormat="1" ht="75" x14ac:dyDescent="0.25">
      <c r="A556" s="538" t="s">
        <v>126</v>
      </c>
      <c r="B556" s="42" t="s">
        <v>337</v>
      </c>
      <c r="C556" s="100" t="s">
        <v>115</v>
      </c>
      <c r="D556" s="43">
        <f>SUM(D557:D560)</f>
        <v>883.9</v>
      </c>
      <c r="E556" s="43">
        <f>SUM(E557:E560)</f>
        <v>883.89</v>
      </c>
      <c r="F556" s="43">
        <f>SUM(F557:F560)</f>
        <v>580.63</v>
      </c>
      <c r="G556" s="71">
        <f t="shared" si="215"/>
        <v>0.65700000000000003</v>
      </c>
      <c r="H556" s="43">
        <f>SUM(H557:H560)</f>
        <v>580.63</v>
      </c>
      <c r="I556" s="71">
        <f t="shared" si="216"/>
        <v>0.65700000000000003</v>
      </c>
      <c r="J556" s="71">
        <f t="shared" si="232"/>
        <v>1</v>
      </c>
      <c r="K556" s="43">
        <f>SUM(K557:K560)</f>
        <v>882.89</v>
      </c>
      <c r="L556" s="22">
        <f t="shared" ref="L556:L570" si="233">E556-K556</f>
        <v>1</v>
      </c>
      <c r="M556" s="41">
        <f t="shared" si="200"/>
        <v>1</v>
      </c>
      <c r="N556" s="600" t="s">
        <v>781</v>
      </c>
      <c r="P556" s="300"/>
    </row>
    <row r="557" spans="1:16" s="12" customFormat="1" x14ac:dyDescent="0.25">
      <c r="A557" s="538"/>
      <c r="B557" s="101" t="s">
        <v>17</v>
      </c>
      <c r="C557" s="101"/>
      <c r="D557" s="22">
        <v>0</v>
      </c>
      <c r="E557" s="22">
        <v>0</v>
      </c>
      <c r="F557" s="22">
        <v>0</v>
      </c>
      <c r="G557" s="58" t="e">
        <f t="shared" si="215"/>
        <v>#DIV/0!</v>
      </c>
      <c r="H557" s="22">
        <v>0</v>
      </c>
      <c r="I557" s="58" t="e">
        <v>#DIV/0!</v>
      </c>
      <c r="J557" s="58" t="e">
        <v>#DIV/0!</v>
      </c>
      <c r="K557" s="22">
        <v>0</v>
      </c>
      <c r="L557" s="22">
        <v>0</v>
      </c>
      <c r="M557" s="87" t="e">
        <v>#DIV/0!</v>
      </c>
      <c r="N557" s="600"/>
      <c r="P557" s="300"/>
    </row>
    <row r="558" spans="1:16" s="12" customFormat="1" x14ac:dyDescent="0.25">
      <c r="A558" s="538"/>
      <c r="B558" s="101" t="s">
        <v>16</v>
      </c>
      <c r="C558" s="101"/>
      <c r="D558" s="22">
        <v>0</v>
      </c>
      <c r="E558" s="22">
        <v>0</v>
      </c>
      <c r="F558" s="22">
        <v>0</v>
      </c>
      <c r="G558" s="58" t="e">
        <f t="shared" si="215"/>
        <v>#DIV/0!</v>
      </c>
      <c r="H558" s="22">
        <v>0</v>
      </c>
      <c r="I558" s="58" t="e">
        <v>#DIV/0!</v>
      </c>
      <c r="J558" s="58" t="e">
        <v>#DIV/0!</v>
      </c>
      <c r="K558" s="22">
        <v>0</v>
      </c>
      <c r="L558" s="22">
        <v>0</v>
      </c>
      <c r="M558" s="87" t="e">
        <v>#DIV/0!</v>
      </c>
      <c r="N558" s="600"/>
      <c r="O558" s="128"/>
      <c r="P558" s="300"/>
    </row>
    <row r="559" spans="1:16" s="12" customFormat="1" x14ac:dyDescent="0.25">
      <c r="A559" s="538"/>
      <c r="B559" s="101" t="s">
        <v>36</v>
      </c>
      <c r="C559" s="101"/>
      <c r="D559" s="22">
        <v>883.9</v>
      </c>
      <c r="E559" s="22">
        <v>883.89</v>
      </c>
      <c r="F559" s="22">
        <v>580.63</v>
      </c>
      <c r="G559" s="71">
        <f t="shared" si="215"/>
        <v>0.65700000000000003</v>
      </c>
      <c r="H559" s="22">
        <v>580.63</v>
      </c>
      <c r="I559" s="71">
        <v>0.65700000000000003</v>
      </c>
      <c r="J559" s="71">
        <v>1</v>
      </c>
      <c r="K559" s="22">
        <v>882.89</v>
      </c>
      <c r="L559" s="22">
        <v>0</v>
      </c>
      <c r="M559" s="41">
        <v>1</v>
      </c>
      <c r="N559" s="600"/>
      <c r="O559" s="11"/>
      <c r="P559" s="300"/>
    </row>
    <row r="560" spans="1:16" s="12" customFormat="1" x14ac:dyDescent="0.3">
      <c r="A560" s="538"/>
      <c r="B560" s="101" t="s">
        <v>18</v>
      </c>
      <c r="C560" s="101"/>
      <c r="D560" s="22">
        <v>0</v>
      </c>
      <c r="E560" s="22">
        <v>0</v>
      </c>
      <c r="F560" s="22">
        <v>0</v>
      </c>
      <c r="G560" s="58" t="e">
        <f t="shared" si="215"/>
        <v>#DIV/0!</v>
      </c>
      <c r="H560" s="22">
        <v>0</v>
      </c>
      <c r="I560" s="58" t="e">
        <v>#DIV/0!</v>
      </c>
      <c r="J560" s="58" t="e">
        <v>#DIV/0!</v>
      </c>
      <c r="K560" s="22">
        <v>0</v>
      </c>
      <c r="L560" s="22">
        <v>0</v>
      </c>
      <c r="M560" s="87" t="e">
        <v>#DIV/0!</v>
      </c>
      <c r="N560" s="600"/>
      <c r="O560" s="129" t="b">
        <f>H560=F560</f>
        <v>1</v>
      </c>
      <c r="P560" s="300"/>
    </row>
    <row r="561" spans="1:16" s="171" customFormat="1" ht="264" customHeight="1" x14ac:dyDescent="0.25">
      <c r="A561" s="538" t="s">
        <v>127</v>
      </c>
      <c r="B561" s="42" t="s">
        <v>338</v>
      </c>
      <c r="C561" s="100" t="s">
        <v>115</v>
      </c>
      <c r="D561" s="43">
        <f>SUM(D562:D565)</f>
        <v>35324.49</v>
      </c>
      <c r="E561" s="43">
        <f>SUM(E562:E565)</f>
        <v>35647.46</v>
      </c>
      <c r="F561" s="43">
        <f>SUM(F562:F565)</f>
        <v>27154.84</v>
      </c>
      <c r="G561" s="71">
        <f t="shared" si="215"/>
        <v>0.76200000000000001</v>
      </c>
      <c r="H561" s="43">
        <f>SUM(H562:H565)</f>
        <v>27154.84</v>
      </c>
      <c r="I561" s="71">
        <f t="shared" si="216"/>
        <v>0.76200000000000001</v>
      </c>
      <c r="J561" s="71">
        <f t="shared" si="232"/>
        <v>1</v>
      </c>
      <c r="K561" s="22">
        <f>SUM(K562:K565)</f>
        <v>35647.46</v>
      </c>
      <c r="L561" s="22">
        <f t="shared" si="233"/>
        <v>0</v>
      </c>
      <c r="M561" s="41">
        <f t="shared" si="200"/>
        <v>1</v>
      </c>
      <c r="N561" s="600" t="s">
        <v>782</v>
      </c>
      <c r="P561" s="300"/>
    </row>
    <row r="562" spans="1:16" s="12" customFormat="1" x14ac:dyDescent="0.25">
      <c r="A562" s="538"/>
      <c r="B562" s="101" t="s">
        <v>17</v>
      </c>
      <c r="C562" s="101"/>
      <c r="D562" s="22"/>
      <c r="E562" s="22"/>
      <c r="F562" s="22"/>
      <c r="G562" s="58" t="e">
        <f t="shared" si="215"/>
        <v>#DIV/0!</v>
      </c>
      <c r="H562" s="22">
        <v>0</v>
      </c>
      <c r="I562" s="58" t="e">
        <v>#DIV/0!</v>
      </c>
      <c r="J562" s="58" t="e">
        <v>#DIV/0!</v>
      </c>
      <c r="K562" s="22">
        <v>0</v>
      </c>
      <c r="L562" s="22">
        <v>0</v>
      </c>
      <c r="M562" s="87" t="e">
        <v>#DIV/0!</v>
      </c>
      <c r="N562" s="600"/>
      <c r="P562" s="300"/>
    </row>
    <row r="563" spans="1:16" s="12" customFormat="1" x14ac:dyDescent="0.25">
      <c r="A563" s="538"/>
      <c r="B563" s="101" t="s">
        <v>16</v>
      </c>
      <c r="C563" s="101"/>
      <c r="D563" s="22"/>
      <c r="E563" s="22"/>
      <c r="F563" s="22"/>
      <c r="G563" s="58" t="e">
        <f t="shared" si="215"/>
        <v>#DIV/0!</v>
      </c>
      <c r="H563" s="22">
        <v>0</v>
      </c>
      <c r="I563" s="58" t="e">
        <v>#DIV/0!</v>
      </c>
      <c r="J563" s="58" t="e">
        <v>#DIV/0!</v>
      </c>
      <c r="K563" s="22">
        <v>0</v>
      </c>
      <c r="L563" s="22">
        <v>0</v>
      </c>
      <c r="M563" s="87" t="e">
        <v>#DIV/0!</v>
      </c>
      <c r="N563" s="600"/>
      <c r="O563" s="128"/>
      <c r="P563" s="300"/>
    </row>
    <row r="564" spans="1:16" s="12" customFormat="1" x14ac:dyDescent="0.25">
      <c r="A564" s="538"/>
      <c r="B564" s="101" t="s">
        <v>36</v>
      </c>
      <c r="C564" s="101"/>
      <c r="D564" s="22">
        <v>35324.49</v>
      </c>
      <c r="E564" s="22">
        <v>35647.46</v>
      </c>
      <c r="F564" s="22">
        <v>27154.84</v>
      </c>
      <c r="G564" s="71">
        <f t="shared" si="215"/>
        <v>0.76200000000000001</v>
      </c>
      <c r="H564" s="22">
        <v>27154.84</v>
      </c>
      <c r="I564" s="71">
        <v>0.76200000000000001</v>
      </c>
      <c r="J564" s="71">
        <v>1</v>
      </c>
      <c r="K564" s="22">
        <v>35647.46</v>
      </c>
      <c r="L564" s="22">
        <v>0</v>
      </c>
      <c r="M564" s="41">
        <v>1</v>
      </c>
      <c r="N564" s="600"/>
      <c r="O564" s="11"/>
      <c r="P564" s="300"/>
    </row>
    <row r="565" spans="1:16" s="12" customFormat="1" ht="46.5" customHeight="1" x14ac:dyDescent="0.3">
      <c r="A565" s="538"/>
      <c r="B565" s="101" t="s">
        <v>18</v>
      </c>
      <c r="C565" s="101"/>
      <c r="D565" s="22"/>
      <c r="E565" s="22"/>
      <c r="F565" s="22"/>
      <c r="G565" s="58" t="e">
        <f t="shared" si="215"/>
        <v>#DIV/0!</v>
      </c>
      <c r="H565" s="22">
        <v>0</v>
      </c>
      <c r="I565" s="58" t="e">
        <v>#DIV/0!</v>
      </c>
      <c r="J565" s="58" t="e">
        <v>#DIV/0!</v>
      </c>
      <c r="K565" s="22">
        <v>0</v>
      </c>
      <c r="L565" s="22">
        <v>0</v>
      </c>
      <c r="M565" s="87" t="e">
        <v>#DIV/0!</v>
      </c>
      <c r="N565" s="600"/>
      <c r="O565" s="129" t="b">
        <f>H565=F565</f>
        <v>1</v>
      </c>
      <c r="P565" s="300"/>
    </row>
    <row r="566" spans="1:16" s="171" customFormat="1" ht="37.5" x14ac:dyDescent="0.25">
      <c r="A566" s="538" t="s">
        <v>128</v>
      </c>
      <c r="B566" s="42" t="s">
        <v>339</v>
      </c>
      <c r="C566" s="100" t="s">
        <v>115</v>
      </c>
      <c r="D566" s="43">
        <f>SUM(D567:D570)</f>
        <v>66670.25</v>
      </c>
      <c r="E566" s="43">
        <f>SUM(E567:E570)</f>
        <v>66772.58</v>
      </c>
      <c r="F566" s="43">
        <f>SUM(F567:F570)</f>
        <v>45313.3</v>
      </c>
      <c r="G566" s="71">
        <f t="shared" si="215"/>
        <v>0.67900000000000005</v>
      </c>
      <c r="H566" s="43">
        <f>SUM(H567:H570)</f>
        <v>45313.3</v>
      </c>
      <c r="I566" s="71">
        <f t="shared" ref="I566:I620" si="234">H566/E566</f>
        <v>0.67900000000000005</v>
      </c>
      <c r="J566" s="76">
        <f>H566/F566</f>
        <v>1</v>
      </c>
      <c r="K566" s="43">
        <f>SUM(K567:K570)</f>
        <v>66772.58</v>
      </c>
      <c r="L566" s="22">
        <f t="shared" si="233"/>
        <v>0</v>
      </c>
      <c r="M566" s="41">
        <f t="shared" ref="M566:M572" si="235">K566/E566</f>
        <v>1</v>
      </c>
      <c r="N566" s="600" t="s">
        <v>669</v>
      </c>
      <c r="P566" s="300"/>
    </row>
    <row r="567" spans="1:16" s="12" customFormat="1" x14ac:dyDescent="0.25">
      <c r="A567" s="538"/>
      <c r="B567" s="101" t="s">
        <v>17</v>
      </c>
      <c r="C567" s="101"/>
      <c r="D567" s="22"/>
      <c r="E567" s="22"/>
      <c r="F567" s="22"/>
      <c r="G567" s="58" t="e">
        <f t="shared" si="215"/>
        <v>#DIV/0!</v>
      </c>
      <c r="H567" s="22"/>
      <c r="I567" s="58" t="e">
        <f t="shared" si="234"/>
        <v>#DIV/0!</v>
      </c>
      <c r="J567" s="58"/>
      <c r="K567" s="22">
        <f t="shared" ref="K567:K570" si="236">E567</f>
        <v>0</v>
      </c>
      <c r="L567" s="22">
        <f t="shared" si="233"/>
        <v>0</v>
      </c>
      <c r="M567" s="87" t="e">
        <f t="shared" si="235"/>
        <v>#DIV/0!</v>
      </c>
      <c r="N567" s="600"/>
      <c r="P567" s="300"/>
    </row>
    <row r="568" spans="1:16" s="12" customFormat="1" x14ac:dyDescent="0.25">
      <c r="A568" s="538"/>
      <c r="B568" s="101" t="s">
        <v>16</v>
      </c>
      <c r="C568" s="101"/>
      <c r="D568" s="22"/>
      <c r="E568" s="22"/>
      <c r="F568" s="22"/>
      <c r="G568" s="58" t="e">
        <f t="shared" si="215"/>
        <v>#DIV/0!</v>
      </c>
      <c r="H568" s="22"/>
      <c r="I568" s="58" t="e">
        <f t="shared" si="234"/>
        <v>#DIV/0!</v>
      </c>
      <c r="J568" s="58"/>
      <c r="K568" s="22">
        <f t="shared" si="236"/>
        <v>0</v>
      </c>
      <c r="L568" s="22">
        <f t="shared" si="233"/>
        <v>0</v>
      </c>
      <c r="M568" s="87" t="e">
        <f t="shared" si="235"/>
        <v>#DIV/0!</v>
      </c>
      <c r="N568" s="600"/>
      <c r="O568" s="128"/>
      <c r="P568" s="300"/>
    </row>
    <row r="569" spans="1:16" s="12" customFormat="1" x14ac:dyDescent="0.25">
      <c r="A569" s="538"/>
      <c r="B569" s="101" t="s">
        <v>36</v>
      </c>
      <c r="C569" s="101"/>
      <c r="D569" s="22">
        <v>66670.25</v>
      </c>
      <c r="E569" s="22">
        <v>66772.58</v>
      </c>
      <c r="F569" s="22">
        <v>45313.3</v>
      </c>
      <c r="G569" s="71">
        <f t="shared" si="215"/>
        <v>0.67900000000000005</v>
      </c>
      <c r="H569" s="22">
        <f>F569</f>
        <v>45313.3</v>
      </c>
      <c r="I569" s="71">
        <f t="shared" si="234"/>
        <v>0.67900000000000005</v>
      </c>
      <c r="J569" s="71">
        <f>H569/F569</f>
        <v>1</v>
      </c>
      <c r="K569" s="22">
        <v>66772.58</v>
      </c>
      <c r="L569" s="22">
        <f t="shared" si="233"/>
        <v>0</v>
      </c>
      <c r="M569" s="41">
        <f t="shared" si="235"/>
        <v>1</v>
      </c>
      <c r="N569" s="600"/>
      <c r="O569" s="11"/>
      <c r="P569" s="300"/>
    </row>
    <row r="570" spans="1:16" s="12" customFormat="1" x14ac:dyDescent="0.3">
      <c r="A570" s="538"/>
      <c r="B570" s="101" t="s">
        <v>18</v>
      </c>
      <c r="C570" s="101"/>
      <c r="D570" s="22"/>
      <c r="E570" s="22"/>
      <c r="F570" s="22"/>
      <c r="G570" s="58" t="e">
        <f t="shared" si="215"/>
        <v>#DIV/0!</v>
      </c>
      <c r="H570" s="22"/>
      <c r="I570" s="58" t="e">
        <f t="shared" si="234"/>
        <v>#DIV/0!</v>
      </c>
      <c r="J570" s="71"/>
      <c r="K570" s="22">
        <f t="shared" si="236"/>
        <v>0</v>
      </c>
      <c r="L570" s="22">
        <f t="shared" si="233"/>
        <v>0</v>
      </c>
      <c r="M570" s="87" t="e">
        <f t="shared" si="235"/>
        <v>#DIV/0!</v>
      </c>
      <c r="N570" s="600"/>
      <c r="O570" s="129" t="b">
        <f>H570=F570</f>
        <v>1</v>
      </c>
      <c r="P570" s="300"/>
    </row>
    <row r="571" spans="1:16" s="287" customFormat="1" ht="64.5" customHeight="1" x14ac:dyDescent="0.25">
      <c r="A571" s="543" t="s">
        <v>39</v>
      </c>
      <c r="B571" s="277" t="s">
        <v>480</v>
      </c>
      <c r="C571" s="278" t="s">
        <v>77</v>
      </c>
      <c r="D571" s="205">
        <f>SUM(D572:D575)</f>
        <v>143490.85999999999</v>
      </c>
      <c r="E571" s="205">
        <f t="shared" ref="E571:F571" si="237">SUM(E572:E575)</f>
        <v>130652.48</v>
      </c>
      <c r="F571" s="205">
        <f t="shared" si="237"/>
        <v>60902.78</v>
      </c>
      <c r="G571" s="279">
        <f t="shared" si="215"/>
        <v>0.46600000000000003</v>
      </c>
      <c r="H571" s="205">
        <f>SUM(H572:H575)</f>
        <v>60902.78</v>
      </c>
      <c r="I571" s="279">
        <f t="shared" si="234"/>
        <v>0.46600000000000003</v>
      </c>
      <c r="J571" s="282">
        <f t="shared" ref="J571:J643" si="238">H571/F571</f>
        <v>1</v>
      </c>
      <c r="K571" s="205">
        <f>SUM(K572:K575)</f>
        <v>127260.46</v>
      </c>
      <c r="L571" s="205">
        <f>SUM(L572:L575)</f>
        <v>3392.02</v>
      </c>
      <c r="M571" s="208">
        <f t="shared" si="235"/>
        <v>0.97</v>
      </c>
      <c r="N571" s="598"/>
      <c r="P571" s="300"/>
    </row>
    <row r="572" spans="1:16" s="158" customFormat="1" x14ac:dyDescent="0.25">
      <c r="A572" s="543"/>
      <c r="B572" s="280" t="s">
        <v>17</v>
      </c>
      <c r="C572" s="280"/>
      <c r="D572" s="281">
        <f>D577+D597</f>
        <v>0</v>
      </c>
      <c r="E572" s="281">
        <f t="shared" ref="E572:F572" si="239">E577+E597</f>
        <v>0</v>
      </c>
      <c r="F572" s="281">
        <f t="shared" si="239"/>
        <v>0</v>
      </c>
      <c r="G572" s="283" t="e">
        <f t="shared" si="215"/>
        <v>#DIV/0!</v>
      </c>
      <c r="H572" s="281">
        <f>H577+H597</f>
        <v>0</v>
      </c>
      <c r="I572" s="283" t="e">
        <f t="shared" si="234"/>
        <v>#DIV/0!</v>
      </c>
      <c r="J572" s="286" t="e">
        <f t="shared" si="238"/>
        <v>#DIV/0!</v>
      </c>
      <c r="K572" s="281">
        <f t="shared" ref="K572:L573" si="240">K577+K597</f>
        <v>0</v>
      </c>
      <c r="L572" s="281">
        <f t="shared" si="240"/>
        <v>0</v>
      </c>
      <c r="M572" s="284" t="e">
        <f t="shared" si="235"/>
        <v>#DIV/0!</v>
      </c>
      <c r="N572" s="598"/>
      <c r="P572" s="300"/>
    </row>
    <row r="573" spans="1:16" s="158" customFormat="1" x14ac:dyDescent="0.25">
      <c r="A573" s="543"/>
      <c r="B573" s="280" t="s">
        <v>16</v>
      </c>
      <c r="C573" s="280"/>
      <c r="D573" s="281">
        <f t="shared" ref="D573:F573" si="241">D578+D598</f>
        <v>0</v>
      </c>
      <c r="E573" s="281">
        <f t="shared" si="241"/>
        <v>0</v>
      </c>
      <c r="F573" s="281">
        <f t="shared" si="241"/>
        <v>0</v>
      </c>
      <c r="G573" s="283" t="e">
        <f t="shared" si="215"/>
        <v>#DIV/0!</v>
      </c>
      <c r="H573" s="281">
        <f t="shared" ref="H573" si="242">H578+H598</f>
        <v>0</v>
      </c>
      <c r="I573" s="283" t="e">
        <f t="shared" si="234"/>
        <v>#DIV/0!</v>
      </c>
      <c r="J573" s="286" t="e">
        <f t="shared" si="238"/>
        <v>#DIV/0!</v>
      </c>
      <c r="K573" s="281">
        <f t="shared" si="240"/>
        <v>0</v>
      </c>
      <c r="L573" s="281">
        <f t="shared" si="240"/>
        <v>0</v>
      </c>
      <c r="M573" s="284" t="e">
        <f t="shared" ref="M573:M655" si="243">K573/E573</f>
        <v>#DIV/0!</v>
      </c>
      <c r="N573" s="598"/>
      <c r="O573" s="128"/>
      <c r="P573" s="300"/>
    </row>
    <row r="574" spans="1:16" s="158" customFormat="1" x14ac:dyDescent="0.25">
      <c r="A574" s="543"/>
      <c r="B574" s="280" t="s">
        <v>36</v>
      </c>
      <c r="C574" s="280"/>
      <c r="D574" s="281">
        <f>D579+D599+D639</f>
        <v>32407.38</v>
      </c>
      <c r="E574" s="281">
        <f>E579+E599+E639</f>
        <v>19569</v>
      </c>
      <c r="F574" s="281">
        <f>F579+F599+F639</f>
        <v>5099.8</v>
      </c>
      <c r="G574" s="282">
        <f t="shared" si="215"/>
        <v>0.26100000000000001</v>
      </c>
      <c r="H574" s="281">
        <f>H579+H599+H639</f>
        <v>5099.8</v>
      </c>
      <c r="I574" s="282">
        <f t="shared" si="234"/>
        <v>0.26100000000000001</v>
      </c>
      <c r="J574" s="282">
        <f t="shared" si="238"/>
        <v>1</v>
      </c>
      <c r="K574" s="281">
        <f>K579+K599+K639</f>
        <v>19568.439999999999</v>
      </c>
      <c r="L574" s="281">
        <f>L579+L599+L639</f>
        <v>0.56000000000000005</v>
      </c>
      <c r="M574" s="288">
        <f t="shared" si="243"/>
        <v>1</v>
      </c>
      <c r="N574" s="598"/>
      <c r="O574" s="11"/>
      <c r="P574" s="300"/>
    </row>
    <row r="575" spans="1:16" s="158" customFormat="1" x14ac:dyDescent="0.3">
      <c r="A575" s="543"/>
      <c r="B575" s="280" t="s">
        <v>18</v>
      </c>
      <c r="C575" s="280"/>
      <c r="D575" s="281">
        <f>D580+D600</f>
        <v>111083.48</v>
      </c>
      <c r="E575" s="281">
        <f t="shared" ref="E575" si="244">E580+E600</f>
        <v>111083.48</v>
      </c>
      <c r="F575" s="281">
        <f>F580+F600</f>
        <v>55802.98</v>
      </c>
      <c r="G575" s="282">
        <f t="shared" si="215"/>
        <v>0.502</v>
      </c>
      <c r="H575" s="281">
        <f>H580+H600</f>
        <v>55802.98</v>
      </c>
      <c r="I575" s="282">
        <f t="shared" si="234"/>
        <v>0.502</v>
      </c>
      <c r="J575" s="282">
        <f t="shared" si="238"/>
        <v>1</v>
      </c>
      <c r="K575" s="281">
        <f>K580+K600+K640</f>
        <v>107692.02</v>
      </c>
      <c r="L575" s="281">
        <f>L580+L600+L640</f>
        <v>3391.46</v>
      </c>
      <c r="M575" s="288">
        <f t="shared" si="243"/>
        <v>0.97</v>
      </c>
      <c r="N575" s="598"/>
      <c r="O575" s="129" t="b">
        <f>H575=F575</f>
        <v>1</v>
      </c>
      <c r="P575" s="300"/>
    </row>
    <row r="576" spans="1:16" s="11" customFormat="1" ht="37.5" x14ac:dyDescent="0.25">
      <c r="A576" s="538" t="s">
        <v>129</v>
      </c>
      <c r="B576" s="185" t="s">
        <v>130</v>
      </c>
      <c r="C576" s="315" t="s">
        <v>191</v>
      </c>
      <c r="D576" s="22">
        <f>SUM(D577:D580)</f>
        <v>32132.240000000002</v>
      </c>
      <c r="E576" s="22">
        <f>SUM(E577:E580)</f>
        <v>19293.86</v>
      </c>
      <c r="F576" s="22">
        <f>SUM(F577:F580)</f>
        <v>5099.8</v>
      </c>
      <c r="G576" s="71">
        <f t="shared" si="215"/>
        <v>0.26400000000000001</v>
      </c>
      <c r="H576" s="22">
        <f>SUM(H577:H580)</f>
        <v>5099.8</v>
      </c>
      <c r="I576" s="71">
        <f t="shared" si="234"/>
        <v>0.26400000000000001</v>
      </c>
      <c r="J576" s="71">
        <f t="shared" si="238"/>
        <v>1</v>
      </c>
      <c r="K576" s="22">
        <f>SUM(K577:K580)</f>
        <v>19293.3</v>
      </c>
      <c r="L576" s="22">
        <f>SUM(L577:L580)</f>
        <v>0.56000000000000005</v>
      </c>
      <c r="M576" s="41">
        <f t="shared" si="243"/>
        <v>1</v>
      </c>
      <c r="N576" s="592"/>
      <c r="P576" s="300"/>
    </row>
    <row r="577" spans="1:16" s="12" customFormat="1" x14ac:dyDescent="0.25">
      <c r="A577" s="538"/>
      <c r="B577" s="320" t="s">
        <v>17</v>
      </c>
      <c r="C577" s="320"/>
      <c r="D577" s="22">
        <f>D582+D587+D592</f>
        <v>0</v>
      </c>
      <c r="E577" s="22">
        <f t="shared" ref="E577:F577" si="245">E582+E587+E592</f>
        <v>0</v>
      </c>
      <c r="F577" s="22">
        <f t="shared" si="245"/>
        <v>0</v>
      </c>
      <c r="G577" s="58" t="e">
        <f t="shared" si="215"/>
        <v>#DIV/0!</v>
      </c>
      <c r="H577" s="22">
        <f t="shared" ref="H577" si="246">H582+H587+H592</f>
        <v>0</v>
      </c>
      <c r="I577" s="58" t="e">
        <f t="shared" si="234"/>
        <v>#DIV/0!</v>
      </c>
      <c r="J577" s="58" t="e">
        <f t="shared" si="238"/>
        <v>#DIV/0!</v>
      </c>
      <c r="K577" s="22">
        <f t="shared" ref="K577:L577" si="247">K582+K587+K592</f>
        <v>0</v>
      </c>
      <c r="L577" s="22">
        <f t="shared" si="247"/>
        <v>0</v>
      </c>
      <c r="M577" s="87" t="e">
        <f t="shared" si="243"/>
        <v>#DIV/0!</v>
      </c>
      <c r="N577" s="592"/>
      <c r="P577" s="300"/>
    </row>
    <row r="578" spans="1:16" s="12" customFormat="1" x14ac:dyDescent="0.25">
      <c r="A578" s="538"/>
      <c r="B578" s="320" t="s">
        <v>16</v>
      </c>
      <c r="C578" s="320"/>
      <c r="D578" s="22">
        <f t="shared" ref="D578:F580" si="248">D583+D588+D593</f>
        <v>0</v>
      </c>
      <c r="E578" s="22">
        <f t="shared" si="248"/>
        <v>0</v>
      </c>
      <c r="F578" s="22">
        <f t="shared" si="248"/>
        <v>0</v>
      </c>
      <c r="G578" s="58" t="e">
        <f t="shared" si="215"/>
        <v>#DIV/0!</v>
      </c>
      <c r="H578" s="22">
        <f t="shared" ref="H578" si="249">H583+H588+H593</f>
        <v>0</v>
      </c>
      <c r="I578" s="58" t="e">
        <f t="shared" si="234"/>
        <v>#DIV/0!</v>
      </c>
      <c r="J578" s="58" t="e">
        <f t="shared" si="238"/>
        <v>#DIV/0!</v>
      </c>
      <c r="K578" s="22">
        <f t="shared" ref="K578:L578" si="250">K583+K588+K593</f>
        <v>0</v>
      </c>
      <c r="L578" s="22">
        <f t="shared" si="250"/>
        <v>0</v>
      </c>
      <c r="M578" s="87" t="e">
        <f t="shared" si="243"/>
        <v>#DIV/0!</v>
      </c>
      <c r="N578" s="592"/>
      <c r="O578" s="128"/>
      <c r="P578" s="300"/>
    </row>
    <row r="579" spans="1:16" s="12" customFormat="1" x14ac:dyDescent="0.25">
      <c r="A579" s="538"/>
      <c r="B579" s="320" t="s">
        <v>36</v>
      </c>
      <c r="C579" s="320"/>
      <c r="D579" s="22">
        <f t="shared" si="248"/>
        <v>32132.240000000002</v>
      </c>
      <c r="E579" s="22">
        <f t="shared" si="248"/>
        <v>19293.86</v>
      </c>
      <c r="F579" s="22">
        <f t="shared" si="248"/>
        <v>5099.8</v>
      </c>
      <c r="G579" s="71">
        <f t="shared" si="215"/>
        <v>0.26400000000000001</v>
      </c>
      <c r="H579" s="22">
        <f t="shared" ref="H579" si="251">H584+H589+H594</f>
        <v>5099.8</v>
      </c>
      <c r="I579" s="71">
        <f t="shared" si="234"/>
        <v>0.26400000000000001</v>
      </c>
      <c r="J579" s="71">
        <f t="shared" si="238"/>
        <v>1</v>
      </c>
      <c r="K579" s="22">
        <f t="shared" ref="K579:L579" si="252">K584+K589+K594</f>
        <v>19293.3</v>
      </c>
      <c r="L579" s="22">
        <f t="shared" si="252"/>
        <v>0.56000000000000005</v>
      </c>
      <c r="M579" s="41">
        <f t="shared" si="243"/>
        <v>1</v>
      </c>
      <c r="N579" s="592"/>
      <c r="O579" s="11"/>
      <c r="P579" s="300"/>
    </row>
    <row r="580" spans="1:16" s="12" customFormat="1" x14ac:dyDescent="0.3">
      <c r="A580" s="538"/>
      <c r="B580" s="320" t="s">
        <v>18</v>
      </c>
      <c r="C580" s="320"/>
      <c r="D580" s="22">
        <f t="shared" si="248"/>
        <v>0</v>
      </c>
      <c r="E580" s="22">
        <f t="shared" si="248"/>
        <v>0</v>
      </c>
      <c r="F580" s="22">
        <f t="shared" si="248"/>
        <v>0</v>
      </c>
      <c r="G580" s="58" t="e">
        <f t="shared" si="215"/>
        <v>#DIV/0!</v>
      </c>
      <c r="H580" s="22">
        <f t="shared" ref="H580" si="253">H585+H590+H595</f>
        <v>0</v>
      </c>
      <c r="I580" s="58" t="e">
        <f t="shared" si="234"/>
        <v>#DIV/0!</v>
      </c>
      <c r="J580" s="58" t="e">
        <f t="shared" si="238"/>
        <v>#DIV/0!</v>
      </c>
      <c r="K580" s="22">
        <f t="shared" ref="K580:L580" si="254">K585+K590+K595</f>
        <v>0</v>
      </c>
      <c r="L580" s="22">
        <f t="shared" si="254"/>
        <v>0</v>
      </c>
      <c r="M580" s="87" t="e">
        <f t="shared" si="243"/>
        <v>#DIV/0!</v>
      </c>
      <c r="N580" s="592"/>
      <c r="O580" s="129" t="b">
        <f>H580=F580</f>
        <v>1</v>
      </c>
      <c r="P580" s="300"/>
    </row>
    <row r="581" spans="1:16" s="171" customFormat="1" ht="100.5" customHeight="1" x14ac:dyDescent="0.25">
      <c r="A581" s="538" t="s">
        <v>131</v>
      </c>
      <c r="B581" s="102" t="s">
        <v>340</v>
      </c>
      <c r="C581" s="100" t="s">
        <v>191</v>
      </c>
      <c r="D581" s="43">
        <f>SUM(D582:D585)</f>
        <v>454.38</v>
      </c>
      <c r="E581" s="43">
        <f>SUM(E582:E585)</f>
        <v>200.38</v>
      </c>
      <c r="F581" s="22">
        <f>SUM(F582:F585)</f>
        <v>99.8</v>
      </c>
      <c r="G581" s="71">
        <f t="shared" si="215"/>
        <v>0.498</v>
      </c>
      <c r="H581" s="22">
        <f>SUM(H582:H585)</f>
        <v>99.8</v>
      </c>
      <c r="I581" s="71">
        <f t="shared" si="234"/>
        <v>0.498</v>
      </c>
      <c r="J581" s="58">
        <f t="shared" si="238"/>
        <v>1</v>
      </c>
      <c r="K581" s="22">
        <f>SUM(K582:K585)</f>
        <v>199.82</v>
      </c>
      <c r="L581" s="22">
        <f>SUM(L582:L585)</f>
        <v>0.56000000000000005</v>
      </c>
      <c r="M581" s="41">
        <f t="shared" si="243"/>
        <v>1</v>
      </c>
      <c r="N581" s="592" t="s">
        <v>834</v>
      </c>
      <c r="P581" s="300"/>
    </row>
    <row r="582" spans="1:16" s="12" customFormat="1" ht="35.25" customHeight="1" x14ac:dyDescent="0.25">
      <c r="A582" s="538"/>
      <c r="B582" s="320" t="s">
        <v>17</v>
      </c>
      <c r="C582" s="320"/>
      <c r="D582" s="22"/>
      <c r="E582" s="22"/>
      <c r="F582" s="22"/>
      <c r="G582" s="58" t="e">
        <f t="shared" si="215"/>
        <v>#DIV/0!</v>
      </c>
      <c r="H582" s="22"/>
      <c r="I582" s="58" t="e">
        <f t="shared" si="234"/>
        <v>#DIV/0!</v>
      </c>
      <c r="J582" s="58" t="e">
        <f t="shared" si="238"/>
        <v>#DIV/0!</v>
      </c>
      <c r="K582" s="22">
        <f t="shared" ref="K582:K634" si="255">E582</f>
        <v>0</v>
      </c>
      <c r="L582" s="22">
        <f t="shared" ref="L582:L634" si="256">E582-K582</f>
        <v>0</v>
      </c>
      <c r="M582" s="87" t="e">
        <f t="shared" si="243"/>
        <v>#DIV/0!</v>
      </c>
      <c r="N582" s="592"/>
      <c r="P582" s="300"/>
    </row>
    <row r="583" spans="1:16" s="12" customFormat="1" ht="21.75" customHeight="1" x14ac:dyDescent="0.25">
      <c r="A583" s="538"/>
      <c r="B583" s="320" t="s">
        <v>16</v>
      </c>
      <c r="C583" s="320"/>
      <c r="D583" s="22"/>
      <c r="E583" s="22"/>
      <c r="F583" s="22"/>
      <c r="G583" s="58" t="e">
        <f t="shared" si="215"/>
        <v>#DIV/0!</v>
      </c>
      <c r="H583" s="22"/>
      <c r="I583" s="58" t="e">
        <f t="shared" si="234"/>
        <v>#DIV/0!</v>
      </c>
      <c r="J583" s="58" t="e">
        <f t="shared" si="238"/>
        <v>#DIV/0!</v>
      </c>
      <c r="K583" s="22">
        <f t="shared" si="255"/>
        <v>0</v>
      </c>
      <c r="L583" s="22">
        <f t="shared" si="256"/>
        <v>0</v>
      </c>
      <c r="M583" s="87" t="e">
        <f t="shared" si="243"/>
        <v>#DIV/0!</v>
      </c>
      <c r="N583" s="592"/>
      <c r="O583" s="128"/>
      <c r="P583" s="300"/>
    </row>
    <row r="584" spans="1:16" s="12" customFormat="1" ht="35.25" customHeight="1" x14ac:dyDescent="0.25">
      <c r="A584" s="538"/>
      <c r="B584" s="320" t="s">
        <v>36</v>
      </c>
      <c r="C584" s="320"/>
      <c r="D584" s="22">
        <v>454.38</v>
      </c>
      <c r="E584" s="22">
        <v>200.38</v>
      </c>
      <c r="F584" s="22">
        <v>99.8</v>
      </c>
      <c r="G584" s="71">
        <f t="shared" si="215"/>
        <v>0.498</v>
      </c>
      <c r="H584" s="22">
        <f>F584</f>
        <v>99.8</v>
      </c>
      <c r="I584" s="71">
        <f t="shared" si="234"/>
        <v>0.498</v>
      </c>
      <c r="J584" s="58">
        <f t="shared" si="238"/>
        <v>1</v>
      </c>
      <c r="K584" s="22">
        <f>199.82</f>
        <v>199.82</v>
      </c>
      <c r="L584" s="22">
        <f t="shared" si="256"/>
        <v>0.56000000000000005</v>
      </c>
      <c r="M584" s="41">
        <f t="shared" si="243"/>
        <v>1</v>
      </c>
      <c r="N584" s="592"/>
      <c r="O584" s="11"/>
      <c r="P584" s="300"/>
    </row>
    <row r="585" spans="1:16" s="12" customFormat="1" ht="23.25" customHeight="1" x14ac:dyDescent="0.3">
      <c r="A585" s="538"/>
      <c r="B585" s="320" t="s">
        <v>18</v>
      </c>
      <c r="C585" s="320"/>
      <c r="D585" s="22"/>
      <c r="E585" s="22"/>
      <c r="F585" s="22"/>
      <c r="G585" s="58" t="e">
        <f t="shared" si="215"/>
        <v>#DIV/0!</v>
      </c>
      <c r="H585" s="22"/>
      <c r="I585" s="58" t="e">
        <f t="shared" si="234"/>
        <v>#DIV/0!</v>
      </c>
      <c r="J585" s="58" t="e">
        <f t="shared" si="238"/>
        <v>#DIV/0!</v>
      </c>
      <c r="K585" s="22">
        <f t="shared" si="255"/>
        <v>0</v>
      </c>
      <c r="L585" s="22">
        <f t="shared" si="256"/>
        <v>0</v>
      </c>
      <c r="M585" s="87" t="e">
        <f t="shared" si="243"/>
        <v>#DIV/0!</v>
      </c>
      <c r="N585" s="592"/>
      <c r="O585" s="129" t="b">
        <f>H585=F585</f>
        <v>1</v>
      </c>
      <c r="P585" s="300"/>
    </row>
    <row r="586" spans="1:16" s="12" customFormat="1" ht="160.5" customHeight="1" x14ac:dyDescent="0.25">
      <c r="A586" s="538" t="s">
        <v>132</v>
      </c>
      <c r="B586" s="102" t="s">
        <v>570</v>
      </c>
      <c r="C586" s="100" t="s">
        <v>191</v>
      </c>
      <c r="D586" s="43">
        <f>SUM(D587:D590)</f>
        <v>30409.5</v>
      </c>
      <c r="E586" s="43">
        <f t="shared" ref="E586:F586" si="257">SUM(E587:E590)</f>
        <v>17571.12</v>
      </c>
      <c r="F586" s="43">
        <f t="shared" si="257"/>
        <v>5000</v>
      </c>
      <c r="G586" s="71">
        <f t="shared" si="215"/>
        <v>0.28499999999999998</v>
      </c>
      <c r="H586" s="43">
        <f>F586</f>
        <v>5000</v>
      </c>
      <c r="I586" s="71">
        <f t="shared" si="234"/>
        <v>0.28499999999999998</v>
      </c>
      <c r="J586" s="71">
        <f t="shared" si="238"/>
        <v>1</v>
      </c>
      <c r="K586" s="43">
        <f>SUM(K587:K590)</f>
        <v>17571.12</v>
      </c>
      <c r="L586" s="43">
        <f>SUM(L587:L590)</f>
        <v>0</v>
      </c>
      <c r="M586" s="94">
        <f t="shared" si="243"/>
        <v>1</v>
      </c>
      <c r="N586" s="592" t="s">
        <v>670</v>
      </c>
      <c r="P586" s="300"/>
    </row>
    <row r="587" spans="1:16" s="12" customFormat="1" ht="39.75" customHeight="1" x14ac:dyDescent="0.25">
      <c r="A587" s="538"/>
      <c r="B587" s="442" t="s">
        <v>17</v>
      </c>
      <c r="C587" s="311"/>
      <c r="D587" s="22"/>
      <c r="E587" s="22"/>
      <c r="F587" s="22"/>
      <c r="G587" s="58" t="e">
        <f t="shared" si="215"/>
        <v>#DIV/0!</v>
      </c>
      <c r="H587" s="22"/>
      <c r="I587" s="58" t="e">
        <f t="shared" si="234"/>
        <v>#DIV/0!</v>
      </c>
      <c r="J587" s="58" t="e">
        <f t="shared" si="238"/>
        <v>#DIV/0!</v>
      </c>
      <c r="K587" s="22">
        <f t="shared" si="255"/>
        <v>0</v>
      </c>
      <c r="L587" s="22">
        <f t="shared" si="256"/>
        <v>0</v>
      </c>
      <c r="M587" s="87" t="e">
        <f t="shared" si="243"/>
        <v>#DIV/0!</v>
      </c>
      <c r="N587" s="592"/>
      <c r="P587" s="300"/>
    </row>
    <row r="588" spans="1:16" s="12" customFormat="1" x14ac:dyDescent="0.25">
      <c r="A588" s="538"/>
      <c r="B588" s="442" t="s">
        <v>16</v>
      </c>
      <c r="C588" s="311"/>
      <c r="D588" s="22"/>
      <c r="E588" s="22"/>
      <c r="F588" s="22"/>
      <c r="G588" s="58" t="e">
        <f t="shared" si="215"/>
        <v>#DIV/0!</v>
      </c>
      <c r="H588" s="22"/>
      <c r="I588" s="58" t="e">
        <f t="shared" si="234"/>
        <v>#DIV/0!</v>
      </c>
      <c r="J588" s="58" t="e">
        <f t="shared" si="238"/>
        <v>#DIV/0!</v>
      </c>
      <c r="K588" s="22">
        <f t="shared" si="255"/>
        <v>0</v>
      </c>
      <c r="L588" s="22">
        <f t="shared" si="256"/>
        <v>0</v>
      </c>
      <c r="M588" s="87" t="e">
        <f t="shared" si="243"/>
        <v>#DIV/0!</v>
      </c>
      <c r="N588" s="592"/>
      <c r="O588" s="128"/>
      <c r="P588" s="300"/>
    </row>
    <row r="589" spans="1:16" s="12" customFormat="1" x14ac:dyDescent="0.25">
      <c r="A589" s="538"/>
      <c r="B589" s="442" t="s">
        <v>36</v>
      </c>
      <c r="C589" s="311"/>
      <c r="D589" s="22">
        <v>30409.5</v>
      </c>
      <c r="E589" s="22">
        <v>17571.12</v>
      </c>
      <c r="F589" s="22">
        <v>5000</v>
      </c>
      <c r="G589" s="71">
        <f t="shared" si="215"/>
        <v>0.28499999999999998</v>
      </c>
      <c r="H589" s="22">
        <f>F589</f>
        <v>5000</v>
      </c>
      <c r="I589" s="71">
        <f t="shared" si="234"/>
        <v>0.28499999999999998</v>
      </c>
      <c r="J589" s="71">
        <f t="shared" si="238"/>
        <v>1</v>
      </c>
      <c r="K589" s="22">
        <f>E589</f>
        <v>17571.12</v>
      </c>
      <c r="L589" s="22">
        <f t="shared" si="256"/>
        <v>0</v>
      </c>
      <c r="M589" s="41">
        <f t="shared" si="243"/>
        <v>1</v>
      </c>
      <c r="N589" s="592"/>
      <c r="O589" s="11"/>
      <c r="P589" s="300"/>
    </row>
    <row r="590" spans="1:16" s="12" customFormat="1" x14ac:dyDescent="0.3">
      <c r="A590" s="538"/>
      <c r="B590" s="442" t="s">
        <v>18</v>
      </c>
      <c r="C590" s="311"/>
      <c r="D590" s="22"/>
      <c r="E590" s="22"/>
      <c r="F590" s="22"/>
      <c r="G590" s="58" t="e">
        <f t="shared" si="215"/>
        <v>#DIV/0!</v>
      </c>
      <c r="H590" s="22"/>
      <c r="I590" s="58" t="e">
        <f t="shared" si="234"/>
        <v>#DIV/0!</v>
      </c>
      <c r="J590" s="58" t="e">
        <f t="shared" si="238"/>
        <v>#DIV/0!</v>
      </c>
      <c r="K590" s="22">
        <f t="shared" si="255"/>
        <v>0</v>
      </c>
      <c r="L590" s="22">
        <f t="shared" si="256"/>
        <v>0</v>
      </c>
      <c r="M590" s="87" t="e">
        <f t="shared" si="243"/>
        <v>#DIV/0!</v>
      </c>
      <c r="N590" s="592"/>
      <c r="O590" s="129" t="b">
        <f>H590=F590</f>
        <v>1</v>
      </c>
      <c r="P590" s="300"/>
    </row>
    <row r="591" spans="1:16" s="12" customFormat="1" ht="81.75" customHeight="1" x14ac:dyDescent="0.25">
      <c r="A591" s="538" t="s">
        <v>133</v>
      </c>
      <c r="B591" s="102" t="s">
        <v>568</v>
      </c>
      <c r="C591" s="100" t="s">
        <v>191</v>
      </c>
      <c r="D591" s="43">
        <f>SUM(D592:D595)</f>
        <v>1268.3599999999999</v>
      </c>
      <c r="E591" s="43">
        <f>SUM(E592:E595)</f>
        <v>1522.36</v>
      </c>
      <c r="F591" s="22">
        <f>SUM(F592:F595)</f>
        <v>0</v>
      </c>
      <c r="G591" s="58">
        <f t="shared" si="215"/>
        <v>0</v>
      </c>
      <c r="H591" s="22">
        <f>SUM(H592:H595)</f>
        <v>0</v>
      </c>
      <c r="I591" s="58">
        <f t="shared" si="234"/>
        <v>0</v>
      </c>
      <c r="J591" s="58" t="e">
        <f t="shared" si="238"/>
        <v>#DIV/0!</v>
      </c>
      <c r="K591" s="22">
        <f>SUM(K592:K595)</f>
        <v>1522.36</v>
      </c>
      <c r="L591" s="22">
        <f t="shared" si="256"/>
        <v>0</v>
      </c>
      <c r="M591" s="41">
        <f t="shared" si="243"/>
        <v>1</v>
      </c>
      <c r="N591" s="592" t="s">
        <v>569</v>
      </c>
      <c r="P591" s="300"/>
    </row>
    <row r="592" spans="1:16" s="12" customFormat="1" x14ac:dyDescent="0.25">
      <c r="A592" s="538"/>
      <c r="B592" s="442" t="s">
        <v>17</v>
      </c>
      <c r="C592" s="311"/>
      <c r="D592" s="22"/>
      <c r="E592" s="105"/>
      <c r="F592" s="22"/>
      <c r="G592" s="58" t="e">
        <f t="shared" si="215"/>
        <v>#DIV/0!</v>
      </c>
      <c r="H592" s="22"/>
      <c r="I592" s="58" t="e">
        <f t="shared" si="234"/>
        <v>#DIV/0!</v>
      </c>
      <c r="J592" s="58" t="e">
        <f t="shared" si="238"/>
        <v>#DIV/0!</v>
      </c>
      <c r="K592" s="22">
        <f t="shared" si="255"/>
        <v>0</v>
      </c>
      <c r="L592" s="22">
        <f t="shared" si="256"/>
        <v>0</v>
      </c>
      <c r="M592" s="87" t="e">
        <f t="shared" si="243"/>
        <v>#DIV/0!</v>
      </c>
      <c r="N592" s="592"/>
      <c r="P592" s="300"/>
    </row>
    <row r="593" spans="1:16" s="12" customFormat="1" x14ac:dyDescent="0.25">
      <c r="A593" s="538"/>
      <c r="B593" s="442" t="s">
        <v>16</v>
      </c>
      <c r="C593" s="311"/>
      <c r="D593" s="22"/>
      <c r="E593" s="22"/>
      <c r="F593" s="22"/>
      <c r="G593" s="58" t="e">
        <f t="shared" ref="G593:G656" si="258">F593/E593</f>
        <v>#DIV/0!</v>
      </c>
      <c r="H593" s="22"/>
      <c r="I593" s="58" t="e">
        <f t="shared" si="234"/>
        <v>#DIV/0!</v>
      </c>
      <c r="J593" s="58" t="e">
        <f t="shared" si="238"/>
        <v>#DIV/0!</v>
      </c>
      <c r="K593" s="22"/>
      <c r="L593" s="22">
        <f t="shared" si="256"/>
        <v>0</v>
      </c>
      <c r="M593" s="87" t="e">
        <f t="shared" si="243"/>
        <v>#DIV/0!</v>
      </c>
      <c r="N593" s="592"/>
      <c r="O593" s="128"/>
      <c r="P593" s="300"/>
    </row>
    <row r="594" spans="1:16" s="12" customFormat="1" x14ac:dyDescent="0.25">
      <c r="A594" s="538"/>
      <c r="B594" s="442" t="s">
        <v>36</v>
      </c>
      <c r="C594" s="311"/>
      <c r="D594" s="22">
        <v>1268.3599999999999</v>
      </c>
      <c r="E594" s="22">
        <v>1522.36</v>
      </c>
      <c r="F594" s="22"/>
      <c r="G594" s="58">
        <f t="shared" si="258"/>
        <v>0</v>
      </c>
      <c r="H594" s="22"/>
      <c r="I594" s="58">
        <f t="shared" si="234"/>
        <v>0</v>
      </c>
      <c r="J594" s="58" t="e">
        <f t="shared" si="238"/>
        <v>#DIV/0!</v>
      </c>
      <c r="K594" s="22">
        <v>1522.36</v>
      </c>
      <c r="L594" s="22">
        <f t="shared" si="256"/>
        <v>0</v>
      </c>
      <c r="M594" s="41">
        <f t="shared" si="243"/>
        <v>1</v>
      </c>
      <c r="N594" s="592"/>
      <c r="O594" s="11"/>
      <c r="P594" s="300"/>
    </row>
    <row r="595" spans="1:16" s="12" customFormat="1" x14ac:dyDescent="0.3">
      <c r="A595" s="538"/>
      <c r="B595" s="442" t="s">
        <v>18</v>
      </c>
      <c r="C595" s="311"/>
      <c r="D595" s="22"/>
      <c r="E595" s="22"/>
      <c r="F595" s="22"/>
      <c r="G595" s="58" t="e">
        <f t="shared" si="258"/>
        <v>#DIV/0!</v>
      </c>
      <c r="H595" s="22"/>
      <c r="I595" s="58" t="e">
        <f t="shared" si="234"/>
        <v>#DIV/0!</v>
      </c>
      <c r="J595" s="58" t="e">
        <f t="shared" si="238"/>
        <v>#DIV/0!</v>
      </c>
      <c r="K595" s="22">
        <f t="shared" si="255"/>
        <v>0</v>
      </c>
      <c r="L595" s="22">
        <f t="shared" si="256"/>
        <v>0</v>
      </c>
      <c r="M595" s="87" t="e">
        <f t="shared" si="243"/>
        <v>#DIV/0!</v>
      </c>
      <c r="N595" s="592"/>
      <c r="O595" s="129" t="b">
        <f>H595=F595</f>
        <v>1</v>
      </c>
      <c r="P595" s="300"/>
    </row>
    <row r="596" spans="1:16" s="12" customFormat="1" ht="37.5" x14ac:dyDescent="0.25">
      <c r="A596" s="539" t="s">
        <v>134</v>
      </c>
      <c r="B596" s="185" t="s">
        <v>135</v>
      </c>
      <c r="C596" s="100" t="s">
        <v>191</v>
      </c>
      <c r="D596" s="43">
        <f>SUM(D597:D600)</f>
        <v>111083.48</v>
      </c>
      <c r="E596" s="43">
        <f t="shared" ref="E596:F596" si="259">SUM(E597:E600)</f>
        <v>111083.48</v>
      </c>
      <c r="F596" s="43">
        <f t="shared" si="259"/>
        <v>55802.98</v>
      </c>
      <c r="G596" s="71">
        <f t="shared" si="258"/>
        <v>0.502</v>
      </c>
      <c r="H596" s="43">
        <f>SUM(H597:H600)</f>
        <v>55802.98</v>
      </c>
      <c r="I596" s="71">
        <f t="shared" si="234"/>
        <v>0.502</v>
      </c>
      <c r="J596" s="71">
        <f t="shared" si="238"/>
        <v>1</v>
      </c>
      <c r="K596" s="22">
        <f>SUM(K597:K600)</f>
        <v>107692.02</v>
      </c>
      <c r="L596" s="22">
        <f>SUM(L597:L600)</f>
        <v>3391.46</v>
      </c>
      <c r="M596" s="41">
        <f t="shared" si="243"/>
        <v>0.97</v>
      </c>
      <c r="N596" s="592"/>
      <c r="P596" s="300"/>
    </row>
    <row r="597" spans="1:16" s="12" customFormat="1" x14ac:dyDescent="0.25">
      <c r="A597" s="539"/>
      <c r="B597" s="320" t="s">
        <v>17</v>
      </c>
      <c r="C597" s="320"/>
      <c r="D597" s="22">
        <f>D602+D607+D622+D627+D632</f>
        <v>0</v>
      </c>
      <c r="E597" s="22">
        <f t="shared" ref="E597:F597" si="260">E602+E607+E622+E627+E632</f>
        <v>0</v>
      </c>
      <c r="F597" s="22">
        <f t="shared" si="260"/>
        <v>0</v>
      </c>
      <c r="G597" s="58" t="e">
        <f t="shared" si="258"/>
        <v>#DIV/0!</v>
      </c>
      <c r="H597" s="22">
        <f t="shared" ref="H597" si="261">H602+H607+H622+H627+H632</f>
        <v>0</v>
      </c>
      <c r="I597" s="58" t="e">
        <f t="shared" si="234"/>
        <v>#DIV/0!</v>
      </c>
      <c r="J597" s="58" t="e">
        <f t="shared" si="238"/>
        <v>#DIV/0!</v>
      </c>
      <c r="K597" s="22">
        <f t="shared" ref="K597:L597" si="262">K602+K607+K622+K627+K632</f>
        <v>0</v>
      </c>
      <c r="L597" s="22">
        <f t="shared" si="262"/>
        <v>0</v>
      </c>
      <c r="M597" s="87" t="e">
        <f t="shared" si="243"/>
        <v>#DIV/0!</v>
      </c>
      <c r="N597" s="592"/>
      <c r="P597" s="300"/>
    </row>
    <row r="598" spans="1:16" s="12" customFormat="1" x14ac:dyDescent="0.25">
      <c r="A598" s="539"/>
      <c r="B598" s="320" t="s">
        <v>16</v>
      </c>
      <c r="C598" s="320"/>
      <c r="D598" s="22">
        <f>D603+D608+D623+D628+D633</f>
        <v>0</v>
      </c>
      <c r="E598" s="22">
        <f>E603+E608+E623+E628+E633</f>
        <v>0</v>
      </c>
      <c r="F598" s="22">
        <f>F603+F608+F623+F628+F633</f>
        <v>0</v>
      </c>
      <c r="G598" s="58" t="e">
        <f t="shared" si="258"/>
        <v>#DIV/0!</v>
      </c>
      <c r="H598" s="22">
        <f t="shared" ref="H598" si="263">H603+H608+H623+H628+H633</f>
        <v>0</v>
      </c>
      <c r="I598" s="58" t="e">
        <f t="shared" si="234"/>
        <v>#DIV/0!</v>
      </c>
      <c r="J598" s="58" t="e">
        <f t="shared" si="238"/>
        <v>#DIV/0!</v>
      </c>
      <c r="K598" s="22">
        <f t="shared" ref="K598:L598" si="264">K603+K608+K623+K628+K633</f>
        <v>0</v>
      </c>
      <c r="L598" s="22">
        <f t="shared" si="264"/>
        <v>0</v>
      </c>
      <c r="M598" s="87" t="e">
        <f t="shared" si="243"/>
        <v>#DIV/0!</v>
      </c>
      <c r="N598" s="592"/>
      <c r="O598" s="128"/>
      <c r="P598" s="300"/>
    </row>
    <row r="599" spans="1:16" s="12" customFormat="1" x14ac:dyDescent="0.25">
      <c r="A599" s="539"/>
      <c r="B599" s="320" t="s">
        <v>36</v>
      </c>
      <c r="C599" s="320"/>
      <c r="D599" s="22">
        <f>D604+D609+D624+D629+D634</f>
        <v>0</v>
      </c>
      <c r="E599" s="22">
        <f>E604+E609+E624+E629+E634</f>
        <v>0</v>
      </c>
      <c r="F599" s="22">
        <f>F604+F609+F624+F629+F634</f>
        <v>0</v>
      </c>
      <c r="G599" s="58" t="e">
        <f t="shared" si="258"/>
        <v>#DIV/0!</v>
      </c>
      <c r="H599" s="22">
        <f t="shared" ref="H599" si="265">H604+H609+H624+H629+H634</f>
        <v>0</v>
      </c>
      <c r="I599" s="58" t="e">
        <f t="shared" si="234"/>
        <v>#DIV/0!</v>
      </c>
      <c r="J599" s="58" t="e">
        <f t="shared" si="238"/>
        <v>#DIV/0!</v>
      </c>
      <c r="K599" s="22">
        <f t="shared" ref="K599:L599" si="266">K604+K609+K624+K629+K634</f>
        <v>0</v>
      </c>
      <c r="L599" s="22">
        <f t="shared" si="266"/>
        <v>0</v>
      </c>
      <c r="M599" s="87" t="e">
        <f t="shared" si="243"/>
        <v>#DIV/0!</v>
      </c>
      <c r="N599" s="592"/>
      <c r="O599" s="11"/>
      <c r="P599" s="300"/>
    </row>
    <row r="600" spans="1:16" s="12" customFormat="1" x14ac:dyDescent="0.3">
      <c r="A600" s="539"/>
      <c r="B600" s="320" t="s">
        <v>18</v>
      </c>
      <c r="C600" s="320"/>
      <c r="D600" s="22">
        <f>D605+D610+D625+D630+D635+D615+D620</f>
        <v>111083.48</v>
      </c>
      <c r="E600" s="22">
        <f>E605+E610+E625+E630+E635+E615+E620</f>
        <v>111083.48</v>
      </c>
      <c r="F600" s="22">
        <f>F605+F610+F625+F630+F635+F615+F620</f>
        <v>55802.98</v>
      </c>
      <c r="G600" s="71">
        <f t="shared" si="258"/>
        <v>0.502</v>
      </c>
      <c r="H600" s="22">
        <f>H605+H610+H625+H630+H635+H615+H620</f>
        <v>55802.98</v>
      </c>
      <c r="I600" s="71">
        <f t="shared" si="234"/>
        <v>0.502</v>
      </c>
      <c r="J600" s="71">
        <f t="shared" si="238"/>
        <v>1</v>
      </c>
      <c r="K600" s="22">
        <f>K605+K610+K625+K630+K635+K615+K620</f>
        <v>107692.02</v>
      </c>
      <c r="L600" s="22">
        <f>L605+L610+L625+L630+L635+L615+L620</f>
        <v>3391.46</v>
      </c>
      <c r="M600" s="41">
        <f t="shared" si="243"/>
        <v>0.97</v>
      </c>
      <c r="N600" s="592"/>
      <c r="O600" s="129" t="b">
        <f>H600=F600</f>
        <v>1</v>
      </c>
      <c r="P600" s="300"/>
    </row>
    <row r="601" spans="1:16" s="171" customFormat="1" ht="305.25" customHeight="1" x14ac:dyDescent="0.25">
      <c r="A601" s="547" t="s">
        <v>136</v>
      </c>
      <c r="B601" s="102" t="s">
        <v>345</v>
      </c>
      <c r="C601" s="100" t="s">
        <v>191</v>
      </c>
      <c r="D601" s="43">
        <f>SUM(D602:D605)</f>
        <v>5692.6</v>
      </c>
      <c r="E601" s="43">
        <f>SUM(E602:E605)</f>
        <v>5692.6</v>
      </c>
      <c r="F601" s="22">
        <f>SUM(F602:F605)</f>
        <v>133.5</v>
      </c>
      <c r="G601" s="71">
        <f t="shared" si="258"/>
        <v>2.3E-2</v>
      </c>
      <c r="H601" s="22">
        <f>SUM(H602:H605)</f>
        <v>133.5</v>
      </c>
      <c r="I601" s="71">
        <f t="shared" si="234"/>
        <v>2.3E-2</v>
      </c>
      <c r="J601" s="71">
        <f t="shared" si="238"/>
        <v>1</v>
      </c>
      <c r="K601" s="22">
        <f>SUM(K602:K605)</f>
        <v>4010</v>
      </c>
      <c r="L601" s="22">
        <f>SUM(L602:L605)</f>
        <v>1682.6</v>
      </c>
      <c r="M601" s="41">
        <f t="shared" ref="M601:M605" si="267">K601/E601</f>
        <v>0.7</v>
      </c>
      <c r="N601" s="507" t="s">
        <v>783</v>
      </c>
      <c r="P601" s="300"/>
    </row>
    <row r="602" spans="1:16" s="12" customFormat="1" x14ac:dyDescent="0.25">
      <c r="A602" s="548"/>
      <c r="B602" s="442" t="s">
        <v>17</v>
      </c>
      <c r="C602" s="311"/>
      <c r="D602" s="22"/>
      <c r="E602" s="22"/>
      <c r="F602" s="22"/>
      <c r="G602" s="58" t="e">
        <f t="shared" si="258"/>
        <v>#DIV/0!</v>
      </c>
      <c r="H602" s="33"/>
      <c r="I602" s="58" t="e">
        <f t="shared" si="234"/>
        <v>#DIV/0!</v>
      </c>
      <c r="J602" s="58" t="e">
        <f t="shared" si="238"/>
        <v>#DIV/0!</v>
      </c>
      <c r="K602" s="22">
        <f t="shared" ref="K602:K603" si="268">E602</f>
        <v>0</v>
      </c>
      <c r="L602" s="22">
        <f t="shared" ref="L602:L605" si="269">E602-K602</f>
        <v>0</v>
      </c>
      <c r="M602" s="87" t="e">
        <f t="shared" si="267"/>
        <v>#DIV/0!</v>
      </c>
      <c r="N602" s="507"/>
      <c r="P602" s="300"/>
    </row>
    <row r="603" spans="1:16" s="12" customFormat="1" x14ac:dyDescent="0.25">
      <c r="A603" s="548"/>
      <c r="B603" s="442" t="s">
        <v>16</v>
      </c>
      <c r="C603" s="311"/>
      <c r="D603" s="22"/>
      <c r="E603" s="22"/>
      <c r="F603" s="22"/>
      <c r="G603" s="58" t="e">
        <f t="shared" si="258"/>
        <v>#DIV/0!</v>
      </c>
      <c r="H603" s="33"/>
      <c r="I603" s="58" t="e">
        <f t="shared" si="234"/>
        <v>#DIV/0!</v>
      </c>
      <c r="J603" s="58" t="e">
        <f t="shared" si="238"/>
        <v>#DIV/0!</v>
      </c>
      <c r="K603" s="22">
        <f t="shared" si="268"/>
        <v>0</v>
      </c>
      <c r="L603" s="22">
        <f t="shared" si="269"/>
        <v>0</v>
      </c>
      <c r="M603" s="87" t="e">
        <f t="shared" si="267"/>
        <v>#DIV/0!</v>
      </c>
      <c r="N603" s="507"/>
      <c r="O603" s="128"/>
      <c r="P603" s="300"/>
    </row>
    <row r="604" spans="1:16" s="12" customFormat="1" x14ac:dyDescent="0.25">
      <c r="A604" s="548"/>
      <c r="B604" s="442" t="s">
        <v>36</v>
      </c>
      <c r="C604" s="311"/>
      <c r="D604" s="22"/>
      <c r="E604" s="22"/>
      <c r="F604" s="22"/>
      <c r="G604" s="58" t="e">
        <f t="shared" si="258"/>
        <v>#DIV/0!</v>
      </c>
      <c r="H604" s="33">
        <f>F604</f>
        <v>0</v>
      </c>
      <c r="I604" s="58" t="e">
        <f t="shared" si="234"/>
        <v>#DIV/0!</v>
      </c>
      <c r="J604" s="58" t="e">
        <f t="shared" si="238"/>
        <v>#DIV/0!</v>
      </c>
      <c r="K604" s="22">
        <f>E604</f>
        <v>0</v>
      </c>
      <c r="L604" s="22">
        <f t="shared" si="269"/>
        <v>0</v>
      </c>
      <c r="M604" s="87" t="e">
        <f t="shared" si="267"/>
        <v>#DIV/0!</v>
      </c>
      <c r="N604" s="507"/>
      <c r="O604" s="11"/>
      <c r="P604" s="300"/>
    </row>
    <row r="605" spans="1:16" s="12" customFormat="1" x14ac:dyDescent="0.3">
      <c r="A605" s="549"/>
      <c r="B605" s="442" t="s">
        <v>18</v>
      </c>
      <c r="C605" s="311"/>
      <c r="D605" s="22">
        <v>5692.6</v>
      </c>
      <c r="E605" s="22">
        <v>5692.6</v>
      </c>
      <c r="F605" s="22">
        <v>133.5</v>
      </c>
      <c r="G605" s="71">
        <f t="shared" si="258"/>
        <v>2.3E-2</v>
      </c>
      <c r="H605" s="22">
        <v>133.5</v>
      </c>
      <c r="I605" s="71">
        <f t="shared" si="234"/>
        <v>2.3E-2</v>
      </c>
      <c r="J605" s="71">
        <f t="shared" si="238"/>
        <v>1</v>
      </c>
      <c r="K605" s="22">
        <v>4010</v>
      </c>
      <c r="L605" s="22">
        <f t="shared" si="269"/>
        <v>1682.6</v>
      </c>
      <c r="M605" s="41">
        <f t="shared" si="267"/>
        <v>0.7</v>
      </c>
      <c r="N605" s="507"/>
      <c r="O605" s="129" t="b">
        <f>H605=F605</f>
        <v>1</v>
      </c>
      <c r="P605" s="300"/>
    </row>
    <row r="606" spans="1:16" s="171" customFormat="1" ht="141" customHeight="1" x14ac:dyDescent="0.25">
      <c r="A606" s="538" t="s">
        <v>137</v>
      </c>
      <c r="B606" s="102" t="s">
        <v>344</v>
      </c>
      <c r="C606" s="100" t="s">
        <v>191</v>
      </c>
      <c r="D606" s="43">
        <f>SUM(D607:D610)</f>
        <v>23504.43</v>
      </c>
      <c r="E606" s="43">
        <f>SUM(E607:E610)</f>
        <v>23504.43</v>
      </c>
      <c r="F606" s="22">
        <f>SUM(F607:F610)</f>
        <v>22638.53</v>
      </c>
      <c r="G606" s="71">
        <f t="shared" si="258"/>
        <v>0.96299999999999997</v>
      </c>
      <c r="H606" s="22">
        <f>SUM(H607:H610)</f>
        <v>22638.53</v>
      </c>
      <c r="I606" s="71">
        <f t="shared" si="234"/>
        <v>0.96299999999999997</v>
      </c>
      <c r="J606" s="71">
        <f t="shared" si="238"/>
        <v>1</v>
      </c>
      <c r="K606" s="22">
        <f t="shared" si="255"/>
        <v>23504.43</v>
      </c>
      <c r="L606" s="22">
        <f t="shared" si="256"/>
        <v>0</v>
      </c>
      <c r="M606" s="41">
        <f t="shared" si="243"/>
        <v>1</v>
      </c>
      <c r="N606" s="592" t="s">
        <v>860</v>
      </c>
      <c r="P606" s="300"/>
    </row>
    <row r="607" spans="1:16" s="12" customFormat="1" x14ac:dyDescent="0.25">
      <c r="A607" s="538"/>
      <c r="B607" s="686" t="s">
        <v>17</v>
      </c>
      <c r="C607" s="687"/>
      <c r="D607" s="22"/>
      <c r="E607" s="22"/>
      <c r="F607" s="22"/>
      <c r="G607" s="58" t="e">
        <f t="shared" si="258"/>
        <v>#DIV/0!</v>
      </c>
      <c r="H607" s="22"/>
      <c r="I607" s="71"/>
      <c r="J607" s="58" t="e">
        <f t="shared" si="238"/>
        <v>#DIV/0!</v>
      </c>
      <c r="K607" s="22">
        <f t="shared" si="255"/>
        <v>0</v>
      </c>
      <c r="L607" s="22">
        <f t="shared" si="256"/>
        <v>0</v>
      </c>
      <c r="M607" s="87" t="e">
        <f t="shared" si="243"/>
        <v>#DIV/0!</v>
      </c>
      <c r="N607" s="592"/>
      <c r="P607" s="300"/>
    </row>
    <row r="608" spans="1:16" s="12" customFormat="1" x14ac:dyDescent="0.25">
      <c r="A608" s="538"/>
      <c r="B608" s="686" t="s">
        <v>16</v>
      </c>
      <c r="C608" s="687"/>
      <c r="D608" s="22"/>
      <c r="E608" s="22"/>
      <c r="F608" s="22"/>
      <c r="G608" s="58" t="e">
        <f t="shared" si="258"/>
        <v>#DIV/0!</v>
      </c>
      <c r="H608" s="22"/>
      <c r="I608" s="71"/>
      <c r="J608" s="58" t="e">
        <f t="shared" si="238"/>
        <v>#DIV/0!</v>
      </c>
      <c r="K608" s="22">
        <f t="shared" si="255"/>
        <v>0</v>
      </c>
      <c r="L608" s="22">
        <f t="shared" si="256"/>
        <v>0</v>
      </c>
      <c r="M608" s="87" t="e">
        <f t="shared" si="243"/>
        <v>#DIV/0!</v>
      </c>
      <c r="N608" s="592"/>
      <c r="O608" s="128"/>
      <c r="P608" s="300"/>
    </row>
    <row r="609" spans="1:16" s="12" customFormat="1" x14ac:dyDescent="0.25">
      <c r="A609" s="538"/>
      <c r="B609" s="686" t="s">
        <v>36</v>
      </c>
      <c r="C609" s="687"/>
      <c r="D609" s="22"/>
      <c r="E609" s="22"/>
      <c r="F609" s="22"/>
      <c r="G609" s="58" t="e">
        <f t="shared" si="258"/>
        <v>#DIV/0!</v>
      </c>
      <c r="H609" s="22"/>
      <c r="I609" s="71"/>
      <c r="J609" s="58" t="e">
        <f t="shared" si="238"/>
        <v>#DIV/0!</v>
      </c>
      <c r="K609" s="22">
        <f t="shared" si="255"/>
        <v>0</v>
      </c>
      <c r="L609" s="22">
        <f t="shared" si="256"/>
        <v>0</v>
      </c>
      <c r="M609" s="87" t="e">
        <f t="shared" si="243"/>
        <v>#DIV/0!</v>
      </c>
      <c r="N609" s="592"/>
      <c r="O609" s="11"/>
      <c r="P609" s="300"/>
    </row>
    <row r="610" spans="1:16" s="12" customFormat="1" x14ac:dyDescent="0.3">
      <c r="A610" s="538"/>
      <c r="B610" s="686" t="s">
        <v>18</v>
      </c>
      <c r="C610" s="687"/>
      <c r="D610" s="22">
        <v>23504.43</v>
      </c>
      <c r="E610" s="22">
        <v>23504.43</v>
      </c>
      <c r="F610" s="22">
        <v>22638.53</v>
      </c>
      <c r="G610" s="71">
        <f t="shared" si="258"/>
        <v>0.96299999999999997</v>
      </c>
      <c r="H610" s="22">
        <f>F610</f>
        <v>22638.53</v>
      </c>
      <c r="I610" s="71">
        <f t="shared" si="234"/>
        <v>0.96299999999999997</v>
      </c>
      <c r="J610" s="71">
        <f t="shared" si="238"/>
        <v>1</v>
      </c>
      <c r="K610" s="22">
        <v>23503.46</v>
      </c>
      <c r="L610" s="22">
        <f t="shared" si="256"/>
        <v>0.97</v>
      </c>
      <c r="M610" s="41">
        <f t="shared" si="243"/>
        <v>1</v>
      </c>
      <c r="N610" s="592"/>
      <c r="O610" s="129" t="b">
        <f>H610=F610</f>
        <v>1</v>
      </c>
      <c r="P610" s="300"/>
    </row>
    <row r="611" spans="1:16" s="12" customFormat="1" ht="67.5" customHeight="1" x14ac:dyDescent="0.25">
      <c r="A611" s="538" t="s">
        <v>138</v>
      </c>
      <c r="B611" s="38" t="s">
        <v>437</v>
      </c>
      <c r="C611" s="100" t="s">
        <v>191</v>
      </c>
      <c r="D611" s="22"/>
      <c r="E611" s="22"/>
      <c r="F611" s="22"/>
      <c r="G611" s="58" t="e">
        <f t="shared" si="258"/>
        <v>#DIV/0!</v>
      </c>
      <c r="H611" s="33"/>
      <c r="I611" s="58" t="e">
        <f t="shared" si="234"/>
        <v>#DIV/0!</v>
      </c>
      <c r="J611" s="58" t="e">
        <f t="shared" si="238"/>
        <v>#DIV/0!</v>
      </c>
      <c r="K611" s="22"/>
      <c r="L611" s="22"/>
      <c r="M611" s="87" t="e">
        <f t="shared" si="243"/>
        <v>#DIV/0!</v>
      </c>
      <c r="N611" s="592" t="s">
        <v>786</v>
      </c>
      <c r="P611" s="300"/>
    </row>
    <row r="612" spans="1:16" s="12" customFormat="1" ht="48.75" customHeight="1" x14ac:dyDescent="0.25">
      <c r="A612" s="538"/>
      <c r="B612" s="442" t="s">
        <v>17</v>
      </c>
      <c r="C612" s="311"/>
      <c r="D612" s="22"/>
      <c r="E612" s="22"/>
      <c r="F612" s="22"/>
      <c r="G612" s="58" t="e">
        <f t="shared" si="258"/>
        <v>#DIV/0!</v>
      </c>
      <c r="H612" s="33"/>
      <c r="I612" s="58" t="e">
        <f t="shared" si="234"/>
        <v>#DIV/0!</v>
      </c>
      <c r="J612" s="58" t="e">
        <f t="shared" si="238"/>
        <v>#DIV/0!</v>
      </c>
      <c r="K612" s="22"/>
      <c r="L612" s="22"/>
      <c r="M612" s="87" t="e">
        <f t="shared" si="243"/>
        <v>#DIV/0!</v>
      </c>
      <c r="N612" s="592"/>
      <c r="P612" s="300"/>
    </row>
    <row r="613" spans="1:16" s="12" customFormat="1" ht="44.25" customHeight="1" x14ac:dyDescent="0.25">
      <c r="A613" s="538"/>
      <c r="B613" s="442" t="s">
        <v>16</v>
      </c>
      <c r="C613" s="311"/>
      <c r="D613" s="22"/>
      <c r="E613" s="22"/>
      <c r="F613" s="22"/>
      <c r="G613" s="58" t="e">
        <f t="shared" si="258"/>
        <v>#DIV/0!</v>
      </c>
      <c r="H613" s="33"/>
      <c r="I613" s="58" t="e">
        <f t="shared" si="234"/>
        <v>#DIV/0!</v>
      </c>
      <c r="J613" s="58" t="e">
        <f t="shared" si="238"/>
        <v>#DIV/0!</v>
      </c>
      <c r="K613" s="22"/>
      <c r="L613" s="22"/>
      <c r="M613" s="87" t="e">
        <f t="shared" si="243"/>
        <v>#DIV/0!</v>
      </c>
      <c r="N613" s="592"/>
      <c r="O613" s="128"/>
      <c r="P613" s="300"/>
    </row>
    <row r="614" spans="1:16" s="12" customFormat="1" ht="33.75" customHeight="1" x14ac:dyDescent="0.25">
      <c r="A614" s="538"/>
      <c r="B614" s="442" t="s">
        <v>36</v>
      </c>
      <c r="C614" s="311"/>
      <c r="D614" s="22"/>
      <c r="E614" s="22"/>
      <c r="F614" s="22"/>
      <c r="G614" s="58" t="e">
        <f t="shared" si="258"/>
        <v>#DIV/0!</v>
      </c>
      <c r="H614" s="33"/>
      <c r="I614" s="58" t="e">
        <f t="shared" si="234"/>
        <v>#DIV/0!</v>
      </c>
      <c r="J614" s="58" t="e">
        <f t="shared" si="238"/>
        <v>#DIV/0!</v>
      </c>
      <c r="K614" s="22"/>
      <c r="L614" s="22"/>
      <c r="M614" s="87" t="e">
        <f t="shared" si="243"/>
        <v>#DIV/0!</v>
      </c>
      <c r="N614" s="592"/>
      <c r="O614" s="11"/>
      <c r="P614" s="300"/>
    </row>
    <row r="615" spans="1:16" s="12" customFormat="1" ht="42.75" customHeight="1" x14ac:dyDescent="0.3">
      <c r="A615" s="538"/>
      <c r="B615" s="442" t="s">
        <v>18</v>
      </c>
      <c r="C615" s="311"/>
      <c r="D615" s="22">
        <v>5239.97</v>
      </c>
      <c r="E615" s="22">
        <v>5239.97</v>
      </c>
      <c r="F615" s="22"/>
      <c r="G615" s="58">
        <f t="shared" si="258"/>
        <v>0</v>
      </c>
      <c r="H615" s="33"/>
      <c r="I615" s="58">
        <f t="shared" si="234"/>
        <v>0</v>
      </c>
      <c r="J615" s="58" t="e">
        <f t="shared" si="238"/>
        <v>#DIV/0!</v>
      </c>
      <c r="K615" s="22">
        <v>4983.5200000000004</v>
      </c>
      <c r="L615" s="22">
        <v>256.45</v>
      </c>
      <c r="M615" s="41">
        <f t="shared" si="243"/>
        <v>0.95</v>
      </c>
      <c r="N615" s="592"/>
      <c r="O615" s="129" t="b">
        <f>H615=F615</f>
        <v>1</v>
      </c>
      <c r="P615" s="300"/>
    </row>
    <row r="616" spans="1:16" s="12" customFormat="1" ht="37.5" x14ac:dyDescent="0.25">
      <c r="A616" s="538" t="s">
        <v>139</v>
      </c>
      <c r="B616" s="38" t="s">
        <v>438</v>
      </c>
      <c r="C616" s="100" t="s">
        <v>191</v>
      </c>
      <c r="D616" s="22"/>
      <c r="E616" s="22"/>
      <c r="F616" s="22"/>
      <c r="G616" s="58" t="e">
        <f t="shared" si="258"/>
        <v>#DIV/0!</v>
      </c>
      <c r="H616" s="33"/>
      <c r="I616" s="58" t="e">
        <f t="shared" si="234"/>
        <v>#DIV/0!</v>
      </c>
      <c r="J616" s="58" t="e">
        <f t="shared" si="238"/>
        <v>#DIV/0!</v>
      </c>
      <c r="K616" s="22"/>
      <c r="L616" s="22"/>
      <c r="M616" s="87" t="e">
        <f t="shared" si="243"/>
        <v>#DIV/0!</v>
      </c>
      <c r="N616" s="592" t="s">
        <v>861</v>
      </c>
      <c r="P616" s="300"/>
    </row>
    <row r="617" spans="1:16" s="12" customFormat="1" x14ac:dyDescent="0.25">
      <c r="A617" s="538"/>
      <c r="B617" s="442" t="s">
        <v>17</v>
      </c>
      <c r="C617" s="311"/>
      <c r="D617" s="22"/>
      <c r="E617" s="22"/>
      <c r="F617" s="22"/>
      <c r="G617" s="58" t="e">
        <f t="shared" si="258"/>
        <v>#DIV/0!</v>
      </c>
      <c r="H617" s="33"/>
      <c r="I617" s="58" t="e">
        <f t="shared" si="234"/>
        <v>#DIV/0!</v>
      </c>
      <c r="J617" s="58" t="e">
        <f t="shared" si="238"/>
        <v>#DIV/0!</v>
      </c>
      <c r="K617" s="22"/>
      <c r="L617" s="22"/>
      <c r="M617" s="87" t="e">
        <f t="shared" si="243"/>
        <v>#DIV/0!</v>
      </c>
      <c r="N617" s="592"/>
      <c r="P617" s="300"/>
    </row>
    <row r="618" spans="1:16" s="12" customFormat="1" ht="17.25" customHeight="1" x14ac:dyDescent="0.25">
      <c r="A618" s="538"/>
      <c r="B618" s="442" t="s">
        <v>16</v>
      </c>
      <c r="C618" s="311"/>
      <c r="D618" s="22"/>
      <c r="E618" s="22"/>
      <c r="F618" s="22"/>
      <c r="G618" s="58" t="e">
        <f t="shared" si="258"/>
        <v>#DIV/0!</v>
      </c>
      <c r="H618" s="33"/>
      <c r="I618" s="58" t="e">
        <f t="shared" si="234"/>
        <v>#DIV/0!</v>
      </c>
      <c r="J618" s="58" t="e">
        <f t="shared" si="238"/>
        <v>#DIV/0!</v>
      </c>
      <c r="K618" s="22"/>
      <c r="L618" s="22"/>
      <c r="M618" s="87" t="e">
        <f t="shared" si="243"/>
        <v>#DIV/0!</v>
      </c>
      <c r="N618" s="592"/>
      <c r="O618" s="128"/>
      <c r="P618" s="300"/>
    </row>
    <row r="619" spans="1:16" s="12" customFormat="1" ht="38.25" customHeight="1" x14ac:dyDescent="0.25">
      <c r="A619" s="538"/>
      <c r="B619" s="442" t="s">
        <v>36</v>
      </c>
      <c r="C619" s="311"/>
      <c r="D619" s="22"/>
      <c r="E619" s="22"/>
      <c r="F619" s="22"/>
      <c r="G619" s="58" t="e">
        <f t="shared" si="258"/>
        <v>#DIV/0!</v>
      </c>
      <c r="H619" s="33"/>
      <c r="I619" s="58" t="e">
        <f t="shared" si="234"/>
        <v>#DIV/0!</v>
      </c>
      <c r="J619" s="58" t="e">
        <f t="shared" si="238"/>
        <v>#DIV/0!</v>
      </c>
      <c r="K619" s="22"/>
      <c r="L619" s="22"/>
      <c r="M619" s="87" t="e">
        <f t="shared" si="243"/>
        <v>#DIV/0!</v>
      </c>
      <c r="N619" s="592"/>
      <c r="O619" s="11"/>
      <c r="P619" s="300"/>
    </row>
    <row r="620" spans="1:16" s="12" customFormat="1" ht="41.25" customHeight="1" x14ac:dyDescent="0.3">
      <c r="A620" s="538"/>
      <c r="B620" s="442" t="s">
        <v>18</v>
      </c>
      <c r="C620" s="311"/>
      <c r="D620" s="22">
        <v>13255.43</v>
      </c>
      <c r="E620" s="22">
        <v>13255.43</v>
      </c>
      <c r="F620" s="22">
        <v>12340.11</v>
      </c>
      <c r="G620" s="71">
        <f t="shared" si="258"/>
        <v>0.93100000000000005</v>
      </c>
      <c r="H620" s="22">
        <v>12340.11</v>
      </c>
      <c r="I620" s="71">
        <f t="shared" si="234"/>
        <v>0.93100000000000005</v>
      </c>
      <c r="J620" s="71">
        <f t="shared" si="238"/>
        <v>1</v>
      </c>
      <c r="K620" s="22">
        <v>12340.11</v>
      </c>
      <c r="L620" s="22">
        <v>915.32</v>
      </c>
      <c r="M620" s="41">
        <f t="shared" si="243"/>
        <v>0.93</v>
      </c>
      <c r="N620" s="592"/>
      <c r="O620" s="129" t="b">
        <f>H620=F620</f>
        <v>1</v>
      </c>
      <c r="P620" s="300"/>
    </row>
    <row r="621" spans="1:16" s="12" customFormat="1" ht="69" customHeight="1" x14ac:dyDescent="0.25">
      <c r="A621" s="538" t="s">
        <v>296</v>
      </c>
      <c r="B621" s="102" t="s">
        <v>439</v>
      </c>
      <c r="C621" s="100" t="s">
        <v>191</v>
      </c>
      <c r="D621" s="43">
        <f>SUM(D622:D625)</f>
        <v>12024.71</v>
      </c>
      <c r="E621" s="43">
        <f>SUM(E622:E625)</f>
        <v>12024.71</v>
      </c>
      <c r="F621" s="22">
        <f>SUM(F622:F625)</f>
        <v>435.6</v>
      </c>
      <c r="G621" s="71">
        <f t="shared" si="258"/>
        <v>3.5999999999999997E-2</v>
      </c>
      <c r="H621" s="22">
        <f>SUM(H622:H625)</f>
        <v>435.6</v>
      </c>
      <c r="I621" s="71">
        <f t="shared" ref="I621:I655" si="270">H621/E621</f>
        <v>3.5999999999999997E-2</v>
      </c>
      <c r="J621" s="58">
        <f t="shared" si="238"/>
        <v>1</v>
      </c>
      <c r="K621" s="22">
        <f>SUM(K622:K625)</f>
        <v>12024.71</v>
      </c>
      <c r="L621" s="22">
        <f t="shared" si="256"/>
        <v>0</v>
      </c>
      <c r="M621" s="41">
        <f t="shared" si="243"/>
        <v>1</v>
      </c>
      <c r="N621" s="592" t="s">
        <v>671</v>
      </c>
      <c r="P621" s="300"/>
    </row>
    <row r="622" spans="1:16" s="12" customFormat="1" ht="57.75" customHeight="1" x14ac:dyDescent="0.25">
      <c r="A622" s="538"/>
      <c r="B622" s="686" t="s">
        <v>17</v>
      </c>
      <c r="C622" s="687"/>
      <c r="D622" s="22"/>
      <c r="E622" s="22"/>
      <c r="F622" s="22"/>
      <c r="G622" s="58" t="e">
        <f t="shared" si="258"/>
        <v>#DIV/0!</v>
      </c>
      <c r="H622" s="22"/>
      <c r="I622" s="58" t="e">
        <f t="shared" si="270"/>
        <v>#DIV/0!</v>
      </c>
      <c r="J622" s="58" t="e">
        <f t="shared" si="238"/>
        <v>#DIV/0!</v>
      </c>
      <c r="K622" s="22">
        <f t="shared" si="255"/>
        <v>0</v>
      </c>
      <c r="L622" s="22">
        <f t="shared" si="256"/>
        <v>0</v>
      </c>
      <c r="M622" s="87" t="e">
        <f t="shared" si="243"/>
        <v>#DIV/0!</v>
      </c>
      <c r="N622" s="592"/>
      <c r="P622" s="300"/>
    </row>
    <row r="623" spans="1:16" s="12" customFormat="1" ht="65.25" customHeight="1" x14ac:dyDescent="0.25">
      <c r="A623" s="538"/>
      <c r="B623" s="320" t="s">
        <v>16</v>
      </c>
      <c r="C623" s="320"/>
      <c r="D623" s="22"/>
      <c r="E623" s="22"/>
      <c r="F623" s="22"/>
      <c r="G623" s="58" t="e">
        <f t="shared" si="258"/>
        <v>#DIV/0!</v>
      </c>
      <c r="H623" s="22"/>
      <c r="I623" s="58" t="e">
        <f t="shared" si="270"/>
        <v>#DIV/0!</v>
      </c>
      <c r="J623" s="58" t="e">
        <f t="shared" si="238"/>
        <v>#DIV/0!</v>
      </c>
      <c r="K623" s="22">
        <f t="shared" si="255"/>
        <v>0</v>
      </c>
      <c r="L623" s="22">
        <f t="shared" si="256"/>
        <v>0</v>
      </c>
      <c r="M623" s="87" t="e">
        <f t="shared" si="243"/>
        <v>#DIV/0!</v>
      </c>
      <c r="N623" s="592"/>
      <c r="O623" s="128"/>
      <c r="P623" s="300"/>
    </row>
    <row r="624" spans="1:16" s="12" customFormat="1" ht="59.25" customHeight="1" x14ac:dyDescent="0.25">
      <c r="A624" s="538"/>
      <c r="B624" s="320" t="s">
        <v>36</v>
      </c>
      <c r="C624" s="320"/>
      <c r="D624" s="22"/>
      <c r="E624" s="22"/>
      <c r="F624" s="22"/>
      <c r="G624" s="58" t="e">
        <f t="shared" si="258"/>
        <v>#DIV/0!</v>
      </c>
      <c r="H624" s="22"/>
      <c r="I624" s="58" t="e">
        <f t="shared" si="270"/>
        <v>#DIV/0!</v>
      </c>
      <c r="J624" s="58" t="e">
        <f t="shared" si="238"/>
        <v>#DIV/0!</v>
      </c>
      <c r="K624" s="22">
        <f t="shared" si="255"/>
        <v>0</v>
      </c>
      <c r="L624" s="22">
        <f t="shared" si="256"/>
        <v>0</v>
      </c>
      <c r="M624" s="87" t="e">
        <f t="shared" si="243"/>
        <v>#DIV/0!</v>
      </c>
      <c r="N624" s="592"/>
      <c r="O624" s="11"/>
      <c r="P624" s="300"/>
    </row>
    <row r="625" spans="1:16" s="12" customFormat="1" ht="50.25" customHeight="1" x14ac:dyDescent="0.3">
      <c r="A625" s="538"/>
      <c r="B625" s="320" t="s">
        <v>18</v>
      </c>
      <c r="C625" s="320"/>
      <c r="D625" s="22">
        <v>12024.71</v>
      </c>
      <c r="E625" s="22">
        <v>12024.71</v>
      </c>
      <c r="F625" s="22">
        <v>435.6</v>
      </c>
      <c r="G625" s="71">
        <f t="shared" si="258"/>
        <v>3.5999999999999997E-2</v>
      </c>
      <c r="H625" s="22">
        <f>F625</f>
        <v>435.6</v>
      </c>
      <c r="I625" s="71">
        <f t="shared" si="270"/>
        <v>3.5999999999999997E-2</v>
      </c>
      <c r="J625" s="58">
        <f t="shared" si="238"/>
        <v>1</v>
      </c>
      <c r="K625" s="22">
        <f>E625</f>
        <v>12024.71</v>
      </c>
      <c r="L625" s="22">
        <f t="shared" si="256"/>
        <v>0</v>
      </c>
      <c r="M625" s="41">
        <f t="shared" si="243"/>
        <v>1</v>
      </c>
      <c r="N625" s="592"/>
      <c r="O625" s="129" t="b">
        <f>H625=F625</f>
        <v>1</v>
      </c>
      <c r="P625" s="300"/>
    </row>
    <row r="626" spans="1:16" s="12" customFormat="1" ht="125.25" customHeight="1" x14ac:dyDescent="0.25">
      <c r="A626" s="538" t="s">
        <v>435</v>
      </c>
      <c r="B626" s="102" t="s">
        <v>343</v>
      </c>
      <c r="C626" s="100" t="s">
        <v>191</v>
      </c>
      <c r="D626" s="43">
        <f>SUM(D627:D630)</f>
        <v>47152.800000000003</v>
      </c>
      <c r="E626" s="43">
        <f>SUM(E627:E630)</f>
        <v>47152.800000000003</v>
      </c>
      <c r="F626" s="22">
        <f>SUM(F627:F630)</f>
        <v>19691.509999999998</v>
      </c>
      <c r="G626" s="71">
        <f t="shared" si="258"/>
        <v>0.41799999999999998</v>
      </c>
      <c r="H626" s="22">
        <f>SUM(H627:H630)</f>
        <v>19691.509999999998</v>
      </c>
      <c r="I626" s="71">
        <f t="shared" si="270"/>
        <v>0.41799999999999998</v>
      </c>
      <c r="J626" s="71">
        <f t="shared" si="238"/>
        <v>1</v>
      </c>
      <c r="K626" s="22">
        <f>SUM(K627:K630)</f>
        <v>46650.51</v>
      </c>
      <c r="L626" s="22">
        <f t="shared" si="256"/>
        <v>502.29</v>
      </c>
      <c r="M626" s="41">
        <f t="shared" si="243"/>
        <v>0.99</v>
      </c>
      <c r="N626" s="592" t="s">
        <v>787</v>
      </c>
      <c r="P626" s="300"/>
    </row>
    <row r="627" spans="1:16" s="12" customFormat="1" x14ac:dyDescent="0.25">
      <c r="A627" s="538"/>
      <c r="B627" s="320" t="s">
        <v>17</v>
      </c>
      <c r="C627" s="320"/>
      <c r="D627" s="22"/>
      <c r="E627" s="22"/>
      <c r="F627" s="22"/>
      <c r="G627" s="58" t="e">
        <f t="shared" si="258"/>
        <v>#DIV/0!</v>
      </c>
      <c r="H627" s="22"/>
      <c r="I627" s="58" t="e">
        <f t="shared" si="270"/>
        <v>#DIV/0!</v>
      </c>
      <c r="J627" s="58" t="e">
        <f t="shared" si="238"/>
        <v>#DIV/0!</v>
      </c>
      <c r="K627" s="22">
        <f t="shared" si="255"/>
        <v>0</v>
      </c>
      <c r="L627" s="22">
        <f t="shared" si="256"/>
        <v>0</v>
      </c>
      <c r="M627" s="87" t="e">
        <f t="shared" si="243"/>
        <v>#DIV/0!</v>
      </c>
      <c r="N627" s="592"/>
      <c r="P627" s="300"/>
    </row>
    <row r="628" spans="1:16" s="12" customFormat="1" x14ac:dyDescent="0.25">
      <c r="A628" s="538"/>
      <c r="B628" s="320" t="s">
        <v>16</v>
      </c>
      <c r="C628" s="320"/>
      <c r="D628" s="22"/>
      <c r="E628" s="22"/>
      <c r="F628" s="22"/>
      <c r="G628" s="58" t="e">
        <f t="shared" si="258"/>
        <v>#DIV/0!</v>
      </c>
      <c r="H628" s="22"/>
      <c r="I628" s="58" t="e">
        <f t="shared" si="270"/>
        <v>#DIV/0!</v>
      </c>
      <c r="J628" s="58" t="e">
        <f t="shared" si="238"/>
        <v>#DIV/0!</v>
      </c>
      <c r="K628" s="22">
        <f t="shared" si="255"/>
        <v>0</v>
      </c>
      <c r="L628" s="22">
        <f t="shared" si="256"/>
        <v>0</v>
      </c>
      <c r="M628" s="87" t="e">
        <f t="shared" si="243"/>
        <v>#DIV/0!</v>
      </c>
      <c r="N628" s="592"/>
      <c r="O628" s="128"/>
      <c r="P628" s="300"/>
    </row>
    <row r="629" spans="1:16" s="12" customFormat="1" x14ac:dyDescent="0.25">
      <c r="A629" s="538"/>
      <c r="B629" s="320" t="s">
        <v>36</v>
      </c>
      <c r="C629" s="320"/>
      <c r="D629" s="22"/>
      <c r="E629" s="22"/>
      <c r="F629" s="22"/>
      <c r="G629" s="58" t="e">
        <f t="shared" si="258"/>
        <v>#DIV/0!</v>
      </c>
      <c r="H629" s="22"/>
      <c r="I629" s="58" t="e">
        <f t="shared" si="270"/>
        <v>#DIV/0!</v>
      </c>
      <c r="J629" s="58" t="e">
        <f t="shared" si="238"/>
        <v>#DIV/0!</v>
      </c>
      <c r="K629" s="22">
        <f t="shared" si="255"/>
        <v>0</v>
      </c>
      <c r="L629" s="22">
        <f t="shared" si="256"/>
        <v>0</v>
      </c>
      <c r="M629" s="87" t="e">
        <f t="shared" si="243"/>
        <v>#DIV/0!</v>
      </c>
      <c r="N629" s="592"/>
      <c r="O629" s="11"/>
      <c r="P629" s="300"/>
    </row>
    <row r="630" spans="1:16" s="12" customFormat="1" ht="59.25" customHeight="1" x14ac:dyDescent="0.3">
      <c r="A630" s="538"/>
      <c r="B630" s="320" t="s">
        <v>18</v>
      </c>
      <c r="C630" s="320"/>
      <c r="D630" s="22">
        <v>47152.800000000003</v>
      </c>
      <c r="E630" s="22">
        <v>47152.800000000003</v>
      </c>
      <c r="F630" s="22">
        <v>19691.509999999998</v>
      </c>
      <c r="G630" s="71">
        <f t="shared" si="258"/>
        <v>0.41799999999999998</v>
      </c>
      <c r="H630" s="22">
        <f>F630</f>
        <v>19691.509999999998</v>
      </c>
      <c r="I630" s="71">
        <f t="shared" si="270"/>
        <v>0.41799999999999998</v>
      </c>
      <c r="J630" s="71">
        <f t="shared" si="238"/>
        <v>1</v>
      </c>
      <c r="K630" s="22">
        <v>46650.51</v>
      </c>
      <c r="L630" s="22">
        <v>502.29</v>
      </c>
      <c r="M630" s="41">
        <f t="shared" si="243"/>
        <v>0.99</v>
      </c>
      <c r="N630" s="592"/>
      <c r="O630" s="129" t="b">
        <f>H630=F630</f>
        <v>1</v>
      </c>
      <c r="P630" s="300"/>
    </row>
    <row r="631" spans="1:16" s="12" customFormat="1" ht="182.25" customHeight="1" x14ac:dyDescent="0.25">
      <c r="A631" s="546" t="s">
        <v>436</v>
      </c>
      <c r="B631" s="102" t="s">
        <v>342</v>
      </c>
      <c r="C631" s="100" t="s">
        <v>191</v>
      </c>
      <c r="D631" s="43">
        <f>SUM(D632:D635)</f>
        <v>4213.54</v>
      </c>
      <c r="E631" s="43">
        <f>SUM(E632:E635)</f>
        <v>4213.54</v>
      </c>
      <c r="F631" s="43">
        <f>SUM(F632:F635)</f>
        <v>563.73</v>
      </c>
      <c r="G631" s="71">
        <f t="shared" si="258"/>
        <v>0.13400000000000001</v>
      </c>
      <c r="H631" s="43">
        <f>SUM(H632:H635)</f>
        <v>563.73</v>
      </c>
      <c r="I631" s="71">
        <f t="shared" si="270"/>
        <v>0.13400000000000001</v>
      </c>
      <c r="J631" s="71">
        <f t="shared" si="238"/>
        <v>1</v>
      </c>
      <c r="K631" s="43">
        <f>SUM(K632:K635)</f>
        <v>4179.71</v>
      </c>
      <c r="L631" s="43">
        <f t="shared" si="256"/>
        <v>33.83</v>
      </c>
      <c r="M631" s="94">
        <f t="shared" si="243"/>
        <v>0.99</v>
      </c>
      <c r="N631" s="592" t="s">
        <v>788</v>
      </c>
      <c r="P631" s="300"/>
    </row>
    <row r="632" spans="1:16" s="12" customFormat="1" ht="68.25" customHeight="1" x14ac:dyDescent="0.25">
      <c r="A632" s="546"/>
      <c r="B632" s="320" t="s">
        <v>17</v>
      </c>
      <c r="C632" s="320"/>
      <c r="D632" s="22"/>
      <c r="E632" s="22"/>
      <c r="F632" s="22"/>
      <c r="G632" s="58" t="e">
        <f t="shared" si="258"/>
        <v>#DIV/0!</v>
      </c>
      <c r="H632" s="22"/>
      <c r="I632" s="58" t="e">
        <f t="shared" si="270"/>
        <v>#DIV/0!</v>
      </c>
      <c r="J632" s="58" t="e">
        <f t="shared" si="238"/>
        <v>#DIV/0!</v>
      </c>
      <c r="K632" s="22">
        <f t="shared" si="255"/>
        <v>0</v>
      </c>
      <c r="L632" s="22">
        <f t="shared" si="256"/>
        <v>0</v>
      </c>
      <c r="M632" s="87" t="e">
        <f t="shared" si="243"/>
        <v>#DIV/0!</v>
      </c>
      <c r="N632" s="592"/>
      <c r="P632" s="300"/>
    </row>
    <row r="633" spans="1:16" s="12" customFormat="1" ht="36.75" customHeight="1" x14ac:dyDescent="0.25">
      <c r="A633" s="546"/>
      <c r="B633" s="320" t="s">
        <v>16</v>
      </c>
      <c r="C633" s="320"/>
      <c r="D633" s="22"/>
      <c r="E633" s="22"/>
      <c r="F633" s="22"/>
      <c r="G633" s="58" t="e">
        <f t="shared" si="258"/>
        <v>#DIV/0!</v>
      </c>
      <c r="H633" s="22"/>
      <c r="I633" s="58" t="e">
        <f t="shared" si="270"/>
        <v>#DIV/0!</v>
      </c>
      <c r="J633" s="58" t="e">
        <f t="shared" si="238"/>
        <v>#DIV/0!</v>
      </c>
      <c r="K633" s="22">
        <f t="shared" si="255"/>
        <v>0</v>
      </c>
      <c r="L633" s="22">
        <f t="shared" si="256"/>
        <v>0</v>
      </c>
      <c r="M633" s="87" t="e">
        <f t="shared" si="243"/>
        <v>#DIV/0!</v>
      </c>
      <c r="N633" s="592"/>
      <c r="O633" s="128"/>
      <c r="P633" s="300"/>
    </row>
    <row r="634" spans="1:16" s="12" customFormat="1" ht="38.25" customHeight="1" x14ac:dyDescent="0.25">
      <c r="A634" s="546"/>
      <c r="B634" s="320" t="s">
        <v>36</v>
      </c>
      <c r="C634" s="320"/>
      <c r="D634" s="22"/>
      <c r="E634" s="22"/>
      <c r="F634" s="22"/>
      <c r="G634" s="58" t="e">
        <f t="shared" si="258"/>
        <v>#DIV/0!</v>
      </c>
      <c r="H634" s="22"/>
      <c r="I634" s="58" t="e">
        <f t="shared" si="270"/>
        <v>#DIV/0!</v>
      </c>
      <c r="J634" s="58" t="e">
        <f t="shared" si="238"/>
        <v>#DIV/0!</v>
      </c>
      <c r="K634" s="22">
        <f t="shared" si="255"/>
        <v>0</v>
      </c>
      <c r="L634" s="22">
        <f t="shared" si="256"/>
        <v>0</v>
      </c>
      <c r="M634" s="87" t="e">
        <f t="shared" si="243"/>
        <v>#DIV/0!</v>
      </c>
      <c r="N634" s="592"/>
      <c r="O634" s="11"/>
      <c r="P634" s="300"/>
    </row>
    <row r="635" spans="1:16" s="12" customFormat="1" ht="30.75" customHeight="1" x14ac:dyDescent="0.3">
      <c r="A635" s="546"/>
      <c r="B635" s="320" t="s">
        <v>18</v>
      </c>
      <c r="C635" s="320"/>
      <c r="D635" s="22">
        <v>4213.54</v>
      </c>
      <c r="E635" s="22">
        <v>4213.54</v>
      </c>
      <c r="F635" s="22">
        <v>563.73</v>
      </c>
      <c r="G635" s="71">
        <f t="shared" si="258"/>
        <v>0.13400000000000001</v>
      </c>
      <c r="H635" s="22">
        <f>F635</f>
        <v>563.73</v>
      </c>
      <c r="I635" s="71">
        <f t="shared" si="270"/>
        <v>0.13400000000000001</v>
      </c>
      <c r="J635" s="71">
        <f t="shared" si="238"/>
        <v>1</v>
      </c>
      <c r="K635" s="22">
        <v>4179.71</v>
      </c>
      <c r="L635" s="22">
        <f>E635-K635</f>
        <v>33.83</v>
      </c>
      <c r="M635" s="41">
        <f>K635/E635</f>
        <v>0.99</v>
      </c>
      <c r="N635" s="592"/>
      <c r="O635" s="129" t="b">
        <f>H635=F635</f>
        <v>1</v>
      </c>
      <c r="P635" s="300"/>
    </row>
    <row r="636" spans="1:16" s="12" customFormat="1" ht="37.5" x14ac:dyDescent="0.25">
      <c r="A636" s="546" t="s">
        <v>298</v>
      </c>
      <c r="B636" s="102" t="s">
        <v>297</v>
      </c>
      <c r="C636" s="100" t="s">
        <v>115</v>
      </c>
      <c r="D636" s="43">
        <f>SUM(D637:D640)</f>
        <v>275.14</v>
      </c>
      <c r="E636" s="43">
        <f>SUM(E637:E640)</f>
        <v>275.14</v>
      </c>
      <c r="F636" s="43">
        <f>SUM(F637:F640)</f>
        <v>0</v>
      </c>
      <c r="G636" s="71">
        <f t="shared" si="258"/>
        <v>0</v>
      </c>
      <c r="H636" s="43">
        <f>SUM(H637:H640)</f>
        <v>0</v>
      </c>
      <c r="I636" s="71">
        <f t="shared" si="270"/>
        <v>0</v>
      </c>
      <c r="J636" s="58" t="e">
        <f t="shared" si="238"/>
        <v>#DIV/0!</v>
      </c>
      <c r="K636" s="43">
        <f>SUM(K637:K640)</f>
        <v>275.14</v>
      </c>
      <c r="L636" s="43"/>
      <c r="M636" s="94">
        <f>K636/E636</f>
        <v>1</v>
      </c>
      <c r="N636" s="592"/>
      <c r="P636" s="300"/>
    </row>
    <row r="637" spans="1:16" s="12" customFormat="1" x14ac:dyDescent="0.25">
      <c r="A637" s="546"/>
      <c r="B637" s="320" t="s">
        <v>17</v>
      </c>
      <c r="C637" s="320"/>
      <c r="D637" s="22">
        <f>D642</f>
        <v>0</v>
      </c>
      <c r="E637" s="22">
        <f t="shared" ref="E637:F637" si="271">E642</f>
        <v>0</v>
      </c>
      <c r="F637" s="22">
        <f t="shared" si="271"/>
        <v>0</v>
      </c>
      <c r="G637" s="58" t="e">
        <f t="shared" si="258"/>
        <v>#DIV/0!</v>
      </c>
      <c r="H637" s="22">
        <f t="shared" ref="H637" si="272">H642</f>
        <v>0</v>
      </c>
      <c r="I637" s="58"/>
      <c r="J637" s="58" t="e">
        <f t="shared" si="238"/>
        <v>#DIV/0!</v>
      </c>
      <c r="K637" s="22">
        <f t="shared" ref="K637:L637" si="273">K642</f>
        <v>0</v>
      </c>
      <c r="L637" s="22">
        <f t="shared" si="273"/>
        <v>0</v>
      </c>
      <c r="M637" s="87"/>
      <c r="N637" s="592"/>
      <c r="P637" s="300"/>
    </row>
    <row r="638" spans="1:16" s="12" customFormat="1" x14ac:dyDescent="0.25">
      <c r="A638" s="546"/>
      <c r="B638" s="320" t="s">
        <v>16</v>
      </c>
      <c r="C638" s="320"/>
      <c r="D638" s="22">
        <f t="shared" ref="D638:F640" si="274">D643</f>
        <v>0</v>
      </c>
      <c r="E638" s="22">
        <f t="shared" si="274"/>
        <v>0</v>
      </c>
      <c r="F638" s="22">
        <f t="shared" si="274"/>
        <v>0</v>
      </c>
      <c r="G638" s="58" t="e">
        <f t="shared" si="258"/>
        <v>#DIV/0!</v>
      </c>
      <c r="H638" s="22">
        <f t="shared" ref="H638" si="275">H643</f>
        <v>0</v>
      </c>
      <c r="I638" s="58"/>
      <c r="J638" s="58" t="e">
        <f t="shared" si="238"/>
        <v>#DIV/0!</v>
      </c>
      <c r="K638" s="22">
        <f t="shared" ref="K638:L638" si="276">K643</f>
        <v>0</v>
      </c>
      <c r="L638" s="22">
        <f t="shared" si="276"/>
        <v>0</v>
      </c>
      <c r="M638" s="96" t="e">
        <f t="shared" ref="M638:M639" si="277">K638/E638</f>
        <v>#DIV/0!</v>
      </c>
      <c r="N638" s="592"/>
      <c r="O638" s="128"/>
      <c r="P638" s="300"/>
    </row>
    <row r="639" spans="1:16" s="12" customFormat="1" x14ac:dyDescent="0.25">
      <c r="A639" s="546"/>
      <c r="B639" s="320" t="s">
        <v>36</v>
      </c>
      <c r="C639" s="320"/>
      <c r="D639" s="22">
        <f t="shared" si="274"/>
        <v>275.14</v>
      </c>
      <c r="E639" s="22">
        <f t="shared" si="274"/>
        <v>275.14</v>
      </c>
      <c r="F639" s="22">
        <f t="shared" si="274"/>
        <v>0</v>
      </c>
      <c r="G639" s="71">
        <f t="shared" si="258"/>
        <v>0</v>
      </c>
      <c r="H639" s="22">
        <f t="shared" ref="H639:I639" si="278">H644</f>
        <v>0</v>
      </c>
      <c r="I639" s="71">
        <f t="shared" si="278"/>
        <v>0</v>
      </c>
      <c r="J639" s="58" t="e">
        <f t="shared" si="238"/>
        <v>#DIV/0!</v>
      </c>
      <c r="K639" s="22">
        <f t="shared" ref="K639:L639" si="279">K644</f>
        <v>275.14</v>
      </c>
      <c r="L639" s="22">
        <f t="shared" si="279"/>
        <v>0</v>
      </c>
      <c r="M639" s="94">
        <f t="shared" si="277"/>
        <v>1</v>
      </c>
      <c r="N639" s="592"/>
      <c r="O639" s="11"/>
      <c r="P639" s="300"/>
    </row>
    <row r="640" spans="1:16" s="12" customFormat="1" x14ac:dyDescent="0.3">
      <c r="A640" s="546"/>
      <c r="B640" s="320" t="s">
        <v>18</v>
      </c>
      <c r="C640" s="320"/>
      <c r="D640" s="22">
        <f t="shared" si="274"/>
        <v>0</v>
      </c>
      <c r="E640" s="22">
        <f t="shared" si="274"/>
        <v>0</v>
      </c>
      <c r="F640" s="22">
        <f t="shared" si="274"/>
        <v>0</v>
      </c>
      <c r="G640" s="58" t="e">
        <f t="shared" si="258"/>
        <v>#DIV/0!</v>
      </c>
      <c r="H640" s="22">
        <f t="shared" ref="H640" si="280">H645</f>
        <v>0</v>
      </c>
      <c r="I640" s="71"/>
      <c r="J640" s="58" t="e">
        <f t="shared" si="238"/>
        <v>#DIV/0!</v>
      </c>
      <c r="K640" s="22">
        <f t="shared" ref="K640:L640" si="281">K645</f>
        <v>0</v>
      </c>
      <c r="L640" s="22">
        <f t="shared" si="281"/>
        <v>0</v>
      </c>
      <c r="M640" s="41"/>
      <c r="N640" s="592"/>
      <c r="O640" s="129" t="b">
        <f>H640=F640</f>
        <v>1</v>
      </c>
      <c r="P640" s="300"/>
    </row>
    <row r="641" spans="1:16" s="12" customFormat="1" ht="93.75" customHeight="1" x14ac:dyDescent="0.25">
      <c r="A641" s="546" t="s">
        <v>299</v>
      </c>
      <c r="B641" s="102" t="s">
        <v>341</v>
      </c>
      <c r="C641" s="100" t="s">
        <v>115</v>
      </c>
      <c r="D641" s="43">
        <f>SUM(D642:D645)</f>
        <v>275.14</v>
      </c>
      <c r="E641" s="43">
        <f>SUM(E642:E645)</f>
        <v>275.14</v>
      </c>
      <c r="F641" s="43">
        <f>SUM(F642:F645)</f>
        <v>0</v>
      </c>
      <c r="G641" s="71">
        <f t="shared" si="258"/>
        <v>0</v>
      </c>
      <c r="H641" s="43">
        <f>SUM(H642:H645)</f>
        <v>0</v>
      </c>
      <c r="I641" s="71">
        <f t="shared" ref="I641" si="282">H641/E641</f>
        <v>0</v>
      </c>
      <c r="J641" s="58" t="e">
        <f t="shared" si="238"/>
        <v>#DIV/0!</v>
      </c>
      <c r="K641" s="43">
        <f>SUM(K642:K645)</f>
        <v>275.14</v>
      </c>
      <c r="L641" s="43"/>
      <c r="M641" s="94">
        <f>K641/E641</f>
        <v>1</v>
      </c>
      <c r="N641" s="592" t="s">
        <v>672</v>
      </c>
      <c r="P641" s="300"/>
    </row>
    <row r="642" spans="1:16" s="12" customFormat="1" ht="35.25" customHeight="1" x14ac:dyDescent="0.25">
      <c r="A642" s="546"/>
      <c r="B642" s="320" t="s">
        <v>17</v>
      </c>
      <c r="C642" s="320"/>
      <c r="D642" s="22"/>
      <c r="E642" s="22"/>
      <c r="F642" s="22"/>
      <c r="G642" s="58" t="e">
        <f t="shared" si="258"/>
        <v>#DIV/0!</v>
      </c>
      <c r="H642" s="22"/>
      <c r="I642" s="58"/>
      <c r="J642" s="58" t="e">
        <f t="shared" si="238"/>
        <v>#DIV/0!</v>
      </c>
      <c r="K642" s="22"/>
      <c r="L642" s="22"/>
      <c r="M642" s="87"/>
      <c r="N642" s="592"/>
      <c r="P642" s="300"/>
    </row>
    <row r="643" spans="1:16" s="12" customFormat="1" ht="38.25" customHeight="1" x14ac:dyDescent="0.25">
      <c r="A643" s="546"/>
      <c r="B643" s="320" t="s">
        <v>16</v>
      </c>
      <c r="C643" s="320"/>
      <c r="D643" s="22"/>
      <c r="E643" s="22"/>
      <c r="F643" s="22"/>
      <c r="G643" s="58" t="e">
        <f t="shared" si="258"/>
        <v>#DIV/0!</v>
      </c>
      <c r="H643" s="22"/>
      <c r="I643" s="58"/>
      <c r="J643" s="58" t="e">
        <f t="shared" si="238"/>
        <v>#DIV/0!</v>
      </c>
      <c r="K643" s="22"/>
      <c r="L643" s="22"/>
      <c r="M643" s="87"/>
      <c r="N643" s="592"/>
      <c r="O643" s="128"/>
      <c r="P643" s="300"/>
    </row>
    <row r="644" spans="1:16" s="12" customFormat="1" ht="21.75" customHeight="1" x14ac:dyDescent="0.25">
      <c r="A644" s="546"/>
      <c r="B644" s="320" t="s">
        <v>36</v>
      </c>
      <c r="C644" s="320"/>
      <c r="D644" s="22">
        <v>275.14</v>
      </c>
      <c r="E644" s="22">
        <v>275.14</v>
      </c>
      <c r="F644" s="22"/>
      <c r="G644" s="71">
        <f t="shared" si="258"/>
        <v>0</v>
      </c>
      <c r="H644" s="22">
        <f>F644</f>
        <v>0</v>
      </c>
      <c r="I644" s="71">
        <f t="shared" si="270"/>
        <v>0</v>
      </c>
      <c r="J644" s="58" t="e">
        <f t="shared" ref="J644:J645" si="283">H644/F644</f>
        <v>#DIV/0!</v>
      </c>
      <c r="K644" s="22">
        <f>E644</f>
        <v>275.14</v>
      </c>
      <c r="L644" s="22"/>
      <c r="M644" s="94">
        <f>K644/E644</f>
        <v>1</v>
      </c>
      <c r="N644" s="592"/>
      <c r="O644" s="11"/>
      <c r="P644" s="300"/>
    </row>
    <row r="645" spans="1:16" s="12" customFormat="1" ht="26.25" customHeight="1" x14ac:dyDescent="0.3">
      <c r="A645" s="546"/>
      <c r="B645" s="320" t="s">
        <v>18</v>
      </c>
      <c r="C645" s="320"/>
      <c r="D645" s="22"/>
      <c r="E645" s="22"/>
      <c r="F645" s="22"/>
      <c r="G645" s="58" t="e">
        <f t="shared" si="258"/>
        <v>#DIV/0!</v>
      </c>
      <c r="H645" s="22"/>
      <c r="I645" s="71"/>
      <c r="J645" s="58" t="e">
        <f t="shared" si="283"/>
        <v>#DIV/0!</v>
      </c>
      <c r="K645" s="22"/>
      <c r="L645" s="22"/>
      <c r="M645" s="41"/>
      <c r="N645" s="592"/>
      <c r="O645" s="129" t="b">
        <f>H645=F645</f>
        <v>1</v>
      </c>
      <c r="P645" s="300"/>
    </row>
    <row r="646" spans="1:16" s="40" customFormat="1" ht="72.75" customHeight="1" x14ac:dyDescent="0.25">
      <c r="A646" s="541" t="s">
        <v>246</v>
      </c>
      <c r="B646" s="31" t="s">
        <v>481</v>
      </c>
      <c r="C646" s="31" t="s">
        <v>77</v>
      </c>
      <c r="D646" s="28">
        <f>SUM(D647:D650)</f>
        <v>2864495.95</v>
      </c>
      <c r="E646" s="28">
        <f>SUM(E647:E650)</f>
        <v>2923335.22</v>
      </c>
      <c r="F646" s="28">
        <f>SUM(F647:F650)</f>
        <v>1731301.08</v>
      </c>
      <c r="G646" s="154">
        <f t="shared" si="258"/>
        <v>0.59219999999999995</v>
      </c>
      <c r="H646" s="28">
        <f>SUM(H647:H649)</f>
        <v>1730051.08</v>
      </c>
      <c r="I646" s="154">
        <f t="shared" si="270"/>
        <v>0.59179999999999999</v>
      </c>
      <c r="J646" s="154">
        <f>H646/F646</f>
        <v>0.99929999999999997</v>
      </c>
      <c r="K646" s="28">
        <f>SUM(K647:K650)</f>
        <v>2772232.07</v>
      </c>
      <c r="L646" s="28">
        <f>SUM(L647:L650)</f>
        <v>151103.15</v>
      </c>
      <c r="M646" s="29">
        <f t="shared" si="243"/>
        <v>0.95</v>
      </c>
      <c r="N646" s="514"/>
      <c r="P646" s="300"/>
    </row>
    <row r="647" spans="1:16" s="40" customFormat="1" x14ac:dyDescent="0.25">
      <c r="A647" s="541"/>
      <c r="B647" s="32" t="s">
        <v>17</v>
      </c>
      <c r="C647" s="32"/>
      <c r="D647" s="30">
        <f t="shared" ref="D647:F650" si="284">D652+D682</f>
        <v>0</v>
      </c>
      <c r="E647" s="30">
        <f t="shared" si="284"/>
        <v>0</v>
      </c>
      <c r="F647" s="30">
        <f t="shared" si="284"/>
        <v>0</v>
      </c>
      <c r="G647" s="74" t="e">
        <f t="shared" si="258"/>
        <v>#DIV/0!</v>
      </c>
      <c r="H647" s="30">
        <f>H652+H682</f>
        <v>0</v>
      </c>
      <c r="I647" s="74" t="e">
        <f t="shared" si="270"/>
        <v>#DIV/0!</v>
      </c>
      <c r="J647" s="75"/>
      <c r="K647" s="30">
        <f t="shared" ref="K647:L650" si="285">K652+K682</f>
        <v>0</v>
      </c>
      <c r="L647" s="89">
        <f t="shared" si="285"/>
        <v>0</v>
      </c>
      <c r="M647" s="84" t="e">
        <f t="shared" si="243"/>
        <v>#DIV/0!</v>
      </c>
      <c r="N647" s="515"/>
      <c r="P647" s="300"/>
    </row>
    <row r="648" spans="1:16" s="40" customFormat="1" x14ac:dyDescent="0.25">
      <c r="A648" s="541"/>
      <c r="B648" s="32" t="s">
        <v>16</v>
      </c>
      <c r="C648" s="32"/>
      <c r="D648" s="30">
        <f t="shared" si="284"/>
        <v>583483.6</v>
      </c>
      <c r="E648" s="30">
        <f t="shared" si="284"/>
        <v>642213.30000000005</v>
      </c>
      <c r="F648" s="30">
        <f t="shared" si="284"/>
        <v>332099.15000000002</v>
      </c>
      <c r="G648" s="75">
        <f t="shared" si="258"/>
        <v>0.51700000000000002</v>
      </c>
      <c r="H648" s="30">
        <f>H653</f>
        <v>330849.15000000002</v>
      </c>
      <c r="I648" s="75">
        <f t="shared" si="270"/>
        <v>0.51500000000000001</v>
      </c>
      <c r="J648" s="75">
        <f t="shared" ref="J648:J686" si="286">H648/F648</f>
        <v>0.996</v>
      </c>
      <c r="K648" s="30">
        <f t="shared" si="285"/>
        <v>642213.21</v>
      </c>
      <c r="L648" s="89">
        <f t="shared" si="285"/>
        <v>0.09</v>
      </c>
      <c r="M648" s="83">
        <f t="shared" si="243"/>
        <v>1</v>
      </c>
      <c r="N648" s="516"/>
      <c r="O648" s="128"/>
      <c r="P648" s="300"/>
    </row>
    <row r="649" spans="1:16" s="40" customFormat="1" x14ac:dyDescent="0.25">
      <c r="A649" s="541"/>
      <c r="B649" s="32" t="s">
        <v>36</v>
      </c>
      <c r="C649" s="32"/>
      <c r="D649" s="30">
        <f t="shared" si="284"/>
        <v>2281012.35</v>
      </c>
      <c r="E649" s="30">
        <f t="shared" si="284"/>
        <v>2281121.92</v>
      </c>
      <c r="F649" s="30">
        <f t="shared" si="284"/>
        <v>1399201.93</v>
      </c>
      <c r="G649" s="153">
        <f t="shared" si="258"/>
        <v>0.61339999999999995</v>
      </c>
      <c r="H649" s="30">
        <f>H654+H684</f>
        <v>1399201.93</v>
      </c>
      <c r="I649" s="153">
        <f t="shared" si="270"/>
        <v>0.61339999999999995</v>
      </c>
      <c r="J649" s="153">
        <f>H649/F649</f>
        <v>1</v>
      </c>
      <c r="K649" s="30">
        <f t="shared" si="285"/>
        <v>2130018.86</v>
      </c>
      <c r="L649" s="89">
        <f t="shared" si="285"/>
        <v>151103.06</v>
      </c>
      <c r="M649" s="118">
        <f t="shared" si="243"/>
        <v>0.93379999999999996</v>
      </c>
      <c r="N649" s="517"/>
      <c r="O649" s="11"/>
      <c r="P649" s="300"/>
    </row>
    <row r="650" spans="1:16" s="40" customFormat="1" x14ac:dyDescent="0.3">
      <c r="A650" s="541"/>
      <c r="B650" s="32" t="s">
        <v>18</v>
      </c>
      <c r="C650" s="32"/>
      <c r="D650" s="30">
        <f t="shared" si="284"/>
        <v>0</v>
      </c>
      <c r="E650" s="30">
        <f t="shared" si="284"/>
        <v>0</v>
      </c>
      <c r="F650" s="30">
        <f t="shared" si="284"/>
        <v>0</v>
      </c>
      <c r="G650" s="74" t="e">
        <f t="shared" si="258"/>
        <v>#DIV/0!</v>
      </c>
      <c r="H650" s="80"/>
      <c r="I650" s="74" t="e">
        <f t="shared" si="270"/>
        <v>#DIV/0!</v>
      </c>
      <c r="J650" s="74" t="e">
        <f t="shared" si="286"/>
        <v>#DIV/0!</v>
      </c>
      <c r="K650" s="30">
        <f t="shared" si="285"/>
        <v>0</v>
      </c>
      <c r="L650" s="89">
        <f t="shared" si="285"/>
        <v>0</v>
      </c>
      <c r="M650" s="84" t="e">
        <f t="shared" si="243"/>
        <v>#DIV/0!</v>
      </c>
      <c r="N650" s="515"/>
      <c r="O650" s="129" t="b">
        <f>H650=F650</f>
        <v>1</v>
      </c>
      <c r="P650" s="300"/>
    </row>
    <row r="651" spans="1:16" s="12" customFormat="1" ht="39" x14ac:dyDescent="0.25">
      <c r="A651" s="542" t="s">
        <v>104</v>
      </c>
      <c r="B651" s="173" t="s">
        <v>192</v>
      </c>
      <c r="C651" s="178" t="s">
        <v>190</v>
      </c>
      <c r="D651" s="49">
        <f>SUM(D652:D655)</f>
        <v>2145294.79</v>
      </c>
      <c r="E651" s="49">
        <f>SUM(E652:E655)</f>
        <v>2204134.06</v>
      </c>
      <c r="F651" s="49">
        <f>SUM(F652:F655)</f>
        <v>1292886.54</v>
      </c>
      <c r="G651" s="179">
        <f t="shared" si="258"/>
        <v>0.58660000000000001</v>
      </c>
      <c r="H651" s="49">
        <f>SUM(H652:H654)</f>
        <v>1291636.54</v>
      </c>
      <c r="I651" s="179">
        <f t="shared" si="270"/>
        <v>0.58599999999999997</v>
      </c>
      <c r="J651" s="67">
        <f t="shared" si="286"/>
        <v>0.999</v>
      </c>
      <c r="K651" s="49">
        <f>SUM(K652:K655)</f>
        <v>2077244.29</v>
      </c>
      <c r="L651" s="49">
        <f>SUM(L652:L655)</f>
        <v>126889.77</v>
      </c>
      <c r="M651" s="47">
        <f t="shared" si="243"/>
        <v>0.94</v>
      </c>
      <c r="N651" s="607"/>
      <c r="P651" s="300"/>
    </row>
    <row r="652" spans="1:16" s="12" customFormat="1" x14ac:dyDescent="0.25">
      <c r="A652" s="542"/>
      <c r="B652" s="444" t="s">
        <v>17</v>
      </c>
      <c r="C652" s="315"/>
      <c r="D652" s="22">
        <f t="shared" ref="D652:F653" si="287">D662+D667+D672+D677</f>
        <v>0</v>
      </c>
      <c r="E652" s="22">
        <f t="shared" si="287"/>
        <v>0</v>
      </c>
      <c r="F652" s="22">
        <f t="shared" si="287"/>
        <v>0</v>
      </c>
      <c r="G652" s="58" t="e">
        <f t="shared" si="258"/>
        <v>#DIV/0!</v>
      </c>
      <c r="H652" s="22">
        <f>H662+H667+H672+H677</f>
        <v>0</v>
      </c>
      <c r="I652" s="58" t="e">
        <f t="shared" si="270"/>
        <v>#DIV/0!</v>
      </c>
      <c r="J652" s="58" t="e">
        <f t="shared" si="286"/>
        <v>#DIV/0!</v>
      </c>
      <c r="K652" s="22">
        <f>K662+K667+K672+K677</f>
        <v>0</v>
      </c>
      <c r="L652" s="22">
        <f>L662+L667+L672+L677</f>
        <v>0</v>
      </c>
      <c r="M652" s="87" t="e">
        <f t="shared" si="243"/>
        <v>#DIV/0!</v>
      </c>
      <c r="N652" s="608"/>
      <c r="P652" s="300"/>
    </row>
    <row r="653" spans="1:16" s="12" customFormat="1" x14ac:dyDescent="0.25">
      <c r="A653" s="542"/>
      <c r="B653" s="444" t="s">
        <v>16</v>
      </c>
      <c r="C653" s="315"/>
      <c r="D653" s="22">
        <f t="shared" si="287"/>
        <v>583483.6</v>
      </c>
      <c r="E653" s="22">
        <f t="shared" si="287"/>
        <v>642213.30000000005</v>
      </c>
      <c r="F653" s="22">
        <f t="shared" si="287"/>
        <v>332099.15000000002</v>
      </c>
      <c r="G653" s="71">
        <f t="shared" si="258"/>
        <v>0.51700000000000002</v>
      </c>
      <c r="H653" s="22">
        <f>H663+H668+H673+H678</f>
        <v>330849.15000000002</v>
      </c>
      <c r="I653" s="71">
        <f t="shared" si="270"/>
        <v>0.51500000000000001</v>
      </c>
      <c r="J653" s="71">
        <f t="shared" si="286"/>
        <v>0.996</v>
      </c>
      <c r="K653" s="22">
        <f>K663+K668+K673+K678</f>
        <v>642213.21</v>
      </c>
      <c r="L653" s="22">
        <f>L663+L668+L673+L678</f>
        <v>0.09</v>
      </c>
      <c r="M653" s="41">
        <f t="shared" si="243"/>
        <v>1</v>
      </c>
      <c r="N653" s="608"/>
      <c r="O653" s="128"/>
      <c r="P653" s="300"/>
    </row>
    <row r="654" spans="1:16" s="12" customFormat="1" x14ac:dyDescent="0.25">
      <c r="A654" s="542"/>
      <c r="B654" s="444" t="s">
        <v>36</v>
      </c>
      <c r="C654" s="315"/>
      <c r="D654" s="22">
        <f>D664+D669+D674+D679+D659</f>
        <v>1561811.19</v>
      </c>
      <c r="E654" s="22">
        <f>E664+E669+E674+E679+E659</f>
        <v>1561920.76</v>
      </c>
      <c r="F654" s="22">
        <f>F664+F669+F674+F679+F659</f>
        <v>960787.39</v>
      </c>
      <c r="G654" s="71">
        <f t="shared" si="258"/>
        <v>0.61499999999999999</v>
      </c>
      <c r="H654" s="22">
        <f>H664+H669+H674+H679+H659</f>
        <v>960787.39</v>
      </c>
      <c r="I654" s="71">
        <f>H654/E654</f>
        <v>0.61499999999999999</v>
      </c>
      <c r="J654" s="71">
        <f>H654/F654</f>
        <v>1</v>
      </c>
      <c r="K654" s="22">
        <f>K664+K669+K674+K679+K659</f>
        <v>1435031.08</v>
      </c>
      <c r="L654" s="22">
        <f>L664+L669+L674+L679+L659</f>
        <v>126889.68</v>
      </c>
      <c r="M654" s="41">
        <f t="shared" si="243"/>
        <v>0.92</v>
      </c>
      <c r="N654" s="608"/>
      <c r="O654" s="11"/>
      <c r="P654" s="300"/>
    </row>
    <row r="655" spans="1:16" s="12" customFormat="1" ht="19.5" x14ac:dyDescent="0.3">
      <c r="A655" s="542"/>
      <c r="B655" s="444" t="s">
        <v>18</v>
      </c>
      <c r="C655" s="315"/>
      <c r="D655" s="22">
        <f>D665+D670+D675+D680</f>
        <v>0</v>
      </c>
      <c r="E655" s="22">
        <f>E665+E670+E675+E680</f>
        <v>0</v>
      </c>
      <c r="F655" s="22">
        <f>F665+F670+F675+F680</f>
        <v>0</v>
      </c>
      <c r="G655" s="58" t="e">
        <f t="shared" si="258"/>
        <v>#DIV/0!</v>
      </c>
      <c r="H655" s="22">
        <f>H665+H670+H675+H680</f>
        <v>0</v>
      </c>
      <c r="I655" s="58" t="e">
        <f t="shared" si="270"/>
        <v>#DIV/0!</v>
      </c>
      <c r="J655" s="77" t="e">
        <f t="shared" si="286"/>
        <v>#DIV/0!</v>
      </c>
      <c r="K655" s="22">
        <f>K665+K670+K675+K680</f>
        <v>0</v>
      </c>
      <c r="L655" s="22">
        <f>L665+L670+L675+L680</f>
        <v>0</v>
      </c>
      <c r="M655" s="87" t="e">
        <f t="shared" si="243"/>
        <v>#DIV/0!</v>
      </c>
      <c r="N655" s="608"/>
      <c r="O655" s="129" t="b">
        <f>H655=F655</f>
        <v>1</v>
      </c>
      <c r="P655" s="300"/>
    </row>
    <row r="656" spans="1:16" s="12" customFormat="1" ht="140.25" customHeight="1" x14ac:dyDescent="0.25">
      <c r="A656" s="542" t="s">
        <v>105</v>
      </c>
      <c r="B656" s="100" t="s">
        <v>442</v>
      </c>
      <c r="C656" s="178" t="s">
        <v>190</v>
      </c>
      <c r="D656" s="22">
        <f>SUM(D657:D660)</f>
        <v>6794.26</v>
      </c>
      <c r="E656" s="22">
        <f>SUM(E657:E660)</f>
        <v>6794.26</v>
      </c>
      <c r="F656" s="22">
        <f>SUM(F657:F660)</f>
        <v>3220</v>
      </c>
      <c r="G656" s="71">
        <f t="shared" si="258"/>
        <v>0.47399999999999998</v>
      </c>
      <c r="H656" s="22">
        <f>SUM(H657:H660)</f>
        <v>3220</v>
      </c>
      <c r="I656" s="71">
        <f t="shared" ref="I656:I661" si="288">H656/E656</f>
        <v>0.47399999999999998</v>
      </c>
      <c r="J656" s="71"/>
      <c r="K656" s="22">
        <f>SUM(K657:K660)</f>
        <v>6794.26</v>
      </c>
      <c r="L656" s="22">
        <f>E656-K656</f>
        <v>0</v>
      </c>
      <c r="M656" s="41">
        <f>K656/E656</f>
        <v>1</v>
      </c>
      <c r="N656" s="535" t="s">
        <v>571</v>
      </c>
      <c r="P656" s="300"/>
    </row>
    <row r="657" spans="1:27" s="12" customFormat="1" x14ac:dyDescent="0.25">
      <c r="A657" s="542"/>
      <c r="B657" s="100" t="s">
        <v>17</v>
      </c>
      <c r="C657" s="315"/>
      <c r="D657" s="22"/>
      <c r="E657" s="22"/>
      <c r="F657" s="22"/>
      <c r="G657" s="58" t="e">
        <f t="shared" ref="G657:G720" si="289">F657/E657</f>
        <v>#DIV/0!</v>
      </c>
      <c r="H657" s="22"/>
      <c r="I657" s="71"/>
      <c r="J657" s="58" t="e">
        <f t="shared" ref="J657:J660" si="290">H657/F657</f>
        <v>#DIV/0!</v>
      </c>
      <c r="K657" s="22"/>
      <c r="L657" s="22"/>
      <c r="M657" s="87"/>
      <c r="N657" s="536"/>
      <c r="P657" s="300"/>
    </row>
    <row r="658" spans="1:27" s="12" customFormat="1" x14ac:dyDescent="0.25">
      <c r="A658" s="542"/>
      <c r="B658" s="100" t="s">
        <v>16</v>
      </c>
      <c r="C658" s="315"/>
      <c r="D658" s="22"/>
      <c r="E658" s="22"/>
      <c r="F658" s="22"/>
      <c r="G658" s="58" t="e">
        <f t="shared" si="289"/>
        <v>#DIV/0!</v>
      </c>
      <c r="H658" s="22"/>
      <c r="I658" s="71"/>
      <c r="J658" s="58" t="e">
        <f t="shared" si="290"/>
        <v>#DIV/0!</v>
      </c>
      <c r="K658" s="22"/>
      <c r="L658" s="22"/>
      <c r="M658" s="87"/>
      <c r="N658" s="536"/>
      <c r="O658" s="128"/>
      <c r="P658" s="300"/>
    </row>
    <row r="659" spans="1:27" s="12" customFormat="1" x14ac:dyDescent="0.25">
      <c r="A659" s="542"/>
      <c r="B659" s="100" t="s">
        <v>36</v>
      </c>
      <c r="C659" s="315"/>
      <c r="D659" s="22">
        <v>6794.26</v>
      </c>
      <c r="E659" s="22">
        <v>6794.26</v>
      </c>
      <c r="F659" s="22">
        <v>3220</v>
      </c>
      <c r="G659" s="71">
        <f t="shared" si="289"/>
        <v>0.47399999999999998</v>
      </c>
      <c r="H659" s="22">
        <f>F659</f>
        <v>3220</v>
      </c>
      <c r="I659" s="71">
        <f t="shared" si="288"/>
        <v>0.47399999999999998</v>
      </c>
      <c r="J659" s="71"/>
      <c r="K659" s="22">
        <f>E659</f>
        <v>6794.26</v>
      </c>
      <c r="L659" s="22">
        <f>E659-K659</f>
        <v>0</v>
      </c>
      <c r="M659" s="41">
        <f>K659/E659</f>
        <v>1</v>
      </c>
      <c r="N659" s="536"/>
      <c r="O659" s="11"/>
      <c r="P659" s="300"/>
    </row>
    <row r="660" spans="1:27" s="12" customFormat="1" x14ac:dyDescent="0.3">
      <c r="A660" s="542"/>
      <c r="B660" s="100" t="s">
        <v>18</v>
      </c>
      <c r="C660" s="315"/>
      <c r="D660" s="22"/>
      <c r="E660" s="22"/>
      <c r="F660" s="22"/>
      <c r="G660" s="58" t="e">
        <f t="shared" si="289"/>
        <v>#DIV/0!</v>
      </c>
      <c r="H660" s="344"/>
      <c r="I660" s="71"/>
      <c r="J660" s="58" t="e">
        <f t="shared" si="290"/>
        <v>#DIV/0!</v>
      </c>
      <c r="K660" s="22"/>
      <c r="L660" s="22"/>
      <c r="M660" s="87" t="e">
        <f t="shared" ref="M660" si="291">K660/E660</f>
        <v>#DIV/0!</v>
      </c>
      <c r="N660" s="537"/>
      <c r="O660" s="129" t="b">
        <f>H660=F660</f>
        <v>1</v>
      </c>
      <c r="P660" s="300"/>
    </row>
    <row r="661" spans="1:27" s="12" customFormat="1" ht="43.5" customHeight="1" x14ac:dyDescent="0.25">
      <c r="A661" s="542" t="s">
        <v>106</v>
      </c>
      <c r="B661" s="100" t="s">
        <v>372</v>
      </c>
      <c r="C661" s="315" t="s">
        <v>115</v>
      </c>
      <c r="D661" s="22">
        <f>SUM(D662:D665)</f>
        <v>554779.47</v>
      </c>
      <c r="E661" s="22">
        <f t="shared" ref="E661:L661" si="292">SUM(E662:E665)</f>
        <v>554779.47</v>
      </c>
      <c r="F661" s="22">
        <f t="shared" si="292"/>
        <v>181554.29</v>
      </c>
      <c r="G661" s="71">
        <f t="shared" si="289"/>
        <v>0.32700000000000001</v>
      </c>
      <c r="H661" s="22">
        <f t="shared" si="292"/>
        <v>181554.29</v>
      </c>
      <c r="I661" s="71">
        <f t="shared" si="288"/>
        <v>0.32700000000000001</v>
      </c>
      <c r="J661" s="71">
        <v>1</v>
      </c>
      <c r="K661" s="22">
        <f t="shared" si="292"/>
        <v>427955.42</v>
      </c>
      <c r="L661" s="36">
        <f t="shared" si="292"/>
        <v>126824.05</v>
      </c>
      <c r="M661" s="41">
        <f>K661/E661</f>
        <v>0.77</v>
      </c>
      <c r="N661" s="592" t="s">
        <v>835</v>
      </c>
      <c r="P661" s="300"/>
    </row>
    <row r="662" spans="1:27" s="12" customFormat="1" ht="45" customHeight="1" x14ac:dyDescent="0.25">
      <c r="A662" s="542"/>
      <c r="B662" s="100" t="s">
        <v>17</v>
      </c>
      <c r="C662" s="315"/>
      <c r="D662" s="22">
        <v>0</v>
      </c>
      <c r="E662" s="22">
        <v>0</v>
      </c>
      <c r="F662" s="22">
        <v>0</v>
      </c>
      <c r="G662" s="58" t="e">
        <f t="shared" si="289"/>
        <v>#DIV/0!</v>
      </c>
      <c r="H662" s="22">
        <v>0</v>
      </c>
      <c r="I662" s="58" t="e">
        <v>#DIV/0!</v>
      </c>
      <c r="J662" s="71"/>
      <c r="K662" s="22">
        <v>0</v>
      </c>
      <c r="L662" s="22">
        <v>0</v>
      </c>
      <c r="M662" s="87"/>
      <c r="N662" s="592"/>
      <c r="P662" s="300"/>
    </row>
    <row r="663" spans="1:27" s="12" customFormat="1" ht="74.25" customHeight="1" x14ac:dyDescent="0.25">
      <c r="A663" s="542"/>
      <c r="B663" s="100" t="s">
        <v>16</v>
      </c>
      <c r="C663" s="315"/>
      <c r="D663" s="22">
        <v>340091.1</v>
      </c>
      <c r="E663" s="22">
        <v>340091.1</v>
      </c>
      <c r="F663" s="22">
        <v>133451.25</v>
      </c>
      <c r="G663" s="71">
        <f t="shared" si="289"/>
        <v>0.39200000000000002</v>
      </c>
      <c r="H663" s="22">
        <v>133451.25</v>
      </c>
      <c r="I663" s="71">
        <v>0.39200000000000002</v>
      </c>
      <c r="J663" s="71">
        <v>1</v>
      </c>
      <c r="K663" s="22">
        <v>340091.01</v>
      </c>
      <c r="L663" s="22">
        <v>0.09</v>
      </c>
      <c r="M663" s="87"/>
      <c r="N663" s="592"/>
      <c r="O663" s="128"/>
      <c r="P663" s="300"/>
    </row>
    <row r="664" spans="1:27" s="12" customFormat="1" ht="74.25" customHeight="1" x14ac:dyDescent="0.25">
      <c r="A664" s="542"/>
      <c r="B664" s="100" t="s">
        <v>36</v>
      </c>
      <c r="C664" s="315"/>
      <c r="D664" s="22">
        <v>214688.37</v>
      </c>
      <c r="E664" s="22">
        <v>214688.37</v>
      </c>
      <c r="F664" s="22">
        <v>48103.040000000001</v>
      </c>
      <c r="G664" s="71">
        <f t="shared" si="289"/>
        <v>0.224</v>
      </c>
      <c r="H664" s="22">
        <v>48103.040000000001</v>
      </c>
      <c r="I664" s="71">
        <v>0.224</v>
      </c>
      <c r="J664" s="71">
        <v>1</v>
      </c>
      <c r="K664" s="22">
        <v>87864.41</v>
      </c>
      <c r="L664" s="22">
        <v>126823.96</v>
      </c>
      <c r="M664" s="41">
        <v>0.41</v>
      </c>
      <c r="N664" s="592"/>
      <c r="O664" s="11"/>
      <c r="P664" s="300"/>
    </row>
    <row r="665" spans="1:27" s="12" customFormat="1" ht="74.25" customHeight="1" x14ac:dyDescent="0.3">
      <c r="A665" s="542"/>
      <c r="B665" s="100" t="s">
        <v>18</v>
      </c>
      <c r="C665" s="315"/>
      <c r="D665" s="22">
        <v>0</v>
      </c>
      <c r="E665" s="22">
        <v>0</v>
      </c>
      <c r="F665" s="22">
        <v>0</v>
      </c>
      <c r="G665" s="58" t="e">
        <f t="shared" si="289"/>
        <v>#DIV/0!</v>
      </c>
      <c r="H665" s="22">
        <v>0</v>
      </c>
      <c r="I665" s="58" t="e">
        <v>#DIV/0!</v>
      </c>
      <c r="J665" s="58" t="e">
        <v>#DIV/0!</v>
      </c>
      <c r="K665" s="22">
        <v>0</v>
      </c>
      <c r="L665" s="22">
        <v>0</v>
      </c>
      <c r="M665" s="87"/>
      <c r="N665" s="592"/>
      <c r="O665" s="129" t="b">
        <f>H665=F665</f>
        <v>1</v>
      </c>
      <c r="P665" s="300"/>
    </row>
    <row r="666" spans="1:27" s="12" customFormat="1" ht="56.25" x14ac:dyDescent="0.25">
      <c r="A666" s="542" t="s">
        <v>441</v>
      </c>
      <c r="B666" s="100" t="s">
        <v>572</v>
      </c>
      <c r="C666" s="315" t="s">
        <v>115</v>
      </c>
      <c r="D666" s="22">
        <f t="shared" ref="D666:I666" si="293">SUM(D667:D670)</f>
        <v>659</v>
      </c>
      <c r="E666" s="22">
        <f t="shared" si="293"/>
        <v>659</v>
      </c>
      <c r="F666" s="22">
        <f t="shared" si="293"/>
        <v>593.28</v>
      </c>
      <c r="G666" s="71">
        <f t="shared" si="289"/>
        <v>0.9</v>
      </c>
      <c r="H666" s="22">
        <f t="shared" si="293"/>
        <v>593.28</v>
      </c>
      <c r="I666" s="71">
        <f t="shared" si="293"/>
        <v>1.9</v>
      </c>
      <c r="J666" s="71">
        <f>I666/E666</f>
        <v>3.0000000000000001E-3</v>
      </c>
      <c r="K666" s="22">
        <f t="shared" ref="K666:L666" si="294">SUM(K667:K670)</f>
        <v>593.28</v>
      </c>
      <c r="L666" s="22">
        <f t="shared" si="294"/>
        <v>65.72</v>
      </c>
      <c r="M666" s="41">
        <f>K666/E666</f>
        <v>0.9</v>
      </c>
      <c r="N666" s="596" t="s">
        <v>793</v>
      </c>
      <c r="P666" s="300"/>
    </row>
    <row r="667" spans="1:27" s="12" customFormat="1" x14ac:dyDescent="0.25">
      <c r="A667" s="542"/>
      <c r="B667" s="100" t="s">
        <v>17</v>
      </c>
      <c r="C667" s="315"/>
      <c r="D667" s="22">
        <v>0</v>
      </c>
      <c r="E667" s="22">
        <v>0</v>
      </c>
      <c r="F667" s="22">
        <v>0</v>
      </c>
      <c r="G667" s="58" t="e">
        <f t="shared" si="289"/>
        <v>#DIV/0!</v>
      </c>
      <c r="H667" s="22">
        <v>0</v>
      </c>
      <c r="I667" s="71"/>
      <c r="J667" s="71"/>
      <c r="K667" s="22">
        <v>0</v>
      </c>
      <c r="L667" s="22">
        <v>0</v>
      </c>
      <c r="M667" s="87"/>
      <c r="N667" s="596"/>
      <c r="P667" s="300"/>
    </row>
    <row r="668" spans="1:27" s="12" customFormat="1" x14ac:dyDescent="0.25">
      <c r="A668" s="542"/>
      <c r="B668" s="100" t="s">
        <v>16</v>
      </c>
      <c r="C668" s="315"/>
      <c r="D668" s="22">
        <v>0</v>
      </c>
      <c r="E668" s="22">
        <v>0</v>
      </c>
      <c r="F668" s="22">
        <v>0</v>
      </c>
      <c r="G668" s="58" t="e">
        <f t="shared" si="289"/>
        <v>#DIV/0!</v>
      </c>
      <c r="H668" s="22">
        <v>0</v>
      </c>
      <c r="I668" s="71"/>
      <c r="J668" s="71"/>
      <c r="K668" s="22">
        <v>0</v>
      </c>
      <c r="L668" s="22">
        <v>0</v>
      </c>
      <c r="M668" s="87"/>
      <c r="N668" s="596"/>
      <c r="O668" s="128"/>
      <c r="P668" s="300"/>
    </row>
    <row r="669" spans="1:27" s="12" customFormat="1" x14ac:dyDescent="0.25">
      <c r="A669" s="542"/>
      <c r="B669" s="100" t="s">
        <v>36</v>
      </c>
      <c r="C669" s="315"/>
      <c r="D669" s="22">
        <v>659</v>
      </c>
      <c r="E669" s="22">
        <v>659</v>
      </c>
      <c r="F669" s="22">
        <v>593.28</v>
      </c>
      <c r="G669" s="22">
        <f t="shared" si="289"/>
        <v>0.9</v>
      </c>
      <c r="H669" s="22">
        <v>593.28</v>
      </c>
      <c r="I669" s="22">
        <v>1.9</v>
      </c>
      <c r="J669" s="22">
        <v>2</v>
      </c>
      <c r="K669" s="22">
        <v>593.28</v>
      </c>
      <c r="L669" s="36">
        <v>65.72</v>
      </c>
      <c r="M669" s="41">
        <v>0.9</v>
      </c>
      <c r="N669" s="596"/>
      <c r="O669" s="11"/>
      <c r="P669" s="300"/>
    </row>
    <row r="670" spans="1:27" s="12" customFormat="1" x14ac:dyDescent="0.3">
      <c r="A670" s="542"/>
      <c r="B670" s="100" t="s">
        <v>18</v>
      </c>
      <c r="C670" s="315"/>
      <c r="D670" s="22">
        <v>0</v>
      </c>
      <c r="E670" s="22">
        <v>0</v>
      </c>
      <c r="F670" s="22">
        <v>0</v>
      </c>
      <c r="G670" s="58" t="e">
        <f t="shared" si="289"/>
        <v>#DIV/0!</v>
      </c>
      <c r="H670" s="22">
        <v>0</v>
      </c>
      <c r="I670" s="71"/>
      <c r="J670" s="71"/>
      <c r="K670" s="22">
        <v>0</v>
      </c>
      <c r="L670" s="22">
        <v>0</v>
      </c>
      <c r="M670" s="87"/>
      <c r="N670" s="596"/>
      <c r="O670" s="129" t="b">
        <f>H670=F670</f>
        <v>1</v>
      </c>
      <c r="P670" s="300"/>
    </row>
    <row r="671" spans="1:27" s="12" customFormat="1" ht="152.25" customHeight="1" x14ac:dyDescent="0.25">
      <c r="A671" s="544" t="s">
        <v>662</v>
      </c>
      <c r="B671" s="34" t="s">
        <v>373</v>
      </c>
      <c r="C671" s="100" t="s">
        <v>115</v>
      </c>
      <c r="D671" s="43">
        <f>SUM(D672:D675)</f>
        <v>435009.51</v>
      </c>
      <c r="E671" s="43">
        <f>SUM(E672:E675)</f>
        <v>495600.87</v>
      </c>
      <c r="F671" s="43">
        <f>SUM(F672:F675)</f>
        <v>376458.25</v>
      </c>
      <c r="G671" s="71">
        <f t="shared" si="289"/>
        <v>0.76</v>
      </c>
      <c r="H671" s="43">
        <f>SUM(H672:H675)</f>
        <v>375208.25</v>
      </c>
      <c r="I671" s="71">
        <f>H671/E671</f>
        <v>0.75700000000000001</v>
      </c>
      <c r="J671" s="71">
        <f t="shared" si="286"/>
        <v>0.997</v>
      </c>
      <c r="K671" s="43">
        <f>SUM(K672:K675)</f>
        <v>495600.87</v>
      </c>
      <c r="L671" s="43">
        <f>SUM(L672:L675)</f>
        <v>0</v>
      </c>
      <c r="M671" s="94">
        <f>K671/E671</f>
        <v>1</v>
      </c>
      <c r="N671" s="688" t="s">
        <v>836</v>
      </c>
      <c r="O671" s="21"/>
      <c r="P671" s="301"/>
      <c r="Q671" s="181"/>
      <c r="R671" s="180"/>
      <c r="S671" s="180"/>
      <c r="T671" s="21"/>
      <c r="U671" s="21"/>
      <c r="V671" s="182"/>
      <c r="W671" s="183"/>
      <c r="X671" s="11"/>
      <c r="Y671" s="11"/>
      <c r="Z671" s="128"/>
      <c r="AA671" s="166"/>
    </row>
    <row r="672" spans="1:27" s="12" customFormat="1" ht="32.25" customHeight="1" x14ac:dyDescent="0.25">
      <c r="A672" s="544"/>
      <c r="B672" s="197" t="s">
        <v>17</v>
      </c>
      <c r="C672" s="197"/>
      <c r="D672" s="22"/>
      <c r="E672" s="22"/>
      <c r="F672" s="22"/>
      <c r="G672" s="71" t="e">
        <f t="shared" si="289"/>
        <v>#DIV/0!</v>
      </c>
      <c r="H672" s="22"/>
      <c r="I672" s="71"/>
      <c r="J672" s="71"/>
      <c r="K672" s="22"/>
      <c r="L672" s="43"/>
      <c r="M672" s="41"/>
      <c r="N672" s="596"/>
      <c r="O672" s="21"/>
      <c r="P672" s="301"/>
      <c r="Q672" s="181"/>
      <c r="R672" s="180"/>
      <c r="S672" s="180"/>
      <c r="T672" s="21"/>
      <c r="U672" s="21"/>
      <c r="V672" s="182"/>
      <c r="W672" s="183"/>
      <c r="X672" s="11"/>
      <c r="Y672" s="11"/>
      <c r="Z672" s="128"/>
      <c r="AA672" s="166"/>
    </row>
    <row r="673" spans="1:27" s="12" customFormat="1" ht="37.5" customHeight="1" x14ac:dyDescent="0.25">
      <c r="A673" s="544"/>
      <c r="B673" s="197" t="s">
        <v>16</v>
      </c>
      <c r="C673" s="197"/>
      <c r="D673" s="22">
        <v>243392.5</v>
      </c>
      <c r="E673" s="22">
        <v>302122.2</v>
      </c>
      <c r="F673" s="22">
        <f>197397.9+1250</f>
        <v>198647.9</v>
      </c>
      <c r="G673" s="71">
        <f t="shared" si="289"/>
        <v>0.65800000000000003</v>
      </c>
      <c r="H673" s="22">
        <v>197397.9</v>
      </c>
      <c r="I673" s="71">
        <v>0.65300000000000002</v>
      </c>
      <c r="J673" s="58">
        <v>1</v>
      </c>
      <c r="K673" s="22">
        <v>302122.2</v>
      </c>
      <c r="L673" s="22"/>
      <c r="M673" s="41">
        <v>0.99</v>
      </c>
      <c r="N673" s="596"/>
      <c r="O673" s="128"/>
      <c r="P673" s="301"/>
      <c r="Q673" s="181"/>
      <c r="R673" s="180"/>
      <c r="S673" s="180"/>
      <c r="T673" s="21"/>
      <c r="U673" s="21"/>
      <c r="V673" s="182"/>
      <c r="W673" s="183"/>
      <c r="X673" s="11"/>
      <c r="Y673" s="11"/>
      <c r="Z673" s="128"/>
      <c r="AA673" s="166"/>
    </row>
    <row r="674" spans="1:27" s="12" customFormat="1" ht="29.25" customHeight="1" x14ac:dyDescent="0.25">
      <c r="A674" s="544"/>
      <c r="B674" s="197" t="s">
        <v>36</v>
      </c>
      <c r="C674" s="197"/>
      <c r="D674" s="22">
        <v>191617.01</v>
      </c>
      <c r="E674" s="22">
        <v>193478.67</v>
      </c>
      <c r="F674" s="22">
        <v>177810.35</v>
      </c>
      <c r="G674" s="71">
        <f t="shared" si="289"/>
        <v>0.91900000000000004</v>
      </c>
      <c r="H674" s="22">
        <v>177810.35</v>
      </c>
      <c r="I674" s="71">
        <v>0.91900000000000004</v>
      </c>
      <c r="J674" s="71">
        <v>1</v>
      </c>
      <c r="K674" s="22">
        <v>193478.67</v>
      </c>
      <c r="L674" s="22"/>
      <c r="M674" s="41">
        <v>1</v>
      </c>
      <c r="N674" s="596"/>
      <c r="O674" s="11"/>
      <c r="P674" s="301"/>
      <c r="Q674" s="181"/>
      <c r="R674" s="180"/>
      <c r="S674" s="180"/>
      <c r="T674" s="21"/>
      <c r="U674" s="21"/>
      <c r="V674" s="182"/>
      <c r="W674" s="183"/>
      <c r="X674" s="11"/>
      <c r="Y674" s="11"/>
      <c r="Z674" s="128"/>
      <c r="AA674" s="166"/>
    </row>
    <row r="675" spans="1:27" s="12" customFormat="1" ht="34.5" customHeight="1" x14ac:dyDescent="0.3">
      <c r="A675" s="544"/>
      <c r="B675" s="197" t="s">
        <v>18</v>
      </c>
      <c r="C675" s="197"/>
      <c r="D675" s="22"/>
      <c r="E675" s="22"/>
      <c r="F675" s="22"/>
      <c r="G675" s="58" t="e">
        <f t="shared" si="289"/>
        <v>#DIV/0!</v>
      </c>
      <c r="H675" s="86"/>
      <c r="I675" s="58"/>
      <c r="J675" s="58" t="e">
        <v>#DIV/0!</v>
      </c>
      <c r="K675" s="22"/>
      <c r="L675" s="22">
        <v>0</v>
      </c>
      <c r="M675" s="87"/>
      <c r="N675" s="596"/>
      <c r="O675" s="129" t="b">
        <f>H675=F675</f>
        <v>1</v>
      </c>
      <c r="P675" s="301"/>
      <c r="Q675" s="181"/>
      <c r="R675" s="180"/>
      <c r="S675" s="180"/>
      <c r="T675" s="21"/>
      <c r="U675" s="21"/>
      <c r="V675" s="182"/>
      <c r="W675" s="183"/>
      <c r="X675" s="11"/>
      <c r="Y675" s="11"/>
      <c r="Z675" s="128"/>
      <c r="AA675" s="166"/>
    </row>
    <row r="676" spans="1:27" s="12" customFormat="1" ht="92.25" customHeight="1" x14ac:dyDescent="0.25">
      <c r="A676" s="544" t="s">
        <v>663</v>
      </c>
      <c r="B676" s="34" t="s">
        <v>374</v>
      </c>
      <c r="C676" s="100" t="s">
        <v>115</v>
      </c>
      <c r="D676" s="43">
        <f>SUM(D677:D680)</f>
        <v>1148052.55</v>
      </c>
      <c r="E676" s="43">
        <f>SUM(E677:E680)</f>
        <v>1146300.46</v>
      </c>
      <c r="F676" s="43">
        <f>SUM(F677:F680)</f>
        <v>731060.72</v>
      </c>
      <c r="G676" s="71">
        <f t="shared" si="289"/>
        <v>0.63800000000000001</v>
      </c>
      <c r="H676" s="43">
        <f>SUM(H677:H680)</f>
        <v>731060.72</v>
      </c>
      <c r="I676" s="71">
        <f>H676/E676</f>
        <v>0.63800000000000001</v>
      </c>
      <c r="J676" s="71">
        <f t="shared" si="286"/>
        <v>1</v>
      </c>
      <c r="K676" s="43">
        <f>SUM(K677:K680)</f>
        <v>1146300.46</v>
      </c>
      <c r="L676" s="22">
        <f t="shared" ref="L676:L680" si="295">E676-K676</f>
        <v>0</v>
      </c>
      <c r="M676" s="94">
        <f>K676/E676</f>
        <v>1</v>
      </c>
      <c r="N676" s="596" t="s">
        <v>837</v>
      </c>
      <c r="O676" s="21"/>
      <c r="P676" s="301"/>
      <c r="Q676" s="181"/>
      <c r="R676" s="180"/>
      <c r="S676" s="180"/>
      <c r="T676" s="21"/>
      <c r="U676" s="21"/>
      <c r="V676" s="182"/>
      <c r="W676" s="183"/>
      <c r="X676" s="11"/>
      <c r="Y676" s="11"/>
      <c r="Z676" s="128"/>
      <c r="AA676" s="166"/>
    </row>
    <row r="677" spans="1:27" s="12" customFormat="1" ht="27" x14ac:dyDescent="0.25">
      <c r="A677" s="544"/>
      <c r="B677" s="197" t="s">
        <v>17</v>
      </c>
      <c r="C677" s="197"/>
      <c r="D677" s="22"/>
      <c r="E677" s="22"/>
      <c r="F677" s="22"/>
      <c r="G677" s="58" t="e">
        <f t="shared" si="289"/>
        <v>#DIV/0!</v>
      </c>
      <c r="H677" s="86"/>
      <c r="I677" s="58"/>
      <c r="J677" s="58" t="e">
        <f t="shared" si="286"/>
        <v>#DIV/0!</v>
      </c>
      <c r="K677" s="22"/>
      <c r="L677" s="22">
        <f t="shared" si="295"/>
        <v>0</v>
      </c>
      <c r="M677" s="87"/>
      <c r="N677" s="596"/>
      <c r="O677" s="21"/>
      <c r="P677" s="301"/>
      <c r="Q677" s="181"/>
      <c r="R677" s="180"/>
      <c r="S677" s="180"/>
      <c r="T677" s="21"/>
      <c r="U677" s="21"/>
      <c r="V677" s="182"/>
      <c r="W677" s="183"/>
      <c r="X677" s="11"/>
      <c r="Y677" s="11"/>
      <c r="Z677" s="128"/>
      <c r="AA677" s="166"/>
    </row>
    <row r="678" spans="1:27" s="12" customFormat="1" ht="27" x14ac:dyDescent="0.25">
      <c r="A678" s="544"/>
      <c r="B678" s="197" t="s">
        <v>16</v>
      </c>
      <c r="C678" s="197"/>
      <c r="D678" s="22"/>
      <c r="E678" s="22"/>
      <c r="F678" s="22"/>
      <c r="G678" s="58" t="e">
        <f t="shared" si="289"/>
        <v>#DIV/0!</v>
      </c>
      <c r="H678" s="22"/>
      <c r="I678" s="58"/>
      <c r="J678" s="58" t="e">
        <f t="shared" si="286"/>
        <v>#DIV/0!</v>
      </c>
      <c r="K678" s="22"/>
      <c r="L678" s="22">
        <f t="shared" si="295"/>
        <v>0</v>
      </c>
      <c r="M678" s="87"/>
      <c r="N678" s="596"/>
      <c r="O678" s="128"/>
      <c r="P678" s="301"/>
      <c r="Q678" s="181"/>
      <c r="R678" s="180"/>
      <c r="S678" s="180"/>
      <c r="T678" s="21"/>
      <c r="U678" s="21"/>
      <c r="V678" s="182"/>
      <c r="W678" s="183"/>
      <c r="X678" s="11"/>
      <c r="Y678" s="11"/>
      <c r="Z678" s="128"/>
      <c r="AA678" s="166"/>
    </row>
    <row r="679" spans="1:27" s="12" customFormat="1" ht="27" x14ac:dyDescent="0.25">
      <c r="A679" s="544"/>
      <c r="B679" s="197" t="s">
        <v>36</v>
      </c>
      <c r="C679" s="197"/>
      <c r="D679" s="22">
        <v>1148052.55</v>
      </c>
      <c r="E679" s="22">
        <v>1146300.46</v>
      </c>
      <c r="F679" s="22">
        <v>731060.72</v>
      </c>
      <c r="G679" s="71">
        <f t="shared" si="289"/>
        <v>0.63800000000000001</v>
      </c>
      <c r="H679" s="22">
        <f>F679</f>
        <v>731060.72</v>
      </c>
      <c r="I679" s="71">
        <f>H679/E679</f>
        <v>0.63800000000000001</v>
      </c>
      <c r="J679" s="71">
        <f t="shared" si="286"/>
        <v>1</v>
      </c>
      <c r="K679" s="22">
        <f>E679</f>
        <v>1146300.46</v>
      </c>
      <c r="L679" s="22">
        <f t="shared" si="295"/>
        <v>0</v>
      </c>
      <c r="M679" s="41">
        <f>K679/E679</f>
        <v>1</v>
      </c>
      <c r="N679" s="596"/>
      <c r="O679" s="11"/>
      <c r="P679" s="301"/>
      <c r="Q679" s="181"/>
      <c r="R679" s="180"/>
      <c r="S679" s="180"/>
      <c r="T679" s="21"/>
      <c r="U679" s="21"/>
      <c r="V679" s="182"/>
      <c r="W679" s="183"/>
      <c r="X679" s="11"/>
      <c r="Y679" s="11"/>
      <c r="Z679" s="128"/>
      <c r="AA679" s="166"/>
    </row>
    <row r="680" spans="1:27" s="12" customFormat="1" ht="27" x14ac:dyDescent="0.3">
      <c r="A680" s="544"/>
      <c r="B680" s="197" t="s">
        <v>18</v>
      </c>
      <c r="C680" s="197"/>
      <c r="D680" s="22"/>
      <c r="E680" s="22"/>
      <c r="F680" s="22"/>
      <c r="G680" s="58" t="e">
        <f t="shared" si="289"/>
        <v>#DIV/0!</v>
      </c>
      <c r="H680" s="132"/>
      <c r="I680" s="58" t="e">
        <f t="shared" ref="I680" si="296">H680/E680</f>
        <v>#DIV/0!</v>
      </c>
      <c r="J680" s="58" t="e">
        <f t="shared" si="286"/>
        <v>#DIV/0!</v>
      </c>
      <c r="K680" s="33"/>
      <c r="L680" s="33">
        <f t="shared" si="295"/>
        <v>0</v>
      </c>
      <c r="M680" s="87" t="e">
        <f t="shared" ref="M680:M685" si="297">K680/E680</f>
        <v>#DIV/0!</v>
      </c>
      <c r="N680" s="596"/>
      <c r="O680" s="129" t="b">
        <f>H680=F680</f>
        <v>1</v>
      </c>
      <c r="P680" s="301"/>
      <c r="Q680" s="181"/>
      <c r="R680" s="180"/>
      <c r="S680" s="180"/>
      <c r="T680" s="21"/>
      <c r="U680" s="21"/>
      <c r="V680" s="182"/>
      <c r="W680" s="183"/>
      <c r="X680" s="11"/>
      <c r="Y680" s="11"/>
      <c r="Z680" s="128"/>
      <c r="AA680" s="166"/>
    </row>
    <row r="681" spans="1:27" s="171" customFormat="1" ht="39" x14ac:dyDescent="0.25">
      <c r="A681" s="540" t="s">
        <v>107</v>
      </c>
      <c r="B681" s="173" t="s">
        <v>248</v>
      </c>
      <c r="C681" s="174" t="s">
        <v>190</v>
      </c>
      <c r="D681" s="49">
        <f>SUM(D682:D685)</f>
        <v>719201.16</v>
      </c>
      <c r="E681" s="49">
        <f t="shared" ref="E681:F681" si="298">SUM(E682:E685)</f>
        <v>719201.16</v>
      </c>
      <c r="F681" s="49">
        <f t="shared" si="298"/>
        <v>438414.54</v>
      </c>
      <c r="G681" s="67">
        <f t="shared" si="289"/>
        <v>0.61</v>
      </c>
      <c r="H681" s="49">
        <f>SUM(H682:H684)</f>
        <v>438414.54</v>
      </c>
      <c r="I681" s="67">
        <f t="shared" ref="I681:I686" si="299">H681/E681</f>
        <v>0.61</v>
      </c>
      <c r="J681" s="67">
        <f t="shared" si="286"/>
        <v>1</v>
      </c>
      <c r="K681" s="49">
        <f>SUM(K682:K685)</f>
        <v>694987.78</v>
      </c>
      <c r="L681" s="49">
        <f>SUM(L682:L685)</f>
        <v>24213.38</v>
      </c>
      <c r="M681" s="87">
        <f t="shared" si="297"/>
        <v>0.97</v>
      </c>
      <c r="N681" s="608"/>
      <c r="O681" s="184"/>
      <c r="P681" s="301"/>
      <c r="Q681" s="184"/>
      <c r="R681" s="184"/>
      <c r="S681" s="184"/>
      <c r="T681" s="184"/>
      <c r="U681" s="184"/>
      <c r="V681" s="184"/>
      <c r="W681" s="184"/>
    </row>
    <row r="682" spans="1:27" s="12" customFormat="1" x14ac:dyDescent="0.25">
      <c r="A682" s="540"/>
      <c r="B682" s="444" t="s">
        <v>17</v>
      </c>
      <c r="C682" s="315"/>
      <c r="D682" s="22">
        <f>D687</f>
        <v>0</v>
      </c>
      <c r="E682" s="22">
        <f t="shared" ref="E682:F682" si="300">E687</f>
        <v>0</v>
      </c>
      <c r="F682" s="22">
        <f t="shared" si="300"/>
        <v>0</v>
      </c>
      <c r="G682" s="58" t="e">
        <f t="shared" si="289"/>
        <v>#DIV/0!</v>
      </c>
      <c r="H682" s="22">
        <f t="shared" ref="H682" si="301">H687</f>
        <v>0</v>
      </c>
      <c r="I682" s="58" t="e">
        <f t="shared" si="299"/>
        <v>#DIV/0!</v>
      </c>
      <c r="J682" s="58" t="e">
        <f t="shared" si="286"/>
        <v>#DIV/0!</v>
      </c>
      <c r="K682" s="22">
        <f t="shared" ref="K682:L682" si="302">K687</f>
        <v>0</v>
      </c>
      <c r="L682" s="22">
        <f t="shared" si="302"/>
        <v>0</v>
      </c>
      <c r="M682" s="87" t="e">
        <f t="shared" si="297"/>
        <v>#DIV/0!</v>
      </c>
      <c r="N682" s="608"/>
      <c r="P682" s="300"/>
    </row>
    <row r="683" spans="1:27" s="12" customFormat="1" x14ac:dyDescent="0.25">
      <c r="A683" s="540"/>
      <c r="B683" s="444" t="s">
        <v>16</v>
      </c>
      <c r="C683" s="315"/>
      <c r="D683" s="22">
        <f t="shared" ref="D683:F685" si="303">D688</f>
        <v>0</v>
      </c>
      <c r="E683" s="22">
        <f t="shared" si="303"/>
        <v>0</v>
      </c>
      <c r="F683" s="22">
        <f t="shared" si="303"/>
        <v>0</v>
      </c>
      <c r="G683" s="58" t="e">
        <f t="shared" si="289"/>
        <v>#DIV/0!</v>
      </c>
      <c r="H683" s="22">
        <f t="shared" ref="H683" si="304">H688</f>
        <v>0</v>
      </c>
      <c r="I683" s="58" t="e">
        <f t="shared" si="299"/>
        <v>#DIV/0!</v>
      </c>
      <c r="J683" s="58" t="e">
        <f t="shared" si="286"/>
        <v>#DIV/0!</v>
      </c>
      <c r="K683" s="22">
        <f t="shared" ref="K683:L683" si="305">K688</f>
        <v>0</v>
      </c>
      <c r="L683" s="22">
        <f t="shared" si="305"/>
        <v>0</v>
      </c>
      <c r="M683" s="87" t="e">
        <f t="shared" si="297"/>
        <v>#DIV/0!</v>
      </c>
      <c r="N683" s="608"/>
      <c r="O683" s="128"/>
      <c r="P683" s="300"/>
    </row>
    <row r="684" spans="1:27" s="12" customFormat="1" x14ac:dyDescent="0.25">
      <c r="A684" s="540"/>
      <c r="B684" s="444" t="s">
        <v>36</v>
      </c>
      <c r="C684" s="315"/>
      <c r="D684" s="22">
        <f>D689</f>
        <v>719201.16</v>
      </c>
      <c r="E684" s="22">
        <f>E689</f>
        <v>719201.16</v>
      </c>
      <c r="F684" s="22">
        <f>F689</f>
        <v>438414.54</v>
      </c>
      <c r="G684" s="71">
        <f t="shared" si="289"/>
        <v>0.61</v>
      </c>
      <c r="H684" s="22">
        <f>H689</f>
        <v>438414.54</v>
      </c>
      <c r="I684" s="71">
        <f t="shared" si="299"/>
        <v>0.61</v>
      </c>
      <c r="J684" s="76">
        <f t="shared" si="286"/>
        <v>1</v>
      </c>
      <c r="K684" s="22">
        <f>K689</f>
        <v>694987.78</v>
      </c>
      <c r="L684" s="22">
        <f t="shared" ref="L684" si="306">L689</f>
        <v>24213.38</v>
      </c>
      <c r="M684" s="87">
        <f t="shared" si="297"/>
        <v>0.97</v>
      </c>
      <c r="N684" s="608"/>
      <c r="O684" s="11"/>
      <c r="P684" s="300"/>
    </row>
    <row r="685" spans="1:27" s="12" customFormat="1" x14ac:dyDescent="0.3">
      <c r="A685" s="540"/>
      <c r="B685" s="444" t="s">
        <v>18</v>
      </c>
      <c r="C685" s="315"/>
      <c r="D685" s="22">
        <f t="shared" si="303"/>
        <v>0</v>
      </c>
      <c r="E685" s="22">
        <f t="shared" si="303"/>
        <v>0</v>
      </c>
      <c r="F685" s="22">
        <f t="shared" si="303"/>
        <v>0</v>
      </c>
      <c r="G685" s="58" t="e">
        <f t="shared" si="289"/>
        <v>#DIV/0!</v>
      </c>
      <c r="H685" s="22">
        <f t="shared" ref="H685" si="307">H690</f>
        <v>0</v>
      </c>
      <c r="I685" s="58" t="e">
        <f t="shared" si="299"/>
        <v>#DIV/0!</v>
      </c>
      <c r="J685" s="58" t="e">
        <f t="shared" si="286"/>
        <v>#DIV/0!</v>
      </c>
      <c r="K685" s="22">
        <f t="shared" ref="K685:L685" si="308">K690</f>
        <v>0</v>
      </c>
      <c r="L685" s="22">
        <f t="shared" si="308"/>
        <v>0</v>
      </c>
      <c r="M685" s="87" t="e">
        <f t="shared" si="297"/>
        <v>#DIV/0!</v>
      </c>
      <c r="N685" s="608"/>
      <c r="O685" s="129" t="b">
        <f>H685=F685</f>
        <v>1</v>
      </c>
      <c r="P685" s="300"/>
    </row>
    <row r="686" spans="1:27" s="171" customFormat="1" ht="95.25" customHeight="1" x14ac:dyDescent="0.25">
      <c r="A686" s="538" t="s">
        <v>108</v>
      </c>
      <c r="B686" s="34" t="s">
        <v>371</v>
      </c>
      <c r="C686" s="100" t="s">
        <v>191</v>
      </c>
      <c r="D686" s="43">
        <f>SUM(D687:D690)</f>
        <v>719201.16</v>
      </c>
      <c r="E686" s="43">
        <f>SUM(E687:E690)</f>
        <v>719201.16</v>
      </c>
      <c r="F686" s="43">
        <f>SUM(F687:F690)</f>
        <v>438414.54</v>
      </c>
      <c r="G686" s="71">
        <f t="shared" si="289"/>
        <v>0.61</v>
      </c>
      <c r="H686" s="22">
        <f>SUM(H687:H690)</f>
        <v>438414.54</v>
      </c>
      <c r="I686" s="71">
        <f t="shared" si="299"/>
        <v>0.61</v>
      </c>
      <c r="J686" s="76">
        <f t="shared" si="286"/>
        <v>1</v>
      </c>
      <c r="K686" s="22">
        <f>K689</f>
        <v>694987.78</v>
      </c>
      <c r="L686" s="22">
        <f t="shared" ref="L686" si="309">E686-K686</f>
        <v>24213.38</v>
      </c>
      <c r="M686" s="41">
        <f t="shared" ref="M686:M701" si="310">K686/E686</f>
        <v>0.97</v>
      </c>
      <c r="N686" s="592" t="s">
        <v>794</v>
      </c>
      <c r="P686" s="300"/>
    </row>
    <row r="687" spans="1:27" s="12" customFormat="1" ht="81" customHeight="1" x14ac:dyDescent="0.25">
      <c r="A687" s="538"/>
      <c r="B687" s="197" t="s">
        <v>17</v>
      </c>
      <c r="C687" s="197"/>
      <c r="D687" s="22">
        <v>0</v>
      </c>
      <c r="E687" s="22">
        <v>0</v>
      </c>
      <c r="F687" s="22">
        <v>0</v>
      </c>
      <c r="G687" s="58" t="e">
        <f t="shared" si="289"/>
        <v>#DIV/0!</v>
      </c>
      <c r="H687" s="22">
        <v>0</v>
      </c>
      <c r="I687" s="58" t="e">
        <v>#DIV/0!</v>
      </c>
      <c r="J687" s="58" t="e">
        <v>#DIV/0!</v>
      </c>
      <c r="K687" s="22">
        <v>0</v>
      </c>
      <c r="L687" s="22">
        <v>0</v>
      </c>
      <c r="M687" s="87" t="e">
        <v>#DIV/0!</v>
      </c>
      <c r="N687" s="592"/>
      <c r="P687" s="300"/>
    </row>
    <row r="688" spans="1:27" s="12" customFormat="1" ht="81" customHeight="1" x14ac:dyDescent="0.25">
      <c r="A688" s="538"/>
      <c r="B688" s="197" t="s">
        <v>16</v>
      </c>
      <c r="C688" s="197"/>
      <c r="D688" s="22">
        <v>0</v>
      </c>
      <c r="E688" s="22">
        <v>0</v>
      </c>
      <c r="F688" s="22">
        <v>0</v>
      </c>
      <c r="G688" s="58" t="e">
        <f t="shared" si="289"/>
        <v>#DIV/0!</v>
      </c>
      <c r="H688" s="22">
        <v>0</v>
      </c>
      <c r="I688" s="58" t="e">
        <v>#DIV/0!</v>
      </c>
      <c r="J688" s="58" t="e">
        <v>#DIV/0!</v>
      </c>
      <c r="K688" s="22">
        <v>0</v>
      </c>
      <c r="L688" s="22">
        <v>0</v>
      </c>
      <c r="M688" s="87" t="e">
        <v>#DIV/0!</v>
      </c>
      <c r="N688" s="592"/>
      <c r="O688" s="128"/>
      <c r="P688" s="300"/>
    </row>
    <row r="689" spans="1:16" s="12" customFormat="1" ht="81" customHeight="1" x14ac:dyDescent="0.25">
      <c r="A689" s="538"/>
      <c r="B689" s="197" t="s">
        <v>36</v>
      </c>
      <c r="C689" s="197"/>
      <c r="D689" s="22">
        <v>719201.16</v>
      </c>
      <c r="E689" s="22">
        <v>719201.16</v>
      </c>
      <c r="F689" s="22">
        <v>438414.54</v>
      </c>
      <c r="G689" s="71">
        <f t="shared" si="289"/>
        <v>0.61</v>
      </c>
      <c r="H689" s="22">
        <v>438414.54</v>
      </c>
      <c r="I689" s="71">
        <v>0.61</v>
      </c>
      <c r="J689" s="71">
        <v>1</v>
      </c>
      <c r="K689" s="22">
        <v>694987.78</v>
      </c>
      <c r="L689" s="36">
        <v>24213.38</v>
      </c>
      <c r="M689" s="41">
        <v>0.97</v>
      </c>
      <c r="N689" s="592"/>
      <c r="O689" s="11"/>
      <c r="P689" s="300"/>
    </row>
    <row r="690" spans="1:16" s="12" customFormat="1" ht="81" customHeight="1" x14ac:dyDescent="0.3">
      <c r="A690" s="538"/>
      <c r="B690" s="197" t="s">
        <v>18</v>
      </c>
      <c r="C690" s="197"/>
      <c r="D690" s="22">
        <v>0</v>
      </c>
      <c r="E690" s="22">
        <v>0</v>
      </c>
      <c r="F690" s="22">
        <v>0</v>
      </c>
      <c r="G690" s="58" t="e">
        <f t="shared" si="289"/>
        <v>#DIV/0!</v>
      </c>
      <c r="H690" s="22">
        <v>0</v>
      </c>
      <c r="I690" s="58"/>
      <c r="J690" s="58"/>
      <c r="K690" s="22">
        <v>0</v>
      </c>
      <c r="L690" s="22">
        <v>0</v>
      </c>
      <c r="M690" s="87" t="e">
        <v>#DIV/0!</v>
      </c>
      <c r="N690" s="592"/>
      <c r="O690" s="129" t="b">
        <f>H690=F690</f>
        <v>1</v>
      </c>
      <c r="P690" s="300"/>
    </row>
    <row r="691" spans="1:16" s="287" customFormat="1" ht="64.5" customHeight="1" x14ac:dyDescent="0.25">
      <c r="A691" s="555" t="s">
        <v>40</v>
      </c>
      <c r="B691" s="277" t="s">
        <v>482</v>
      </c>
      <c r="C691" s="278" t="s">
        <v>189</v>
      </c>
      <c r="D691" s="205">
        <f>SUM(D692:D695)</f>
        <v>1530443.4</v>
      </c>
      <c r="E691" s="205">
        <f>SUM(E692:E695)</f>
        <v>1957545.83</v>
      </c>
      <c r="F691" s="205">
        <f>SUM(F692:F695)</f>
        <v>1105317.82</v>
      </c>
      <c r="G691" s="279">
        <f t="shared" si="289"/>
        <v>0.56499999999999995</v>
      </c>
      <c r="H691" s="205">
        <f t="shared" ref="H691" si="311">SUM(H692:H695)</f>
        <v>1080304.73</v>
      </c>
      <c r="I691" s="279">
        <f>H691/E691</f>
        <v>0.55200000000000005</v>
      </c>
      <c r="J691" s="279">
        <f>H691/F691</f>
        <v>0.97699999999999998</v>
      </c>
      <c r="K691" s="205">
        <f>SUM(K692:K695)</f>
        <v>1957222.44</v>
      </c>
      <c r="L691" s="205">
        <f>SUM(L692:L695)</f>
        <v>323.39</v>
      </c>
      <c r="M691" s="208">
        <f t="shared" si="310"/>
        <v>1</v>
      </c>
      <c r="N691" s="611"/>
      <c r="P691" s="300"/>
    </row>
    <row r="692" spans="1:16" s="158" customFormat="1" x14ac:dyDescent="0.25">
      <c r="A692" s="555"/>
      <c r="B692" s="280" t="s">
        <v>17</v>
      </c>
      <c r="C692" s="289"/>
      <c r="D692" s="281">
        <f t="shared" ref="D692:F695" si="312">D697+D717+D727</f>
        <v>0</v>
      </c>
      <c r="E692" s="281">
        <f t="shared" si="312"/>
        <v>0</v>
      </c>
      <c r="F692" s="281">
        <f t="shared" si="312"/>
        <v>0</v>
      </c>
      <c r="G692" s="283" t="e">
        <f t="shared" si="289"/>
        <v>#DIV/0!</v>
      </c>
      <c r="H692" s="281">
        <f>H697+H717+H727</f>
        <v>0</v>
      </c>
      <c r="I692" s="283" t="e">
        <f t="shared" ref="I692:I731" si="313">H692/E692</f>
        <v>#DIV/0!</v>
      </c>
      <c r="J692" s="283" t="e">
        <f>H692/F692</f>
        <v>#DIV/0!</v>
      </c>
      <c r="K692" s="281">
        <f t="shared" ref="K692:L695" si="314">K697+K717+K727</f>
        <v>0</v>
      </c>
      <c r="L692" s="281">
        <f t="shared" si="314"/>
        <v>0</v>
      </c>
      <c r="M692" s="284" t="e">
        <f t="shared" si="310"/>
        <v>#DIV/0!</v>
      </c>
      <c r="N692" s="611"/>
      <c r="P692" s="300"/>
    </row>
    <row r="693" spans="1:16" s="158" customFormat="1" x14ac:dyDescent="0.25">
      <c r="A693" s="555"/>
      <c r="B693" s="280" t="s">
        <v>16</v>
      </c>
      <c r="C693" s="289"/>
      <c r="D693" s="281">
        <f t="shared" si="312"/>
        <v>1335599.1599999999</v>
      </c>
      <c r="E693" s="281">
        <f t="shared" si="312"/>
        <v>1762634.26</v>
      </c>
      <c r="F693" s="281">
        <f t="shared" si="312"/>
        <v>973696.46</v>
      </c>
      <c r="G693" s="282">
        <f t="shared" si="289"/>
        <v>0.55200000000000005</v>
      </c>
      <c r="H693" s="281">
        <f>H698+H718+H728</f>
        <v>948683.37</v>
      </c>
      <c r="I693" s="282">
        <f t="shared" si="313"/>
        <v>0.53800000000000003</v>
      </c>
      <c r="J693" s="282">
        <f>H693/F693</f>
        <v>0.97399999999999998</v>
      </c>
      <c r="K693" s="281">
        <f t="shared" si="314"/>
        <v>1762634.18</v>
      </c>
      <c r="L693" s="281">
        <f t="shared" si="314"/>
        <v>0.08</v>
      </c>
      <c r="M693" s="288">
        <f t="shared" si="310"/>
        <v>1</v>
      </c>
      <c r="N693" s="611"/>
      <c r="O693" s="128"/>
      <c r="P693" s="300"/>
    </row>
    <row r="694" spans="1:16" s="158" customFormat="1" x14ac:dyDescent="0.25">
      <c r="A694" s="555"/>
      <c r="B694" s="280" t="s">
        <v>36</v>
      </c>
      <c r="C694" s="289"/>
      <c r="D694" s="281">
        <f t="shared" si="312"/>
        <v>194844.24</v>
      </c>
      <c r="E694" s="281">
        <f t="shared" si="312"/>
        <v>194911.57</v>
      </c>
      <c r="F694" s="281">
        <f>F699+F719+F729</f>
        <v>131621.35999999999</v>
      </c>
      <c r="G694" s="282">
        <f t="shared" si="289"/>
        <v>0.67500000000000004</v>
      </c>
      <c r="H694" s="281">
        <f>H699+H719+H729</f>
        <v>131621.35999999999</v>
      </c>
      <c r="I694" s="282">
        <f t="shared" si="313"/>
        <v>0.67500000000000004</v>
      </c>
      <c r="J694" s="282">
        <f>H694/F694</f>
        <v>1</v>
      </c>
      <c r="K694" s="281">
        <f t="shared" si="314"/>
        <v>194588.26</v>
      </c>
      <c r="L694" s="281">
        <f t="shared" si="314"/>
        <v>323.31</v>
      </c>
      <c r="M694" s="288">
        <f t="shared" si="310"/>
        <v>1</v>
      </c>
      <c r="N694" s="611"/>
      <c r="O694" s="11"/>
      <c r="P694" s="300"/>
    </row>
    <row r="695" spans="1:16" s="158" customFormat="1" x14ac:dyDescent="0.3">
      <c r="A695" s="555"/>
      <c r="B695" s="280" t="s">
        <v>18</v>
      </c>
      <c r="C695" s="289"/>
      <c r="D695" s="281">
        <f t="shared" si="312"/>
        <v>0</v>
      </c>
      <c r="E695" s="281">
        <f t="shared" si="312"/>
        <v>0</v>
      </c>
      <c r="F695" s="281">
        <f t="shared" si="312"/>
        <v>0</v>
      </c>
      <c r="G695" s="283" t="e">
        <f t="shared" si="289"/>
        <v>#DIV/0!</v>
      </c>
      <c r="H695" s="281">
        <f>H700+H720+H730</f>
        <v>0</v>
      </c>
      <c r="I695" s="283" t="e">
        <f t="shared" si="313"/>
        <v>#DIV/0!</v>
      </c>
      <c r="J695" s="283"/>
      <c r="K695" s="281">
        <f t="shared" si="314"/>
        <v>0</v>
      </c>
      <c r="L695" s="281">
        <f t="shared" si="314"/>
        <v>0</v>
      </c>
      <c r="M695" s="284" t="e">
        <f t="shared" si="310"/>
        <v>#DIV/0!</v>
      </c>
      <c r="N695" s="611"/>
      <c r="O695" s="129" t="b">
        <f>H695=F695</f>
        <v>1</v>
      </c>
      <c r="P695" s="300"/>
    </row>
    <row r="696" spans="1:16" s="171" customFormat="1" ht="97.5" x14ac:dyDescent="0.25">
      <c r="A696" s="540" t="s">
        <v>140</v>
      </c>
      <c r="B696" s="173" t="s">
        <v>141</v>
      </c>
      <c r="C696" s="174" t="s">
        <v>190</v>
      </c>
      <c r="D696" s="49">
        <f>SUM(D697:D700)</f>
        <v>1321120.08</v>
      </c>
      <c r="E696" s="49">
        <f>SUM(E697:E700)</f>
        <v>1748222.51</v>
      </c>
      <c r="F696" s="49">
        <f>SUM(F697:F700)</f>
        <v>1000239.71</v>
      </c>
      <c r="G696" s="179">
        <f t="shared" si="289"/>
        <v>0.57210000000000005</v>
      </c>
      <c r="H696" s="49">
        <f>SUM(H697:H700)</f>
        <v>1000239.71</v>
      </c>
      <c r="I696" s="179">
        <f t="shared" si="313"/>
        <v>0.57210000000000005</v>
      </c>
      <c r="J696" s="67">
        <f>H696/F696</f>
        <v>1</v>
      </c>
      <c r="K696" s="49">
        <f>SUM(K697:K700)</f>
        <v>1747899.2</v>
      </c>
      <c r="L696" s="49">
        <f>SUM(L697:L700)</f>
        <v>323.31</v>
      </c>
      <c r="M696" s="47">
        <f t="shared" si="310"/>
        <v>1</v>
      </c>
      <c r="N696" s="608"/>
      <c r="P696" s="300"/>
    </row>
    <row r="697" spans="1:16" s="12" customFormat="1" x14ac:dyDescent="0.25">
      <c r="A697" s="540"/>
      <c r="B697" s="444" t="s">
        <v>17</v>
      </c>
      <c r="C697" s="342"/>
      <c r="D697" s="22">
        <f t="shared" ref="D697:F700" si="315">D702+D707+D712</f>
        <v>0</v>
      </c>
      <c r="E697" s="22">
        <f t="shared" si="315"/>
        <v>0</v>
      </c>
      <c r="F697" s="22">
        <f t="shared" si="315"/>
        <v>0</v>
      </c>
      <c r="G697" s="58" t="e">
        <f t="shared" si="289"/>
        <v>#DIV/0!</v>
      </c>
      <c r="H697" s="22">
        <f>H702+H707+H712</f>
        <v>0</v>
      </c>
      <c r="I697" s="58" t="e">
        <f t="shared" si="313"/>
        <v>#DIV/0!</v>
      </c>
      <c r="J697" s="58" t="e">
        <f>H697/F697</f>
        <v>#DIV/0!</v>
      </c>
      <c r="K697" s="22">
        <f t="shared" ref="K697:L700" si="316">K702+K707+K712</f>
        <v>0</v>
      </c>
      <c r="L697" s="22">
        <f t="shared" si="316"/>
        <v>0</v>
      </c>
      <c r="M697" s="87" t="e">
        <f t="shared" si="310"/>
        <v>#DIV/0!</v>
      </c>
      <c r="N697" s="608"/>
      <c r="P697" s="300"/>
    </row>
    <row r="698" spans="1:16" s="12" customFormat="1" x14ac:dyDescent="0.25">
      <c r="A698" s="540"/>
      <c r="B698" s="444" t="s">
        <v>16</v>
      </c>
      <c r="C698" s="343"/>
      <c r="D698" s="22">
        <f t="shared" si="315"/>
        <v>1163853.6200000001</v>
      </c>
      <c r="E698" s="22">
        <f t="shared" si="315"/>
        <v>1590888.72</v>
      </c>
      <c r="F698" s="22">
        <f t="shared" si="315"/>
        <v>879200.07</v>
      </c>
      <c r="G698" s="71">
        <f t="shared" si="289"/>
        <v>0.55300000000000005</v>
      </c>
      <c r="H698" s="22">
        <f>H703+H708+H713</f>
        <v>879200.07</v>
      </c>
      <c r="I698" s="71">
        <f t="shared" si="313"/>
        <v>0.55300000000000005</v>
      </c>
      <c r="J698" s="71">
        <f>H698/F698</f>
        <v>1</v>
      </c>
      <c r="K698" s="22">
        <f t="shared" si="316"/>
        <v>1590888.72</v>
      </c>
      <c r="L698" s="22">
        <f t="shared" si="316"/>
        <v>0</v>
      </c>
      <c r="M698" s="41">
        <f t="shared" si="310"/>
        <v>1</v>
      </c>
      <c r="N698" s="608"/>
      <c r="O698" s="128"/>
      <c r="P698" s="300"/>
    </row>
    <row r="699" spans="1:16" s="12" customFormat="1" x14ac:dyDescent="0.25">
      <c r="A699" s="540"/>
      <c r="B699" s="444" t="s">
        <v>36</v>
      </c>
      <c r="C699" s="343"/>
      <c r="D699" s="22">
        <f t="shared" si="315"/>
        <v>157266.46</v>
      </c>
      <c r="E699" s="22">
        <f t="shared" si="315"/>
        <v>157333.79</v>
      </c>
      <c r="F699" s="22">
        <f>F704+F709+F714</f>
        <v>121039.64</v>
      </c>
      <c r="G699" s="71">
        <f t="shared" si="289"/>
        <v>0.76900000000000002</v>
      </c>
      <c r="H699" s="22">
        <f>H704+H709+H714</f>
        <v>121039.64</v>
      </c>
      <c r="I699" s="71">
        <f t="shared" si="313"/>
        <v>0.76900000000000002</v>
      </c>
      <c r="J699" s="71">
        <f>H699/F699</f>
        <v>1</v>
      </c>
      <c r="K699" s="22">
        <f t="shared" si="316"/>
        <v>157010.48000000001</v>
      </c>
      <c r="L699" s="22">
        <f t="shared" si="316"/>
        <v>323.31</v>
      </c>
      <c r="M699" s="41">
        <f t="shared" si="310"/>
        <v>1</v>
      </c>
      <c r="N699" s="608"/>
      <c r="O699" s="11"/>
      <c r="P699" s="300"/>
    </row>
    <row r="700" spans="1:16" s="12" customFormat="1" x14ac:dyDescent="0.3">
      <c r="A700" s="540"/>
      <c r="B700" s="444" t="s">
        <v>18</v>
      </c>
      <c r="C700" s="343"/>
      <c r="D700" s="22">
        <f t="shared" si="315"/>
        <v>0</v>
      </c>
      <c r="E700" s="22">
        <f t="shared" si="315"/>
        <v>0</v>
      </c>
      <c r="F700" s="22">
        <f t="shared" si="315"/>
        <v>0</v>
      </c>
      <c r="G700" s="58" t="e">
        <f t="shared" si="289"/>
        <v>#DIV/0!</v>
      </c>
      <c r="H700" s="22">
        <f>H705+H710+H715</f>
        <v>0</v>
      </c>
      <c r="I700" s="58" t="e">
        <f t="shared" si="313"/>
        <v>#DIV/0!</v>
      </c>
      <c r="J700" s="58"/>
      <c r="K700" s="22">
        <f t="shared" si="316"/>
        <v>0</v>
      </c>
      <c r="L700" s="22">
        <f t="shared" si="316"/>
        <v>0</v>
      </c>
      <c r="M700" s="87" t="e">
        <f t="shared" si="310"/>
        <v>#DIV/0!</v>
      </c>
      <c r="N700" s="608"/>
      <c r="O700" s="129" t="b">
        <f>H700=F700</f>
        <v>1</v>
      </c>
      <c r="P700" s="300"/>
    </row>
    <row r="701" spans="1:16" s="11" customFormat="1" ht="56.25" x14ac:dyDescent="0.25">
      <c r="A701" s="538" t="s">
        <v>142</v>
      </c>
      <c r="B701" s="102" t="s">
        <v>193</v>
      </c>
      <c r="C701" s="100" t="s">
        <v>191</v>
      </c>
      <c r="D701" s="43">
        <f>SUM(D702:D705)</f>
        <v>22068.43</v>
      </c>
      <c r="E701" s="43">
        <f>SUM(E702:E705)</f>
        <v>22135.759999999998</v>
      </c>
      <c r="F701" s="43">
        <f>SUM(F702:F705)</f>
        <v>21024.22</v>
      </c>
      <c r="G701" s="71">
        <f t="shared" si="289"/>
        <v>0.95</v>
      </c>
      <c r="H701" s="43">
        <f>SUM(H702:H705)</f>
        <v>21024.22</v>
      </c>
      <c r="I701" s="71">
        <f t="shared" si="313"/>
        <v>0.95</v>
      </c>
      <c r="J701" s="76">
        <f>H701/F701</f>
        <v>1</v>
      </c>
      <c r="K701" s="43">
        <f>SUM(K702:K705)</f>
        <v>21813.16</v>
      </c>
      <c r="L701" s="43">
        <f t="shared" ref="L701:L706" si="317">E701-K701</f>
        <v>322.60000000000002</v>
      </c>
      <c r="M701" s="94">
        <f t="shared" si="310"/>
        <v>0.99</v>
      </c>
      <c r="N701" s="612" t="s">
        <v>797</v>
      </c>
      <c r="P701" s="300"/>
    </row>
    <row r="702" spans="1:16" s="12" customFormat="1" ht="61.5" customHeight="1" x14ac:dyDescent="0.25">
      <c r="A702" s="538"/>
      <c r="B702" s="101" t="s">
        <v>17</v>
      </c>
      <c r="C702" s="101"/>
      <c r="D702" s="22">
        <v>0</v>
      </c>
      <c r="E702" s="22">
        <v>0</v>
      </c>
      <c r="F702" s="22">
        <v>0</v>
      </c>
      <c r="G702" s="58" t="e">
        <f t="shared" si="289"/>
        <v>#DIV/0!</v>
      </c>
      <c r="H702" s="22">
        <v>0</v>
      </c>
      <c r="I702" s="58" t="e">
        <v>#DIV/0!</v>
      </c>
      <c r="J702" s="58"/>
      <c r="K702" s="22">
        <v>0</v>
      </c>
      <c r="L702" s="22">
        <v>0</v>
      </c>
      <c r="M702" s="87" t="e">
        <v>#DIV/0!</v>
      </c>
      <c r="N702" s="612"/>
      <c r="P702" s="300"/>
    </row>
    <row r="703" spans="1:16" s="12" customFormat="1" ht="61.5" customHeight="1" x14ac:dyDescent="0.25">
      <c r="A703" s="538"/>
      <c r="B703" s="101" t="s">
        <v>16</v>
      </c>
      <c r="C703" s="101"/>
      <c r="D703" s="22">
        <v>0</v>
      </c>
      <c r="E703" s="22">
        <v>0</v>
      </c>
      <c r="F703" s="22">
        <v>0</v>
      </c>
      <c r="G703" s="58" t="e">
        <f t="shared" si="289"/>
        <v>#DIV/0!</v>
      </c>
      <c r="H703" s="22">
        <v>0</v>
      </c>
      <c r="I703" s="58" t="e">
        <v>#DIV/0!</v>
      </c>
      <c r="J703" s="58"/>
      <c r="K703" s="22">
        <v>0</v>
      </c>
      <c r="L703" s="22">
        <v>0</v>
      </c>
      <c r="M703" s="87" t="e">
        <v>#DIV/0!</v>
      </c>
      <c r="N703" s="612"/>
      <c r="O703" s="128"/>
      <c r="P703" s="300"/>
    </row>
    <row r="704" spans="1:16" s="12" customFormat="1" ht="61.5" customHeight="1" x14ac:dyDescent="0.25">
      <c r="A704" s="538"/>
      <c r="B704" s="101" t="s">
        <v>36</v>
      </c>
      <c r="C704" s="101"/>
      <c r="D704" s="22">
        <v>22068.43</v>
      </c>
      <c r="E704" s="22">
        <v>22135.759999999998</v>
      </c>
      <c r="F704" s="22">
        <v>21024.22</v>
      </c>
      <c r="G704" s="71">
        <f t="shared" si="289"/>
        <v>0.95</v>
      </c>
      <c r="H704" s="22">
        <v>21024.22</v>
      </c>
      <c r="I704" s="71">
        <v>0.95</v>
      </c>
      <c r="J704" s="71">
        <v>1</v>
      </c>
      <c r="K704" s="22">
        <v>21813.16</v>
      </c>
      <c r="L704" s="22">
        <v>322.60000000000002</v>
      </c>
      <c r="M704" s="41">
        <v>0.99</v>
      </c>
      <c r="N704" s="612"/>
      <c r="O704" s="11"/>
      <c r="P704" s="300"/>
    </row>
    <row r="705" spans="1:16" s="12" customFormat="1" ht="61.5" customHeight="1" x14ac:dyDescent="0.3">
      <c r="A705" s="538"/>
      <c r="B705" s="101" t="s">
        <v>18</v>
      </c>
      <c r="C705" s="101"/>
      <c r="D705" s="22">
        <v>0</v>
      </c>
      <c r="E705" s="22">
        <v>0</v>
      </c>
      <c r="F705" s="22">
        <v>0</v>
      </c>
      <c r="G705" s="58" t="e">
        <f t="shared" si="289"/>
        <v>#DIV/0!</v>
      </c>
      <c r="H705" s="22">
        <v>0</v>
      </c>
      <c r="I705" s="58" t="e">
        <v>#DIV/0!</v>
      </c>
      <c r="J705" s="58"/>
      <c r="K705" s="22">
        <v>0</v>
      </c>
      <c r="L705" s="22">
        <v>0</v>
      </c>
      <c r="M705" s="87" t="e">
        <v>#DIV/0!</v>
      </c>
      <c r="N705" s="612"/>
      <c r="O705" s="129" t="b">
        <f>H705=F705</f>
        <v>1</v>
      </c>
      <c r="P705" s="300"/>
    </row>
    <row r="706" spans="1:16" s="171" customFormat="1" ht="37.5" x14ac:dyDescent="0.25">
      <c r="A706" s="538" t="s">
        <v>143</v>
      </c>
      <c r="B706" s="102" t="s">
        <v>271</v>
      </c>
      <c r="C706" s="100" t="s">
        <v>191</v>
      </c>
      <c r="D706" s="43">
        <f>SUM(D707:D710)</f>
        <v>375116.43</v>
      </c>
      <c r="E706" s="43">
        <f>SUM(E707:E710)</f>
        <v>802151.53</v>
      </c>
      <c r="F706" s="43">
        <f>SUM(F707:F710)</f>
        <v>55280.98</v>
      </c>
      <c r="G706" s="71">
        <f t="shared" si="289"/>
        <v>6.9000000000000006E-2</v>
      </c>
      <c r="H706" s="43">
        <f>SUM(H707:H710)</f>
        <v>55280.98</v>
      </c>
      <c r="I706" s="71">
        <f t="shared" si="313"/>
        <v>6.9000000000000006E-2</v>
      </c>
      <c r="J706" s="58">
        <f>H706/F706</f>
        <v>1</v>
      </c>
      <c r="K706" s="22">
        <f t="shared" ref="K706" si="318">E706</f>
        <v>802151.53</v>
      </c>
      <c r="L706" s="22">
        <f t="shared" si="317"/>
        <v>0</v>
      </c>
      <c r="M706" s="41">
        <f t="shared" ref="M706:M731" si="319">K706/E706</f>
        <v>1</v>
      </c>
      <c r="N706" s="610" t="s">
        <v>798</v>
      </c>
      <c r="P706" s="300"/>
    </row>
    <row r="707" spans="1:16" s="12" customFormat="1" ht="54.75" customHeight="1" x14ac:dyDescent="0.25">
      <c r="A707" s="538"/>
      <c r="B707" s="101" t="s">
        <v>17</v>
      </c>
      <c r="C707" s="101"/>
      <c r="D707" s="22"/>
      <c r="E707" s="22"/>
      <c r="F707" s="22"/>
      <c r="G707" s="58" t="e">
        <f t="shared" si="289"/>
        <v>#DIV/0!</v>
      </c>
      <c r="H707" s="22"/>
      <c r="I707" s="58" t="e">
        <v>#DIV/0!</v>
      </c>
      <c r="J707" s="58"/>
      <c r="K707" s="22">
        <v>0</v>
      </c>
      <c r="L707" s="22">
        <v>0</v>
      </c>
      <c r="M707" s="87" t="e">
        <v>#DIV/0!</v>
      </c>
      <c r="N707" s="610"/>
      <c r="P707" s="300"/>
    </row>
    <row r="708" spans="1:16" s="12" customFormat="1" ht="54.75" customHeight="1" x14ac:dyDescent="0.25">
      <c r="A708" s="538"/>
      <c r="B708" s="101" t="s">
        <v>16</v>
      </c>
      <c r="C708" s="101"/>
      <c r="D708" s="22">
        <v>333853.62</v>
      </c>
      <c r="E708" s="22">
        <v>760888.72</v>
      </c>
      <c r="F708" s="22">
        <v>49200.07</v>
      </c>
      <c r="G708" s="71">
        <f t="shared" si="289"/>
        <v>6.5000000000000002E-2</v>
      </c>
      <c r="H708" s="22">
        <v>49200.07</v>
      </c>
      <c r="I708" s="71">
        <v>6.5000000000000002E-2</v>
      </c>
      <c r="J708" s="58">
        <v>1</v>
      </c>
      <c r="K708" s="22">
        <v>760888.72</v>
      </c>
      <c r="L708" s="22">
        <v>0</v>
      </c>
      <c r="M708" s="41">
        <v>1</v>
      </c>
      <c r="N708" s="610"/>
      <c r="O708" s="128"/>
      <c r="P708" s="300"/>
    </row>
    <row r="709" spans="1:16" s="12" customFormat="1" ht="54.75" customHeight="1" x14ac:dyDescent="0.25">
      <c r="A709" s="538"/>
      <c r="B709" s="101" t="s">
        <v>36</v>
      </c>
      <c r="C709" s="101"/>
      <c r="D709" s="22">
        <v>41262.81</v>
      </c>
      <c r="E709" s="22">
        <v>41262.81</v>
      </c>
      <c r="F709" s="22">
        <v>6080.91</v>
      </c>
      <c r="G709" s="71">
        <f t="shared" si="289"/>
        <v>0.14699999999999999</v>
      </c>
      <c r="H709" s="22">
        <v>6080.91</v>
      </c>
      <c r="I709" s="71">
        <v>0.14699999999999999</v>
      </c>
      <c r="J709" s="58">
        <v>1</v>
      </c>
      <c r="K709" s="22">
        <v>41262.81</v>
      </c>
      <c r="L709" s="22">
        <v>0</v>
      </c>
      <c r="M709" s="41">
        <v>1</v>
      </c>
      <c r="N709" s="610"/>
      <c r="O709" s="11"/>
      <c r="P709" s="300"/>
    </row>
    <row r="710" spans="1:16" s="12" customFormat="1" ht="54.75" customHeight="1" x14ac:dyDescent="0.3">
      <c r="A710" s="538"/>
      <c r="B710" s="101" t="s">
        <v>18</v>
      </c>
      <c r="C710" s="101"/>
      <c r="D710" s="22"/>
      <c r="E710" s="22"/>
      <c r="F710" s="22"/>
      <c r="G710" s="58" t="e">
        <f t="shared" si="289"/>
        <v>#DIV/0!</v>
      </c>
      <c r="H710" s="22"/>
      <c r="I710" s="58" t="e">
        <v>#DIV/0!</v>
      </c>
      <c r="J710" s="58"/>
      <c r="K710" s="22">
        <v>0</v>
      </c>
      <c r="L710" s="22">
        <v>0</v>
      </c>
      <c r="M710" s="87" t="e">
        <v>#DIV/0!</v>
      </c>
      <c r="N710" s="610"/>
      <c r="O710" s="129" t="b">
        <f>H710=F710</f>
        <v>1</v>
      </c>
      <c r="P710" s="300"/>
    </row>
    <row r="711" spans="1:16" s="171" customFormat="1" ht="61.5" customHeight="1" x14ac:dyDescent="0.25">
      <c r="A711" s="538" t="s">
        <v>144</v>
      </c>
      <c r="B711" s="102" t="s">
        <v>392</v>
      </c>
      <c r="C711" s="100" t="s">
        <v>191</v>
      </c>
      <c r="D711" s="43">
        <f>SUM(D712:D715)</f>
        <v>923935.22</v>
      </c>
      <c r="E711" s="43">
        <f>SUM(E712:E715)</f>
        <v>923935.22</v>
      </c>
      <c r="F711" s="43">
        <f>SUM(F712:F715)</f>
        <v>923934.51</v>
      </c>
      <c r="G711" s="76">
        <f t="shared" si="289"/>
        <v>1</v>
      </c>
      <c r="H711" s="43">
        <f>SUM(H712:H715)</f>
        <v>923934.51</v>
      </c>
      <c r="I711" s="76">
        <f>H711/E711</f>
        <v>1</v>
      </c>
      <c r="J711" s="76">
        <f>H711/F711</f>
        <v>1</v>
      </c>
      <c r="K711" s="43">
        <f>E711</f>
        <v>923935.22</v>
      </c>
      <c r="L711" s="43">
        <f>E711-K711</f>
        <v>0</v>
      </c>
      <c r="M711" s="94">
        <f>K711/E711</f>
        <v>1</v>
      </c>
      <c r="N711" s="600" t="s">
        <v>731</v>
      </c>
      <c r="P711" s="300"/>
    </row>
    <row r="712" spans="1:16" s="12" customFormat="1" ht="39.75" customHeight="1" x14ac:dyDescent="0.25">
      <c r="A712" s="538"/>
      <c r="B712" s="101" t="s">
        <v>17</v>
      </c>
      <c r="C712" s="101"/>
      <c r="D712" s="22"/>
      <c r="E712" s="22"/>
      <c r="F712" s="22"/>
      <c r="G712" s="58" t="e">
        <f t="shared" si="289"/>
        <v>#DIV/0!</v>
      </c>
      <c r="H712" s="22"/>
      <c r="I712" s="58" t="e">
        <f>H712/E712</f>
        <v>#DIV/0!</v>
      </c>
      <c r="J712" s="58"/>
      <c r="K712" s="22">
        <f>E712</f>
        <v>0</v>
      </c>
      <c r="L712" s="22">
        <f>E712-K712</f>
        <v>0</v>
      </c>
      <c r="M712" s="87" t="e">
        <f>K712/E712</f>
        <v>#DIV/0!</v>
      </c>
      <c r="N712" s="600"/>
      <c r="P712" s="300"/>
    </row>
    <row r="713" spans="1:16" s="12" customFormat="1" ht="45.75" customHeight="1" x14ac:dyDescent="0.25">
      <c r="A713" s="538"/>
      <c r="B713" s="101" t="s">
        <v>16</v>
      </c>
      <c r="C713" s="101"/>
      <c r="D713" s="22">
        <v>830000</v>
      </c>
      <c r="E713" s="22">
        <v>830000</v>
      </c>
      <c r="F713" s="22">
        <v>830000</v>
      </c>
      <c r="G713" s="71">
        <f t="shared" si="289"/>
        <v>1</v>
      </c>
      <c r="H713" s="22">
        <v>830000</v>
      </c>
      <c r="I713" s="71">
        <f>H713/E713</f>
        <v>1</v>
      </c>
      <c r="J713" s="71">
        <f>H713/F713</f>
        <v>1</v>
      </c>
      <c r="K713" s="22">
        <f>E713</f>
        <v>830000</v>
      </c>
      <c r="L713" s="22">
        <f>E713-K713</f>
        <v>0</v>
      </c>
      <c r="M713" s="41">
        <f>K713/E713</f>
        <v>1</v>
      </c>
      <c r="N713" s="600"/>
      <c r="O713" s="128"/>
      <c r="P713" s="300"/>
    </row>
    <row r="714" spans="1:16" s="12" customFormat="1" ht="38.25" customHeight="1" x14ac:dyDescent="0.25">
      <c r="A714" s="538"/>
      <c r="B714" s="101" t="s">
        <v>36</v>
      </c>
      <c r="C714" s="101"/>
      <c r="D714" s="22">
        <v>93935.22</v>
      </c>
      <c r="E714" s="22">
        <v>93935.22</v>
      </c>
      <c r="F714" s="22">
        <v>93934.51</v>
      </c>
      <c r="G714" s="71">
        <f t="shared" si="289"/>
        <v>1</v>
      </c>
      <c r="H714" s="22">
        <f>F714</f>
        <v>93934.51</v>
      </c>
      <c r="I714" s="71">
        <f>H714/E714</f>
        <v>1</v>
      </c>
      <c r="J714" s="71">
        <f>H714/F714</f>
        <v>1</v>
      </c>
      <c r="K714" s="22">
        <v>93934.51</v>
      </c>
      <c r="L714" s="22">
        <f>E714-K714</f>
        <v>0.71</v>
      </c>
      <c r="M714" s="41">
        <f>K714/E714</f>
        <v>1</v>
      </c>
      <c r="N714" s="600"/>
      <c r="O714" s="11"/>
      <c r="P714" s="300"/>
    </row>
    <row r="715" spans="1:16" s="12" customFormat="1" ht="42.75" customHeight="1" x14ac:dyDescent="0.3">
      <c r="A715" s="538"/>
      <c r="B715" s="101" t="s">
        <v>18</v>
      </c>
      <c r="C715" s="101"/>
      <c r="D715" s="22"/>
      <c r="E715" s="22"/>
      <c r="F715" s="22"/>
      <c r="G715" s="58" t="e">
        <f t="shared" si="289"/>
        <v>#DIV/0!</v>
      </c>
      <c r="H715" s="22"/>
      <c r="I715" s="58" t="e">
        <f>H715/E715</f>
        <v>#DIV/0!</v>
      </c>
      <c r="J715" s="58"/>
      <c r="K715" s="22">
        <f>E715</f>
        <v>0</v>
      </c>
      <c r="L715" s="22">
        <f>E715-K715</f>
        <v>0</v>
      </c>
      <c r="M715" s="87" t="e">
        <f>K715/E715</f>
        <v>#DIV/0!</v>
      </c>
      <c r="N715" s="600"/>
      <c r="O715" s="129" t="b">
        <f>H715=F715</f>
        <v>1</v>
      </c>
      <c r="P715" s="300"/>
    </row>
    <row r="716" spans="1:16" s="12" customFormat="1" ht="56.25" x14ac:dyDescent="0.25">
      <c r="A716" s="689" t="s">
        <v>145</v>
      </c>
      <c r="B716" s="186" t="s">
        <v>292</v>
      </c>
      <c r="C716" s="186" t="s">
        <v>190</v>
      </c>
      <c r="D716" s="23">
        <f>SUM(D717:D720)</f>
        <v>19263.3</v>
      </c>
      <c r="E716" s="23">
        <f t="shared" ref="E716:F716" si="320">SUM(E717:E720)</f>
        <v>19263.3</v>
      </c>
      <c r="F716" s="23">
        <f t="shared" si="320"/>
        <v>19263.22</v>
      </c>
      <c r="G716" s="68">
        <f t="shared" si="289"/>
        <v>1</v>
      </c>
      <c r="H716" s="23">
        <f>SUM(H717:H720)</f>
        <v>19263.22</v>
      </c>
      <c r="I716" s="68">
        <f t="shared" si="313"/>
        <v>1</v>
      </c>
      <c r="J716" s="68">
        <f>H716/F716</f>
        <v>1</v>
      </c>
      <c r="K716" s="23">
        <f>SUM(K717:K720)</f>
        <v>19263.22</v>
      </c>
      <c r="L716" s="22"/>
      <c r="M716" s="187">
        <f t="shared" si="319"/>
        <v>1</v>
      </c>
      <c r="N716" s="613"/>
      <c r="P716" s="300"/>
    </row>
    <row r="717" spans="1:16" s="12" customFormat="1" x14ac:dyDescent="0.25">
      <c r="A717" s="689"/>
      <c r="B717" s="101" t="s">
        <v>17</v>
      </c>
      <c r="C717" s="101"/>
      <c r="D717" s="22">
        <f t="shared" ref="D717:F720" si="321">D722</f>
        <v>0</v>
      </c>
      <c r="E717" s="22">
        <f t="shared" si="321"/>
        <v>0</v>
      </c>
      <c r="F717" s="22">
        <f t="shared" si="321"/>
        <v>0</v>
      </c>
      <c r="G717" s="69" t="e">
        <f t="shared" si="289"/>
        <v>#DIV/0!</v>
      </c>
      <c r="H717" s="22">
        <f>H722</f>
        <v>0</v>
      </c>
      <c r="I717" s="69"/>
      <c r="J717" s="69"/>
      <c r="K717" s="22">
        <f t="shared" ref="K717:L720" si="322">K722</f>
        <v>0</v>
      </c>
      <c r="L717" s="22">
        <f t="shared" si="322"/>
        <v>0</v>
      </c>
      <c r="M717" s="87" t="e">
        <f t="shared" si="319"/>
        <v>#DIV/0!</v>
      </c>
      <c r="N717" s="614"/>
      <c r="P717" s="300"/>
    </row>
    <row r="718" spans="1:16" s="12" customFormat="1" x14ac:dyDescent="0.25">
      <c r="A718" s="689"/>
      <c r="B718" s="101" t="s">
        <v>16</v>
      </c>
      <c r="C718" s="101"/>
      <c r="D718" s="22">
        <f t="shared" si="321"/>
        <v>19263.3</v>
      </c>
      <c r="E718" s="22">
        <f t="shared" si="321"/>
        <v>19263.3</v>
      </c>
      <c r="F718" s="22">
        <f t="shared" si="321"/>
        <v>19263.22</v>
      </c>
      <c r="G718" s="71">
        <f t="shared" si="289"/>
        <v>1</v>
      </c>
      <c r="H718" s="22">
        <f>H723</f>
        <v>19263.22</v>
      </c>
      <c r="I718" s="71">
        <f t="shared" ref="I718:I723" si="323">H718/E718</f>
        <v>1</v>
      </c>
      <c r="J718" s="71">
        <f>H718/F718</f>
        <v>1</v>
      </c>
      <c r="K718" s="22">
        <f t="shared" si="322"/>
        <v>19263.22</v>
      </c>
      <c r="L718" s="22">
        <f t="shared" si="322"/>
        <v>0.08</v>
      </c>
      <c r="M718" s="41">
        <f t="shared" si="319"/>
        <v>1</v>
      </c>
      <c r="N718" s="614"/>
      <c r="O718" s="128"/>
      <c r="P718" s="300"/>
    </row>
    <row r="719" spans="1:16" s="12" customFormat="1" x14ac:dyDescent="0.25">
      <c r="A719" s="689"/>
      <c r="B719" s="101" t="s">
        <v>36</v>
      </c>
      <c r="C719" s="101"/>
      <c r="D719" s="22">
        <f t="shared" si="321"/>
        <v>0</v>
      </c>
      <c r="E719" s="22">
        <f t="shared" si="321"/>
        <v>0</v>
      </c>
      <c r="F719" s="22">
        <f t="shared" si="321"/>
        <v>0</v>
      </c>
      <c r="G719" s="58" t="e">
        <f t="shared" si="289"/>
        <v>#DIV/0!</v>
      </c>
      <c r="H719" s="22">
        <f>H724</f>
        <v>0</v>
      </c>
      <c r="I719" s="58" t="e">
        <f t="shared" si="323"/>
        <v>#DIV/0!</v>
      </c>
      <c r="J719" s="58" t="e">
        <f>H719/F719</f>
        <v>#DIV/0!</v>
      </c>
      <c r="K719" s="22">
        <f t="shared" si="322"/>
        <v>0</v>
      </c>
      <c r="L719" s="22">
        <f t="shared" si="322"/>
        <v>0</v>
      </c>
      <c r="M719" s="87" t="e">
        <f t="shared" si="319"/>
        <v>#DIV/0!</v>
      </c>
      <c r="N719" s="614"/>
      <c r="O719" s="11"/>
      <c r="P719" s="300"/>
    </row>
    <row r="720" spans="1:16" s="12" customFormat="1" x14ac:dyDescent="0.3">
      <c r="A720" s="689"/>
      <c r="B720" s="101" t="s">
        <v>18</v>
      </c>
      <c r="C720" s="101"/>
      <c r="D720" s="22">
        <f t="shared" si="321"/>
        <v>0</v>
      </c>
      <c r="E720" s="22">
        <f t="shared" si="321"/>
        <v>0</v>
      </c>
      <c r="F720" s="22">
        <f t="shared" si="321"/>
        <v>0</v>
      </c>
      <c r="G720" s="58" t="e">
        <f t="shared" si="289"/>
        <v>#DIV/0!</v>
      </c>
      <c r="H720" s="22">
        <f>H725</f>
        <v>0</v>
      </c>
      <c r="I720" s="58" t="e">
        <f t="shared" si="323"/>
        <v>#DIV/0!</v>
      </c>
      <c r="J720" s="58" t="e">
        <f t="shared" ref="J720:J723" si="324">H720/F720</f>
        <v>#DIV/0!</v>
      </c>
      <c r="K720" s="22">
        <f t="shared" si="322"/>
        <v>0</v>
      </c>
      <c r="L720" s="22">
        <f t="shared" si="322"/>
        <v>0</v>
      </c>
      <c r="M720" s="87" t="e">
        <f t="shared" si="319"/>
        <v>#DIV/0!</v>
      </c>
      <c r="N720" s="615"/>
      <c r="O720" s="129" t="b">
        <f>H720=F720</f>
        <v>1</v>
      </c>
      <c r="P720" s="300"/>
    </row>
    <row r="721" spans="1:16" s="12" customFormat="1" ht="93.75" x14ac:dyDescent="0.25">
      <c r="A721" s="690" t="s">
        <v>272</v>
      </c>
      <c r="B721" s="101" t="s">
        <v>385</v>
      </c>
      <c r="C721" s="101" t="s">
        <v>191</v>
      </c>
      <c r="D721" s="22">
        <f>SUM(D722:D725)</f>
        <v>19263.3</v>
      </c>
      <c r="E721" s="22">
        <f t="shared" ref="E721:F721" si="325">SUM(E722:E725)</f>
        <v>19263.3</v>
      </c>
      <c r="F721" s="22">
        <f t="shared" si="325"/>
        <v>19263.22</v>
      </c>
      <c r="G721" s="71">
        <f t="shared" ref="G721:G784" si="326">F721/E721</f>
        <v>1</v>
      </c>
      <c r="H721" s="22">
        <f>SUM(H722:H725)</f>
        <v>19263.22</v>
      </c>
      <c r="I721" s="71">
        <f t="shared" si="323"/>
        <v>1</v>
      </c>
      <c r="J721" s="71">
        <f t="shared" si="324"/>
        <v>1</v>
      </c>
      <c r="K721" s="22">
        <f>E721</f>
        <v>19263.3</v>
      </c>
      <c r="L721" s="22">
        <f t="shared" ref="L721:L722" si="327">E721-K721</f>
        <v>0</v>
      </c>
      <c r="M721" s="41">
        <f t="shared" si="319"/>
        <v>1</v>
      </c>
      <c r="N721" s="610" t="s">
        <v>802</v>
      </c>
      <c r="P721" s="300"/>
    </row>
    <row r="722" spans="1:16" s="12" customFormat="1" x14ac:dyDescent="0.25">
      <c r="A722" s="690"/>
      <c r="B722" s="101" t="s">
        <v>17</v>
      </c>
      <c r="C722" s="101"/>
      <c r="D722" s="22"/>
      <c r="E722" s="22"/>
      <c r="F722" s="22"/>
      <c r="G722" s="58" t="e">
        <f t="shared" si="326"/>
        <v>#DIV/0!</v>
      </c>
      <c r="H722" s="22"/>
      <c r="I722" s="58"/>
      <c r="J722" s="58"/>
      <c r="K722" s="22"/>
      <c r="L722" s="22">
        <f t="shared" si="327"/>
        <v>0</v>
      </c>
      <c r="M722" s="87"/>
      <c r="N722" s="610"/>
      <c r="P722" s="300"/>
    </row>
    <row r="723" spans="1:16" s="12" customFormat="1" x14ac:dyDescent="0.25">
      <c r="A723" s="690"/>
      <c r="B723" s="101" t="s">
        <v>16</v>
      </c>
      <c r="C723" s="101"/>
      <c r="D723" s="22">
        <v>19263.3</v>
      </c>
      <c r="E723" s="22">
        <v>19263.3</v>
      </c>
      <c r="F723" s="22">
        <v>19263.22</v>
      </c>
      <c r="G723" s="71">
        <f t="shared" si="326"/>
        <v>1</v>
      </c>
      <c r="H723" s="22">
        <v>19263.22</v>
      </c>
      <c r="I723" s="71">
        <f t="shared" si="323"/>
        <v>1</v>
      </c>
      <c r="J723" s="71">
        <f t="shared" si="324"/>
        <v>1</v>
      </c>
      <c r="K723" s="22">
        <v>19263.22</v>
      </c>
      <c r="L723" s="22">
        <f>E723-K723</f>
        <v>0.08</v>
      </c>
      <c r="M723" s="41">
        <f t="shared" si="319"/>
        <v>1</v>
      </c>
      <c r="N723" s="610"/>
      <c r="O723" s="128"/>
      <c r="P723" s="300"/>
    </row>
    <row r="724" spans="1:16" s="12" customFormat="1" x14ac:dyDescent="0.25">
      <c r="A724" s="690"/>
      <c r="B724" s="101" t="s">
        <v>36</v>
      </c>
      <c r="C724" s="101"/>
      <c r="D724" s="22"/>
      <c r="E724" s="22"/>
      <c r="F724" s="22"/>
      <c r="G724" s="71" t="e">
        <f t="shared" si="326"/>
        <v>#DIV/0!</v>
      </c>
      <c r="H724" s="22"/>
      <c r="I724" s="71"/>
      <c r="J724" s="71"/>
      <c r="K724" s="22"/>
      <c r="L724" s="22"/>
      <c r="M724" s="41"/>
      <c r="N724" s="610"/>
      <c r="O724" s="11"/>
      <c r="P724" s="300"/>
    </row>
    <row r="725" spans="1:16" s="12" customFormat="1" x14ac:dyDescent="0.3">
      <c r="A725" s="690"/>
      <c r="B725" s="101" t="s">
        <v>18</v>
      </c>
      <c r="C725" s="101"/>
      <c r="D725" s="22"/>
      <c r="E725" s="22"/>
      <c r="F725" s="22"/>
      <c r="G725" s="58" t="e">
        <f t="shared" si="326"/>
        <v>#DIV/0!</v>
      </c>
      <c r="H725" s="22"/>
      <c r="I725" s="58"/>
      <c r="J725" s="58"/>
      <c r="K725" s="22"/>
      <c r="L725" s="22"/>
      <c r="M725" s="87"/>
      <c r="N725" s="610"/>
      <c r="O725" s="129" t="b">
        <f>H725=F725</f>
        <v>1</v>
      </c>
      <c r="P725" s="300"/>
    </row>
    <row r="726" spans="1:16" s="171" customFormat="1" ht="39" x14ac:dyDescent="0.25">
      <c r="A726" s="540" t="s">
        <v>244</v>
      </c>
      <c r="B726" s="173" t="s">
        <v>387</v>
      </c>
      <c r="C726" s="174" t="s">
        <v>190</v>
      </c>
      <c r="D726" s="49">
        <f>SUM(D727:D730)</f>
        <v>190060.02</v>
      </c>
      <c r="E726" s="49">
        <f t="shared" ref="E726:F726" si="328">SUM(E727:E730)</f>
        <v>190060.02</v>
      </c>
      <c r="F726" s="49">
        <f t="shared" si="328"/>
        <v>85814.89</v>
      </c>
      <c r="G726" s="67">
        <f t="shared" si="326"/>
        <v>0.45200000000000001</v>
      </c>
      <c r="H726" s="49">
        <f>SUM(H727:H730)</f>
        <v>60801.8</v>
      </c>
      <c r="I726" s="67">
        <f t="shared" si="313"/>
        <v>0.32</v>
      </c>
      <c r="J726" s="124">
        <f>H726/F726</f>
        <v>0.70899999999999996</v>
      </c>
      <c r="K726" s="49">
        <f>SUM(K727:K730)</f>
        <v>190060.02</v>
      </c>
      <c r="L726" s="49">
        <f>SUM(L727:L730)</f>
        <v>0</v>
      </c>
      <c r="M726" s="47">
        <f t="shared" si="319"/>
        <v>1</v>
      </c>
      <c r="N726" s="609"/>
      <c r="P726" s="300"/>
    </row>
    <row r="727" spans="1:16" s="12" customFormat="1" x14ac:dyDescent="0.25">
      <c r="A727" s="540"/>
      <c r="B727" s="444" t="s">
        <v>17</v>
      </c>
      <c r="C727" s="343"/>
      <c r="D727" s="22">
        <f t="shared" ref="D727:F730" si="329">D732</f>
        <v>0</v>
      </c>
      <c r="E727" s="22">
        <f t="shared" si="329"/>
        <v>0</v>
      </c>
      <c r="F727" s="22">
        <f t="shared" si="329"/>
        <v>0</v>
      </c>
      <c r="G727" s="58" t="e">
        <f t="shared" si="326"/>
        <v>#DIV/0!</v>
      </c>
      <c r="H727" s="22">
        <f>H732</f>
        <v>0</v>
      </c>
      <c r="I727" s="58" t="e">
        <f t="shared" si="313"/>
        <v>#DIV/0!</v>
      </c>
      <c r="J727" s="58"/>
      <c r="K727" s="22">
        <f t="shared" ref="K727:L730" si="330">K732</f>
        <v>0</v>
      </c>
      <c r="L727" s="22">
        <f t="shared" si="330"/>
        <v>0</v>
      </c>
      <c r="M727" s="87" t="e">
        <f t="shared" si="319"/>
        <v>#DIV/0!</v>
      </c>
      <c r="N727" s="609"/>
      <c r="P727" s="300"/>
    </row>
    <row r="728" spans="1:16" s="12" customFormat="1" x14ac:dyDescent="0.25">
      <c r="A728" s="540"/>
      <c r="B728" s="444" t="s">
        <v>16</v>
      </c>
      <c r="C728" s="343"/>
      <c r="D728" s="22">
        <f t="shared" si="329"/>
        <v>152482.23999999999</v>
      </c>
      <c r="E728" s="22">
        <f t="shared" si="329"/>
        <v>152482.23999999999</v>
      </c>
      <c r="F728" s="22">
        <f>F733</f>
        <v>75233.17</v>
      </c>
      <c r="G728" s="71">
        <f t="shared" si="326"/>
        <v>0.49299999999999999</v>
      </c>
      <c r="H728" s="22">
        <f>H733</f>
        <v>50220.08</v>
      </c>
      <c r="I728" s="71">
        <f t="shared" si="313"/>
        <v>0.32900000000000001</v>
      </c>
      <c r="J728" s="95">
        <f>H728/F728</f>
        <v>0.66800000000000004</v>
      </c>
      <c r="K728" s="22">
        <f t="shared" si="330"/>
        <v>152482.23999999999</v>
      </c>
      <c r="L728" s="22">
        <f t="shared" si="330"/>
        <v>0</v>
      </c>
      <c r="M728" s="146">
        <f t="shared" si="319"/>
        <v>1</v>
      </c>
      <c r="N728" s="609"/>
      <c r="O728" s="128"/>
      <c r="P728" s="300"/>
    </row>
    <row r="729" spans="1:16" s="12" customFormat="1" x14ac:dyDescent="0.25">
      <c r="A729" s="540"/>
      <c r="B729" s="444" t="s">
        <v>36</v>
      </c>
      <c r="C729" s="343"/>
      <c r="D729" s="22">
        <f t="shared" si="329"/>
        <v>37577.78</v>
      </c>
      <c r="E729" s="22">
        <f t="shared" si="329"/>
        <v>37577.78</v>
      </c>
      <c r="F729" s="22">
        <f>F734</f>
        <v>10581.72</v>
      </c>
      <c r="G729" s="71">
        <f t="shared" si="326"/>
        <v>0.28199999999999997</v>
      </c>
      <c r="H729" s="22">
        <f>H734</f>
        <v>10581.72</v>
      </c>
      <c r="I729" s="71">
        <f t="shared" si="313"/>
        <v>0.28199999999999997</v>
      </c>
      <c r="J729" s="95">
        <f>H729/F729</f>
        <v>1</v>
      </c>
      <c r="K729" s="22">
        <f t="shared" si="330"/>
        <v>37577.78</v>
      </c>
      <c r="L729" s="22">
        <f t="shared" si="330"/>
        <v>0</v>
      </c>
      <c r="M729" s="146">
        <f t="shared" si="319"/>
        <v>1</v>
      </c>
      <c r="N729" s="609"/>
      <c r="O729" s="11"/>
      <c r="P729" s="300"/>
    </row>
    <row r="730" spans="1:16" s="12" customFormat="1" x14ac:dyDescent="0.3">
      <c r="A730" s="540"/>
      <c r="B730" s="444" t="s">
        <v>18</v>
      </c>
      <c r="C730" s="343"/>
      <c r="D730" s="22">
        <f t="shared" si="329"/>
        <v>0</v>
      </c>
      <c r="E730" s="22">
        <f t="shared" si="329"/>
        <v>0</v>
      </c>
      <c r="F730" s="22">
        <f t="shared" si="329"/>
        <v>0</v>
      </c>
      <c r="G730" s="58" t="e">
        <f t="shared" si="326"/>
        <v>#DIV/0!</v>
      </c>
      <c r="H730" s="22">
        <f>H735</f>
        <v>0</v>
      </c>
      <c r="I730" s="58" t="e">
        <f t="shared" si="313"/>
        <v>#DIV/0!</v>
      </c>
      <c r="J730" s="58"/>
      <c r="K730" s="22">
        <f t="shared" si="330"/>
        <v>0</v>
      </c>
      <c r="L730" s="22">
        <f t="shared" si="330"/>
        <v>0</v>
      </c>
      <c r="M730" s="87" t="e">
        <f t="shared" si="319"/>
        <v>#DIV/0!</v>
      </c>
      <c r="N730" s="609"/>
      <c r="O730" s="129" t="b">
        <f>H730=F730</f>
        <v>1</v>
      </c>
      <c r="P730" s="300"/>
    </row>
    <row r="731" spans="1:16" s="12" customFormat="1" ht="37.5" x14ac:dyDescent="0.25">
      <c r="A731" s="546" t="s">
        <v>249</v>
      </c>
      <c r="B731" s="116" t="s">
        <v>386</v>
      </c>
      <c r="C731" s="100" t="s">
        <v>191</v>
      </c>
      <c r="D731" s="43">
        <f>SUM(D732:D735)</f>
        <v>190060.02</v>
      </c>
      <c r="E731" s="43">
        <f t="shared" ref="E731:F731" si="331">SUM(E732:E735)</f>
        <v>190060.02</v>
      </c>
      <c r="F731" s="43">
        <f t="shared" si="331"/>
        <v>85814.89</v>
      </c>
      <c r="G731" s="76">
        <f t="shared" si="326"/>
        <v>0.45200000000000001</v>
      </c>
      <c r="H731" s="43">
        <f>SUM(H732:H735)</f>
        <v>60801.8</v>
      </c>
      <c r="I731" s="76">
        <f t="shared" si="313"/>
        <v>0.32</v>
      </c>
      <c r="J731" s="76">
        <f t="shared" ref="J731" si="332">H731/F731</f>
        <v>0.70899999999999996</v>
      </c>
      <c r="K731" s="43">
        <f t="shared" ref="K731" si="333">SUM(K732:K735)</f>
        <v>190060.02</v>
      </c>
      <c r="L731" s="43">
        <f>SUM(L732:L735)</f>
        <v>0</v>
      </c>
      <c r="M731" s="94">
        <f t="shared" si="319"/>
        <v>1</v>
      </c>
      <c r="N731" s="600" t="s">
        <v>803</v>
      </c>
      <c r="P731" s="300"/>
    </row>
    <row r="732" spans="1:16" s="12" customFormat="1" ht="26.25" customHeight="1" x14ac:dyDescent="0.25">
      <c r="A732" s="546"/>
      <c r="B732" s="101" t="s">
        <v>17</v>
      </c>
      <c r="C732" s="101"/>
      <c r="D732" s="22">
        <v>0</v>
      </c>
      <c r="E732" s="22">
        <v>0</v>
      </c>
      <c r="F732" s="22">
        <v>0</v>
      </c>
      <c r="G732" s="58" t="e">
        <f t="shared" si="326"/>
        <v>#DIV/0!</v>
      </c>
      <c r="H732" s="22">
        <v>0</v>
      </c>
      <c r="I732" s="58" t="e">
        <v>#DIV/0!</v>
      </c>
      <c r="J732" s="58" t="e">
        <v>#DIV/0!</v>
      </c>
      <c r="K732" s="22">
        <v>0</v>
      </c>
      <c r="L732" s="22">
        <v>0</v>
      </c>
      <c r="M732" s="87" t="e">
        <v>#DIV/0!</v>
      </c>
      <c r="N732" s="600"/>
      <c r="P732" s="300"/>
    </row>
    <row r="733" spans="1:16" s="12" customFormat="1" ht="26.25" customHeight="1" x14ac:dyDescent="0.25">
      <c r="A733" s="546"/>
      <c r="B733" s="101" t="s">
        <v>16</v>
      </c>
      <c r="C733" s="101"/>
      <c r="D733" s="22">
        <v>152482.23999999999</v>
      </c>
      <c r="E733" s="22">
        <v>152482.23999999999</v>
      </c>
      <c r="F733" s="22">
        <v>75233.17</v>
      </c>
      <c r="G733" s="71">
        <f t="shared" si="326"/>
        <v>0.49299999999999999</v>
      </c>
      <c r="H733" s="22">
        <v>50220.08</v>
      </c>
      <c r="I733" s="71">
        <v>0.32900000000000001</v>
      </c>
      <c r="J733" s="71">
        <v>0.66800000000000004</v>
      </c>
      <c r="K733" s="22">
        <v>152482.23999999999</v>
      </c>
      <c r="L733" s="22">
        <v>0</v>
      </c>
      <c r="M733" s="41">
        <v>1</v>
      </c>
      <c r="N733" s="600"/>
      <c r="O733" s="128"/>
      <c r="P733" s="300"/>
    </row>
    <row r="734" spans="1:16" s="12" customFormat="1" ht="26.25" customHeight="1" x14ac:dyDescent="0.25">
      <c r="A734" s="546"/>
      <c r="B734" s="101" t="s">
        <v>36</v>
      </c>
      <c r="C734" s="101"/>
      <c r="D734" s="22">
        <v>37577.78</v>
      </c>
      <c r="E734" s="22">
        <v>37577.78</v>
      </c>
      <c r="F734" s="22">
        <v>10581.72</v>
      </c>
      <c r="G734" s="71">
        <f t="shared" si="326"/>
        <v>0.28199999999999997</v>
      </c>
      <c r="H734" s="22">
        <v>10581.72</v>
      </c>
      <c r="I734" s="71">
        <v>0.28199999999999997</v>
      </c>
      <c r="J734" s="71">
        <v>1</v>
      </c>
      <c r="K734" s="22">
        <v>37577.78</v>
      </c>
      <c r="L734" s="22">
        <v>0</v>
      </c>
      <c r="M734" s="41">
        <v>1</v>
      </c>
      <c r="N734" s="600"/>
      <c r="O734" s="11"/>
      <c r="P734" s="300"/>
    </row>
    <row r="735" spans="1:16" s="12" customFormat="1" ht="26.25" customHeight="1" x14ac:dyDescent="0.3">
      <c r="A735" s="546"/>
      <c r="B735" s="101" t="s">
        <v>18</v>
      </c>
      <c r="C735" s="101"/>
      <c r="D735" s="22">
        <v>0</v>
      </c>
      <c r="E735" s="22">
        <v>0</v>
      </c>
      <c r="F735" s="22">
        <v>0</v>
      </c>
      <c r="G735" s="58" t="e">
        <f t="shared" si="326"/>
        <v>#DIV/0!</v>
      </c>
      <c r="H735" s="22">
        <v>0</v>
      </c>
      <c r="I735" s="58" t="e">
        <v>#DIV/0!</v>
      </c>
      <c r="J735" s="58" t="e">
        <v>#DIV/0!</v>
      </c>
      <c r="K735" s="22">
        <v>0</v>
      </c>
      <c r="L735" s="22">
        <v>0</v>
      </c>
      <c r="M735" s="87" t="e">
        <v>#DIV/0!</v>
      </c>
      <c r="N735" s="600"/>
      <c r="O735" s="129" t="b">
        <f>H735=F735</f>
        <v>1</v>
      </c>
      <c r="P735" s="300"/>
    </row>
    <row r="736" spans="1:16" s="158" customFormat="1" ht="69.75" customHeight="1" x14ac:dyDescent="0.25">
      <c r="A736" s="531" t="s">
        <v>41</v>
      </c>
      <c r="B736" s="290" t="s">
        <v>483</v>
      </c>
      <c r="C736" s="278" t="s">
        <v>189</v>
      </c>
      <c r="D736" s="205">
        <f>SUM(D737:D740)</f>
        <v>685325.85</v>
      </c>
      <c r="E736" s="205">
        <f>SUM(E737:E740)</f>
        <v>734654.44</v>
      </c>
      <c r="F736" s="205">
        <f>SUM(F737:F740)</f>
        <v>70452.03</v>
      </c>
      <c r="G736" s="279">
        <f t="shared" si="326"/>
        <v>9.6000000000000002E-2</v>
      </c>
      <c r="H736" s="205">
        <f>SUM(H737:H740)</f>
        <v>65183.03</v>
      </c>
      <c r="I736" s="279">
        <f t="shared" ref="I736:I760" si="334">H736/E736</f>
        <v>8.8999999999999996E-2</v>
      </c>
      <c r="J736" s="206">
        <f>H736/E736</f>
        <v>0.09</v>
      </c>
      <c r="K736" s="205">
        <f>SUM(K737:K740)</f>
        <v>731559.08</v>
      </c>
      <c r="L736" s="205">
        <f>SUM(L737:L740)</f>
        <v>3095.36</v>
      </c>
      <c r="M736" s="208">
        <f t="shared" ref="M736:M746" si="335">K736/E736</f>
        <v>1</v>
      </c>
      <c r="N736" s="611"/>
      <c r="P736" s="300"/>
    </row>
    <row r="737" spans="1:16" s="158" customFormat="1" x14ac:dyDescent="0.25">
      <c r="A737" s="531"/>
      <c r="B737" s="280" t="s">
        <v>17</v>
      </c>
      <c r="C737" s="280"/>
      <c r="D737" s="281">
        <f t="shared" ref="D737:F740" si="336">D742+D777+D757</f>
        <v>0</v>
      </c>
      <c r="E737" s="281">
        <f t="shared" si="336"/>
        <v>0</v>
      </c>
      <c r="F737" s="281">
        <f t="shared" si="336"/>
        <v>0</v>
      </c>
      <c r="G737" s="283" t="e">
        <f t="shared" si="326"/>
        <v>#DIV/0!</v>
      </c>
      <c r="H737" s="281">
        <f>H742+H777+H757</f>
        <v>0</v>
      </c>
      <c r="I737" s="283" t="e">
        <f t="shared" si="334"/>
        <v>#DIV/0!</v>
      </c>
      <c r="J737" s="291" t="e">
        <f t="shared" ref="J737:J765" si="337">H737/E737</f>
        <v>#DIV/0!</v>
      </c>
      <c r="K737" s="281">
        <f t="shared" ref="K737:L740" si="338">K742+K777+K757</f>
        <v>0</v>
      </c>
      <c r="L737" s="281">
        <f t="shared" si="338"/>
        <v>0</v>
      </c>
      <c r="M737" s="284" t="e">
        <f t="shared" si="335"/>
        <v>#DIV/0!</v>
      </c>
      <c r="N737" s="611"/>
      <c r="P737" s="300"/>
    </row>
    <row r="738" spans="1:16" s="158" customFormat="1" x14ac:dyDescent="0.25">
      <c r="A738" s="531"/>
      <c r="B738" s="280" t="s">
        <v>16</v>
      </c>
      <c r="C738" s="280"/>
      <c r="D738" s="281">
        <f t="shared" si="336"/>
        <v>1092</v>
      </c>
      <c r="E738" s="281">
        <f t="shared" si="336"/>
        <v>49112</v>
      </c>
      <c r="F738" s="281">
        <f t="shared" si="336"/>
        <v>6331.7</v>
      </c>
      <c r="G738" s="282">
        <f t="shared" si="326"/>
        <v>0.129</v>
      </c>
      <c r="H738" s="281">
        <f>H743+H758+H778</f>
        <v>1062.7</v>
      </c>
      <c r="I738" s="282">
        <f t="shared" si="334"/>
        <v>2.1999999999999999E-2</v>
      </c>
      <c r="J738" s="292">
        <f t="shared" si="337"/>
        <v>0.02</v>
      </c>
      <c r="K738" s="281">
        <f t="shared" si="338"/>
        <v>49112</v>
      </c>
      <c r="L738" s="281">
        <f t="shared" si="338"/>
        <v>0</v>
      </c>
      <c r="M738" s="288">
        <f t="shared" si="335"/>
        <v>1</v>
      </c>
      <c r="N738" s="611"/>
      <c r="O738" s="128"/>
      <c r="P738" s="300"/>
    </row>
    <row r="739" spans="1:16" s="158" customFormat="1" x14ac:dyDescent="0.25">
      <c r="A739" s="531"/>
      <c r="B739" s="280" t="s">
        <v>36</v>
      </c>
      <c r="C739" s="280"/>
      <c r="D739" s="281">
        <f t="shared" si="336"/>
        <v>95484.38</v>
      </c>
      <c r="E739" s="281">
        <f t="shared" si="336"/>
        <v>96792.97</v>
      </c>
      <c r="F739" s="281">
        <f>F744+F779+F759</f>
        <v>64120.33</v>
      </c>
      <c r="G739" s="282">
        <f t="shared" si="326"/>
        <v>0.66200000000000003</v>
      </c>
      <c r="H739" s="281">
        <f>H744+H779+H759</f>
        <v>64120.33</v>
      </c>
      <c r="I739" s="282">
        <f t="shared" si="334"/>
        <v>0.66200000000000003</v>
      </c>
      <c r="J739" s="292">
        <f t="shared" si="337"/>
        <v>0.66</v>
      </c>
      <c r="K739" s="309">
        <f t="shared" si="338"/>
        <v>93697.61</v>
      </c>
      <c r="L739" s="281">
        <f t="shared" si="338"/>
        <v>3095.36</v>
      </c>
      <c r="M739" s="285">
        <f t="shared" si="335"/>
        <v>0.96799999999999997</v>
      </c>
      <c r="N739" s="611"/>
      <c r="O739" s="11"/>
      <c r="P739" s="300"/>
    </row>
    <row r="740" spans="1:16" s="158" customFormat="1" x14ac:dyDescent="0.3">
      <c r="A740" s="531"/>
      <c r="B740" s="280" t="s">
        <v>18</v>
      </c>
      <c r="C740" s="280"/>
      <c r="D740" s="281">
        <f t="shared" si="336"/>
        <v>588749.47</v>
      </c>
      <c r="E740" s="281">
        <f t="shared" si="336"/>
        <v>588749.47</v>
      </c>
      <c r="F740" s="281">
        <f t="shared" si="336"/>
        <v>0</v>
      </c>
      <c r="G740" s="283">
        <f t="shared" si="326"/>
        <v>0</v>
      </c>
      <c r="H740" s="281">
        <f>H745+H780+H760</f>
        <v>0</v>
      </c>
      <c r="I740" s="283">
        <f t="shared" si="334"/>
        <v>0</v>
      </c>
      <c r="J740" s="291">
        <f t="shared" si="337"/>
        <v>0</v>
      </c>
      <c r="K740" s="281">
        <f t="shared" si="338"/>
        <v>588749.47</v>
      </c>
      <c r="L740" s="281">
        <f t="shared" si="338"/>
        <v>0</v>
      </c>
      <c r="M740" s="288">
        <f t="shared" si="335"/>
        <v>1</v>
      </c>
      <c r="N740" s="611"/>
      <c r="O740" s="129" t="b">
        <f>H740=F740</f>
        <v>1</v>
      </c>
      <c r="P740" s="300"/>
    </row>
    <row r="741" spans="1:16" s="12" customFormat="1" ht="39" x14ac:dyDescent="0.25">
      <c r="A741" s="540" t="s">
        <v>146</v>
      </c>
      <c r="B741" s="173" t="s">
        <v>194</v>
      </c>
      <c r="C741" s="174" t="s">
        <v>190</v>
      </c>
      <c r="D741" s="49">
        <f>SUM(D742:D745)</f>
        <v>17356.43</v>
      </c>
      <c r="E741" s="49">
        <f>SUM(E742:E745)</f>
        <v>18665.02</v>
      </c>
      <c r="F741" s="49">
        <f>SUM(F742:F745)</f>
        <v>10186.450000000001</v>
      </c>
      <c r="G741" s="67">
        <f t="shared" si="326"/>
        <v>0.54600000000000004</v>
      </c>
      <c r="H741" s="49">
        <f>SUM(H742:H745)</f>
        <v>10186.450000000001</v>
      </c>
      <c r="I741" s="67">
        <f t="shared" si="334"/>
        <v>0.54600000000000004</v>
      </c>
      <c r="J741" s="108">
        <f t="shared" si="337"/>
        <v>0.55000000000000004</v>
      </c>
      <c r="K741" s="49">
        <f>SUM(K742:K745)</f>
        <v>16784.36</v>
      </c>
      <c r="L741" s="49">
        <f>SUM(L742:L745)</f>
        <v>1880.66</v>
      </c>
      <c r="M741" s="47">
        <f>K741/E741</f>
        <v>0.9</v>
      </c>
      <c r="N741" s="608"/>
      <c r="P741" s="300"/>
    </row>
    <row r="742" spans="1:16" s="12" customFormat="1" x14ac:dyDescent="0.25">
      <c r="A742" s="540"/>
      <c r="B742" s="444" t="s">
        <v>17</v>
      </c>
      <c r="C742" s="343"/>
      <c r="D742" s="22">
        <f t="shared" ref="D742:F745" si="339">D747+D752</f>
        <v>0</v>
      </c>
      <c r="E742" s="22">
        <f t="shared" si="339"/>
        <v>0</v>
      </c>
      <c r="F742" s="22">
        <f t="shared" si="339"/>
        <v>0</v>
      </c>
      <c r="G742" s="58" t="e">
        <f t="shared" si="326"/>
        <v>#DIV/0!</v>
      </c>
      <c r="H742" s="22">
        <f>H747+H752</f>
        <v>0</v>
      </c>
      <c r="I742" s="58" t="e">
        <f t="shared" si="334"/>
        <v>#DIV/0!</v>
      </c>
      <c r="J742" s="106"/>
      <c r="K742" s="22">
        <f t="shared" ref="K742:L745" si="340">K747+K752</f>
        <v>0</v>
      </c>
      <c r="L742" s="22">
        <f t="shared" si="340"/>
        <v>0</v>
      </c>
      <c r="M742" s="87" t="e">
        <f t="shared" si="335"/>
        <v>#DIV/0!</v>
      </c>
      <c r="N742" s="608"/>
      <c r="P742" s="300"/>
    </row>
    <row r="743" spans="1:16" s="12" customFormat="1" x14ac:dyDescent="0.25">
      <c r="A743" s="540"/>
      <c r="B743" s="444" t="s">
        <v>16</v>
      </c>
      <c r="C743" s="343"/>
      <c r="D743" s="22">
        <f t="shared" si="339"/>
        <v>0</v>
      </c>
      <c r="E743" s="22">
        <f t="shared" si="339"/>
        <v>0</v>
      </c>
      <c r="F743" s="22">
        <f t="shared" si="339"/>
        <v>0</v>
      </c>
      <c r="G743" s="58" t="e">
        <f t="shared" si="326"/>
        <v>#DIV/0!</v>
      </c>
      <c r="H743" s="22">
        <f>H748+H753</f>
        <v>0</v>
      </c>
      <c r="I743" s="58" t="e">
        <f t="shared" si="334"/>
        <v>#DIV/0!</v>
      </c>
      <c r="J743" s="175" t="e">
        <f t="shared" ref="J743" si="341">H743/E743</f>
        <v>#DIV/0!</v>
      </c>
      <c r="K743" s="22">
        <f t="shared" si="340"/>
        <v>0</v>
      </c>
      <c r="L743" s="22">
        <f t="shared" si="340"/>
        <v>0</v>
      </c>
      <c r="M743" s="87" t="e">
        <f t="shared" si="335"/>
        <v>#DIV/0!</v>
      </c>
      <c r="N743" s="608"/>
      <c r="O743" s="128"/>
      <c r="P743" s="300"/>
    </row>
    <row r="744" spans="1:16" s="12" customFormat="1" x14ac:dyDescent="0.25">
      <c r="A744" s="540"/>
      <c r="B744" s="444" t="s">
        <v>36</v>
      </c>
      <c r="C744" s="343"/>
      <c r="D744" s="22">
        <f t="shared" si="339"/>
        <v>17356.43</v>
      </c>
      <c r="E744" s="22">
        <f t="shared" si="339"/>
        <v>18665.02</v>
      </c>
      <c r="F744" s="22">
        <f>F749+F754</f>
        <v>10186.450000000001</v>
      </c>
      <c r="G744" s="71">
        <f t="shared" si="326"/>
        <v>0.54600000000000004</v>
      </c>
      <c r="H744" s="22">
        <f>H749+H754</f>
        <v>10186.450000000001</v>
      </c>
      <c r="I744" s="71">
        <f t="shared" si="334"/>
        <v>0.54600000000000004</v>
      </c>
      <c r="J744" s="107">
        <f t="shared" si="337"/>
        <v>0.55000000000000004</v>
      </c>
      <c r="K744" s="22">
        <f t="shared" si="340"/>
        <v>16784.36</v>
      </c>
      <c r="L744" s="22">
        <f t="shared" si="340"/>
        <v>1880.66</v>
      </c>
      <c r="M744" s="41">
        <f t="shared" si="335"/>
        <v>0.9</v>
      </c>
      <c r="N744" s="608"/>
      <c r="O744" s="11"/>
      <c r="P744" s="300"/>
    </row>
    <row r="745" spans="1:16" s="12" customFormat="1" x14ac:dyDescent="0.3">
      <c r="A745" s="540"/>
      <c r="B745" s="444" t="s">
        <v>18</v>
      </c>
      <c r="C745" s="343"/>
      <c r="D745" s="22">
        <f t="shared" si="339"/>
        <v>0</v>
      </c>
      <c r="E745" s="22">
        <f t="shared" si="339"/>
        <v>0</v>
      </c>
      <c r="F745" s="22">
        <f t="shared" si="339"/>
        <v>0</v>
      </c>
      <c r="G745" s="58" t="e">
        <f t="shared" si="326"/>
        <v>#DIV/0!</v>
      </c>
      <c r="H745" s="22">
        <f>H750+H755</f>
        <v>0</v>
      </c>
      <c r="I745" s="58" t="e">
        <f t="shared" si="334"/>
        <v>#DIV/0!</v>
      </c>
      <c r="J745" s="106"/>
      <c r="K745" s="22">
        <f t="shared" si="340"/>
        <v>0</v>
      </c>
      <c r="L745" s="22">
        <f t="shared" si="340"/>
        <v>0</v>
      </c>
      <c r="M745" s="87" t="e">
        <f t="shared" si="335"/>
        <v>#DIV/0!</v>
      </c>
      <c r="N745" s="608"/>
      <c r="O745" s="129" t="b">
        <f>H745=F745</f>
        <v>1</v>
      </c>
      <c r="P745" s="300"/>
    </row>
    <row r="746" spans="1:16" s="11" customFormat="1" ht="37.5" x14ac:dyDescent="0.25">
      <c r="A746" s="538" t="s">
        <v>147</v>
      </c>
      <c r="B746" s="102" t="s">
        <v>408</v>
      </c>
      <c r="C746" s="100" t="s">
        <v>191</v>
      </c>
      <c r="D746" s="43">
        <f>SUM(D747:D750)</f>
        <v>10073.459999999999</v>
      </c>
      <c r="E746" s="43">
        <f>SUM(E747:E750)</f>
        <v>11018.56</v>
      </c>
      <c r="F746" s="43">
        <f>SUM(F747:F750)</f>
        <v>7482.89</v>
      </c>
      <c r="G746" s="71">
        <f t="shared" si="326"/>
        <v>0.67900000000000005</v>
      </c>
      <c r="H746" s="43">
        <f>SUM(H747:H750)</f>
        <v>7482.89</v>
      </c>
      <c r="I746" s="71">
        <f t="shared" si="334"/>
        <v>0.67900000000000005</v>
      </c>
      <c r="J746" s="107">
        <f t="shared" si="337"/>
        <v>0.68</v>
      </c>
      <c r="K746" s="22">
        <f>SUM(K747:K750)</f>
        <v>9665.85</v>
      </c>
      <c r="L746" s="22">
        <f>SUM(L747:L750)</f>
        <v>1352.71</v>
      </c>
      <c r="M746" s="41">
        <f t="shared" si="335"/>
        <v>0.88</v>
      </c>
      <c r="N746" s="624" t="s">
        <v>804</v>
      </c>
      <c r="P746" s="300"/>
    </row>
    <row r="747" spans="1:16" s="12" customFormat="1" ht="84.75" customHeight="1" x14ac:dyDescent="0.25">
      <c r="A747" s="538"/>
      <c r="B747" s="101" t="s">
        <v>17</v>
      </c>
      <c r="C747" s="101"/>
      <c r="D747" s="22">
        <v>0</v>
      </c>
      <c r="E747" s="22">
        <v>0</v>
      </c>
      <c r="F747" s="22">
        <v>0</v>
      </c>
      <c r="G747" s="58" t="e">
        <f t="shared" si="326"/>
        <v>#DIV/0!</v>
      </c>
      <c r="H747" s="22">
        <v>0</v>
      </c>
      <c r="I747" s="58" t="e">
        <v>#DIV/0!</v>
      </c>
      <c r="J747" s="106"/>
      <c r="K747" s="22">
        <v>0</v>
      </c>
      <c r="L747" s="22">
        <v>0</v>
      </c>
      <c r="M747" s="87" t="e">
        <v>#DIV/0!</v>
      </c>
      <c r="N747" s="625"/>
      <c r="P747" s="300"/>
    </row>
    <row r="748" spans="1:16" s="12" customFormat="1" ht="84.75" customHeight="1" x14ac:dyDescent="0.25">
      <c r="A748" s="538"/>
      <c r="B748" s="101" t="s">
        <v>16</v>
      </c>
      <c r="C748" s="101"/>
      <c r="D748" s="22">
        <v>0</v>
      </c>
      <c r="E748" s="22">
        <v>0</v>
      </c>
      <c r="F748" s="22">
        <v>0</v>
      </c>
      <c r="G748" s="58" t="e">
        <f t="shared" si="326"/>
        <v>#DIV/0!</v>
      </c>
      <c r="H748" s="22">
        <v>0</v>
      </c>
      <c r="I748" s="58" t="e">
        <v>#DIV/0!</v>
      </c>
      <c r="J748" s="106"/>
      <c r="K748" s="22">
        <v>0</v>
      </c>
      <c r="L748" s="22">
        <v>0</v>
      </c>
      <c r="M748" s="87" t="e">
        <v>#DIV/0!</v>
      </c>
      <c r="N748" s="625"/>
      <c r="O748" s="128"/>
      <c r="P748" s="300"/>
    </row>
    <row r="749" spans="1:16" s="12" customFormat="1" ht="84.75" customHeight="1" x14ac:dyDescent="0.25">
      <c r="A749" s="538"/>
      <c r="B749" s="101" t="s">
        <v>36</v>
      </c>
      <c r="C749" s="101"/>
      <c r="D749" s="22">
        <v>10073.459999999999</v>
      </c>
      <c r="E749" s="22">
        <v>11018.56</v>
      </c>
      <c r="F749" s="22">
        <v>7482.89</v>
      </c>
      <c r="G749" s="71">
        <f t="shared" si="326"/>
        <v>0.67900000000000005</v>
      </c>
      <c r="H749" s="22">
        <v>7482.89</v>
      </c>
      <c r="I749" s="71">
        <v>0.67900000000000005</v>
      </c>
      <c r="J749" s="107">
        <v>0.68</v>
      </c>
      <c r="K749" s="22">
        <v>9665.85</v>
      </c>
      <c r="L749" s="22">
        <v>1352.71</v>
      </c>
      <c r="M749" s="41">
        <v>0.88</v>
      </c>
      <c r="N749" s="625"/>
      <c r="O749" s="11"/>
      <c r="P749" s="300"/>
    </row>
    <row r="750" spans="1:16" s="12" customFormat="1" ht="62.25" customHeight="1" x14ac:dyDescent="0.3">
      <c r="A750" s="538"/>
      <c r="B750" s="101" t="s">
        <v>18</v>
      </c>
      <c r="C750" s="101"/>
      <c r="D750" s="22">
        <v>0</v>
      </c>
      <c r="E750" s="22">
        <v>0</v>
      </c>
      <c r="F750" s="22">
        <v>0</v>
      </c>
      <c r="G750" s="58" t="e">
        <f t="shared" si="326"/>
        <v>#DIV/0!</v>
      </c>
      <c r="H750" s="22">
        <v>0</v>
      </c>
      <c r="I750" s="58" t="e">
        <v>#DIV/0!</v>
      </c>
      <c r="J750" s="106"/>
      <c r="K750" s="22">
        <v>0</v>
      </c>
      <c r="L750" s="22">
        <v>0</v>
      </c>
      <c r="M750" s="87" t="e">
        <v>#DIV/0!</v>
      </c>
      <c r="N750" s="626"/>
      <c r="O750" s="129" t="b">
        <f>H750=F750</f>
        <v>1</v>
      </c>
      <c r="P750" s="300"/>
    </row>
    <row r="751" spans="1:16" s="171" customFormat="1" ht="75" x14ac:dyDescent="0.25">
      <c r="A751" s="538" t="s">
        <v>148</v>
      </c>
      <c r="B751" s="102" t="s">
        <v>409</v>
      </c>
      <c r="C751" s="100" t="s">
        <v>191</v>
      </c>
      <c r="D751" s="43">
        <f>SUM(D752:D755)</f>
        <v>7282.97</v>
      </c>
      <c r="E751" s="43">
        <f>SUM(E752:E755)</f>
        <v>7646.46</v>
      </c>
      <c r="F751" s="43">
        <f>SUM(F752:F755)</f>
        <v>2703.56</v>
      </c>
      <c r="G751" s="76">
        <f t="shared" si="326"/>
        <v>0.35399999999999998</v>
      </c>
      <c r="H751" s="43">
        <f>SUM(H752:H755)</f>
        <v>2703.56</v>
      </c>
      <c r="I751" s="76">
        <f t="shared" si="334"/>
        <v>0.35399999999999998</v>
      </c>
      <c r="J751" s="109">
        <f t="shared" si="337"/>
        <v>0.35</v>
      </c>
      <c r="K751" s="43">
        <f>SUM(K752:K755)</f>
        <v>7118.51</v>
      </c>
      <c r="L751" s="43">
        <f t="shared" ref="L751:L764" si="342">E751-K751</f>
        <v>527.95000000000005</v>
      </c>
      <c r="M751" s="94">
        <f t="shared" ref="M751:M785" si="343">K751/E751</f>
        <v>0.93</v>
      </c>
      <c r="N751" s="600" t="s">
        <v>805</v>
      </c>
      <c r="P751" s="300"/>
    </row>
    <row r="752" spans="1:16" s="12" customFormat="1" x14ac:dyDescent="0.25">
      <c r="A752" s="538"/>
      <c r="B752" s="101" t="s">
        <v>17</v>
      </c>
      <c r="C752" s="101"/>
      <c r="D752" s="22">
        <v>0</v>
      </c>
      <c r="E752" s="22">
        <v>0</v>
      </c>
      <c r="F752" s="22">
        <v>0</v>
      </c>
      <c r="G752" s="58" t="e">
        <f t="shared" si="326"/>
        <v>#DIV/0!</v>
      </c>
      <c r="H752" s="22">
        <v>0</v>
      </c>
      <c r="I752" s="58" t="e">
        <v>#DIV/0!</v>
      </c>
      <c r="J752" s="106"/>
      <c r="K752" s="22">
        <v>0</v>
      </c>
      <c r="L752" s="22">
        <v>0</v>
      </c>
      <c r="M752" s="87" t="e">
        <v>#DIV/0!</v>
      </c>
      <c r="N752" s="600"/>
      <c r="P752" s="300"/>
    </row>
    <row r="753" spans="1:16" s="12" customFormat="1" x14ac:dyDescent="0.25">
      <c r="A753" s="538"/>
      <c r="B753" s="101" t="s">
        <v>16</v>
      </c>
      <c r="C753" s="101"/>
      <c r="D753" s="22">
        <v>0</v>
      </c>
      <c r="E753" s="22">
        <v>0</v>
      </c>
      <c r="F753" s="22">
        <v>0</v>
      </c>
      <c r="G753" s="58" t="e">
        <f t="shared" si="326"/>
        <v>#DIV/0!</v>
      </c>
      <c r="H753" s="22">
        <v>0</v>
      </c>
      <c r="I753" s="58" t="e">
        <v>#DIV/0!</v>
      </c>
      <c r="J753" s="106"/>
      <c r="K753" s="22">
        <v>0</v>
      </c>
      <c r="L753" s="22">
        <v>0</v>
      </c>
      <c r="M753" s="87" t="e">
        <v>#DIV/0!</v>
      </c>
      <c r="N753" s="600"/>
      <c r="O753" s="128"/>
      <c r="P753" s="300"/>
    </row>
    <row r="754" spans="1:16" s="12" customFormat="1" x14ac:dyDescent="0.25">
      <c r="A754" s="538"/>
      <c r="B754" s="101" t="s">
        <v>36</v>
      </c>
      <c r="C754" s="101"/>
      <c r="D754" s="22">
        <v>7282.97</v>
      </c>
      <c r="E754" s="22">
        <v>7646.46</v>
      </c>
      <c r="F754" s="22">
        <v>2703.56</v>
      </c>
      <c r="G754" s="71">
        <f t="shared" si="326"/>
        <v>0.35399999999999998</v>
      </c>
      <c r="H754" s="22">
        <v>2703.56</v>
      </c>
      <c r="I754" s="71">
        <v>0.35399999999999998</v>
      </c>
      <c r="J754" s="107">
        <v>0.35</v>
      </c>
      <c r="K754" s="22">
        <v>7118.51</v>
      </c>
      <c r="L754" s="22">
        <v>527.95000000000005</v>
      </c>
      <c r="M754" s="41">
        <v>0.93</v>
      </c>
      <c r="N754" s="600"/>
      <c r="O754" s="11"/>
      <c r="P754" s="300"/>
    </row>
    <row r="755" spans="1:16" s="12" customFormat="1" x14ac:dyDescent="0.3">
      <c r="A755" s="538"/>
      <c r="B755" s="101" t="s">
        <v>18</v>
      </c>
      <c r="C755" s="101"/>
      <c r="D755" s="22">
        <v>0</v>
      </c>
      <c r="E755" s="22">
        <v>0</v>
      </c>
      <c r="F755" s="22">
        <v>0</v>
      </c>
      <c r="G755" s="58" t="e">
        <f t="shared" si="326"/>
        <v>#DIV/0!</v>
      </c>
      <c r="H755" s="22">
        <v>0</v>
      </c>
      <c r="I755" s="58" t="e">
        <v>#DIV/0!</v>
      </c>
      <c r="J755" s="106"/>
      <c r="K755" s="22">
        <v>0</v>
      </c>
      <c r="L755" s="22">
        <v>0</v>
      </c>
      <c r="M755" s="87" t="e">
        <v>#DIV/0!</v>
      </c>
      <c r="N755" s="600"/>
      <c r="O755" s="129" t="b">
        <f>H755=F755</f>
        <v>1</v>
      </c>
      <c r="P755" s="300"/>
    </row>
    <row r="756" spans="1:16" s="171" customFormat="1" ht="39" x14ac:dyDescent="0.25">
      <c r="A756" s="540" t="s">
        <v>149</v>
      </c>
      <c r="B756" s="173" t="s">
        <v>195</v>
      </c>
      <c r="C756" s="174" t="s">
        <v>79</v>
      </c>
      <c r="D756" s="49">
        <f>SUM(D757:D760)</f>
        <v>656338.06000000006</v>
      </c>
      <c r="E756" s="49">
        <f t="shared" ref="E756" si="344">SUM(E757:E760)</f>
        <v>704358.06</v>
      </c>
      <c r="F756" s="49">
        <f>SUM(F757:F760)</f>
        <v>53607.43</v>
      </c>
      <c r="G756" s="67">
        <f t="shared" si="326"/>
        <v>7.5999999999999998E-2</v>
      </c>
      <c r="H756" s="49">
        <f>SUM(H757:H760)</f>
        <v>48367.73</v>
      </c>
      <c r="I756" s="67">
        <f t="shared" si="334"/>
        <v>6.9000000000000006E-2</v>
      </c>
      <c r="J756" s="108">
        <f t="shared" si="337"/>
        <v>7.0000000000000007E-2</v>
      </c>
      <c r="K756" s="49">
        <f>SUM(K757:K760)</f>
        <v>704358.06</v>
      </c>
      <c r="L756" s="49">
        <f>SUM(L757:L760)</f>
        <v>0</v>
      </c>
      <c r="M756" s="47">
        <f t="shared" si="343"/>
        <v>1</v>
      </c>
      <c r="N756" s="608"/>
      <c r="P756" s="300"/>
    </row>
    <row r="757" spans="1:16" s="12" customFormat="1" x14ac:dyDescent="0.25">
      <c r="A757" s="540"/>
      <c r="B757" s="444" t="s">
        <v>17</v>
      </c>
      <c r="C757" s="343"/>
      <c r="D757" s="22">
        <f t="shared" ref="D757:F760" si="345">D762+D767+D772</f>
        <v>0</v>
      </c>
      <c r="E757" s="22">
        <f t="shared" si="345"/>
        <v>0</v>
      </c>
      <c r="F757" s="22">
        <f t="shared" si="345"/>
        <v>0</v>
      </c>
      <c r="G757" s="58" t="e">
        <f t="shared" si="326"/>
        <v>#DIV/0!</v>
      </c>
      <c r="H757" s="22">
        <f>H762+H767+H772</f>
        <v>0</v>
      </c>
      <c r="I757" s="58" t="e">
        <f t="shared" si="334"/>
        <v>#DIV/0!</v>
      </c>
      <c r="J757" s="175" t="e">
        <f t="shared" si="337"/>
        <v>#DIV/0!</v>
      </c>
      <c r="K757" s="22">
        <f t="shared" ref="K757:L760" si="346">K762+K767+K772</f>
        <v>0</v>
      </c>
      <c r="L757" s="22">
        <f t="shared" si="346"/>
        <v>0</v>
      </c>
      <c r="M757" s="87" t="e">
        <f t="shared" si="343"/>
        <v>#DIV/0!</v>
      </c>
      <c r="N757" s="608"/>
      <c r="P757" s="300"/>
    </row>
    <row r="758" spans="1:16" s="12" customFormat="1" x14ac:dyDescent="0.25">
      <c r="A758" s="540"/>
      <c r="B758" s="444" t="s">
        <v>16</v>
      </c>
      <c r="C758" s="343"/>
      <c r="D758" s="22">
        <f t="shared" si="345"/>
        <v>0</v>
      </c>
      <c r="E758" s="22">
        <f t="shared" si="345"/>
        <v>48020</v>
      </c>
      <c r="F758" s="22">
        <f t="shared" si="345"/>
        <v>5239.7</v>
      </c>
      <c r="G758" s="58">
        <f t="shared" si="326"/>
        <v>0.109</v>
      </c>
      <c r="H758" s="22">
        <f>H763+H768+H773</f>
        <v>0</v>
      </c>
      <c r="I758" s="58">
        <f t="shared" si="334"/>
        <v>0</v>
      </c>
      <c r="J758" s="175">
        <f t="shared" si="337"/>
        <v>0</v>
      </c>
      <c r="K758" s="22">
        <f t="shared" si="346"/>
        <v>48020</v>
      </c>
      <c r="L758" s="22">
        <f t="shared" si="346"/>
        <v>0</v>
      </c>
      <c r="M758" s="87">
        <f t="shared" si="343"/>
        <v>1</v>
      </c>
      <c r="N758" s="608"/>
      <c r="O758" s="128"/>
      <c r="P758" s="300"/>
    </row>
    <row r="759" spans="1:16" s="12" customFormat="1" x14ac:dyDescent="0.25">
      <c r="A759" s="540"/>
      <c r="B759" s="444" t="s">
        <v>36</v>
      </c>
      <c r="C759" s="343"/>
      <c r="D759" s="22">
        <f>D764+D769+D774</f>
        <v>67588.59</v>
      </c>
      <c r="E759" s="22">
        <f t="shared" si="345"/>
        <v>67588.59</v>
      </c>
      <c r="F759" s="22">
        <f>F764+F769+F774</f>
        <v>48367.73</v>
      </c>
      <c r="G759" s="71">
        <f t="shared" si="326"/>
        <v>0.71599999999999997</v>
      </c>
      <c r="H759" s="22">
        <f>H764+H769+H774</f>
        <v>48367.73</v>
      </c>
      <c r="I759" s="71">
        <f t="shared" si="334"/>
        <v>0.71599999999999997</v>
      </c>
      <c r="J759" s="107">
        <f t="shared" si="337"/>
        <v>0.72</v>
      </c>
      <c r="K759" s="22">
        <f>K764+K769+K774</f>
        <v>67588.59</v>
      </c>
      <c r="L759" s="22">
        <f t="shared" si="346"/>
        <v>0</v>
      </c>
      <c r="M759" s="41">
        <f t="shared" si="343"/>
        <v>1</v>
      </c>
      <c r="N759" s="608"/>
      <c r="O759" s="11"/>
      <c r="P759" s="300"/>
    </row>
    <row r="760" spans="1:16" s="12" customFormat="1" x14ac:dyDescent="0.3">
      <c r="A760" s="540"/>
      <c r="B760" s="444" t="s">
        <v>18</v>
      </c>
      <c r="C760" s="343"/>
      <c r="D760" s="22">
        <f t="shared" si="345"/>
        <v>588749.47</v>
      </c>
      <c r="E760" s="22">
        <f t="shared" si="345"/>
        <v>588749.47</v>
      </c>
      <c r="F760" s="22">
        <f t="shared" si="345"/>
        <v>0</v>
      </c>
      <c r="G760" s="71">
        <f t="shared" si="326"/>
        <v>0</v>
      </c>
      <c r="H760" s="22">
        <f>H765+H770+H775</f>
        <v>0</v>
      </c>
      <c r="I760" s="71">
        <f t="shared" si="334"/>
        <v>0</v>
      </c>
      <c r="J760" s="106">
        <f t="shared" si="337"/>
        <v>0</v>
      </c>
      <c r="K760" s="22">
        <f t="shared" si="346"/>
        <v>588749.47</v>
      </c>
      <c r="L760" s="22">
        <f t="shared" si="346"/>
        <v>0</v>
      </c>
      <c r="M760" s="41">
        <f t="shared" si="343"/>
        <v>1</v>
      </c>
      <c r="N760" s="608"/>
      <c r="O760" s="129" t="b">
        <f>H760=F760</f>
        <v>1</v>
      </c>
      <c r="P760" s="300"/>
    </row>
    <row r="761" spans="1:16" s="171" customFormat="1" ht="41.25" customHeight="1" x14ac:dyDescent="0.25">
      <c r="A761" s="539" t="s">
        <v>150</v>
      </c>
      <c r="B761" s="102" t="s">
        <v>279</v>
      </c>
      <c r="C761" s="100" t="s">
        <v>191</v>
      </c>
      <c r="D761" s="43">
        <f>SUM(D762:D765)</f>
        <v>600443.74</v>
      </c>
      <c r="E761" s="43">
        <f>SUM(E762:E765)</f>
        <v>600443.74</v>
      </c>
      <c r="F761" s="43">
        <f>SUM(F762:F765)</f>
        <v>11694.27</v>
      </c>
      <c r="G761" s="71">
        <f t="shared" si="326"/>
        <v>1.9E-2</v>
      </c>
      <c r="H761" s="43">
        <f>SUM(H762:H765)</f>
        <v>11694.27</v>
      </c>
      <c r="I761" s="71">
        <f t="shared" ref="I761:I765" si="347">H761/E761</f>
        <v>1.9E-2</v>
      </c>
      <c r="J761" s="107">
        <f t="shared" si="337"/>
        <v>0.02</v>
      </c>
      <c r="K761" s="43">
        <f>SUM(K762:K765)</f>
        <v>600443.74</v>
      </c>
      <c r="L761" s="43">
        <f>SUM(L762:L765)</f>
        <v>0</v>
      </c>
      <c r="M761" s="41">
        <f t="shared" si="343"/>
        <v>1</v>
      </c>
      <c r="N761" s="600" t="s">
        <v>681</v>
      </c>
      <c r="P761" s="300"/>
    </row>
    <row r="762" spans="1:16" s="12" customFormat="1" x14ac:dyDescent="0.25">
      <c r="A762" s="539"/>
      <c r="B762" s="101" t="s">
        <v>17</v>
      </c>
      <c r="C762" s="101"/>
      <c r="D762" s="22"/>
      <c r="E762" s="22"/>
      <c r="F762" s="22"/>
      <c r="G762" s="58" t="e">
        <f t="shared" si="326"/>
        <v>#DIV/0!</v>
      </c>
      <c r="H762" s="22"/>
      <c r="I762" s="58" t="e">
        <f t="shared" si="347"/>
        <v>#DIV/0!</v>
      </c>
      <c r="J762" s="107"/>
      <c r="K762" s="22"/>
      <c r="L762" s="22"/>
      <c r="M762" s="87" t="e">
        <f t="shared" si="343"/>
        <v>#DIV/0!</v>
      </c>
      <c r="N762" s="600"/>
      <c r="P762" s="300"/>
    </row>
    <row r="763" spans="1:16" s="12" customFormat="1" x14ac:dyDescent="0.25">
      <c r="A763" s="539"/>
      <c r="B763" s="101" t="s">
        <v>16</v>
      </c>
      <c r="C763" s="101"/>
      <c r="D763" s="22"/>
      <c r="E763" s="22"/>
      <c r="F763" s="22"/>
      <c r="G763" s="58" t="e">
        <f t="shared" si="326"/>
        <v>#DIV/0!</v>
      </c>
      <c r="H763" s="22"/>
      <c r="I763" s="58" t="e">
        <f t="shared" si="347"/>
        <v>#DIV/0!</v>
      </c>
      <c r="J763" s="107"/>
      <c r="K763" s="22"/>
      <c r="L763" s="22"/>
      <c r="M763" s="87" t="e">
        <f t="shared" si="343"/>
        <v>#DIV/0!</v>
      </c>
      <c r="N763" s="600"/>
      <c r="O763" s="128"/>
      <c r="P763" s="300"/>
    </row>
    <row r="764" spans="1:16" s="12" customFormat="1" x14ac:dyDescent="0.25">
      <c r="A764" s="539"/>
      <c r="B764" s="101" t="s">
        <v>36</v>
      </c>
      <c r="C764" s="101"/>
      <c r="D764" s="22">
        <v>11694.27</v>
      </c>
      <c r="E764" s="22">
        <v>11694.27</v>
      </c>
      <c r="F764" s="22">
        <v>11694.27</v>
      </c>
      <c r="G764" s="71">
        <f t="shared" si="326"/>
        <v>1</v>
      </c>
      <c r="H764" s="22">
        <f>F764</f>
        <v>11694.27</v>
      </c>
      <c r="I764" s="71">
        <f t="shared" si="347"/>
        <v>1</v>
      </c>
      <c r="J764" s="107">
        <f t="shared" si="337"/>
        <v>1</v>
      </c>
      <c r="K764" s="22">
        <v>11694.27</v>
      </c>
      <c r="L764" s="22">
        <f t="shared" si="342"/>
        <v>0</v>
      </c>
      <c r="M764" s="41">
        <f t="shared" si="343"/>
        <v>1</v>
      </c>
      <c r="N764" s="600"/>
      <c r="O764" s="11"/>
      <c r="P764" s="300"/>
    </row>
    <row r="765" spans="1:16" s="12" customFormat="1" ht="35.25" customHeight="1" x14ac:dyDescent="0.3">
      <c r="A765" s="539"/>
      <c r="B765" s="101" t="s">
        <v>18</v>
      </c>
      <c r="C765" s="101"/>
      <c r="D765" s="22">
        <v>588749.47</v>
      </c>
      <c r="E765" s="22">
        <v>588749.47</v>
      </c>
      <c r="F765" s="22"/>
      <c r="G765" s="58">
        <f t="shared" si="326"/>
        <v>0</v>
      </c>
      <c r="H765" s="33">
        <v>0</v>
      </c>
      <c r="I765" s="58">
        <f t="shared" si="347"/>
        <v>0</v>
      </c>
      <c r="J765" s="175">
        <f t="shared" si="337"/>
        <v>0</v>
      </c>
      <c r="K765" s="22">
        <f>E765</f>
        <v>588749.47</v>
      </c>
      <c r="L765" s="22">
        <f>E765-K765</f>
        <v>0</v>
      </c>
      <c r="M765" s="41">
        <f>K765/E765</f>
        <v>1</v>
      </c>
      <c r="N765" s="600"/>
      <c r="O765" s="129" t="b">
        <f>H765=F765</f>
        <v>1</v>
      </c>
      <c r="P765" s="300"/>
    </row>
    <row r="766" spans="1:16" s="11" customFormat="1" ht="67.5" customHeight="1" x14ac:dyDescent="0.25">
      <c r="A766" s="539" t="s">
        <v>151</v>
      </c>
      <c r="B766" s="102" t="s">
        <v>411</v>
      </c>
      <c r="C766" s="100" t="s">
        <v>191</v>
      </c>
      <c r="D766" s="43">
        <f>SUM(D767:D770)</f>
        <v>1414.32</v>
      </c>
      <c r="E766" s="43">
        <f>SUM(E767:E770)</f>
        <v>1414.32</v>
      </c>
      <c r="F766" s="43">
        <f>SUM(F767:F770)</f>
        <v>599.88</v>
      </c>
      <c r="G766" s="71">
        <f t="shared" si="326"/>
        <v>0.42399999999999999</v>
      </c>
      <c r="H766" s="43">
        <f>SUM(H767:H770)</f>
        <v>599.88</v>
      </c>
      <c r="I766" s="71">
        <f>H766/E766</f>
        <v>0.42399999999999999</v>
      </c>
      <c r="J766" s="71">
        <f>H766/E766</f>
        <v>0.42399999999999999</v>
      </c>
      <c r="K766" s="43">
        <f>SUM(K767:K770)</f>
        <v>1414.32</v>
      </c>
      <c r="L766" s="22">
        <f>E766-K766</f>
        <v>0</v>
      </c>
      <c r="M766" s="41">
        <f t="shared" si="343"/>
        <v>1</v>
      </c>
      <c r="N766" s="600" t="s">
        <v>732</v>
      </c>
      <c r="P766" s="300"/>
    </row>
    <row r="767" spans="1:16" s="12" customFormat="1" ht="27" customHeight="1" x14ac:dyDescent="0.25">
      <c r="A767" s="539"/>
      <c r="B767" s="101" t="s">
        <v>17</v>
      </c>
      <c r="C767" s="101"/>
      <c r="D767" s="22"/>
      <c r="E767" s="22"/>
      <c r="F767" s="22"/>
      <c r="G767" s="58" t="e">
        <f t="shared" si="326"/>
        <v>#DIV/0!</v>
      </c>
      <c r="H767" s="22"/>
      <c r="I767" s="58" t="e">
        <f>H767/E767</f>
        <v>#DIV/0!</v>
      </c>
      <c r="J767" s="106"/>
      <c r="K767" s="22"/>
      <c r="L767" s="22"/>
      <c r="M767" s="87" t="e">
        <f t="shared" si="343"/>
        <v>#DIV/0!</v>
      </c>
      <c r="N767" s="600"/>
      <c r="P767" s="300"/>
    </row>
    <row r="768" spans="1:16" s="12" customFormat="1" ht="27" customHeight="1" x14ac:dyDescent="0.25">
      <c r="A768" s="539"/>
      <c r="B768" s="101" t="s">
        <v>16</v>
      </c>
      <c r="C768" s="101"/>
      <c r="D768" s="22"/>
      <c r="E768" s="22"/>
      <c r="F768" s="22"/>
      <c r="G768" s="58" t="e">
        <f t="shared" si="326"/>
        <v>#DIV/0!</v>
      </c>
      <c r="H768" s="22"/>
      <c r="I768" s="58" t="e">
        <f>H768/E768</f>
        <v>#DIV/0!</v>
      </c>
      <c r="J768" s="106"/>
      <c r="K768" s="22"/>
      <c r="L768" s="22"/>
      <c r="M768" s="87" t="e">
        <f t="shared" si="343"/>
        <v>#DIV/0!</v>
      </c>
      <c r="N768" s="600"/>
      <c r="O768" s="128"/>
      <c r="P768" s="300"/>
    </row>
    <row r="769" spans="1:16" s="12" customFormat="1" ht="27" customHeight="1" x14ac:dyDescent="0.25">
      <c r="A769" s="539"/>
      <c r="B769" s="101" t="s">
        <v>36</v>
      </c>
      <c r="C769" s="101"/>
      <c r="D769" s="22">
        <v>1414.32</v>
      </c>
      <c r="E769" s="22">
        <v>1414.32</v>
      </c>
      <c r="F769" s="22">
        <v>599.88</v>
      </c>
      <c r="G769" s="71">
        <f t="shared" si="326"/>
        <v>0.42399999999999999</v>
      </c>
      <c r="H769" s="22">
        <f>F769</f>
        <v>599.88</v>
      </c>
      <c r="I769" s="71">
        <f>H769/E769</f>
        <v>0.42399999999999999</v>
      </c>
      <c r="J769" s="71">
        <f>H769/E769</f>
        <v>0.42399999999999999</v>
      </c>
      <c r="K769" s="22">
        <f>E769</f>
        <v>1414.32</v>
      </c>
      <c r="L769" s="22">
        <f>E769-K769</f>
        <v>0</v>
      </c>
      <c r="M769" s="41">
        <f t="shared" si="343"/>
        <v>1</v>
      </c>
      <c r="N769" s="600"/>
      <c r="O769" s="11"/>
      <c r="P769" s="300"/>
    </row>
    <row r="770" spans="1:16" s="12" customFormat="1" ht="27" customHeight="1" x14ac:dyDescent="0.3">
      <c r="A770" s="539"/>
      <c r="B770" s="101" t="s">
        <v>18</v>
      </c>
      <c r="C770" s="101"/>
      <c r="D770" s="22"/>
      <c r="E770" s="22"/>
      <c r="F770" s="22"/>
      <c r="G770" s="58" t="e">
        <f t="shared" si="326"/>
        <v>#DIV/0!</v>
      </c>
      <c r="H770" s="22"/>
      <c r="I770" s="58" t="e">
        <f>H770/E770</f>
        <v>#DIV/0!</v>
      </c>
      <c r="J770" s="106"/>
      <c r="K770" s="22"/>
      <c r="L770" s="323"/>
      <c r="M770" s="87" t="e">
        <f t="shared" si="343"/>
        <v>#DIV/0!</v>
      </c>
      <c r="N770" s="600"/>
      <c r="O770" s="129" t="b">
        <f>H770=F770</f>
        <v>1</v>
      </c>
      <c r="P770" s="300"/>
    </row>
    <row r="771" spans="1:16" s="12" customFormat="1" ht="56.25" x14ac:dyDescent="0.25">
      <c r="A771" s="539" t="s">
        <v>293</v>
      </c>
      <c r="B771" s="102" t="s">
        <v>412</v>
      </c>
      <c r="C771" s="100" t="s">
        <v>115</v>
      </c>
      <c r="D771" s="43">
        <f>SUM(D772:D775)</f>
        <v>54480</v>
      </c>
      <c r="E771" s="43">
        <f>SUM(E772:E775)</f>
        <v>102500</v>
      </c>
      <c r="F771" s="43">
        <f>SUM(F772:F775)</f>
        <v>41313.279999999999</v>
      </c>
      <c r="G771" s="71">
        <f t="shared" si="326"/>
        <v>0.40300000000000002</v>
      </c>
      <c r="H771" s="43">
        <f>G771/E771</f>
        <v>0</v>
      </c>
      <c r="I771" s="71">
        <f t="shared" ref="I771:I772" si="348">H771/E771</f>
        <v>0</v>
      </c>
      <c r="J771" s="107">
        <f t="shared" ref="J771" si="349">H771/E771</f>
        <v>0</v>
      </c>
      <c r="K771" s="22">
        <f>SUM(K772:K775)</f>
        <v>102500</v>
      </c>
      <c r="L771" s="176">
        <f>E771-K771</f>
        <v>0</v>
      </c>
      <c r="M771" s="41">
        <f t="shared" si="343"/>
        <v>1</v>
      </c>
      <c r="N771" s="616" t="s">
        <v>682</v>
      </c>
      <c r="P771" s="300"/>
    </row>
    <row r="772" spans="1:16" s="12" customFormat="1" ht="50.25" customHeight="1" x14ac:dyDescent="0.25">
      <c r="A772" s="539"/>
      <c r="B772" s="101" t="s">
        <v>17</v>
      </c>
      <c r="C772" s="101"/>
      <c r="D772" s="22">
        <v>0</v>
      </c>
      <c r="E772" s="22"/>
      <c r="F772" s="22"/>
      <c r="G772" s="58" t="e">
        <f t="shared" si="326"/>
        <v>#DIV/0!</v>
      </c>
      <c r="H772" s="22"/>
      <c r="I772" s="58" t="e">
        <f t="shared" si="348"/>
        <v>#DIV/0!</v>
      </c>
      <c r="J772" s="107"/>
      <c r="K772" s="22"/>
      <c r="L772" s="177"/>
      <c r="M772" s="87"/>
      <c r="N772" s="616"/>
      <c r="P772" s="300"/>
    </row>
    <row r="773" spans="1:16" s="12" customFormat="1" ht="50.25" customHeight="1" x14ac:dyDescent="0.25">
      <c r="A773" s="539"/>
      <c r="B773" s="101" t="s">
        <v>16</v>
      </c>
      <c r="C773" s="101"/>
      <c r="D773" s="22">
        <v>0</v>
      </c>
      <c r="E773" s="22">
        <v>48020</v>
      </c>
      <c r="F773" s="22">
        <v>5239.7</v>
      </c>
      <c r="G773" s="58">
        <f t="shared" si="326"/>
        <v>0.109</v>
      </c>
      <c r="H773" s="22">
        <v>0</v>
      </c>
      <c r="I773" s="58">
        <v>0</v>
      </c>
      <c r="J773" s="107"/>
      <c r="K773" s="22">
        <v>48020</v>
      </c>
      <c r="L773" s="177">
        <v>0</v>
      </c>
      <c r="M773" s="87"/>
      <c r="N773" s="616"/>
      <c r="O773" s="128"/>
      <c r="P773" s="300"/>
    </row>
    <row r="774" spans="1:16" s="12" customFormat="1" ht="50.25" customHeight="1" x14ac:dyDescent="0.25">
      <c r="A774" s="539"/>
      <c r="B774" s="101" t="s">
        <v>36</v>
      </c>
      <c r="C774" s="101"/>
      <c r="D774" s="22">
        <v>54480</v>
      </c>
      <c r="E774" s="22">
        <v>54480</v>
      </c>
      <c r="F774" s="22">
        <v>36073.58</v>
      </c>
      <c r="G774" s="71">
        <f t="shared" si="326"/>
        <v>0.66200000000000003</v>
      </c>
      <c r="H774" s="22">
        <v>36073.58</v>
      </c>
      <c r="I774" s="71">
        <v>0.66200000000000003</v>
      </c>
      <c r="J774" s="107">
        <v>0.66</v>
      </c>
      <c r="K774" s="22">
        <v>54480</v>
      </c>
      <c r="L774" s="177">
        <v>0</v>
      </c>
      <c r="M774" s="41">
        <v>1</v>
      </c>
      <c r="N774" s="616"/>
      <c r="O774" s="11"/>
      <c r="P774" s="300"/>
    </row>
    <row r="775" spans="1:16" s="12" customFormat="1" ht="50.25" customHeight="1" x14ac:dyDescent="0.3">
      <c r="A775" s="539"/>
      <c r="B775" s="101" t="s">
        <v>18</v>
      </c>
      <c r="C775" s="101"/>
      <c r="D775" s="22">
        <v>0</v>
      </c>
      <c r="E775" s="22">
        <v>0</v>
      </c>
      <c r="F775" s="22"/>
      <c r="G775" s="58" t="e">
        <f t="shared" si="326"/>
        <v>#DIV/0!</v>
      </c>
      <c r="H775" s="22"/>
      <c r="I775" s="58" t="e">
        <f t="shared" ref="I775:I810" si="350">H775/E775</f>
        <v>#DIV/0!</v>
      </c>
      <c r="J775" s="107"/>
      <c r="K775" s="22"/>
      <c r="L775" s="177"/>
      <c r="M775" s="87"/>
      <c r="N775" s="616"/>
      <c r="O775" s="129" t="b">
        <f>H775=F775</f>
        <v>1</v>
      </c>
      <c r="P775" s="300"/>
    </row>
    <row r="776" spans="1:16" s="171" customFormat="1" ht="39" x14ac:dyDescent="0.25">
      <c r="A776" s="540" t="s">
        <v>152</v>
      </c>
      <c r="B776" s="173" t="s">
        <v>196</v>
      </c>
      <c r="C776" s="174" t="s">
        <v>79</v>
      </c>
      <c r="D776" s="49">
        <f>SUM(D778:D779)</f>
        <v>11631.36</v>
      </c>
      <c r="E776" s="49">
        <f>E781</f>
        <v>11631.36</v>
      </c>
      <c r="F776" s="49">
        <f>F778+F779</f>
        <v>6658.15</v>
      </c>
      <c r="G776" s="67">
        <f t="shared" si="326"/>
        <v>0.57199999999999995</v>
      </c>
      <c r="H776" s="49">
        <f>SUM(H777:H780)</f>
        <v>6628.85</v>
      </c>
      <c r="I776" s="67">
        <f t="shared" si="350"/>
        <v>0.56999999999999995</v>
      </c>
      <c r="J776" s="67">
        <f t="shared" ref="J776:J781" si="351">H776/E776</f>
        <v>0.56999999999999995</v>
      </c>
      <c r="K776" s="49">
        <f>SUM(K777:K780)</f>
        <v>10416.66</v>
      </c>
      <c r="L776" s="49">
        <f>SUM(L777:L780)</f>
        <v>1214.7</v>
      </c>
      <c r="M776" s="47">
        <f t="shared" si="343"/>
        <v>0.9</v>
      </c>
      <c r="N776" s="608"/>
      <c r="P776" s="300"/>
    </row>
    <row r="777" spans="1:16" s="12" customFormat="1" x14ac:dyDescent="0.25">
      <c r="A777" s="540"/>
      <c r="B777" s="444" t="s">
        <v>17</v>
      </c>
      <c r="C777" s="343"/>
      <c r="D777" s="22"/>
      <c r="E777" s="22"/>
      <c r="F777" s="22"/>
      <c r="G777" s="58" t="e">
        <f t="shared" si="326"/>
        <v>#DIV/0!</v>
      </c>
      <c r="H777" s="22"/>
      <c r="I777" s="58"/>
      <c r="J777" s="106"/>
      <c r="K777" s="22"/>
      <c r="L777" s="22"/>
      <c r="M777" s="87"/>
      <c r="N777" s="608"/>
      <c r="P777" s="300"/>
    </row>
    <row r="778" spans="1:16" s="12" customFormat="1" x14ac:dyDescent="0.25">
      <c r="A778" s="540"/>
      <c r="B778" s="444" t="s">
        <v>16</v>
      </c>
      <c r="C778" s="343"/>
      <c r="D778" s="22">
        <f t="shared" ref="D778:E779" si="352">D783</f>
        <v>1092</v>
      </c>
      <c r="E778" s="22">
        <f t="shared" si="352"/>
        <v>1092</v>
      </c>
      <c r="F778" s="22">
        <f>F783</f>
        <v>1092</v>
      </c>
      <c r="G778" s="71">
        <f t="shared" si="326"/>
        <v>1</v>
      </c>
      <c r="H778" s="22">
        <f>H783</f>
        <v>1062.7</v>
      </c>
      <c r="I778" s="71">
        <f t="shared" si="350"/>
        <v>0.97299999999999998</v>
      </c>
      <c r="J778" s="107">
        <f t="shared" si="351"/>
        <v>0.97</v>
      </c>
      <c r="K778" s="22">
        <f>K783</f>
        <v>1092</v>
      </c>
      <c r="L778" s="22">
        <f t="shared" ref="L778:L804" si="353">E778-K778</f>
        <v>0</v>
      </c>
      <c r="M778" s="41">
        <f t="shared" si="343"/>
        <v>1</v>
      </c>
      <c r="N778" s="608"/>
      <c r="O778" s="128"/>
      <c r="P778" s="300"/>
    </row>
    <row r="779" spans="1:16" s="12" customFormat="1" x14ac:dyDescent="0.25">
      <c r="A779" s="540"/>
      <c r="B779" s="444" t="s">
        <v>36</v>
      </c>
      <c r="C779" s="343"/>
      <c r="D779" s="22">
        <f t="shared" si="352"/>
        <v>10539.36</v>
      </c>
      <c r="E779" s="22">
        <f t="shared" si="352"/>
        <v>10539.36</v>
      </c>
      <c r="F779" s="22">
        <f>F784</f>
        <v>5566.15</v>
      </c>
      <c r="G779" s="71">
        <f t="shared" si="326"/>
        <v>0.52800000000000002</v>
      </c>
      <c r="H779" s="22">
        <f>H784</f>
        <v>5566.15</v>
      </c>
      <c r="I779" s="71">
        <f t="shared" si="350"/>
        <v>0.52800000000000002</v>
      </c>
      <c r="J779" s="107">
        <f t="shared" si="351"/>
        <v>0.53</v>
      </c>
      <c r="K779" s="22">
        <f>K784</f>
        <v>9324.66</v>
      </c>
      <c r="L779" s="22">
        <f t="shared" si="353"/>
        <v>1214.7</v>
      </c>
      <c r="M779" s="41">
        <f t="shared" si="343"/>
        <v>0.88</v>
      </c>
      <c r="N779" s="608"/>
      <c r="O779" s="11"/>
      <c r="P779" s="300"/>
    </row>
    <row r="780" spans="1:16" s="12" customFormat="1" x14ac:dyDescent="0.3">
      <c r="A780" s="540"/>
      <c r="B780" s="444" t="s">
        <v>18</v>
      </c>
      <c r="C780" s="343"/>
      <c r="D780" s="22"/>
      <c r="E780" s="22"/>
      <c r="F780" s="22"/>
      <c r="G780" s="58" t="e">
        <f t="shared" si="326"/>
        <v>#DIV/0!</v>
      </c>
      <c r="H780" s="22"/>
      <c r="I780" s="58"/>
      <c r="J780" s="106"/>
      <c r="K780" s="22"/>
      <c r="L780" s="22"/>
      <c r="M780" s="87"/>
      <c r="N780" s="608"/>
      <c r="O780" s="129" t="b">
        <f>H780=F780</f>
        <v>1</v>
      </c>
      <c r="P780" s="300"/>
    </row>
    <row r="781" spans="1:16" s="11" customFormat="1" ht="56.25" x14ac:dyDescent="0.25">
      <c r="A781" s="538" t="s">
        <v>153</v>
      </c>
      <c r="B781" s="102" t="s">
        <v>410</v>
      </c>
      <c r="C781" s="100" t="s">
        <v>191</v>
      </c>
      <c r="D781" s="43">
        <f>SUM(D782:D785)</f>
        <v>11631.36</v>
      </c>
      <c r="E781" s="43">
        <f>SUM(E782:E785)</f>
        <v>11631.36</v>
      </c>
      <c r="F781" s="43">
        <f>SUM(F782:F785)</f>
        <v>6658.15</v>
      </c>
      <c r="G781" s="71">
        <f t="shared" si="326"/>
        <v>0.57199999999999995</v>
      </c>
      <c r="H781" s="43">
        <f>SUM(H782:H785)</f>
        <v>6628.85</v>
      </c>
      <c r="I781" s="71">
        <f t="shared" si="350"/>
        <v>0.56999999999999995</v>
      </c>
      <c r="J781" s="71">
        <f t="shared" si="351"/>
        <v>0.56999999999999995</v>
      </c>
      <c r="K781" s="22">
        <f>SUM(K782:K785)</f>
        <v>10416.66</v>
      </c>
      <c r="L781" s="22">
        <f>SUM(L782:L785)</f>
        <v>1214.7</v>
      </c>
      <c r="M781" s="41">
        <f t="shared" si="343"/>
        <v>0.9</v>
      </c>
      <c r="N781" s="592" t="s">
        <v>795</v>
      </c>
      <c r="P781" s="300"/>
    </row>
    <row r="782" spans="1:16" s="12" customFormat="1" x14ac:dyDescent="0.25">
      <c r="A782" s="538"/>
      <c r="B782" s="101" t="s">
        <v>17</v>
      </c>
      <c r="C782" s="101"/>
      <c r="D782" s="22"/>
      <c r="E782" s="22"/>
      <c r="F782" s="22"/>
      <c r="G782" s="58" t="e">
        <f t="shared" si="326"/>
        <v>#DIV/0!</v>
      </c>
      <c r="H782" s="22"/>
      <c r="I782" s="58" t="e">
        <f t="shared" si="350"/>
        <v>#DIV/0!</v>
      </c>
      <c r="J782" s="106"/>
      <c r="K782" s="22">
        <f t="shared" ref="K782:K785" si="354">E782</f>
        <v>0</v>
      </c>
      <c r="L782" s="22">
        <f t="shared" si="353"/>
        <v>0</v>
      </c>
      <c r="M782" s="87" t="e">
        <f t="shared" si="343"/>
        <v>#DIV/0!</v>
      </c>
      <c r="N782" s="592"/>
      <c r="P782" s="300"/>
    </row>
    <row r="783" spans="1:16" s="12" customFormat="1" x14ac:dyDescent="0.25">
      <c r="A783" s="538"/>
      <c r="B783" s="101" t="s">
        <v>16</v>
      </c>
      <c r="C783" s="101"/>
      <c r="D783" s="22">
        <v>1092</v>
      </c>
      <c r="E783" s="22">
        <v>1092</v>
      </c>
      <c r="F783" s="22">
        <v>1092</v>
      </c>
      <c r="G783" s="71">
        <f t="shared" si="326"/>
        <v>1</v>
      </c>
      <c r="H783" s="22">
        <v>1062.7</v>
      </c>
      <c r="I783" s="71">
        <v>0.97299999999999998</v>
      </c>
      <c r="J783" s="107">
        <v>0.97</v>
      </c>
      <c r="K783" s="22">
        <v>1092</v>
      </c>
      <c r="L783" s="22">
        <v>0</v>
      </c>
      <c r="M783" s="41">
        <v>1</v>
      </c>
      <c r="N783" s="592"/>
      <c r="O783" s="128"/>
      <c r="P783" s="300"/>
    </row>
    <row r="784" spans="1:16" s="12" customFormat="1" x14ac:dyDescent="0.25">
      <c r="A784" s="538"/>
      <c r="B784" s="101" t="s">
        <v>36</v>
      </c>
      <c r="C784" s="101"/>
      <c r="D784" s="22">
        <v>10539.36</v>
      </c>
      <c r="E784" s="22">
        <v>10539.36</v>
      </c>
      <c r="F784" s="22">
        <v>5566.15</v>
      </c>
      <c r="G784" s="71">
        <f t="shared" si="326"/>
        <v>0.52800000000000002</v>
      </c>
      <c r="H784" s="22">
        <v>5566.15</v>
      </c>
      <c r="I784" s="71">
        <v>0.52800000000000002</v>
      </c>
      <c r="J784" s="107">
        <v>0.53</v>
      </c>
      <c r="K784" s="22">
        <v>9324.66</v>
      </c>
      <c r="L784" s="22">
        <v>1214.7</v>
      </c>
      <c r="M784" s="41">
        <v>0.88</v>
      </c>
      <c r="N784" s="592"/>
      <c r="O784" s="11"/>
      <c r="P784" s="300"/>
    </row>
    <row r="785" spans="1:16" s="12" customFormat="1" x14ac:dyDescent="0.3">
      <c r="A785" s="538"/>
      <c r="B785" s="101" t="s">
        <v>18</v>
      </c>
      <c r="C785" s="101"/>
      <c r="D785" s="22"/>
      <c r="E785" s="22"/>
      <c r="F785" s="22"/>
      <c r="G785" s="58" t="e">
        <f t="shared" ref="G785:G848" si="355">F785/E785</f>
        <v>#DIV/0!</v>
      </c>
      <c r="H785" s="22"/>
      <c r="I785" s="58" t="e">
        <f t="shared" si="350"/>
        <v>#DIV/0!</v>
      </c>
      <c r="J785" s="106"/>
      <c r="K785" s="22">
        <f t="shared" si="354"/>
        <v>0</v>
      </c>
      <c r="L785" s="22">
        <f t="shared" si="353"/>
        <v>0</v>
      </c>
      <c r="M785" s="87" t="e">
        <f t="shared" si="343"/>
        <v>#DIV/0!</v>
      </c>
      <c r="N785" s="592"/>
      <c r="O785" s="129" t="b">
        <f>H785=F785</f>
        <v>1</v>
      </c>
      <c r="P785" s="300"/>
    </row>
    <row r="786" spans="1:16" s="287" customFormat="1" ht="117" customHeight="1" x14ac:dyDescent="0.25">
      <c r="A786" s="554" t="s">
        <v>247</v>
      </c>
      <c r="B786" s="290" t="s">
        <v>484</v>
      </c>
      <c r="C786" s="278" t="s">
        <v>77</v>
      </c>
      <c r="D786" s="205">
        <f>SUM(D787:D790)</f>
        <v>259438.69</v>
      </c>
      <c r="E786" s="205">
        <f t="shared" ref="E786:H786" si="356">SUM(E787:E790)</f>
        <v>258196.09</v>
      </c>
      <c r="F786" s="205">
        <f t="shared" si="356"/>
        <v>163733.89000000001</v>
      </c>
      <c r="G786" s="279">
        <f t="shared" si="355"/>
        <v>0.63400000000000001</v>
      </c>
      <c r="H786" s="205">
        <f t="shared" si="356"/>
        <v>163733.89000000001</v>
      </c>
      <c r="I786" s="279">
        <f t="shared" si="350"/>
        <v>0.63400000000000001</v>
      </c>
      <c r="J786" s="206">
        <f t="shared" ref="J786:J789" si="357">H786/E786</f>
        <v>0.63</v>
      </c>
      <c r="K786" s="205">
        <f t="shared" ref="K786" si="358">SUM(K787:K790)</f>
        <v>258196.09</v>
      </c>
      <c r="L786" s="205">
        <f t="shared" si="353"/>
        <v>0</v>
      </c>
      <c r="M786" s="208">
        <f t="shared" ref="M786:M810" si="359">K786/E786</f>
        <v>1</v>
      </c>
      <c r="N786" s="611"/>
      <c r="P786" s="300"/>
    </row>
    <row r="787" spans="1:16" s="158" customFormat="1" x14ac:dyDescent="0.25">
      <c r="A787" s="554"/>
      <c r="B787" s="280" t="s">
        <v>17</v>
      </c>
      <c r="C787" s="280"/>
      <c r="D787" s="281">
        <f t="shared" ref="D787:F790" si="360">D792+D797+D802</f>
        <v>0</v>
      </c>
      <c r="E787" s="281">
        <f t="shared" si="360"/>
        <v>0</v>
      </c>
      <c r="F787" s="281">
        <f t="shared" si="360"/>
        <v>0</v>
      </c>
      <c r="G787" s="283" t="e">
        <f t="shared" si="355"/>
        <v>#DIV/0!</v>
      </c>
      <c r="H787" s="281">
        <f t="shared" ref="H787:H790" si="361">H792+H797+H802</f>
        <v>0</v>
      </c>
      <c r="I787" s="283" t="e">
        <f t="shared" si="350"/>
        <v>#DIV/0!</v>
      </c>
      <c r="J787" s="206"/>
      <c r="K787" s="281"/>
      <c r="L787" s="281"/>
      <c r="M787" s="284" t="e">
        <f t="shared" si="359"/>
        <v>#DIV/0!</v>
      </c>
      <c r="N787" s="611"/>
      <c r="P787" s="300"/>
    </row>
    <row r="788" spans="1:16" s="158" customFormat="1" x14ac:dyDescent="0.25">
      <c r="A788" s="554"/>
      <c r="B788" s="280" t="s">
        <v>16</v>
      </c>
      <c r="C788" s="280"/>
      <c r="D788" s="281">
        <f t="shared" si="360"/>
        <v>0</v>
      </c>
      <c r="E788" s="281">
        <f t="shared" si="360"/>
        <v>0</v>
      </c>
      <c r="F788" s="281">
        <f t="shared" si="360"/>
        <v>0</v>
      </c>
      <c r="G788" s="283" t="e">
        <f t="shared" si="355"/>
        <v>#DIV/0!</v>
      </c>
      <c r="H788" s="281">
        <f t="shared" si="361"/>
        <v>0</v>
      </c>
      <c r="I788" s="283" t="e">
        <f t="shared" si="350"/>
        <v>#DIV/0!</v>
      </c>
      <c r="J788" s="206"/>
      <c r="K788" s="281"/>
      <c r="L788" s="281"/>
      <c r="M788" s="284" t="e">
        <f t="shared" si="359"/>
        <v>#DIV/0!</v>
      </c>
      <c r="N788" s="611"/>
      <c r="O788" s="128"/>
      <c r="P788" s="300"/>
    </row>
    <row r="789" spans="1:16" s="158" customFormat="1" x14ac:dyDescent="0.25">
      <c r="A789" s="554"/>
      <c r="B789" s="280" t="s">
        <v>36</v>
      </c>
      <c r="C789" s="289"/>
      <c r="D789" s="281">
        <f t="shared" si="360"/>
        <v>259438.69</v>
      </c>
      <c r="E789" s="281">
        <f>E794+E799+E804</f>
        <v>258196.09</v>
      </c>
      <c r="F789" s="281">
        <f>F794+F799+F804</f>
        <v>163733.89000000001</v>
      </c>
      <c r="G789" s="282">
        <f t="shared" si="355"/>
        <v>0.63400000000000001</v>
      </c>
      <c r="H789" s="281">
        <f t="shared" si="361"/>
        <v>163733.89000000001</v>
      </c>
      <c r="I789" s="282">
        <f t="shared" si="350"/>
        <v>0.63400000000000001</v>
      </c>
      <c r="J789" s="292">
        <f t="shared" si="357"/>
        <v>0.63</v>
      </c>
      <c r="K789" s="281">
        <f>K794+K799+K804</f>
        <v>258196.09</v>
      </c>
      <c r="L789" s="281">
        <f t="shared" si="353"/>
        <v>0</v>
      </c>
      <c r="M789" s="288">
        <f t="shared" si="359"/>
        <v>1</v>
      </c>
      <c r="N789" s="611"/>
      <c r="O789" s="11"/>
      <c r="P789" s="300"/>
    </row>
    <row r="790" spans="1:16" s="158" customFormat="1" x14ac:dyDescent="0.3">
      <c r="A790" s="554"/>
      <c r="B790" s="280" t="s">
        <v>18</v>
      </c>
      <c r="C790" s="280"/>
      <c r="D790" s="281">
        <f t="shared" si="360"/>
        <v>0</v>
      </c>
      <c r="E790" s="281">
        <f t="shared" si="360"/>
        <v>0</v>
      </c>
      <c r="F790" s="281">
        <f t="shared" si="360"/>
        <v>0</v>
      </c>
      <c r="G790" s="283" t="e">
        <f t="shared" si="355"/>
        <v>#DIV/0!</v>
      </c>
      <c r="H790" s="281">
        <f t="shared" si="361"/>
        <v>0</v>
      </c>
      <c r="I790" s="283" t="e">
        <f t="shared" si="350"/>
        <v>#DIV/0!</v>
      </c>
      <c r="J790" s="206"/>
      <c r="K790" s="281"/>
      <c r="L790" s="281"/>
      <c r="M790" s="284" t="e">
        <f t="shared" si="359"/>
        <v>#DIV/0!</v>
      </c>
      <c r="N790" s="611"/>
      <c r="O790" s="129" t="b">
        <f>H790=F790</f>
        <v>1</v>
      </c>
      <c r="P790" s="300"/>
    </row>
    <row r="791" spans="1:16" s="11" customFormat="1" ht="56.25" x14ac:dyDescent="0.25">
      <c r="A791" s="538" t="s">
        <v>154</v>
      </c>
      <c r="B791" s="102" t="s">
        <v>276</v>
      </c>
      <c r="C791" s="100" t="s">
        <v>191</v>
      </c>
      <c r="D791" s="43">
        <f>SUM(D792:D795)</f>
        <v>97293.759999999995</v>
      </c>
      <c r="E791" s="43">
        <f>SUM(E792:E795)</f>
        <v>97293.759999999995</v>
      </c>
      <c r="F791" s="43">
        <f>SUM(F792:F795)</f>
        <v>63116.84</v>
      </c>
      <c r="G791" s="71">
        <f t="shared" si="355"/>
        <v>0.64900000000000002</v>
      </c>
      <c r="H791" s="43">
        <f>SUM(H792:H795)</f>
        <v>63116.84</v>
      </c>
      <c r="I791" s="71">
        <f t="shared" si="350"/>
        <v>0.64900000000000002</v>
      </c>
      <c r="J791" s="107">
        <f t="shared" ref="J791:J810" si="362">H791/E791</f>
        <v>0.65</v>
      </c>
      <c r="K791" s="43">
        <f>SUM(K792:K795)</f>
        <v>97293.759999999995</v>
      </c>
      <c r="L791" s="22">
        <f t="shared" si="353"/>
        <v>0</v>
      </c>
      <c r="M791" s="41">
        <f t="shared" si="359"/>
        <v>1</v>
      </c>
      <c r="N791" s="600" t="s">
        <v>733</v>
      </c>
      <c r="P791" s="300"/>
    </row>
    <row r="792" spans="1:16" s="12" customFormat="1" x14ac:dyDescent="0.25">
      <c r="A792" s="538"/>
      <c r="B792" s="101" t="s">
        <v>17</v>
      </c>
      <c r="C792" s="101"/>
      <c r="D792" s="22"/>
      <c r="E792" s="22"/>
      <c r="F792" s="22"/>
      <c r="G792" s="58" t="e">
        <f t="shared" si="355"/>
        <v>#DIV/0!</v>
      </c>
      <c r="H792" s="22"/>
      <c r="I792" s="58" t="e">
        <f t="shared" si="350"/>
        <v>#DIV/0!</v>
      </c>
      <c r="J792" s="107"/>
      <c r="K792" s="22"/>
      <c r="L792" s="22"/>
      <c r="M792" s="87" t="e">
        <f t="shared" si="359"/>
        <v>#DIV/0!</v>
      </c>
      <c r="N792" s="600"/>
      <c r="P792" s="300"/>
    </row>
    <row r="793" spans="1:16" s="12" customFormat="1" x14ac:dyDescent="0.25">
      <c r="A793" s="538"/>
      <c r="B793" s="101" t="s">
        <v>16</v>
      </c>
      <c r="C793" s="101"/>
      <c r="D793" s="22"/>
      <c r="E793" s="22"/>
      <c r="F793" s="22"/>
      <c r="G793" s="58" t="e">
        <f t="shared" si="355"/>
        <v>#DIV/0!</v>
      </c>
      <c r="H793" s="22"/>
      <c r="I793" s="58" t="e">
        <f t="shared" si="350"/>
        <v>#DIV/0!</v>
      </c>
      <c r="J793" s="107"/>
      <c r="K793" s="22"/>
      <c r="L793" s="22"/>
      <c r="M793" s="87" t="e">
        <f t="shared" si="359"/>
        <v>#DIV/0!</v>
      </c>
      <c r="N793" s="600"/>
      <c r="O793" s="128"/>
      <c r="P793" s="300"/>
    </row>
    <row r="794" spans="1:16" s="12" customFormat="1" x14ac:dyDescent="0.25">
      <c r="A794" s="538"/>
      <c r="B794" s="101" t="s">
        <v>36</v>
      </c>
      <c r="C794" s="101"/>
      <c r="D794" s="22">
        <v>97293.759999999995</v>
      </c>
      <c r="E794" s="22">
        <v>97293.759999999995</v>
      </c>
      <c r="F794" s="22">
        <v>63116.84</v>
      </c>
      <c r="G794" s="71">
        <f t="shared" si="355"/>
        <v>0.64900000000000002</v>
      </c>
      <c r="H794" s="22">
        <f>F794</f>
        <v>63116.84</v>
      </c>
      <c r="I794" s="71">
        <f t="shared" si="350"/>
        <v>0.64900000000000002</v>
      </c>
      <c r="J794" s="107">
        <f t="shared" si="362"/>
        <v>0.65</v>
      </c>
      <c r="K794" s="22">
        <f>E794</f>
        <v>97293.759999999995</v>
      </c>
      <c r="L794" s="22">
        <f t="shared" si="353"/>
        <v>0</v>
      </c>
      <c r="M794" s="41">
        <f t="shared" si="359"/>
        <v>1</v>
      </c>
      <c r="N794" s="600"/>
      <c r="O794" s="11"/>
      <c r="P794" s="300"/>
    </row>
    <row r="795" spans="1:16" s="12" customFormat="1" x14ac:dyDescent="0.3">
      <c r="A795" s="538"/>
      <c r="B795" s="101" t="s">
        <v>18</v>
      </c>
      <c r="C795" s="101"/>
      <c r="D795" s="22"/>
      <c r="E795" s="22"/>
      <c r="F795" s="22"/>
      <c r="G795" s="58" t="e">
        <f t="shared" si="355"/>
        <v>#DIV/0!</v>
      </c>
      <c r="H795" s="22"/>
      <c r="I795" s="58" t="e">
        <f t="shared" si="350"/>
        <v>#DIV/0!</v>
      </c>
      <c r="J795" s="107"/>
      <c r="K795" s="22"/>
      <c r="L795" s="22"/>
      <c r="M795" s="87" t="e">
        <f t="shared" si="359"/>
        <v>#DIV/0!</v>
      </c>
      <c r="N795" s="600"/>
      <c r="O795" s="129" t="b">
        <f>H795=F795</f>
        <v>1</v>
      </c>
      <c r="P795" s="300"/>
    </row>
    <row r="796" spans="1:16" s="11" customFormat="1" ht="56.25" x14ac:dyDescent="0.25">
      <c r="A796" s="538" t="s">
        <v>155</v>
      </c>
      <c r="B796" s="102" t="s">
        <v>277</v>
      </c>
      <c r="C796" s="100" t="s">
        <v>191</v>
      </c>
      <c r="D796" s="43">
        <f>SUM(D797:D800)</f>
        <v>86729.78</v>
      </c>
      <c r="E796" s="43">
        <f>SUM(E797:E800)</f>
        <v>85434.58</v>
      </c>
      <c r="F796" s="43">
        <f>SUM(F797:F800)</f>
        <v>53197.48</v>
      </c>
      <c r="G796" s="71">
        <f t="shared" si="355"/>
        <v>0.623</v>
      </c>
      <c r="H796" s="43">
        <f>SUM(H797:H800)</f>
        <v>53197.48</v>
      </c>
      <c r="I796" s="71">
        <f t="shared" si="350"/>
        <v>0.623</v>
      </c>
      <c r="J796" s="107">
        <f t="shared" si="362"/>
        <v>0.62</v>
      </c>
      <c r="K796" s="43">
        <f>SUM(K797:K800)</f>
        <v>85434.58</v>
      </c>
      <c r="L796" s="22">
        <f t="shared" si="353"/>
        <v>0</v>
      </c>
      <c r="M796" s="41">
        <f t="shared" si="359"/>
        <v>1</v>
      </c>
      <c r="N796" s="600" t="s">
        <v>734</v>
      </c>
      <c r="P796" s="300"/>
    </row>
    <row r="797" spans="1:16" s="12" customFormat="1" x14ac:dyDescent="0.25">
      <c r="A797" s="538"/>
      <c r="B797" s="101" t="s">
        <v>17</v>
      </c>
      <c r="C797" s="101"/>
      <c r="D797" s="22"/>
      <c r="E797" s="22"/>
      <c r="F797" s="22"/>
      <c r="G797" s="58" t="e">
        <f t="shared" si="355"/>
        <v>#DIV/0!</v>
      </c>
      <c r="H797" s="22"/>
      <c r="I797" s="58" t="e">
        <f t="shared" si="350"/>
        <v>#DIV/0!</v>
      </c>
      <c r="J797" s="107"/>
      <c r="K797" s="22"/>
      <c r="L797" s="22"/>
      <c r="M797" s="87" t="e">
        <f t="shared" si="359"/>
        <v>#DIV/0!</v>
      </c>
      <c r="N797" s="600"/>
      <c r="P797" s="300"/>
    </row>
    <row r="798" spans="1:16" s="12" customFormat="1" x14ac:dyDescent="0.25">
      <c r="A798" s="538"/>
      <c r="B798" s="101" t="s">
        <v>16</v>
      </c>
      <c r="C798" s="101"/>
      <c r="D798" s="22"/>
      <c r="E798" s="22"/>
      <c r="F798" s="22"/>
      <c r="G798" s="58" t="e">
        <f t="shared" si="355"/>
        <v>#DIV/0!</v>
      </c>
      <c r="H798" s="22"/>
      <c r="I798" s="58" t="e">
        <f t="shared" si="350"/>
        <v>#DIV/0!</v>
      </c>
      <c r="J798" s="107"/>
      <c r="K798" s="22"/>
      <c r="L798" s="22"/>
      <c r="M798" s="87" t="e">
        <f t="shared" si="359"/>
        <v>#DIV/0!</v>
      </c>
      <c r="N798" s="600"/>
      <c r="O798" s="128"/>
      <c r="P798" s="300"/>
    </row>
    <row r="799" spans="1:16" s="12" customFormat="1" x14ac:dyDescent="0.25">
      <c r="A799" s="538"/>
      <c r="B799" s="101" t="s">
        <v>36</v>
      </c>
      <c r="C799" s="172"/>
      <c r="D799" s="22">
        <v>86729.78</v>
      </c>
      <c r="E799" s="22">
        <v>85434.58</v>
      </c>
      <c r="F799" s="22">
        <v>53197.48</v>
      </c>
      <c r="G799" s="71">
        <f t="shared" si="355"/>
        <v>0.623</v>
      </c>
      <c r="H799" s="22">
        <f>F799</f>
        <v>53197.48</v>
      </c>
      <c r="I799" s="71">
        <f t="shared" si="350"/>
        <v>0.623</v>
      </c>
      <c r="J799" s="107">
        <f t="shared" si="362"/>
        <v>0.62</v>
      </c>
      <c r="K799" s="22">
        <f>82676.64+2757.94</f>
        <v>85434.58</v>
      </c>
      <c r="L799" s="22">
        <f>E799-K799</f>
        <v>0</v>
      </c>
      <c r="M799" s="41">
        <f t="shared" si="359"/>
        <v>1</v>
      </c>
      <c r="N799" s="600"/>
      <c r="O799" s="11"/>
      <c r="P799" s="300"/>
    </row>
    <row r="800" spans="1:16" s="12" customFormat="1" x14ac:dyDescent="0.3">
      <c r="A800" s="538"/>
      <c r="B800" s="101" t="s">
        <v>18</v>
      </c>
      <c r="C800" s="101"/>
      <c r="D800" s="22"/>
      <c r="E800" s="22"/>
      <c r="F800" s="22"/>
      <c r="G800" s="58" t="e">
        <f t="shared" si="355"/>
        <v>#DIV/0!</v>
      </c>
      <c r="H800" s="22"/>
      <c r="I800" s="58" t="e">
        <f t="shared" si="350"/>
        <v>#DIV/0!</v>
      </c>
      <c r="J800" s="106"/>
      <c r="K800" s="22">
        <f t="shared" ref="K800" si="363">E800</f>
        <v>0</v>
      </c>
      <c r="L800" s="22">
        <f t="shared" si="353"/>
        <v>0</v>
      </c>
      <c r="M800" s="87" t="e">
        <f t="shared" si="359"/>
        <v>#DIV/0!</v>
      </c>
      <c r="N800" s="600"/>
      <c r="O800" s="129" t="b">
        <f>H800=F800</f>
        <v>1</v>
      </c>
      <c r="P800" s="300"/>
    </row>
    <row r="801" spans="1:16" s="171" customFormat="1" ht="75" x14ac:dyDescent="0.25">
      <c r="A801" s="538" t="s">
        <v>156</v>
      </c>
      <c r="B801" s="102" t="s">
        <v>278</v>
      </c>
      <c r="C801" s="100" t="s">
        <v>191</v>
      </c>
      <c r="D801" s="43">
        <f>SUM(D802:D805)</f>
        <v>75415.149999999994</v>
      </c>
      <c r="E801" s="43">
        <f>SUM(E802:E805)</f>
        <v>75467.75</v>
      </c>
      <c r="F801" s="43">
        <f>SUM(F802:F805)</f>
        <v>47419.57</v>
      </c>
      <c r="G801" s="71">
        <f t="shared" si="355"/>
        <v>0.628</v>
      </c>
      <c r="H801" s="43">
        <f>SUM(H802:H805)</f>
        <v>47419.57</v>
      </c>
      <c r="I801" s="71">
        <f t="shared" si="350"/>
        <v>0.628</v>
      </c>
      <c r="J801" s="107">
        <f t="shared" si="362"/>
        <v>0.63</v>
      </c>
      <c r="K801" s="43">
        <f>SUM(K802:K805)</f>
        <v>75467.75</v>
      </c>
      <c r="L801" s="22">
        <f t="shared" si="353"/>
        <v>0</v>
      </c>
      <c r="M801" s="41">
        <f t="shared" si="359"/>
        <v>1</v>
      </c>
      <c r="N801" s="600" t="s">
        <v>734</v>
      </c>
      <c r="P801" s="300"/>
    </row>
    <row r="802" spans="1:16" s="12" customFormat="1" x14ac:dyDescent="0.25">
      <c r="A802" s="538"/>
      <c r="B802" s="101" t="s">
        <v>17</v>
      </c>
      <c r="C802" s="101"/>
      <c r="D802" s="22"/>
      <c r="E802" s="22"/>
      <c r="F802" s="22"/>
      <c r="G802" s="58" t="e">
        <f t="shared" si="355"/>
        <v>#DIV/0!</v>
      </c>
      <c r="H802" s="22"/>
      <c r="I802" s="58" t="e">
        <f t="shared" si="350"/>
        <v>#DIV/0!</v>
      </c>
      <c r="J802" s="107"/>
      <c r="K802" s="22"/>
      <c r="L802" s="22"/>
      <c r="M802" s="87" t="e">
        <f t="shared" si="359"/>
        <v>#DIV/0!</v>
      </c>
      <c r="N802" s="600"/>
      <c r="P802" s="300"/>
    </row>
    <row r="803" spans="1:16" s="12" customFormat="1" x14ac:dyDescent="0.25">
      <c r="A803" s="538"/>
      <c r="B803" s="101" t="s">
        <v>16</v>
      </c>
      <c r="C803" s="101"/>
      <c r="D803" s="22"/>
      <c r="E803" s="22"/>
      <c r="F803" s="22"/>
      <c r="G803" s="58" t="e">
        <f t="shared" si="355"/>
        <v>#DIV/0!</v>
      </c>
      <c r="H803" s="22"/>
      <c r="I803" s="58" t="e">
        <f t="shared" si="350"/>
        <v>#DIV/0!</v>
      </c>
      <c r="J803" s="107"/>
      <c r="K803" s="22"/>
      <c r="L803" s="22"/>
      <c r="M803" s="87" t="e">
        <f t="shared" si="359"/>
        <v>#DIV/0!</v>
      </c>
      <c r="N803" s="600"/>
      <c r="O803" s="128"/>
      <c r="P803" s="300"/>
    </row>
    <row r="804" spans="1:16" s="12" customFormat="1" x14ac:dyDescent="0.25">
      <c r="A804" s="538"/>
      <c r="B804" s="101" t="s">
        <v>36</v>
      </c>
      <c r="C804" s="101"/>
      <c r="D804" s="22">
        <v>75415.149999999994</v>
      </c>
      <c r="E804" s="22">
        <v>75467.75</v>
      </c>
      <c r="F804" s="22">
        <v>47419.57</v>
      </c>
      <c r="G804" s="71">
        <f t="shared" si="355"/>
        <v>0.628</v>
      </c>
      <c r="H804" s="22">
        <v>47419.57</v>
      </c>
      <c r="I804" s="71">
        <f t="shared" si="350"/>
        <v>0.628</v>
      </c>
      <c r="J804" s="107">
        <f t="shared" si="362"/>
        <v>0.63</v>
      </c>
      <c r="K804" s="22">
        <f>75395.32+72.43</f>
        <v>75467.75</v>
      </c>
      <c r="L804" s="22">
        <f t="shared" si="353"/>
        <v>0</v>
      </c>
      <c r="M804" s="41">
        <f t="shared" si="359"/>
        <v>1</v>
      </c>
      <c r="N804" s="600"/>
      <c r="O804" s="11"/>
      <c r="P804" s="300"/>
    </row>
    <row r="805" spans="1:16" s="12" customFormat="1" x14ac:dyDescent="0.3">
      <c r="A805" s="538"/>
      <c r="B805" s="101" t="s">
        <v>18</v>
      </c>
      <c r="C805" s="101"/>
      <c r="D805" s="22"/>
      <c r="E805" s="22"/>
      <c r="F805" s="22"/>
      <c r="G805" s="58" t="e">
        <f t="shared" si="355"/>
        <v>#DIV/0!</v>
      </c>
      <c r="H805" s="22"/>
      <c r="I805" s="58" t="e">
        <f t="shared" si="350"/>
        <v>#DIV/0!</v>
      </c>
      <c r="J805" s="110" t="e">
        <f t="shared" si="362"/>
        <v>#DIV/0!</v>
      </c>
      <c r="K805" s="22"/>
      <c r="L805" s="22"/>
      <c r="M805" s="87" t="e">
        <f t="shared" si="359"/>
        <v>#DIV/0!</v>
      </c>
      <c r="N805" s="600"/>
      <c r="O805" s="129" t="b">
        <f>H805=F805</f>
        <v>1</v>
      </c>
      <c r="P805" s="300"/>
    </row>
    <row r="806" spans="1:16" s="287" customFormat="1" ht="88.5" customHeight="1" x14ac:dyDescent="0.25">
      <c r="A806" s="543" t="s">
        <v>42</v>
      </c>
      <c r="B806" s="290" t="s">
        <v>485</v>
      </c>
      <c r="C806" s="278" t="s">
        <v>77</v>
      </c>
      <c r="D806" s="205">
        <f>SUM(D807:D810)</f>
        <v>172536.26</v>
      </c>
      <c r="E806" s="205">
        <f t="shared" ref="E806:H806" si="364">SUM(E807:E810)</f>
        <v>153090.98000000001</v>
      </c>
      <c r="F806" s="205">
        <f t="shared" si="364"/>
        <v>104041.27</v>
      </c>
      <c r="G806" s="279">
        <f t="shared" si="355"/>
        <v>0.68</v>
      </c>
      <c r="H806" s="205">
        <f t="shared" si="364"/>
        <v>99335.47</v>
      </c>
      <c r="I806" s="279">
        <f t="shared" si="350"/>
        <v>0.64900000000000002</v>
      </c>
      <c r="J806" s="206">
        <f t="shared" si="362"/>
        <v>0.65</v>
      </c>
      <c r="K806" s="205">
        <f>SUM(K807:K810)</f>
        <v>148957.68</v>
      </c>
      <c r="L806" s="205">
        <f>SUM(L807:L810)</f>
        <v>4133.3</v>
      </c>
      <c r="M806" s="208">
        <f t="shared" si="359"/>
        <v>0.97</v>
      </c>
      <c r="N806" s="611"/>
      <c r="P806" s="300"/>
    </row>
    <row r="807" spans="1:16" s="158" customFormat="1" x14ac:dyDescent="0.25">
      <c r="A807" s="543"/>
      <c r="B807" s="293" t="s">
        <v>17</v>
      </c>
      <c r="C807" s="280"/>
      <c r="D807" s="281">
        <f t="shared" ref="D807:F810" si="365">D812+D817</f>
        <v>0</v>
      </c>
      <c r="E807" s="281">
        <f t="shared" si="365"/>
        <v>0</v>
      </c>
      <c r="F807" s="281">
        <f t="shared" si="365"/>
        <v>0</v>
      </c>
      <c r="G807" s="283" t="e">
        <f t="shared" si="355"/>
        <v>#DIV/0!</v>
      </c>
      <c r="H807" s="281">
        <f>H812+H817</f>
        <v>0</v>
      </c>
      <c r="I807" s="283" t="e">
        <f t="shared" si="350"/>
        <v>#DIV/0!</v>
      </c>
      <c r="J807" s="291" t="e">
        <f t="shared" si="362"/>
        <v>#DIV/0!</v>
      </c>
      <c r="K807" s="281">
        <f t="shared" ref="K807:L810" si="366">K812+K817</f>
        <v>0</v>
      </c>
      <c r="L807" s="281">
        <f t="shared" si="366"/>
        <v>0</v>
      </c>
      <c r="M807" s="284" t="e">
        <f t="shared" si="359"/>
        <v>#DIV/0!</v>
      </c>
      <c r="N807" s="611"/>
      <c r="P807" s="300"/>
    </row>
    <row r="808" spans="1:16" s="158" customFormat="1" x14ac:dyDescent="0.25">
      <c r="A808" s="543"/>
      <c r="B808" s="293" t="s">
        <v>16</v>
      </c>
      <c r="C808" s="280"/>
      <c r="D808" s="281">
        <f t="shared" si="365"/>
        <v>46354.400000000001</v>
      </c>
      <c r="E808" s="281">
        <f t="shared" si="365"/>
        <v>26909.119999999999</v>
      </c>
      <c r="F808" s="281">
        <f t="shared" si="365"/>
        <v>26909.119999999999</v>
      </c>
      <c r="G808" s="282">
        <f t="shared" si="355"/>
        <v>1</v>
      </c>
      <c r="H808" s="281">
        <f>H813+H818</f>
        <v>22203.32</v>
      </c>
      <c r="I808" s="282">
        <f t="shared" si="350"/>
        <v>0.82499999999999996</v>
      </c>
      <c r="J808" s="292">
        <f t="shared" si="362"/>
        <v>0.83</v>
      </c>
      <c r="K808" s="281">
        <f t="shared" si="366"/>
        <v>26909.119999999999</v>
      </c>
      <c r="L808" s="281">
        <f t="shared" si="366"/>
        <v>0</v>
      </c>
      <c r="M808" s="294">
        <f t="shared" si="359"/>
        <v>1</v>
      </c>
      <c r="N808" s="611"/>
      <c r="O808" s="128"/>
      <c r="P808" s="300"/>
    </row>
    <row r="809" spans="1:16" s="158" customFormat="1" x14ac:dyDescent="0.25">
      <c r="A809" s="543"/>
      <c r="B809" s="293" t="s">
        <v>36</v>
      </c>
      <c r="C809" s="280"/>
      <c r="D809" s="281">
        <f t="shared" si="365"/>
        <v>126181.86</v>
      </c>
      <c r="E809" s="281">
        <f t="shared" si="365"/>
        <v>126181.86</v>
      </c>
      <c r="F809" s="281">
        <f>F814+F819</f>
        <v>77132.149999999994</v>
      </c>
      <c r="G809" s="282">
        <f t="shared" si="355"/>
        <v>0.61099999999999999</v>
      </c>
      <c r="H809" s="281">
        <f>H814+H819</f>
        <v>77132.149999999994</v>
      </c>
      <c r="I809" s="282">
        <f t="shared" si="350"/>
        <v>0.61099999999999999</v>
      </c>
      <c r="J809" s="292">
        <f t="shared" si="362"/>
        <v>0.61</v>
      </c>
      <c r="K809" s="281">
        <f t="shared" si="366"/>
        <v>122048.56</v>
      </c>
      <c r="L809" s="281">
        <f t="shared" si="366"/>
        <v>4133.3</v>
      </c>
      <c r="M809" s="288">
        <f t="shared" si="359"/>
        <v>0.97</v>
      </c>
      <c r="N809" s="611"/>
      <c r="O809" s="11"/>
      <c r="P809" s="300"/>
    </row>
    <row r="810" spans="1:16" s="158" customFormat="1" x14ac:dyDescent="0.3">
      <c r="A810" s="543"/>
      <c r="B810" s="293" t="s">
        <v>18</v>
      </c>
      <c r="C810" s="280"/>
      <c r="D810" s="281">
        <f t="shared" si="365"/>
        <v>0</v>
      </c>
      <c r="E810" s="281">
        <f t="shared" si="365"/>
        <v>0</v>
      </c>
      <c r="F810" s="281">
        <f t="shared" si="365"/>
        <v>0</v>
      </c>
      <c r="G810" s="283" t="e">
        <f t="shared" si="355"/>
        <v>#DIV/0!</v>
      </c>
      <c r="H810" s="281">
        <f>H815+H820</f>
        <v>0</v>
      </c>
      <c r="I810" s="283" t="e">
        <f t="shared" si="350"/>
        <v>#DIV/0!</v>
      </c>
      <c r="J810" s="291" t="e">
        <f t="shared" si="362"/>
        <v>#DIV/0!</v>
      </c>
      <c r="K810" s="281">
        <f t="shared" si="366"/>
        <v>0</v>
      </c>
      <c r="L810" s="281">
        <f t="shared" si="366"/>
        <v>0</v>
      </c>
      <c r="M810" s="284" t="e">
        <f t="shared" si="359"/>
        <v>#DIV/0!</v>
      </c>
      <c r="N810" s="611"/>
      <c r="O810" s="129" t="b">
        <f>H810=F810</f>
        <v>1</v>
      </c>
      <c r="P810" s="300"/>
    </row>
    <row r="811" spans="1:16" s="171" customFormat="1" ht="199.5" customHeight="1" x14ac:dyDescent="0.25">
      <c r="A811" s="314" t="s">
        <v>157</v>
      </c>
      <c r="B811" s="102" t="s">
        <v>335</v>
      </c>
      <c r="C811" s="100" t="s">
        <v>191</v>
      </c>
      <c r="D811" s="43">
        <f>SUM(D812:D815)</f>
        <v>112719.32</v>
      </c>
      <c r="E811" s="43">
        <f>SUM(E812:E815)</f>
        <v>112719.32</v>
      </c>
      <c r="F811" s="43">
        <f>SUM(F812:F815)</f>
        <v>67254.009999999995</v>
      </c>
      <c r="G811" s="71">
        <f t="shared" si="355"/>
        <v>0.59699999999999998</v>
      </c>
      <c r="H811" s="43">
        <f>SUM(H812:H815)</f>
        <v>67254.009999999995</v>
      </c>
      <c r="I811" s="71">
        <f t="shared" ref="I811" si="367">H811/E811</f>
        <v>0.59699999999999998</v>
      </c>
      <c r="J811" s="71">
        <f t="shared" ref="J811" si="368">H811/F811</f>
        <v>1</v>
      </c>
      <c r="K811" s="43">
        <f>SUM(K812:K815)</f>
        <v>108824.39</v>
      </c>
      <c r="L811" s="22">
        <f t="shared" ref="L811" si="369">E811-K811</f>
        <v>3894.93</v>
      </c>
      <c r="M811" s="41">
        <f t="shared" ref="M811" si="370">K811/E811</f>
        <v>0.97</v>
      </c>
      <c r="N811" s="617" t="s">
        <v>808</v>
      </c>
      <c r="P811" s="300"/>
    </row>
    <row r="812" spans="1:16" s="12" customFormat="1" x14ac:dyDescent="0.25">
      <c r="A812" s="310"/>
      <c r="B812" s="101" t="s">
        <v>17</v>
      </c>
      <c r="C812" s="101"/>
      <c r="D812" s="22">
        <v>0</v>
      </c>
      <c r="E812" s="22">
        <v>0</v>
      </c>
      <c r="F812" s="22">
        <v>0</v>
      </c>
      <c r="G812" s="58" t="e">
        <f t="shared" si="355"/>
        <v>#DIV/0!</v>
      </c>
      <c r="H812" s="22">
        <v>0</v>
      </c>
      <c r="I812" s="58" t="e">
        <v>#DIV/0!</v>
      </c>
      <c r="J812" s="58" t="e">
        <v>#DIV/0!</v>
      </c>
      <c r="K812" s="22">
        <v>0</v>
      </c>
      <c r="L812" s="22">
        <v>0</v>
      </c>
      <c r="M812" s="87" t="e">
        <v>#DIV/0!</v>
      </c>
      <c r="N812" s="618"/>
      <c r="P812" s="300"/>
    </row>
    <row r="813" spans="1:16" s="12" customFormat="1" x14ac:dyDescent="0.25">
      <c r="A813" s="310"/>
      <c r="B813" s="101" t="s">
        <v>16</v>
      </c>
      <c r="C813" s="101"/>
      <c r="D813" s="22">
        <v>0</v>
      </c>
      <c r="E813" s="22">
        <v>0</v>
      </c>
      <c r="F813" s="22">
        <v>0</v>
      </c>
      <c r="G813" s="58" t="e">
        <f t="shared" si="355"/>
        <v>#DIV/0!</v>
      </c>
      <c r="H813" s="22">
        <v>0</v>
      </c>
      <c r="I813" s="58" t="e">
        <v>#DIV/0!</v>
      </c>
      <c r="J813" s="58" t="e">
        <v>#DIV/0!</v>
      </c>
      <c r="K813" s="22">
        <v>0</v>
      </c>
      <c r="L813" s="22">
        <v>0</v>
      </c>
      <c r="M813" s="87" t="e">
        <v>#DIV/0!</v>
      </c>
      <c r="N813" s="618"/>
      <c r="O813" s="128"/>
      <c r="P813" s="300"/>
    </row>
    <row r="814" spans="1:16" s="12" customFormat="1" x14ac:dyDescent="0.25">
      <c r="A814" s="310"/>
      <c r="B814" s="101" t="s">
        <v>36</v>
      </c>
      <c r="C814" s="101"/>
      <c r="D814" s="22">
        <v>112719.32</v>
      </c>
      <c r="E814" s="22">
        <v>112719.32</v>
      </c>
      <c r="F814" s="22">
        <v>67254.009999999995</v>
      </c>
      <c r="G814" s="71">
        <f t="shared" si="355"/>
        <v>0.59699999999999998</v>
      </c>
      <c r="H814" s="22">
        <v>67254.009999999995</v>
      </c>
      <c r="I814" s="71">
        <v>0.59699999999999998</v>
      </c>
      <c r="J814" s="71">
        <v>1</v>
      </c>
      <c r="K814" s="22">
        <v>108824.39</v>
      </c>
      <c r="L814" s="22">
        <v>3894.93</v>
      </c>
      <c r="M814" s="41">
        <v>0.97</v>
      </c>
      <c r="N814" s="618"/>
      <c r="O814" s="11"/>
      <c r="P814" s="300"/>
    </row>
    <row r="815" spans="1:16" s="12" customFormat="1" x14ac:dyDescent="0.3">
      <c r="A815" s="310"/>
      <c r="B815" s="101" t="s">
        <v>18</v>
      </c>
      <c r="C815" s="101"/>
      <c r="D815" s="22">
        <v>0</v>
      </c>
      <c r="E815" s="22">
        <v>0</v>
      </c>
      <c r="F815" s="22">
        <v>0</v>
      </c>
      <c r="G815" s="58" t="e">
        <f t="shared" si="355"/>
        <v>#DIV/0!</v>
      </c>
      <c r="H815" s="22">
        <v>0</v>
      </c>
      <c r="I815" s="58" t="e">
        <v>#DIV/0!</v>
      </c>
      <c r="J815" s="58" t="e">
        <v>#DIV/0!</v>
      </c>
      <c r="K815" s="22">
        <v>0</v>
      </c>
      <c r="L815" s="22">
        <v>0</v>
      </c>
      <c r="M815" s="87" t="e">
        <v>#DIV/0!</v>
      </c>
      <c r="N815" s="619"/>
      <c r="O815" s="129" t="b">
        <f>H815=F815</f>
        <v>1</v>
      </c>
      <c r="P815" s="300"/>
    </row>
    <row r="816" spans="1:16" s="171" customFormat="1" ht="56.25" x14ac:dyDescent="0.25">
      <c r="A816" s="314" t="s">
        <v>158</v>
      </c>
      <c r="B816" s="102" t="s">
        <v>336</v>
      </c>
      <c r="C816" s="100" t="s">
        <v>191</v>
      </c>
      <c r="D816" s="43">
        <f>SUM(D817:D820)</f>
        <v>59816.94</v>
      </c>
      <c r="E816" s="43">
        <f>SUM(E817:E820)</f>
        <v>40371.660000000003</v>
      </c>
      <c r="F816" s="43">
        <f>SUM(F817:F820)</f>
        <v>36787.26</v>
      </c>
      <c r="G816" s="71">
        <f t="shared" si="355"/>
        <v>0.91100000000000003</v>
      </c>
      <c r="H816" s="43">
        <f>SUM(H817:H820)</f>
        <v>32081.46</v>
      </c>
      <c r="I816" s="71">
        <f t="shared" ref="I816:I820" si="371">H816/E816</f>
        <v>0.79500000000000004</v>
      </c>
      <c r="J816" s="71">
        <f t="shared" ref="J816:J820" si="372">H816/F816</f>
        <v>0.872</v>
      </c>
      <c r="K816" s="22">
        <f>SUM(K817:K820)</f>
        <v>40133.29</v>
      </c>
      <c r="L816" s="22">
        <f t="shared" ref="L816" si="373">E816-K816</f>
        <v>238.37</v>
      </c>
      <c r="M816" s="41">
        <f t="shared" ref="M816:M820" si="374">K816/E816</f>
        <v>0.99</v>
      </c>
      <c r="N816" s="600" t="s">
        <v>809</v>
      </c>
      <c r="P816" s="300"/>
    </row>
    <row r="817" spans="1:16" s="12" customFormat="1" x14ac:dyDescent="0.25">
      <c r="A817" s="314"/>
      <c r="B817" s="101" t="s">
        <v>17</v>
      </c>
      <c r="C817" s="101"/>
      <c r="D817" s="22"/>
      <c r="E817" s="22"/>
      <c r="F817" s="22"/>
      <c r="G817" s="58" t="e">
        <f t="shared" si="355"/>
        <v>#DIV/0!</v>
      </c>
      <c r="H817" s="22"/>
      <c r="I817" s="58" t="e">
        <f t="shared" si="371"/>
        <v>#DIV/0!</v>
      </c>
      <c r="J817" s="58" t="e">
        <f t="shared" si="372"/>
        <v>#DIV/0!</v>
      </c>
      <c r="K817" s="22"/>
      <c r="L817" s="22"/>
      <c r="M817" s="87" t="e">
        <f t="shared" si="374"/>
        <v>#DIV/0!</v>
      </c>
      <c r="N817" s="600"/>
      <c r="P817" s="300"/>
    </row>
    <row r="818" spans="1:16" s="12" customFormat="1" x14ac:dyDescent="0.25">
      <c r="A818" s="314"/>
      <c r="B818" s="101" t="s">
        <v>16</v>
      </c>
      <c r="C818" s="101"/>
      <c r="D818" s="22">
        <v>46354.400000000001</v>
      </c>
      <c r="E818" s="22">
        <v>26909.119999999999</v>
      </c>
      <c r="F818" s="22">
        <v>26909.119999999999</v>
      </c>
      <c r="G818" s="71">
        <f t="shared" si="355"/>
        <v>1</v>
      </c>
      <c r="H818" s="22">
        <v>22203.32</v>
      </c>
      <c r="I818" s="71">
        <v>0.82499999999999996</v>
      </c>
      <c r="J818" s="58">
        <v>1</v>
      </c>
      <c r="K818" s="22">
        <v>26909.119999999999</v>
      </c>
      <c r="L818" s="22">
        <v>0</v>
      </c>
      <c r="M818" s="41">
        <v>1</v>
      </c>
      <c r="N818" s="600"/>
      <c r="O818" s="128"/>
      <c r="P818" s="300"/>
    </row>
    <row r="819" spans="1:16" s="12" customFormat="1" x14ac:dyDescent="0.25">
      <c r="A819" s="314"/>
      <c r="B819" s="101" t="s">
        <v>36</v>
      </c>
      <c r="C819" s="101"/>
      <c r="D819" s="22">
        <v>13462.54</v>
      </c>
      <c r="E819" s="22">
        <v>13462.54</v>
      </c>
      <c r="F819" s="22">
        <v>9878.14</v>
      </c>
      <c r="G819" s="71">
        <f t="shared" si="355"/>
        <v>0.73399999999999999</v>
      </c>
      <c r="H819" s="22">
        <v>9878.14</v>
      </c>
      <c r="I819" s="71">
        <v>0.73399999999999999</v>
      </c>
      <c r="J819" s="71">
        <v>1</v>
      </c>
      <c r="K819" s="22">
        <v>13224.17</v>
      </c>
      <c r="L819" s="22">
        <v>238.37</v>
      </c>
      <c r="M819" s="41">
        <v>0.98</v>
      </c>
      <c r="N819" s="600"/>
      <c r="O819" s="11"/>
      <c r="P819" s="300"/>
    </row>
    <row r="820" spans="1:16" s="12" customFormat="1" ht="54.75" customHeight="1" x14ac:dyDescent="0.3">
      <c r="A820" s="314"/>
      <c r="B820" s="101" t="s">
        <v>18</v>
      </c>
      <c r="C820" s="101"/>
      <c r="D820" s="22"/>
      <c r="E820" s="22"/>
      <c r="F820" s="22"/>
      <c r="G820" s="58" t="e">
        <f t="shared" si="355"/>
        <v>#DIV/0!</v>
      </c>
      <c r="H820" s="22"/>
      <c r="I820" s="58" t="e">
        <f t="shared" si="371"/>
        <v>#DIV/0!</v>
      </c>
      <c r="J820" s="58" t="e">
        <f t="shared" si="372"/>
        <v>#DIV/0!</v>
      </c>
      <c r="K820" s="22"/>
      <c r="L820" s="22"/>
      <c r="M820" s="87" t="e">
        <f t="shared" si="374"/>
        <v>#DIV/0!</v>
      </c>
      <c r="N820" s="600"/>
      <c r="O820" s="129" t="b">
        <f>H820=F820</f>
        <v>1</v>
      </c>
      <c r="P820" s="300"/>
    </row>
    <row r="821" spans="1:16" s="413" customFormat="1" ht="88.5" customHeight="1" x14ac:dyDescent="0.25">
      <c r="A821" s="541" t="s">
        <v>312</v>
      </c>
      <c r="B821" s="480" t="s">
        <v>486</v>
      </c>
      <c r="C821" s="481" t="s">
        <v>77</v>
      </c>
      <c r="D821" s="88">
        <f>SUM(D822:D825)</f>
        <v>168288.72</v>
      </c>
      <c r="E821" s="88">
        <f>SUM(E822:E825)</f>
        <v>168384.73</v>
      </c>
      <c r="F821" s="88">
        <f>SUM(F822:F825)</f>
        <v>111156.31</v>
      </c>
      <c r="G821" s="104">
        <f t="shared" si="355"/>
        <v>0.66</v>
      </c>
      <c r="H821" s="88">
        <f>SUM(H822:H825)</f>
        <v>111156.31</v>
      </c>
      <c r="I821" s="104">
        <f t="shared" ref="I821:I861" si="375">H821/E821</f>
        <v>0.66</v>
      </c>
      <c r="J821" s="104">
        <v>1</v>
      </c>
      <c r="K821" s="88">
        <f>SUM(K822:K825)</f>
        <v>167636.42000000001</v>
      </c>
      <c r="L821" s="88">
        <f>SUM(L822:L824)</f>
        <v>748.31</v>
      </c>
      <c r="M821" s="114">
        <f>K821/E821</f>
        <v>1</v>
      </c>
      <c r="N821" s="605"/>
      <c r="P821" s="300"/>
    </row>
    <row r="822" spans="1:16" s="12" customFormat="1" x14ac:dyDescent="0.25">
      <c r="A822" s="541"/>
      <c r="B822" s="477" t="s">
        <v>17</v>
      </c>
      <c r="C822" s="477"/>
      <c r="D822" s="89">
        <v>0</v>
      </c>
      <c r="E822" s="89">
        <v>0</v>
      </c>
      <c r="F822" s="89">
        <v>0</v>
      </c>
      <c r="G822" s="478" t="e">
        <f t="shared" si="355"/>
        <v>#DIV/0!</v>
      </c>
      <c r="H822" s="89">
        <v>0</v>
      </c>
      <c r="I822" s="478"/>
      <c r="J822" s="85" t="e">
        <v>#DIV/0!</v>
      </c>
      <c r="K822" s="89">
        <v>0</v>
      </c>
      <c r="L822" s="89"/>
      <c r="M822" s="114"/>
      <c r="N822" s="606"/>
      <c r="P822" s="300"/>
    </row>
    <row r="823" spans="1:16" s="12" customFormat="1" x14ac:dyDescent="0.25">
      <c r="A823" s="541"/>
      <c r="B823" s="477" t="s">
        <v>16</v>
      </c>
      <c r="C823" s="477"/>
      <c r="D823" s="89">
        <f t="shared" ref="D823:F824" si="376">D828+D853+D883</f>
        <v>0</v>
      </c>
      <c r="E823" s="89">
        <f t="shared" si="376"/>
        <v>0</v>
      </c>
      <c r="F823" s="89">
        <f t="shared" si="376"/>
        <v>0</v>
      </c>
      <c r="G823" s="478" t="e">
        <f t="shared" si="355"/>
        <v>#DIV/0!</v>
      </c>
      <c r="H823" s="89"/>
      <c r="I823" s="478"/>
      <c r="J823" s="85" t="e">
        <v>#DIV/0!</v>
      </c>
      <c r="K823" s="89">
        <f>K828+K853+K883</f>
        <v>0</v>
      </c>
      <c r="L823" s="89">
        <f>L828+L853+L883</f>
        <v>0</v>
      </c>
      <c r="M823" s="114"/>
      <c r="N823" s="606"/>
      <c r="O823" s="128"/>
      <c r="P823" s="300"/>
    </row>
    <row r="824" spans="1:16" s="12" customFormat="1" x14ac:dyDescent="0.25">
      <c r="A824" s="541"/>
      <c r="B824" s="477" t="s">
        <v>36</v>
      </c>
      <c r="C824" s="477"/>
      <c r="D824" s="89">
        <f t="shared" si="376"/>
        <v>168288.72</v>
      </c>
      <c r="E824" s="89">
        <f>E829+E854+E884</f>
        <v>168384.73</v>
      </c>
      <c r="F824" s="89">
        <f t="shared" si="376"/>
        <v>111156.31</v>
      </c>
      <c r="G824" s="85">
        <f t="shared" si="355"/>
        <v>0.66</v>
      </c>
      <c r="H824" s="89">
        <f>H829+H854+H884</f>
        <v>111156.31</v>
      </c>
      <c r="I824" s="85">
        <f t="shared" si="375"/>
        <v>0.66</v>
      </c>
      <c r="J824" s="479">
        <v>1</v>
      </c>
      <c r="K824" s="89">
        <f>K829+K854+K884</f>
        <v>167636.42000000001</v>
      </c>
      <c r="L824" s="89">
        <f>L829+L854+L884</f>
        <v>748.31</v>
      </c>
      <c r="M824" s="114">
        <f>K824/E824</f>
        <v>1</v>
      </c>
      <c r="N824" s="606"/>
      <c r="O824" s="11"/>
      <c r="P824" s="300"/>
    </row>
    <row r="825" spans="1:16" s="12" customFormat="1" x14ac:dyDescent="0.3">
      <c r="A825" s="541"/>
      <c r="B825" s="477" t="s">
        <v>18</v>
      </c>
      <c r="C825" s="477"/>
      <c r="D825" s="89"/>
      <c r="E825" s="89"/>
      <c r="F825" s="89">
        <v>0</v>
      </c>
      <c r="G825" s="478" t="e">
        <f t="shared" si="355"/>
        <v>#DIV/0!</v>
      </c>
      <c r="H825" s="89">
        <v>0</v>
      </c>
      <c r="I825" s="478"/>
      <c r="J825" s="85" t="e">
        <v>#DIV/0!</v>
      </c>
      <c r="K825" s="89">
        <v>0</v>
      </c>
      <c r="L825" s="89"/>
      <c r="M825" s="114"/>
      <c r="N825" s="606"/>
      <c r="O825" s="129" t="b">
        <f>H825=F825</f>
        <v>1</v>
      </c>
      <c r="P825" s="300"/>
    </row>
    <row r="826" spans="1:16" s="171" customFormat="1" ht="86.25" customHeight="1" x14ac:dyDescent="0.25">
      <c r="A826" s="540" t="s">
        <v>90</v>
      </c>
      <c r="B826" s="209" t="s">
        <v>233</v>
      </c>
      <c r="C826" s="45" t="s">
        <v>79</v>
      </c>
      <c r="D826" s="49">
        <f>SUM(D827:D830)</f>
        <v>82225.72</v>
      </c>
      <c r="E826" s="49">
        <f t="shared" ref="E826" si="377">SUM(E827:E830)</f>
        <v>82225.72</v>
      </c>
      <c r="F826" s="49">
        <f>SUM(F827:F830)</f>
        <v>52587.12</v>
      </c>
      <c r="G826" s="67">
        <f t="shared" si="355"/>
        <v>0.64</v>
      </c>
      <c r="H826" s="49">
        <f>SUM(H827:H830)</f>
        <v>52587.12</v>
      </c>
      <c r="I826" s="67">
        <f t="shared" si="375"/>
        <v>0.64</v>
      </c>
      <c r="J826" s="67">
        <v>1</v>
      </c>
      <c r="K826" s="49">
        <f t="shared" ref="K826" si="378">SUM(K827:K830)</f>
        <v>81612.78</v>
      </c>
      <c r="L826" s="49">
        <f t="shared" ref="L826:L857" si="379">E826-K826</f>
        <v>612.94000000000005</v>
      </c>
      <c r="M826" s="41">
        <f>K826/E826</f>
        <v>0.99</v>
      </c>
      <c r="N826" s="592"/>
      <c r="P826" s="300"/>
    </row>
    <row r="827" spans="1:16" s="12" customFormat="1" ht="19.5" x14ac:dyDescent="0.25">
      <c r="A827" s="540"/>
      <c r="B827" s="197" t="s">
        <v>17</v>
      </c>
      <c r="C827" s="197"/>
      <c r="D827" s="105">
        <f t="shared" ref="D827:F830" si="380">D832+D837+D842+D847</f>
        <v>0</v>
      </c>
      <c r="E827" s="105">
        <f t="shared" si="380"/>
        <v>0</v>
      </c>
      <c r="F827" s="105">
        <f t="shared" si="380"/>
        <v>0</v>
      </c>
      <c r="G827" s="70" t="e">
        <f t="shared" si="355"/>
        <v>#DIV/0!</v>
      </c>
      <c r="H827" s="105">
        <f>H832+H837+H842+H847</f>
        <v>0</v>
      </c>
      <c r="I827" s="76"/>
      <c r="J827" s="162"/>
      <c r="K827" s="105">
        <f t="shared" ref="K827:K830" si="381">K832+K837+K842+K847</f>
        <v>0</v>
      </c>
      <c r="L827" s="49">
        <f t="shared" si="379"/>
        <v>0</v>
      </c>
      <c r="M827" s="41"/>
      <c r="N827" s="592"/>
      <c r="P827" s="300"/>
    </row>
    <row r="828" spans="1:16" s="12" customFormat="1" ht="19.5" x14ac:dyDescent="0.25">
      <c r="A828" s="540"/>
      <c r="B828" s="197" t="s">
        <v>16</v>
      </c>
      <c r="C828" s="197"/>
      <c r="D828" s="105">
        <f t="shared" si="380"/>
        <v>0</v>
      </c>
      <c r="E828" s="105">
        <f t="shared" si="380"/>
        <v>0</v>
      </c>
      <c r="F828" s="105">
        <f t="shared" si="380"/>
        <v>0</v>
      </c>
      <c r="G828" s="70" t="e">
        <f t="shared" si="355"/>
        <v>#DIV/0!</v>
      </c>
      <c r="H828" s="105">
        <f>H833+H838+H843+H848</f>
        <v>0</v>
      </c>
      <c r="I828" s="76"/>
      <c r="J828" s="162"/>
      <c r="K828" s="105">
        <f t="shared" si="381"/>
        <v>0</v>
      </c>
      <c r="L828" s="49">
        <f t="shared" si="379"/>
        <v>0</v>
      </c>
      <c r="M828" s="41"/>
      <c r="N828" s="592"/>
      <c r="O828" s="128"/>
      <c r="P828" s="300"/>
    </row>
    <row r="829" spans="1:16" s="12" customFormat="1" ht="19.5" x14ac:dyDescent="0.25">
      <c r="A829" s="540"/>
      <c r="B829" s="117" t="s">
        <v>36</v>
      </c>
      <c r="C829" s="197"/>
      <c r="D829" s="22">
        <f>D834+D839+D844+D849</f>
        <v>82225.72</v>
      </c>
      <c r="E829" s="22">
        <f>E834+E839+E844+E849</f>
        <v>82225.72</v>
      </c>
      <c r="F829" s="22">
        <f>F834+F839+F844+F849</f>
        <v>52587.12</v>
      </c>
      <c r="G829" s="76">
        <f t="shared" si="355"/>
        <v>0.64</v>
      </c>
      <c r="H829" s="22">
        <f>H834+H839+H844+H849</f>
        <v>52587.12</v>
      </c>
      <c r="I829" s="76">
        <f t="shared" si="375"/>
        <v>0.64</v>
      </c>
      <c r="J829" s="71">
        <v>1</v>
      </c>
      <c r="K829" s="22">
        <f>K834+K839+K844+K849</f>
        <v>81612.78</v>
      </c>
      <c r="L829" s="49">
        <f>E829-K829</f>
        <v>612.94000000000005</v>
      </c>
      <c r="M829" s="41">
        <f>K829/E829</f>
        <v>0.99</v>
      </c>
      <c r="N829" s="592"/>
      <c r="O829" s="11"/>
      <c r="P829" s="300"/>
    </row>
    <row r="830" spans="1:16" s="12" customFormat="1" ht="19.5" x14ac:dyDescent="0.3">
      <c r="A830" s="540"/>
      <c r="B830" s="117" t="s">
        <v>18</v>
      </c>
      <c r="C830" s="197"/>
      <c r="D830" s="105">
        <f t="shared" si="380"/>
        <v>0</v>
      </c>
      <c r="E830" s="105">
        <f t="shared" si="380"/>
        <v>0</v>
      </c>
      <c r="F830" s="105">
        <f t="shared" si="380"/>
        <v>0</v>
      </c>
      <c r="G830" s="70" t="e">
        <f t="shared" si="355"/>
        <v>#DIV/0!</v>
      </c>
      <c r="H830" s="105">
        <f>H835+H840+H845+H850</f>
        <v>0</v>
      </c>
      <c r="I830" s="76"/>
      <c r="J830" s="163"/>
      <c r="K830" s="105">
        <f t="shared" si="381"/>
        <v>0</v>
      </c>
      <c r="L830" s="49">
        <f t="shared" si="379"/>
        <v>0</v>
      </c>
      <c r="M830" s="41"/>
      <c r="N830" s="592"/>
      <c r="O830" s="129" t="b">
        <f>H830=F830</f>
        <v>1</v>
      </c>
      <c r="P830" s="300"/>
    </row>
    <row r="831" spans="1:16" s="158" customFormat="1" ht="77.25" customHeight="1" x14ac:dyDescent="0.25">
      <c r="A831" s="568" t="s">
        <v>91</v>
      </c>
      <c r="B831" s="15" t="s">
        <v>87</v>
      </c>
      <c r="C831" s="15" t="s">
        <v>115</v>
      </c>
      <c r="D831" s="17">
        <f>SUM(D832:D835)</f>
        <v>202.8</v>
      </c>
      <c r="E831" s="17">
        <f t="shared" ref="E831:H831" si="382">SUM(E832:E835)</f>
        <v>202.8</v>
      </c>
      <c r="F831" s="17">
        <f t="shared" si="382"/>
        <v>120.46</v>
      </c>
      <c r="G831" s="62">
        <f t="shared" si="355"/>
        <v>0.59399999999999997</v>
      </c>
      <c r="H831" s="17">
        <f t="shared" si="382"/>
        <v>120.46</v>
      </c>
      <c r="I831" s="62">
        <f t="shared" si="375"/>
        <v>0.59399999999999997</v>
      </c>
      <c r="J831" s="51">
        <v>1</v>
      </c>
      <c r="K831" s="17">
        <f t="shared" ref="K831" si="383">SUM(K832:K835)</f>
        <v>202.8</v>
      </c>
      <c r="L831" s="48">
        <f t="shared" si="379"/>
        <v>0</v>
      </c>
      <c r="M831" s="26">
        <f>K831/E831</f>
        <v>1</v>
      </c>
      <c r="N831" s="592" t="s">
        <v>838</v>
      </c>
      <c r="P831" s="300"/>
    </row>
    <row r="832" spans="1:16" s="158" customFormat="1" ht="19.5" outlineLevel="1" x14ac:dyDescent="0.25">
      <c r="A832" s="568"/>
      <c r="B832" s="446" t="s">
        <v>17</v>
      </c>
      <c r="C832" s="15"/>
      <c r="D832" s="36"/>
      <c r="E832" s="404"/>
      <c r="F832" s="36"/>
      <c r="G832" s="126" t="e">
        <f t="shared" si="355"/>
        <v>#DIV/0!</v>
      </c>
      <c r="H832" s="36"/>
      <c r="I832" s="62"/>
      <c r="J832" s="63"/>
      <c r="K832" s="36">
        <v>0</v>
      </c>
      <c r="L832" s="48">
        <f t="shared" si="379"/>
        <v>0</v>
      </c>
      <c r="M832" s="26"/>
      <c r="N832" s="592"/>
      <c r="P832" s="300"/>
    </row>
    <row r="833" spans="1:16" s="158" customFormat="1" ht="19.5" outlineLevel="1" x14ac:dyDescent="0.25">
      <c r="A833" s="568"/>
      <c r="B833" s="446" t="s">
        <v>16</v>
      </c>
      <c r="C833" s="403"/>
      <c r="D833" s="36"/>
      <c r="E833" s="404"/>
      <c r="F833" s="36"/>
      <c r="G833" s="126" t="e">
        <f t="shared" si="355"/>
        <v>#DIV/0!</v>
      </c>
      <c r="H833" s="36"/>
      <c r="I833" s="62"/>
      <c r="J833" s="63"/>
      <c r="K833" s="36">
        <v>0</v>
      </c>
      <c r="L833" s="48">
        <f t="shared" si="379"/>
        <v>0</v>
      </c>
      <c r="M833" s="26"/>
      <c r="N833" s="592"/>
      <c r="O833" s="300"/>
      <c r="P833" s="300"/>
    </row>
    <row r="834" spans="1:16" s="158" customFormat="1" ht="19.5" outlineLevel="1" x14ac:dyDescent="0.25">
      <c r="A834" s="568"/>
      <c r="B834" s="268" t="s">
        <v>36</v>
      </c>
      <c r="C834" s="403"/>
      <c r="D834" s="36">
        <v>202.8</v>
      </c>
      <c r="E834" s="36">
        <v>202.8</v>
      </c>
      <c r="F834" s="36">
        <v>120.46</v>
      </c>
      <c r="G834" s="62">
        <f t="shared" si="355"/>
        <v>0.59399999999999997</v>
      </c>
      <c r="H834" s="36">
        <f>F834</f>
        <v>120.46</v>
      </c>
      <c r="I834" s="62">
        <f t="shared" si="375"/>
        <v>0.59399999999999997</v>
      </c>
      <c r="J834" s="51">
        <v>1</v>
      </c>
      <c r="K834" s="36">
        <f>E834</f>
        <v>202.8</v>
      </c>
      <c r="L834" s="48">
        <f t="shared" si="379"/>
        <v>0</v>
      </c>
      <c r="M834" s="26">
        <f>K834/E834</f>
        <v>1</v>
      </c>
      <c r="N834" s="592"/>
      <c r="O834" s="159"/>
      <c r="P834" s="300"/>
    </row>
    <row r="835" spans="1:16" s="158" customFormat="1" ht="19.5" outlineLevel="1" x14ac:dyDescent="0.3">
      <c r="A835" s="568"/>
      <c r="B835" s="268" t="s">
        <v>18</v>
      </c>
      <c r="C835" s="403"/>
      <c r="D835" s="36"/>
      <c r="E835" s="404"/>
      <c r="F835" s="36"/>
      <c r="G835" s="126" t="e">
        <f t="shared" si="355"/>
        <v>#DIV/0!</v>
      </c>
      <c r="H835" s="36"/>
      <c r="I835" s="62"/>
      <c r="J835" s="63"/>
      <c r="K835" s="36">
        <v>0</v>
      </c>
      <c r="L835" s="48">
        <f t="shared" si="379"/>
        <v>0</v>
      </c>
      <c r="M835" s="26"/>
      <c r="N835" s="592"/>
      <c r="O835" s="1" t="b">
        <f>H835=F835</f>
        <v>1</v>
      </c>
      <c r="P835" s="300"/>
    </row>
    <row r="836" spans="1:16" s="158" customFormat="1" ht="37.5" outlineLevel="1" x14ac:dyDescent="0.25">
      <c r="A836" s="568" t="s">
        <v>92</v>
      </c>
      <c r="B836" s="15" t="s">
        <v>88</v>
      </c>
      <c r="C836" s="15" t="s">
        <v>115</v>
      </c>
      <c r="D836" s="17">
        <f>SUM(D837:D840)</f>
        <v>1059.1600000000001</v>
      </c>
      <c r="E836" s="17">
        <f t="shared" ref="E836:H836" si="384">SUM(E837:E840)</f>
        <v>1059.1600000000001</v>
      </c>
      <c r="F836" s="17">
        <f t="shared" si="384"/>
        <v>446.81</v>
      </c>
      <c r="G836" s="62">
        <f t="shared" si="355"/>
        <v>0.42199999999999999</v>
      </c>
      <c r="H836" s="17">
        <f t="shared" si="384"/>
        <v>446.81</v>
      </c>
      <c r="I836" s="62">
        <f t="shared" si="375"/>
        <v>0.42199999999999999</v>
      </c>
      <c r="J836" s="51">
        <v>1</v>
      </c>
      <c r="K836" s="17">
        <f t="shared" ref="K836" si="385">SUM(K837:K840)</f>
        <v>1058.46</v>
      </c>
      <c r="L836" s="48">
        <f t="shared" si="379"/>
        <v>0.7</v>
      </c>
      <c r="M836" s="26">
        <f>K836/E836</f>
        <v>1</v>
      </c>
      <c r="N836" s="592" t="s">
        <v>813</v>
      </c>
      <c r="P836" s="300"/>
    </row>
    <row r="837" spans="1:16" s="158" customFormat="1" ht="19.5" outlineLevel="1" x14ac:dyDescent="0.25">
      <c r="A837" s="568"/>
      <c r="B837" s="446" t="s">
        <v>17</v>
      </c>
      <c r="C837" s="15"/>
      <c r="D837" s="36"/>
      <c r="E837" s="36"/>
      <c r="F837" s="36"/>
      <c r="G837" s="126" t="e">
        <f t="shared" si="355"/>
        <v>#DIV/0!</v>
      </c>
      <c r="H837" s="36"/>
      <c r="I837" s="62"/>
      <c r="J837" s="63"/>
      <c r="K837" s="36">
        <v>0</v>
      </c>
      <c r="L837" s="48">
        <f t="shared" si="379"/>
        <v>0</v>
      </c>
      <c r="M837" s="26"/>
      <c r="N837" s="592"/>
      <c r="P837" s="300"/>
    </row>
    <row r="838" spans="1:16" s="158" customFormat="1" ht="19.5" outlineLevel="1" x14ac:dyDescent="0.25">
      <c r="A838" s="568"/>
      <c r="B838" s="446" t="s">
        <v>16</v>
      </c>
      <c r="C838" s="14"/>
      <c r="D838" s="36"/>
      <c r="E838" s="404"/>
      <c r="F838" s="36"/>
      <c r="G838" s="126" t="e">
        <f t="shared" si="355"/>
        <v>#DIV/0!</v>
      </c>
      <c r="H838" s="36"/>
      <c r="I838" s="62"/>
      <c r="J838" s="63"/>
      <c r="K838" s="36">
        <v>0</v>
      </c>
      <c r="L838" s="48">
        <f t="shared" si="379"/>
        <v>0</v>
      </c>
      <c r="M838" s="26"/>
      <c r="N838" s="592"/>
      <c r="O838" s="300"/>
      <c r="P838" s="300"/>
    </row>
    <row r="839" spans="1:16" s="158" customFormat="1" ht="19.5" outlineLevel="1" x14ac:dyDescent="0.25">
      <c r="A839" s="568"/>
      <c r="B839" s="268" t="s">
        <v>36</v>
      </c>
      <c r="C839" s="14"/>
      <c r="D839" s="36">
        <v>1059.1600000000001</v>
      </c>
      <c r="E839" s="36">
        <v>1059.1600000000001</v>
      </c>
      <c r="F839" s="36">
        <v>446.81</v>
      </c>
      <c r="G839" s="62">
        <f t="shared" si="355"/>
        <v>0.42199999999999999</v>
      </c>
      <c r="H839" s="36">
        <f>F839</f>
        <v>446.81</v>
      </c>
      <c r="I839" s="62">
        <f t="shared" si="375"/>
        <v>0.42199999999999999</v>
      </c>
      <c r="J839" s="51">
        <v>1</v>
      </c>
      <c r="K839" s="36">
        <v>1058.46</v>
      </c>
      <c r="L839" s="48">
        <f t="shared" si="379"/>
        <v>0.7</v>
      </c>
      <c r="M839" s="26">
        <f>K839/E839</f>
        <v>1</v>
      </c>
      <c r="N839" s="592"/>
      <c r="O839" s="159"/>
      <c r="P839" s="300"/>
    </row>
    <row r="840" spans="1:16" s="158" customFormat="1" ht="19.5" outlineLevel="1" x14ac:dyDescent="0.3">
      <c r="A840" s="568"/>
      <c r="B840" s="268" t="s">
        <v>18</v>
      </c>
      <c r="C840" s="14"/>
      <c r="D840" s="36"/>
      <c r="E840" s="404"/>
      <c r="F840" s="36"/>
      <c r="G840" s="126" t="e">
        <f t="shared" si="355"/>
        <v>#DIV/0!</v>
      </c>
      <c r="H840" s="36"/>
      <c r="I840" s="62"/>
      <c r="J840" s="63"/>
      <c r="K840" s="36">
        <v>0</v>
      </c>
      <c r="L840" s="48">
        <f t="shared" si="379"/>
        <v>0</v>
      </c>
      <c r="M840" s="26"/>
      <c r="N840" s="592"/>
      <c r="O840" s="1" t="b">
        <f>H840=F840</f>
        <v>1</v>
      </c>
      <c r="P840" s="300"/>
    </row>
    <row r="841" spans="1:16" s="158" customFormat="1" ht="86.25" customHeight="1" outlineLevel="1" x14ac:dyDescent="0.25">
      <c r="A841" s="568" t="s">
        <v>93</v>
      </c>
      <c r="B841" s="15" t="s">
        <v>89</v>
      </c>
      <c r="C841" s="15" t="s">
        <v>115</v>
      </c>
      <c r="D841" s="17">
        <f>SUM(D842:D845)</f>
        <v>78455.990000000005</v>
      </c>
      <c r="E841" s="17">
        <f t="shared" ref="E841:H841" si="386">SUM(E842:E845)</f>
        <v>78455.990000000005</v>
      </c>
      <c r="F841" s="17">
        <f t="shared" si="386"/>
        <v>50345.77</v>
      </c>
      <c r="G841" s="62">
        <f t="shared" si="355"/>
        <v>0.64200000000000002</v>
      </c>
      <c r="H841" s="17">
        <f t="shared" si="386"/>
        <v>50345.77</v>
      </c>
      <c r="I841" s="62">
        <f t="shared" si="375"/>
        <v>0.64200000000000002</v>
      </c>
      <c r="J841" s="62">
        <v>1</v>
      </c>
      <c r="K841" s="17">
        <f t="shared" ref="K841" si="387">SUM(K842:K845)</f>
        <v>77843.75</v>
      </c>
      <c r="L841" s="48">
        <f t="shared" si="379"/>
        <v>612.24</v>
      </c>
      <c r="M841" s="26">
        <f>K841/E841</f>
        <v>0.99</v>
      </c>
      <c r="N841" s="592" t="s">
        <v>814</v>
      </c>
      <c r="P841" s="300"/>
    </row>
    <row r="842" spans="1:16" s="158" customFormat="1" ht="19.5" outlineLevel="1" x14ac:dyDescent="0.25">
      <c r="A842" s="568"/>
      <c r="B842" s="446" t="s">
        <v>17</v>
      </c>
      <c r="C842" s="15"/>
      <c r="D842" s="36"/>
      <c r="E842" s="36"/>
      <c r="F842" s="36"/>
      <c r="G842" s="62" t="e">
        <f t="shared" si="355"/>
        <v>#DIV/0!</v>
      </c>
      <c r="H842" s="36"/>
      <c r="I842" s="62"/>
      <c r="J842" s="62"/>
      <c r="K842" s="36">
        <v>0</v>
      </c>
      <c r="L842" s="48">
        <f t="shared" si="379"/>
        <v>0</v>
      </c>
      <c r="M842" s="26"/>
      <c r="N842" s="592"/>
      <c r="P842" s="300"/>
    </row>
    <row r="843" spans="1:16" s="158" customFormat="1" ht="19.5" outlineLevel="1" x14ac:dyDescent="0.25">
      <c r="A843" s="568"/>
      <c r="B843" s="446" t="s">
        <v>16</v>
      </c>
      <c r="C843" s="403"/>
      <c r="D843" s="36"/>
      <c r="E843" s="404"/>
      <c r="F843" s="36"/>
      <c r="G843" s="62" t="e">
        <f t="shared" si="355"/>
        <v>#DIV/0!</v>
      </c>
      <c r="H843" s="36"/>
      <c r="I843" s="62"/>
      <c r="J843" s="62"/>
      <c r="K843" s="36">
        <v>0</v>
      </c>
      <c r="L843" s="48">
        <f t="shared" si="379"/>
        <v>0</v>
      </c>
      <c r="M843" s="26"/>
      <c r="N843" s="592"/>
      <c r="O843" s="300"/>
      <c r="P843" s="300"/>
    </row>
    <row r="844" spans="1:16" s="158" customFormat="1" ht="19.5" outlineLevel="1" x14ac:dyDescent="0.25">
      <c r="A844" s="568"/>
      <c r="B844" s="268" t="s">
        <v>36</v>
      </c>
      <c r="C844" s="403"/>
      <c r="D844" s="36">
        <v>78455.990000000005</v>
      </c>
      <c r="E844" s="36">
        <v>78455.990000000005</v>
      </c>
      <c r="F844" s="414">
        <v>50345.77</v>
      </c>
      <c r="G844" s="62">
        <f t="shared" si="355"/>
        <v>0.64200000000000002</v>
      </c>
      <c r="H844" s="36">
        <f>F844</f>
        <v>50345.77</v>
      </c>
      <c r="I844" s="62">
        <f t="shared" si="375"/>
        <v>0.64200000000000002</v>
      </c>
      <c r="J844" s="62">
        <v>1</v>
      </c>
      <c r="K844" s="414">
        <v>77843.75</v>
      </c>
      <c r="L844" s="48">
        <f t="shared" si="379"/>
        <v>612.24</v>
      </c>
      <c r="M844" s="26">
        <f>K844/E844</f>
        <v>0.99</v>
      </c>
      <c r="N844" s="592"/>
      <c r="O844" s="159"/>
      <c r="P844" s="300"/>
    </row>
    <row r="845" spans="1:16" s="158" customFormat="1" ht="34.5" customHeight="1" outlineLevel="1" x14ac:dyDescent="0.3">
      <c r="A845" s="568"/>
      <c r="B845" s="268" t="s">
        <v>18</v>
      </c>
      <c r="C845" s="403"/>
      <c r="D845" s="36"/>
      <c r="E845" s="36"/>
      <c r="F845" s="36"/>
      <c r="G845" s="126" t="e">
        <f t="shared" si="355"/>
        <v>#DIV/0!</v>
      </c>
      <c r="H845" s="36"/>
      <c r="I845" s="62"/>
      <c r="J845" s="62"/>
      <c r="K845" s="36">
        <v>0</v>
      </c>
      <c r="L845" s="48">
        <f t="shared" si="379"/>
        <v>0</v>
      </c>
      <c r="M845" s="26"/>
      <c r="N845" s="592"/>
      <c r="O845" s="1" t="b">
        <f>H845=F845</f>
        <v>1</v>
      </c>
      <c r="P845" s="300"/>
    </row>
    <row r="846" spans="1:16" s="158" customFormat="1" ht="37.5" outlineLevel="1" x14ac:dyDescent="0.25">
      <c r="A846" s="568" t="s">
        <v>94</v>
      </c>
      <c r="B846" s="15" t="s">
        <v>395</v>
      </c>
      <c r="C846" s="15" t="s">
        <v>115</v>
      </c>
      <c r="D846" s="17">
        <f>SUM(D847:D850)</f>
        <v>2507.77</v>
      </c>
      <c r="E846" s="17">
        <f t="shared" ref="E846:H846" si="388">SUM(E847:E850)</f>
        <v>2507.77</v>
      </c>
      <c r="F846" s="17">
        <f t="shared" si="388"/>
        <v>1674.08</v>
      </c>
      <c r="G846" s="62">
        <f t="shared" si="355"/>
        <v>0.66800000000000004</v>
      </c>
      <c r="H846" s="17">
        <f t="shared" si="388"/>
        <v>1674.08</v>
      </c>
      <c r="I846" s="62">
        <f t="shared" si="375"/>
        <v>0.66800000000000004</v>
      </c>
      <c r="J846" s="62">
        <v>1</v>
      </c>
      <c r="K846" s="17">
        <f>SUM(K847:K850)</f>
        <v>2507.77</v>
      </c>
      <c r="L846" s="48">
        <f t="shared" si="379"/>
        <v>0</v>
      </c>
      <c r="M846" s="26">
        <f>K846/E846</f>
        <v>1</v>
      </c>
      <c r="N846" s="592" t="s">
        <v>718</v>
      </c>
      <c r="P846" s="300"/>
    </row>
    <row r="847" spans="1:16" s="158" customFormat="1" ht="19.5" outlineLevel="1" x14ac:dyDescent="0.25">
      <c r="A847" s="568"/>
      <c r="B847" s="446" t="s">
        <v>17</v>
      </c>
      <c r="C847" s="15"/>
      <c r="D847" s="36"/>
      <c r="E847" s="36"/>
      <c r="F847" s="36"/>
      <c r="G847" s="126" t="e">
        <f t="shared" si="355"/>
        <v>#DIV/0!</v>
      </c>
      <c r="H847" s="36"/>
      <c r="I847" s="62"/>
      <c r="J847" s="62"/>
      <c r="K847" s="36"/>
      <c r="L847" s="48">
        <f t="shared" si="379"/>
        <v>0</v>
      </c>
      <c r="M847" s="26"/>
      <c r="N847" s="592"/>
      <c r="P847" s="300"/>
    </row>
    <row r="848" spans="1:16" s="158" customFormat="1" ht="19.5" outlineLevel="1" x14ac:dyDescent="0.25">
      <c r="A848" s="568"/>
      <c r="B848" s="446" t="s">
        <v>16</v>
      </c>
      <c r="C848" s="403"/>
      <c r="D848" s="36"/>
      <c r="E848" s="36"/>
      <c r="F848" s="36"/>
      <c r="G848" s="126" t="e">
        <f t="shared" si="355"/>
        <v>#DIV/0!</v>
      </c>
      <c r="H848" s="36"/>
      <c r="I848" s="62"/>
      <c r="J848" s="62"/>
      <c r="K848" s="36"/>
      <c r="L848" s="48">
        <f t="shared" si="379"/>
        <v>0</v>
      </c>
      <c r="M848" s="26"/>
      <c r="N848" s="592"/>
      <c r="O848" s="300"/>
      <c r="P848" s="300"/>
    </row>
    <row r="849" spans="1:16" s="158" customFormat="1" ht="19.5" outlineLevel="1" x14ac:dyDescent="0.25">
      <c r="A849" s="568"/>
      <c r="B849" s="268" t="s">
        <v>36</v>
      </c>
      <c r="C849" s="403"/>
      <c r="D849" s="36">
        <v>2507.77</v>
      </c>
      <c r="E849" s="36">
        <v>2507.77</v>
      </c>
      <c r="F849" s="36">
        <v>1674.08</v>
      </c>
      <c r="G849" s="62">
        <f t="shared" ref="G849:G912" si="389">F849/E849</f>
        <v>0.66800000000000004</v>
      </c>
      <c r="H849" s="36">
        <f>F849</f>
        <v>1674.08</v>
      </c>
      <c r="I849" s="62">
        <f t="shared" si="375"/>
        <v>0.66800000000000004</v>
      </c>
      <c r="J849" s="62">
        <v>1</v>
      </c>
      <c r="K849" s="36">
        <v>2507.77</v>
      </c>
      <c r="L849" s="48">
        <f t="shared" si="379"/>
        <v>0</v>
      </c>
      <c r="M849" s="26">
        <f>K849/E849</f>
        <v>1</v>
      </c>
      <c r="N849" s="592"/>
      <c r="O849" s="159"/>
      <c r="P849" s="300"/>
    </row>
    <row r="850" spans="1:16" s="158" customFormat="1" ht="19.5" outlineLevel="1" x14ac:dyDescent="0.3">
      <c r="A850" s="568"/>
      <c r="B850" s="268" t="s">
        <v>18</v>
      </c>
      <c r="C850" s="403"/>
      <c r="D850" s="36"/>
      <c r="E850" s="36"/>
      <c r="F850" s="36"/>
      <c r="G850" s="126" t="e">
        <f t="shared" si="389"/>
        <v>#DIV/0!</v>
      </c>
      <c r="H850" s="36"/>
      <c r="I850" s="62"/>
      <c r="J850" s="63"/>
      <c r="K850" s="36"/>
      <c r="L850" s="48">
        <f t="shared" si="379"/>
        <v>0</v>
      </c>
      <c r="M850" s="26"/>
      <c r="N850" s="592"/>
      <c r="O850" s="1" t="b">
        <f>H850=F850</f>
        <v>1</v>
      </c>
      <c r="P850" s="300"/>
    </row>
    <row r="851" spans="1:16" s="158" customFormat="1" ht="117" outlineLevel="1" x14ac:dyDescent="0.25">
      <c r="A851" s="569" t="s">
        <v>95</v>
      </c>
      <c r="B851" s="59" t="s">
        <v>365</v>
      </c>
      <c r="C851" s="59" t="s">
        <v>79</v>
      </c>
      <c r="D851" s="415">
        <f>SUM(D852:D855)</f>
        <v>53050.07</v>
      </c>
      <c r="E851" s="415">
        <f t="shared" ref="E851" si="390">SUM(E852:E855)</f>
        <v>53050.07</v>
      </c>
      <c r="F851" s="415">
        <f>SUM(F852:F855)</f>
        <v>37104.43</v>
      </c>
      <c r="G851" s="63">
        <f t="shared" si="389"/>
        <v>0.69899999999999995</v>
      </c>
      <c r="H851" s="415">
        <f>H853+H854</f>
        <v>37104.43</v>
      </c>
      <c r="I851" s="63">
        <f t="shared" si="375"/>
        <v>0.69899999999999995</v>
      </c>
      <c r="J851" s="63">
        <f t="shared" ref="J851:J876" si="391">H851/F851</f>
        <v>1</v>
      </c>
      <c r="K851" s="415">
        <f>SUM(K852:K855)</f>
        <v>53050.07</v>
      </c>
      <c r="L851" s="48">
        <f t="shared" si="379"/>
        <v>0</v>
      </c>
      <c r="M851" s="26">
        <f>K851/E851</f>
        <v>1</v>
      </c>
      <c r="N851" s="575"/>
      <c r="P851" s="300"/>
    </row>
    <row r="852" spans="1:16" s="158" customFormat="1" ht="19.5" outlineLevel="1" x14ac:dyDescent="0.25">
      <c r="A852" s="569"/>
      <c r="B852" s="446" t="s">
        <v>17</v>
      </c>
      <c r="C852" s="403"/>
      <c r="D852" s="416">
        <f t="shared" ref="D852:F855" si="392">D857+D862+D867+D872+D877</f>
        <v>0</v>
      </c>
      <c r="E852" s="416">
        <f t="shared" si="392"/>
        <v>0</v>
      </c>
      <c r="F852" s="416">
        <f t="shared" si="392"/>
        <v>0</v>
      </c>
      <c r="G852" s="126" t="e">
        <f t="shared" si="389"/>
        <v>#DIV/0!</v>
      </c>
      <c r="H852" s="416">
        <f>H857+H862+H867+H872+H877</f>
        <v>0</v>
      </c>
      <c r="I852" s="62"/>
      <c r="J852" s="51"/>
      <c r="K852" s="36">
        <f t="shared" ref="K852:K853" si="393">E852</f>
        <v>0</v>
      </c>
      <c r="L852" s="48">
        <f t="shared" si="379"/>
        <v>0</v>
      </c>
      <c r="M852" s="26"/>
      <c r="N852" s="575"/>
      <c r="P852" s="300"/>
    </row>
    <row r="853" spans="1:16" s="158" customFormat="1" ht="19.5" outlineLevel="1" x14ac:dyDescent="0.25">
      <c r="A853" s="569"/>
      <c r="B853" s="446" t="s">
        <v>16</v>
      </c>
      <c r="C853" s="403"/>
      <c r="D853" s="416">
        <f t="shared" si="392"/>
        <v>0</v>
      </c>
      <c r="E853" s="416">
        <f t="shared" si="392"/>
        <v>0</v>
      </c>
      <c r="F853" s="416">
        <f t="shared" si="392"/>
        <v>0</v>
      </c>
      <c r="G853" s="126" t="e">
        <f t="shared" si="389"/>
        <v>#DIV/0!</v>
      </c>
      <c r="H853" s="416">
        <f>H858+H863+H868+H873+H878</f>
        <v>0</v>
      </c>
      <c r="I853" s="62"/>
      <c r="J853" s="51"/>
      <c r="K853" s="36">
        <f t="shared" si="393"/>
        <v>0</v>
      </c>
      <c r="L853" s="48">
        <f t="shared" si="379"/>
        <v>0</v>
      </c>
      <c r="M853" s="26"/>
      <c r="N853" s="575"/>
      <c r="O853" s="300"/>
      <c r="P853" s="300"/>
    </row>
    <row r="854" spans="1:16" s="158" customFormat="1" ht="19.5" outlineLevel="1" x14ac:dyDescent="0.25">
      <c r="A854" s="569"/>
      <c r="B854" s="268" t="s">
        <v>36</v>
      </c>
      <c r="C854" s="403"/>
      <c r="D854" s="416">
        <f t="shared" si="392"/>
        <v>53050.07</v>
      </c>
      <c r="E854" s="416">
        <f>E859+E864+E869+E874+E879</f>
        <v>53050.07</v>
      </c>
      <c r="F854" s="416">
        <f>F859+F864+F869+F874+F879</f>
        <v>37104.43</v>
      </c>
      <c r="G854" s="62">
        <f t="shared" si="389"/>
        <v>0.69899999999999995</v>
      </c>
      <c r="H854" s="416">
        <f>H859+H864+H869+H874+H879</f>
        <v>37104.43</v>
      </c>
      <c r="I854" s="62">
        <f t="shared" si="375"/>
        <v>0.69899999999999995</v>
      </c>
      <c r="J854" s="51">
        <f t="shared" si="391"/>
        <v>1</v>
      </c>
      <c r="K854" s="416">
        <f>K859+K864+K869+K874+K879</f>
        <v>53050.07</v>
      </c>
      <c r="L854" s="48">
        <f t="shared" si="379"/>
        <v>0</v>
      </c>
      <c r="M854" s="26">
        <f>K854/E854</f>
        <v>1</v>
      </c>
      <c r="N854" s="575"/>
      <c r="O854" s="159"/>
      <c r="P854" s="300"/>
    </row>
    <row r="855" spans="1:16" s="158" customFormat="1" ht="19.5" outlineLevel="1" x14ac:dyDescent="0.3">
      <c r="A855" s="569"/>
      <c r="B855" s="268" t="s">
        <v>18</v>
      </c>
      <c r="C855" s="403"/>
      <c r="D855" s="416">
        <f t="shared" si="392"/>
        <v>0</v>
      </c>
      <c r="E855" s="416">
        <f t="shared" si="392"/>
        <v>0</v>
      </c>
      <c r="F855" s="416">
        <f t="shared" si="392"/>
        <v>0</v>
      </c>
      <c r="G855" s="126" t="e">
        <f t="shared" si="389"/>
        <v>#DIV/0!</v>
      </c>
      <c r="H855" s="416">
        <f>H860+H865+H870+H875+H880</f>
        <v>0</v>
      </c>
      <c r="I855" s="62"/>
      <c r="J855" s="51"/>
      <c r="K855" s="36">
        <f t="shared" ref="K855:K880" si="394">F855</f>
        <v>0</v>
      </c>
      <c r="L855" s="48">
        <f t="shared" si="379"/>
        <v>0</v>
      </c>
      <c r="M855" s="26"/>
      <c r="N855" s="575"/>
      <c r="O855" s="1" t="b">
        <f>H855=F855</f>
        <v>1</v>
      </c>
      <c r="P855" s="300"/>
    </row>
    <row r="856" spans="1:16" s="158" customFormat="1" ht="56.25" outlineLevel="1" x14ac:dyDescent="0.25">
      <c r="A856" s="568" t="s">
        <v>96</v>
      </c>
      <c r="B856" s="15" t="s">
        <v>366</v>
      </c>
      <c r="C856" s="15" t="s">
        <v>115</v>
      </c>
      <c r="D856" s="17">
        <f>SUM(D857:D860)</f>
        <v>100</v>
      </c>
      <c r="E856" s="17">
        <f t="shared" ref="E856:H856" si="395">SUM(E857:E860)</f>
        <v>100</v>
      </c>
      <c r="F856" s="17">
        <f t="shared" si="395"/>
        <v>59.8</v>
      </c>
      <c r="G856" s="62">
        <f t="shared" si="389"/>
        <v>0.59799999999999998</v>
      </c>
      <c r="H856" s="17">
        <f t="shared" si="395"/>
        <v>59.8</v>
      </c>
      <c r="I856" s="62">
        <f t="shared" si="375"/>
        <v>0.59799999999999998</v>
      </c>
      <c r="J856" s="51">
        <f t="shared" si="391"/>
        <v>1</v>
      </c>
      <c r="K856" s="36">
        <f>SUM(K857:K860)</f>
        <v>100</v>
      </c>
      <c r="L856" s="48">
        <f t="shared" si="379"/>
        <v>0</v>
      </c>
      <c r="M856" s="26">
        <f>K856/E856</f>
        <v>1</v>
      </c>
      <c r="N856" s="592" t="s">
        <v>839</v>
      </c>
      <c r="P856" s="300"/>
    </row>
    <row r="857" spans="1:16" s="158" customFormat="1" ht="19.5" outlineLevel="1" x14ac:dyDescent="0.25">
      <c r="A857" s="568"/>
      <c r="B857" s="446" t="s">
        <v>17</v>
      </c>
      <c r="C857" s="15"/>
      <c r="D857" s="36"/>
      <c r="E857" s="36"/>
      <c r="F857" s="36"/>
      <c r="G857" s="126" t="e">
        <f t="shared" si="389"/>
        <v>#DIV/0!</v>
      </c>
      <c r="H857" s="36"/>
      <c r="I857" s="62"/>
      <c r="J857" s="51"/>
      <c r="K857" s="36">
        <f t="shared" si="394"/>
        <v>0</v>
      </c>
      <c r="L857" s="48">
        <f t="shared" si="379"/>
        <v>0</v>
      </c>
      <c r="M857" s="26"/>
      <c r="N857" s="592"/>
      <c r="P857" s="300"/>
    </row>
    <row r="858" spans="1:16" s="158" customFormat="1" ht="19.5" outlineLevel="1" x14ac:dyDescent="0.25">
      <c r="A858" s="568"/>
      <c r="B858" s="446" t="s">
        <v>16</v>
      </c>
      <c r="C858" s="403"/>
      <c r="D858" s="36"/>
      <c r="E858" s="36"/>
      <c r="F858" s="36"/>
      <c r="G858" s="126" t="e">
        <f t="shared" si="389"/>
        <v>#DIV/0!</v>
      </c>
      <c r="H858" s="36"/>
      <c r="I858" s="62"/>
      <c r="J858" s="51"/>
      <c r="K858" s="36">
        <f t="shared" si="394"/>
        <v>0</v>
      </c>
      <c r="L858" s="48">
        <f t="shared" ref="L858:L889" si="396">E858-K858</f>
        <v>0</v>
      </c>
      <c r="M858" s="26"/>
      <c r="N858" s="592"/>
      <c r="O858" s="300"/>
      <c r="P858" s="300"/>
    </row>
    <row r="859" spans="1:16" s="158" customFormat="1" ht="19.5" outlineLevel="1" x14ac:dyDescent="0.25">
      <c r="A859" s="568"/>
      <c r="B859" s="268" t="s">
        <v>36</v>
      </c>
      <c r="C859" s="403"/>
      <c r="D859" s="36">
        <v>100</v>
      </c>
      <c r="E859" s="36">
        <v>100</v>
      </c>
      <c r="F859" s="36">
        <v>59.8</v>
      </c>
      <c r="G859" s="62">
        <f t="shared" si="389"/>
        <v>0.59799999999999998</v>
      </c>
      <c r="H859" s="36">
        <v>59.8</v>
      </c>
      <c r="I859" s="62">
        <f t="shared" si="375"/>
        <v>0.59799999999999998</v>
      </c>
      <c r="J859" s="51">
        <f t="shared" si="391"/>
        <v>1</v>
      </c>
      <c r="K859" s="36">
        <v>100</v>
      </c>
      <c r="L859" s="48">
        <f t="shared" si="396"/>
        <v>0</v>
      </c>
      <c r="M859" s="26">
        <f>K859/E859</f>
        <v>1</v>
      </c>
      <c r="N859" s="592"/>
      <c r="O859" s="159"/>
      <c r="P859" s="300"/>
    </row>
    <row r="860" spans="1:16" s="158" customFormat="1" ht="19.5" outlineLevel="1" x14ac:dyDescent="0.3">
      <c r="A860" s="568"/>
      <c r="B860" s="268" t="s">
        <v>18</v>
      </c>
      <c r="C860" s="403"/>
      <c r="D860" s="36"/>
      <c r="E860" s="36"/>
      <c r="F860" s="36"/>
      <c r="G860" s="126" t="e">
        <f t="shared" si="389"/>
        <v>#DIV/0!</v>
      </c>
      <c r="H860" s="36"/>
      <c r="I860" s="62"/>
      <c r="J860" s="51"/>
      <c r="K860" s="36">
        <f t="shared" si="394"/>
        <v>0</v>
      </c>
      <c r="L860" s="48">
        <f t="shared" si="396"/>
        <v>0</v>
      </c>
      <c r="M860" s="26"/>
      <c r="N860" s="592"/>
      <c r="O860" s="1" t="b">
        <f>H860=F860</f>
        <v>1</v>
      </c>
      <c r="P860" s="300"/>
    </row>
    <row r="861" spans="1:16" s="158" customFormat="1" ht="37.5" outlineLevel="1" x14ac:dyDescent="0.25">
      <c r="A861" s="568" t="s">
        <v>97</v>
      </c>
      <c r="B861" s="15" t="s">
        <v>367</v>
      </c>
      <c r="C861" s="15" t="s">
        <v>115</v>
      </c>
      <c r="D861" s="17">
        <f>SUM(D862:D865)</f>
        <v>1809.07</v>
      </c>
      <c r="E861" s="17">
        <f t="shared" ref="E861:F861" si="397">SUM(E862:E865)</f>
        <v>1809.07</v>
      </c>
      <c r="F861" s="17">
        <f t="shared" si="397"/>
        <v>1016.23</v>
      </c>
      <c r="G861" s="62">
        <f t="shared" si="389"/>
        <v>0.56200000000000006</v>
      </c>
      <c r="H861" s="17">
        <f>SUM(H862:H865)</f>
        <v>1016.23</v>
      </c>
      <c r="I861" s="62">
        <f t="shared" si="375"/>
        <v>0.56200000000000006</v>
      </c>
      <c r="J861" s="51">
        <f>H861/F861</f>
        <v>1</v>
      </c>
      <c r="K861" s="17">
        <f t="shared" ref="K861" si="398">SUM(K862:K865)</f>
        <v>1809.07</v>
      </c>
      <c r="L861" s="48">
        <f t="shared" si="396"/>
        <v>0</v>
      </c>
      <c r="M861" s="26">
        <f>K861/E861</f>
        <v>1</v>
      </c>
      <c r="N861" s="592" t="s">
        <v>660</v>
      </c>
      <c r="P861" s="300"/>
    </row>
    <row r="862" spans="1:16" s="158" customFormat="1" ht="19.5" outlineLevel="1" x14ac:dyDescent="0.25">
      <c r="A862" s="568"/>
      <c r="B862" s="446" t="s">
        <v>17</v>
      </c>
      <c r="C862" s="15"/>
      <c r="D862" s="36"/>
      <c r="E862" s="36"/>
      <c r="F862" s="36"/>
      <c r="G862" s="126" t="e">
        <f t="shared" si="389"/>
        <v>#DIV/0!</v>
      </c>
      <c r="H862" s="36"/>
      <c r="I862" s="62"/>
      <c r="J862" s="51"/>
      <c r="K862" s="36">
        <f t="shared" si="394"/>
        <v>0</v>
      </c>
      <c r="L862" s="48">
        <f t="shared" si="396"/>
        <v>0</v>
      </c>
      <c r="M862" s="26"/>
      <c r="N862" s="592"/>
      <c r="P862" s="300"/>
    </row>
    <row r="863" spans="1:16" s="158" customFormat="1" ht="19.5" outlineLevel="1" x14ac:dyDescent="0.25">
      <c r="A863" s="568"/>
      <c r="B863" s="446" t="s">
        <v>16</v>
      </c>
      <c r="C863" s="403"/>
      <c r="D863" s="36"/>
      <c r="E863" s="36"/>
      <c r="F863" s="36"/>
      <c r="G863" s="126" t="e">
        <f t="shared" si="389"/>
        <v>#DIV/0!</v>
      </c>
      <c r="H863" s="36"/>
      <c r="I863" s="62"/>
      <c r="J863" s="51"/>
      <c r="K863" s="36">
        <f t="shared" si="394"/>
        <v>0</v>
      </c>
      <c r="L863" s="48">
        <f t="shared" si="396"/>
        <v>0</v>
      </c>
      <c r="M863" s="26"/>
      <c r="N863" s="592"/>
      <c r="O863" s="300"/>
      <c r="P863" s="300"/>
    </row>
    <row r="864" spans="1:16" s="158" customFormat="1" ht="19.5" outlineLevel="1" x14ac:dyDescent="0.25">
      <c r="A864" s="568"/>
      <c r="B864" s="268" t="s">
        <v>36</v>
      </c>
      <c r="C864" s="403"/>
      <c r="D864" s="36">
        <v>1809.07</v>
      </c>
      <c r="E864" s="36">
        <v>1809.07</v>
      </c>
      <c r="F864" s="36">
        <v>1016.23</v>
      </c>
      <c r="G864" s="62">
        <f t="shared" si="389"/>
        <v>0.56200000000000006</v>
      </c>
      <c r="H864" s="36">
        <f>F864</f>
        <v>1016.23</v>
      </c>
      <c r="I864" s="62">
        <f t="shared" ref="I864:I869" si="399">H864/E864</f>
        <v>0.56200000000000006</v>
      </c>
      <c r="J864" s="51">
        <f>H864/F864</f>
        <v>1</v>
      </c>
      <c r="K864" s="36">
        <f>E864</f>
        <v>1809.07</v>
      </c>
      <c r="L864" s="48">
        <f t="shared" si="396"/>
        <v>0</v>
      </c>
      <c r="M864" s="26">
        <f>K864/E864</f>
        <v>1</v>
      </c>
      <c r="N864" s="592"/>
      <c r="O864" s="159"/>
      <c r="P864" s="300"/>
    </row>
    <row r="865" spans="1:16" s="158" customFormat="1" ht="19.5" outlineLevel="1" x14ac:dyDescent="0.3">
      <c r="A865" s="568"/>
      <c r="B865" s="268" t="s">
        <v>18</v>
      </c>
      <c r="C865" s="403"/>
      <c r="D865" s="36"/>
      <c r="E865" s="36"/>
      <c r="F865" s="36"/>
      <c r="G865" s="126" t="e">
        <f t="shared" si="389"/>
        <v>#DIV/0!</v>
      </c>
      <c r="H865" s="36"/>
      <c r="I865" s="62"/>
      <c r="J865" s="51"/>
      <c r="K865" s="36">
        <f t="shared" si="394"/>
        <v>0</v>
      </c>
      <c r="L865" s="48">
        <f t="shared" si="396"/>
        <v>0</v>
      </c>
      <c r="M865" s="26"/>
      <c r="N865" s="592"/>
      <c r="O865" s="1" t="b">
        <f>H865=F865</f>
        <v>1</v>
      </c>
      <c r="P865" s="300"/>
    </row>
    <row r="866" spans="1:16" s="158" customFormat="1" ht="37.5" outlineLevel="1" x14ac:dyDescent="0.25">
      <c r="A866" s="568" t="s">
        <v>98</v>
      </c>
      <c r="B866" s="15" t="s">
        <v>368</v>
      </c>
      <c r="C866" s="15" t="s">
        <v>115</v>
      </c>
      <c r="D866" s="17">
        <f>SUM(D867:D870)</f>
        <v>772.5</v>
      </c>
      <c r="E866" s="17">
        <f t="shared" ref="E866:F866" si="400">SUM(E867:E870)</f>
        <v>772.5</v>
      </c>
      <c r="F866" s="17">
        <f t="shared" si="400"/>
        <v>498.35</v>
      </c>
      <c r="G866" s="62">
        <f t="shared" si="389"/>
        <v>0.64500000000000002</v>
      </c>
      <c r="H866" s="17">
        <f>SUM(H867:H870)</f>
        <v>498.35</v>
      </c>
      <c r="I866" s="62">
        <f t="shared" si="399"/>
        <v>0.64500000000000002</v>
      </c>
      <c r="J866" s="51">
        <f t="shared" ref="J866" si="401">H866/F866</f>
        <v>1</v>
      </c>
      <c r="K866" s="17">
        <f>SUM(K867:K870)</f>
        <v>772.5</v>
      </c>
      <c r="L866" s="48">
        <f t="shared" si="396"/>
        <v>0</v>
      </c>
      <c r="M866" s="26"/>
      <c r="N866" s="592" t="s">
        <v>459</v>
      </c>
      <c r="P866" s="300"/>
    </row>
    <row r="867" spans="1:16" s="158" customFormat="1" ht="19.5" outlineLevel="1" x14ac:dyDescent="0.25">
      <c r="A867" s="568"/>
      <c r="B867" s="446" t="s">
        <v>17</v>
      </c>
      <c r="C867" s="15"/>
      <c r="D867" s="36"/>
      <c r="E867" s="36"/>
      <c r="F867" s="36"/>
      <c r="G867" s="126" t="e">
        <f t="shared" si="389"/>
        <v>#DIV/0!</v>
      </c>
      <c r="H867" s="36"/>
      <c r="I867" s="62"/>
      <c r="J867" s="51"/>
      <c r="K867" s="36">
        <f t="shared" si="394"/>
        <v>0</v>
      </c>
      <c r="L867" s="48">
        <f t="shared" si="396"/>
        <v>0</v>
      </c>
      <c r="M867" s="26"/>
      <c r="N867" s="592"/>
      <c r="P867" s="300"/>
    </row>
    <row r="868" spans="1:16" s="158" customFormat="1" ht="19.5" outlineLevel="1" x14ac:dyDescent="0.25">
      <c r="A868" s="568"/>
      <c r="B868" s="446" t="s">
        <v>16</v>
      </c>
      <c r="C868" s="403"/>
      <c r="D868" s="36"/>
      <c r="E868" s="36"/>
      <c r="F868" s="36"/>
      <c r="G868" s="126" t="e">
        <f t="shared" si="389"/>
        <v>#DIV/0!</v>
      </c>
      <c r="H868" s="36"/>
      <c r="I868" s="62"/>
      <c r="J868" s="51"/>
      <c r="K868" s="36">
        <f t="shared" si="394"/>
        <v>0</v>
      </c>
      <c r="L868" s="48">
        <f t="shared" si="396"/>
        <v>0</v>
      </c>
      <c r="M868" s="26"/>
      <c r="N868" s="592"/>
      <c r="O868" s="300"/>
      <c r="P868" s="300"/>
    </row>
    <row r="869" spans="1:16" s="158" customFormat="1" ht="19.5" outlineLevel="1" x14ac:dyDescent="0.25">
      <c r="A869" s="568"/>
      <c r="B869" s="268" t="s">
        <v>36</v>
      </c>
      <c r="C869" s="403"/>
      <c r="D869" s="36">
        <v>772.5</v>
      </c>
      <c r="E869" s="36">
        <v>772.5</v>
      </c>
      <c r="F869" s="36">
        <v>498.35</v>
      </c>
      <c r="G869" s="62">
        <f t="shared" si="389"/>
        <v>0.64500000000000002</v>
      </c>
      <c r="H869" s="36">
        <f>F869</f>
        <v>498.35</v>
      </c>
      <c r="I869" s="62">
        <f t="shared" si="399"/>
        <v>0.64500000000000002</v>
      </c>
      <c r="J869" s="51">
        <f>H869/F869</f>
        <v>1</v>
      </c>
      <c r="K869" s="36">
        <f>E869</f>
        <v>772.5</v>
      </c>
      <c r="L869" s="48">
        <f t="shared" si="396"/>
        <v>0</v>
      </c>
      <c r="M869" s="26">
        <f>K869/E869</f>
        <v>1</v>
      </c>
      <c r="N869" s="592"/>
      <c r="O869" s="159"/>
      <c r="P869" s="300"/>
    </row>
    <row r="870" spans="1:16" s="158" customFormat="1" ht="19.5" outlineLevel="1" x14ac:dyDescent="0.3">
      <c r="A870" s="568"/>
      <c r="B870" s="268" t="s">
        <v>18</v>
      </c>
      <c r="C870" s="403"/>
      <c r="D870" s="36"/>
      <c r="E870" s="36"/>
      <c r="F870" s="36"/>
      <c r="G870" s="126" t="e">
        <f t="shared" si="389"/>
        <v>#DIV/0!</v>
      </c>
      <c r="H870" s="36"/>
      <c r="I870" s="62"/>
      <c r="J870" s="51"/>
      <c r="K870" s="36">
        <f t="shared" si="394"/>
        <v>0</v>
      </c>
      <c r="L870" s="48">
        <f t="shared" si="396"/>
        <v>0</v>
      </c>
      <c r="M870" s="26"/>
      <c r="N870" s="592"/>
      <c r="O870" s="1" t="b">
        <f>H870=F870</f>
        <v>1</v>
      </c>
      <c r="P870" s="300"/>
    </row>
    <row r="871" spans="1:16" s="158" customFormat="1" ht="102.75" customHeight="1" outlineLevel="1" x14ac:dyDescent="0.25">
      <c r="A871" s="572" t="s">
        <v>291</v>
      </c>
      <c r="B871" s="15" t="s">
        <v>369</v>
      </c>
      <c r="C871" s="15" t="s">
        <v>115</v>
      </c>
      <c r="D871" s="17">
        <f>SUM(D872:D875)</f>
        <v>0</v>
      </c>
      <c r="E871" s="17">
        <f t="shared" ref="E871:F871" si="402">SUM(E872:E875)</f>
        <v>0</v>
      </c>
      <c r="F871" s="36">
        <f t="shared" si="402"/>
        <v>0</v>
      </c>
      <c r="G871" s="126" t="e">
        <f t="shared" si="389"/>
        <v>#DIV/0!</v>
      </c>
      <c r="H871" s="36">
        <f>SUM(H872:H875)</f>
        <v>0</v>
      </c>
      <c r="I871" s="62"/>
      <c r="J871" s="51"/>
      <c r="K871" s="36">
        <f t="shared" si="394"/>
        <v>0</v>
      </c>
      <c r="L871" s="48">
        <f t="shared" si="396"/>
        <v>0</v>
      </c>
      <c r="M871" s="26"/>
      <c r="N871" s="535" t="s">
        <v>840</v>
      </c>
      <c r="P871" s="300"/>
    </row>
    <row r="872" spans="1:16" s="158" customFormat="1" ht="19.5" outlineLevel="1" x14ac:dyDescent="0.25">
      <c r="A872" s="573"/>
      <c r="B872" s="446" t="s">
        <v>17</v>
      </c>
      <c r="C872" s="15"/>
      <c r="D872" s="36"/>
      <c r="E872" s="36"/>
      <c r="F872" s="36"/>
      <c r="G872" s="126" t="e">
        <f t="shared" si="389"/>
        <v>#DIV/0!</v>
      </c>
      <c r="H872" s="36"/>
      <c r="I872" s="62"/>
      <c r="J872" s="51"/>
      <c r="K872" s="36">
        <f t="shared" si="394"/>
        <v>0</v>
      </c>
      <c r="L872" s="48">
        <f t="shared" si="396"/>
        <v>0</v>
      </c>
      <c r="M872" s="26"/>
      <c r="N872" s="536"/>
      <c r="P872" s="300"/>
    </row>
    <row r="873" spans="1:16" s="158" customFormat="1" ht="19.5" outlineLevel="1" x14ac:dyDescent="0.25">
      <c r="A873" s="573"/>
      <c r="B873" s="446" t="s">
        <v>16</v>
      </c>
      <c r="C873" s="403"/>
      <c r="D873" s="36"/>
      <c r="E873" s="36"/>
      <c r="F873" s="36"/>
      <c r="G873" s="126" t="e">
        <f t="shared" si="389"/>
        <v>#DIV/0!</v>
      </c>
      <c r="H873" s="36"/>
      <c r="I873" s="62"/>
      <c r="J873" s="51"/>
      <c r="K873" s="36">
        <f t="shared" si="394"/>
        <v>0</v>
      </c>
      <c r="L873" s="48">
        <f t="shared" si="396"/>
        <v>0</v>
      </c>
      <c r="M873" s="26"/>
      <c r="N873" s="536"/>
      <c r="O873" s="300"/>
      <c r="P873" s="300"/>
    </row>
    <row r="874" spans="1:16" s="158" customFormat="1" ht="19.5" outlineLevel="1" x14ac:dyDescent="0.25">
      <c r="A874" s="573"/>
      <c r="B874" s="268" t="s">
        <v>36</v>
      </c>
      <c r="C874" s="403"/>
      <c r="D874" s="417">
        <v>0</v>
      </c>
      <c r="E874" s="36">
        <v>0</v>
      </c>
      <c r="F874" s="417"/>
      <c r="G874" s="126" t="e">
        <f t="shared" si="389"/>
        <v>#DIV/0!</v>
      </c>
      <c r="H874" s="417">
        <v>0</v>
      </c>
      <c r="I874" s="62"/>
      <c r="J874" s="417">
        <v>0</v>
      </c>
      <c r="K874" s="417">
        <f t="shared" si="394"/>
        <v>0</v>
      </c>
      <c r="L874" s="48">
        <f t="shared" si="396"/>
        <v>0</v>
      </c>
      <c r="M874" s="26"/>
      <c r="N874" s="536"/>
      <c r="O874" s="159"/>
      <c r="P874" s="300"/>
    </row>
    <row r="875" spans="1:16" s="158" customFormat="1" ht="19.5" outlineLevel="1" x14ac:dyDescent="0.3">
      <c r="A875" s="574"/>
      <c r="B875" s="268" t="s">
        <v>18</v>
      </c>
      <c r="C875" s="403"/>
      <c r="D875" s="36"/>
      <c r="E875" s="36"/>
      <c r="F875" s="36"/>
      <c r="G875" s="126" t="e">
        <f t="shared" si="389"/>
        <v>#DIV/0!</v>
      </c>
      <c r="H875" s="36"/>
      <c r="I875" s="62"/>
      <c r="J875" s="51"/>
      <c r="K875" s="36">
        <f t="shared" si="394"/>
        <v>0</v>
      </c>
      <c r="L875" s="48">
        <f t="shared" si="396"/>
        <v>0</v>
      </c>
      <c r="M875" s="26"/>
      <c r="N875" s="537"/>
      <c r="O875" s="1" t="b">
        <f>H875=F875</f>
        <v>1</v>
      </c>
      <c r="P875" s="300"/>
    </row>
    <row r="876" spans="1:16" s="158" customFormat="1" ht="37.5" outlineLevel="1" x14ac:dyDescent="0.25">
      <c r="A876" s="568" t="s">
        <v>99</v>
      </c>
      <c r="B876" s="15" t="s">
        <v>260</v>
      </c>
      <c r="C876" s="15" t="s">
        <v>115</v>
      </c>
      <c r="D876" s="17">
        <f>SUM(D877:D880)</f>
        <v>50368.5</v>
      </c>
      <c r="E876" s="17">
        <f t="shared" ref="E876:H876" si="403">SUM(E877:E880)</f>
        <v>50368.5</v>
      </c>
      <c r="F876" s="17">
        <f t="shared" si="403"/>
        <v>35530.050000000003</v>
      </c>
      <c r="G876" s="62">
        <f t="shared" si="389"/>
        <v>0.70499999999999996</v>
      </c>
      <c r="H876" s="17">
        <f t="shared" si="403"/>
        <v>35530.050000000003</v>
      </c>
      <c r="I876" s="62">
        <f t="shared" ref="I876:I879" si="404">H876/E876</f>
        <v>0.70499999999999996</v>
      </c>
      <c r="J876" s="51">
        <f t="shared" si="391"/>
        <v>1</v>
      </c>
      <c r="K876" s="17">
        <f t="shared" ref="K876" si="405">SUM(K877:K880)</f>
        <v>50368.5</v>
      </c>
      <c r="L876" s="418">
        <f t="shared" si="396"/>
        <v>0</v>
      </c>
      <c r="M876" s="26">
        <f>K876/E876</f>
        <v>1</v>
      </c>
      <c r="N876" s="575" t="s">
        <v>460</v>
      </c>
      <c r="P876" s="300"/>
    </row>
    <row r="877" spans="1:16" s="158" customFormat="1" ht="19.5" outlineLevel="1" x14ac:dyDescent="0.25">
      <c r="A877" s="568"/>
      <c r="B877" s="446" t="s">
        <v>17</v>
      </c>
      <c r="C877" s="15"/>
      <c r="D877" s="36"/>
      <c r="E877" s="36"/>
      <c r="F877" s="36"/>
      <c r="G877" s="126" t="e">
        <f t="shared" si="389"/>
        <v>#DIV/0!</v>
      </c>
      <c r="H877" s="36"/>
      <c r="I877" s="62"/>
      <c r="J877" s="51"/>
      <c r="K877" s="36">
        <f t="shared" si="394"/>
        <v>0</v>
      </c>
      <c r="L877" s="48">
        <f t="shared" si="396"/>
        <v>0</v>
      </c>
      <c r="M877" s="26"/>
      <c r="N877" s="575"/>
      <c r="P877" s="300"/>
    </row>
    <row r="878" spans="1:16" s="158" customFormat="1" ht="19.5" outlineLevel="1" x14ac:dyDescent="0.25">
      <c r="A878" s="568"/>
      <c r="B878" s="446" t="s">
        <v>16</v>
      </c>
      <c r="C878" s="403"/>
      <c r="D878" s="36"/>
      <c r="E878" s="36"/>
      <c r="F878" s="36"/>
      <c r="G878" s="126" t="e">
        <f t="shared" si="389"/>
        <v>#DIV/0!</v>
      </c>
      <c r="H878" s="36"/>
      <c r="I878" s="62"/>
      <c r="J878" s="51"/>
      <c r="K878" s="36">
        <f t="shared" si="394"/>
        <v>0</v>
      </c>
      <c r="L878" s="48">
        <f t="shared" si="396"/>
        <v>0</v>
      </c>
      <c r="M878" s="26"/>
      <c r="N878" s="575"/>
      <c r="O878" s="300"/>
      <c r="P878" s="300"/>
    </row>
    <row r="879" spans="1:16" s="158" customFormat="1" ht="19.5" outlineLevel="1" x14ac:dyDescent="0.25">
      <c r="A879" s="568"/>
      <c r="B879" s="268" t="s">
        <v>36</v>
      </c>
      <c r="C879" s="403"/>
      <c r="D879" s="36">
        <v>50368.5</v>
      </c>
      <c r="E879" s="36">
        <v>50368.5</v>
      </c>
      <c r="F879" s="36">
        <v>35530.050000000003</v>
      </c>
      <c r="G879" s="62">
        <f t="shared" si="389"/>
        <v>0.70499999999999996</v>
      </c>
      <c r="H879" s="36">
        <f>F879</f>
        <v>35530.050000000003</v>
      </c>
      <c r="I879" s="62">
        <f t="shared" si="404"/>
        <v>0.70499999999999996</v>
      </c>
      <c r="J879" s="62">
        <f>H879/F879</f>
        <v>1</v>
      </c>
      <c r="K879" s="36">
        <f>E879</f>
        <v>50368.5</v>
      </c>
      <c r="L879" s="418">
        <f t="shared" si="396"/>
        <v>0</v>
      </c>
      <c r="M879" s="26">
        <f>K879/E879</f>
        <v>1</v>
      </c>
      <c r="N879" s="575"/>
      <c r="O879" s="159"/>
      <c r="P879" s="300"/>
    </row>
    <row r="880" spans="1:16" s="158" customFormat="1" ht="19.5" outlineLevel="1" x14ac:dyDescent="0.3">
      <c r="A880" s="568"/>
      <c r="B880" s="268" t="s">
        <v>18</v>
      </c>
      <c r="C880" s="403"/>
      <c r="D880" s="36"/>
      <c r="E880" s="36"/>
      <c r="F880" s="36"/>
      <c r="G880" s="126" t="e">
        <f t="shared" si="389"/>
        <v>#DIV/0!</v>
      </c>
      <c r="H880" s="36"/>
      <c r="I880" s="62"/>
      <c r="J880" s="62"/>
      <c r="K880" s="36">
        <f t="shared" si="394"/>
        <v>0</v>
      </c>
      <c r="L880" s="48">
        <f t="shared" si="396"/>
        <v>0</v>
      </c>
      <c r="M880" s="26"/>
      <c r="N880" s="575"/>
      <c r="O880" s="1" t="b">
        <f>H880=F880</f>
        <v>1</v>
      </c>
      <c r="P880" s="300"/>
    </row>
    <row r="881" spans="1:16" s="158" customFormat="1" ht="78" outlineLevel="1" x14ac:dyDescent="0.25">
      <c r="A881" s="569" t="s">
        <v>100</v>
      </c>
      <c r="B881" s="59" t="s">
        <v>396</v>
      </c>
      <c r="C881" s="59" t="s">
        <v>79</v>
      </c>
      <c r="D881" s="36">
        <f>SUM(D882:D885)</f>
        <v>33012.93</v>
      </c>
      <c r="E881" s="36">
        <f t="shared" ref="E881:H881" si="406">SUM(E882:E885)</f>
        <v>33108.94</v>
      </c>
      <c r="F881" s="36">
        <f>SUM(F882:F885)</f>
        <v>21464.76</v>
      </c>
      <c r="G881" s="62">
        <f t="shared" si="389"/>
        <v>0.64800000000000002</v>
      </c>
      <c r="H881" s="36">
        <f t="shared" si="406"/>
        <v>21464.76</v>
      </c>
      <c r="I881" s="62">
        <f t="shared" ref="I881" si="407">H881/E881</f>
        <v>0.64800000000000002</v>
      </c>
      <c r="J881" s="62">
        <f>H881/F881</f>
        <v>1</v>
      </c>
      <c r="K881" s="36">
        <f>SUM(K882:K885)</f>
        <v>32973.57</v>
      </c>
      <c r="L881" s="17">
        <f t="shared" si="396"/>
        <v>135.37</v>
      </c>
      <c r="M881" s="26">
        <f>K881/E881</f>
        <v>1</v>
      </c>
      <c r="N881" s="509"/>
      <c r="P881" s="300"/>
    </row>
    <row r="882" spans="1:16" s="158" customFormat="1" outlineLevel="1" x14ac:dyDescent="0.25">
      <c r="A882" s="569"/>
      <c r="B882" s="446" t="s">
        <v>17</v>
      </c>
      <c r="C882" s="403"/>
      <c r="D882" s="36">
        <f t="shared" ref="D882:F885" si="408">D887+D892+D897+D902+D907+D912</f>
        <v>0</v>
      </c>
      <c r="E882" s="36">
        <f t="shared" si="408"/>
        <v>0</v>
      </c>
      <c r="F882" s="36">
        <f t="shared" si="408"/>
        <v>0</v>
      </c>
      <c r="G882" s="62" t="e">
        <f t="shared" si="389"/>
        <v>#DIV/0!</v>
      </c>
      <c r="H882" s="36">
        <f>H887+H892+H897+H902+H907+H912</f>
        <v>0</v>
      </c>
      <c r="I882" s="62"/>
      <c r="J882" s="62"/>
      <c r="K882" s="36">
        <f>K887+K892+K897+K902+K907+K912</f>
        <v>0</v>
      </c>
      <c r="L882" s="17">
        <f t="shared" si="396"/>
        <v>0</v>
      </c>
      <c r="M882" s="26"/>
      <c r="N882" s="509"/>
      <c r="P882" s="300"/>
    </row>
    <row r="883" spans="1:16" s="158" customFormat="1" outlineLevel="1" x14ac:dyDescent="0.25">
      <c r="A883" s="569"/>
      <c r="B883" s="446" t="s">
        <v>16</v>
      </c>
      <c r="C883" s="403"/>
      <c r="D883" s="36">
        <f t="shared" si="408"/>
        <v>0</v>
      </c>
      <c r="E883" s="36">
        <f t="shared" si="408"/>
        <v>0</v>
      </c>
      <c r="F883" s="36">
        <f t="shared" si="408"/>
        <v>0</v>
      </c>
      <c r="G883" s="62" t="e">
        <f t="shared" si="389"/>
        <v>#DIV/0!</v>
      </c>
      <c r="H883" s="36">
        <f>H888+H893+H898+H903+H908+H913</f>
        <v>0</v>
      </c>
      <c r="I883" s="62"/>
      <c r="J883" s="62"/>
      <c r="K883" s="36">
        <f>K888+K893+K898+K903+K908+K913</f>
        <v>0</v>
      </c>
      <c r="L883" s="17">
        <f t="shared" si="396"/>
        <v>0</v>
      </c>
      <c r="M883" s="26"/>
      <c r="N883" s="509"/>
      <c r="O883" s="300"/>
      <c r="P883" s="300"/>
    </row>
    <row r="884" spans="1:16" s="158" customFormat="1" outlineLevel="1" x14ac:dyDescent="0.25">
      <c r="A884" s="569"/>
      <c r="B884" s="268" t="s">
        <v>36</v>
      </c>
      <c r="C884" s="403"/>
      <c r="D884" s="36">
        <f t="shared" si="408"/>
        <v>33012.93</v>
      </c>
      <c r="E884" s="36">
        <f t="shared" si="408"/>
        <v>33108.94</v>
      </c>
      <c r="F884" s="36">
        <f>F889+F894+F899+F904+F909+F914</f>
        <v>21464.76</v>
      </c>
      <c r="G884" s="62">
        <f t="shared" si="389"/>
        <v>0.64800000000000002</v>
      </c>
      <c r="H884" s="36">
        <f>H889+H894+H899+H904+H909+H914</f>
        <v>21464.76</v>
      </c>
      <c r="I884" s="62">
        <f>H884/E884</f>
        <v>0.64800000000000002</v>
      </c>
      <c r="J884" s="62">
        <f>H884/F884</f>
        <v>1</v>
      </c>
      <c r="K884" s="36">
        <f>K889+K894+K899+K904+K909+K914</f>
        <v>32973.57</v>
      </c>
      <c r="L884" s="17">
        <f t="shared" si="396"/>
        <v>135.37</v>
      </c>
      <c r="M884" s="26">
        <f>K884/E884</f>
        <v>1</v>
      </c>
      <c r="N884" s="509"/>
      <c r="O884" s="159"/>
      <c r="P884" s="300"/>
    </row>
    <row r="885" spans="1:16" s="158" customFormat="1" ht="19.5" outlineLevel="1" x14ac:dyDescent="0.3">
      <c r="A885" s="569"/>
      <c r="B885" s="268" t="s">
        <v>18</v>
      </c>
      <c r="C885" s="403"/>
      <c r="D885" s="36">
        <f t="shared" si="408"/>
        <v>0</v>
      </c>
      <c r="E885" s="36">
        <f t="shared" si="408"/>
        <v>0</v>
      </c>
      <c r="F885" s="36">
        <f t="shared" si="408"/>
        <v>0</v>
      </c>
      <c r="G885" s="62" t="e">
        <f t="shared" si="389"/>
        <v>#DIV/0!</v>
      </c>
      <c r="H885" s="36">
        <f>H890+H895+H900+H905+H910+H915</f>
        <v>0</v>
      </c>
      <c r="I885" s="62"/>
      <c r="J885" s="62"/>
      <c r="K885" s="36">
        <f>K890+K895+K900+K905+K910+K915</f>
        <v>0</v>
      </c>
      <c r="L885" s="48">
        <f t="shared" si="396"/>
        <v>0</v>
      </c>
      <c r="M885" s="26"/>
      <c r="N885" s="509"/>
      <c r="O885" s="1" t="b">
        <f>H885=F885</f>
        <v>1</v>
      </c>
      <c r="P885" s="300"/>
    </row>
    <row r="886" spans="1:16" s="158" customFormat="1" ht="219.75" customHeight="1" outlineLevel="1" x14ac:dyDescent="0.25">
      <c r="A886" s="571" t="s">
        <v>101</v>
      </c>
      <c r="B886" s="15" t="s">
        <v>397</v>
      </c>
      <c r="C886" s="15" t="s">
        <v>232</v>
      </c>
      <c r="D886" s="17">
        <f>SUM(D887:D890)</f>
        <v>218.21</v>
      </c>
      <c r="E886" s="17">
        <f t="shared" ref="E886:H886" si="409">SUM(E887:E890)</f>
        <v>314.20999999999998</v>
      </c>
      <c r="F886" s="17">
        <f t="shared" si="409"/>
        <v>96.61</v>
      </c>
      <c r="G886" s="62">
        <f t="shared" si="389"/>
        <v>0.307</v>
      </c>
      <c r="H886" s="17">
        <f t="shared" si="409"/>
        <v>96.61</v>
      </c>
      <c r="I886" s="62">
        <f t="shared" ref="I886:I894" si="410">H886/E886</f>
        <v>0.307</v>
      </c>
      <c r="J886" s="62"/>
      <c r="K886" s="17">
        <f t="shared" ref="K886" si="411">SUM(K887:K890)</f>
        <v>309.41000000000003</v>
      </c>
      <c r="L886" s="17">
        <f t="shared" si="396"/>
        <v>4.8</v>
      </c>
      <c r="M886" s="26">
        <f>K886/E886</f>
        <v>0.98</v>
      </c>
      <c r="N886" s="592" t="s">
        <v>865</v>
      </c>
      <c r="P886" s="300"/>
    </row>
    <row r="887" spans="1:16" s="158" customFormat="1" outlineLevel="1" x14ac:dyDescent="0.25">
      <c r="A887" s="571"/>
      <c r="B887" s="446" t="s">
        <v>17</v>
      </c>
      <c r="C887" s="15"/>
      <c r="D887" s="36"/>
      <c r="E887" s="36"/>
      <c r="F887" s="36"/>
      <c r="G887" s="126" t="e">
        <f t="shared" si="389"/>
        <v>#DIV/0!</v>
      </c>
      <c r="H887" s="36"/>
      <c r="I887" s="62"/>
      <c r="J887" s="62"/>
      <c r="K887" s="36"/>
      <c r="L887" s="17">
        <f t="shared" si="396"/>
        <v>0</v>
      </c>
      <c r="M887" s="26"/>
      <c r="N887" s="592"/>
      <c r="P887" s="300"/>
    </row>
    <row r="888" spans="1:16" s="158" customFormat="1" outlineLevel="1" x14ac:dyDescent="0.25">
      <c r="A888" s="571"/>
      <c r="B888" s="446" t="s">
        <v>16</v>
      </c>
      <c r="C888" s="403"/>
      <c r="D888" s="36"/>
      <c r="E888" s="36"/>
      <c r="F888" s="36"/>
      <c r="G888" s="126" t="e">
        <f t="shared" si="389"/>
        <v>#DIV/0!</v>
      </c>
      <c r="H888" s="36"/>
      <c r="I888" s="62"/>
      <c r="J888" s="62"/>
      <c r="K888" s="36"/>
      <c r="L888" s="17">
        <f t="shared" si="396"/>
        <v>0</v>
      </c>
      <c r="M888" s="26"/>
      <c r="N888" s="592"/>
      <c r="O888" s="300"/>
      <c r="P888" s="300"/>
    </row>
    <row r="889" spans="1:16" s="158" customFormat="1" outlineLevel="1" x14ac:dyDescent="0.25">
      <c r="A889" s="571"/>
      <c r="B889" s="268" t="s">
        <v>36</v>
      </c>
      <c r="C889" s="403"/>
      <c r="D889" s="36">
        <v>218.21</v>
      </c>
      <c r="E889" s="36">
        <v>314.20999999999998</v>
      </c>
      <c r="F889" s="36">
        <v>96.61</v>
      </c>
      <c r="G889" s="62">
        <f t="shared" si="389"/>
        <v>0.307</v>
      </c>
      <c r="H889" s="36">
        <f>F889</f>
        <v>96.61</v>
      </c>
      <c r="I889" s="62">
        <f t="shared" si="410"/>
        <v>0.307</v>
      </c>
      <c r="J889" s="62">
        <f>H889/F889</f>
        <v>1</v>
      </c>
      <c r="K889" s="36">
        <v>309.41000000000003</v>
      </c>
      <c r="L889" s="354">
        <f t="shared" si="396"/>
        <v>4.8</v>
      </c>
      <c r="M889" s="26">
        <f>K889/E889</f>
        <v>0.98</v>
      </c>
      <c r="N889" s="592"/>
      <c r="O889" s="159"/>
      <c r="P889" s="300"/>
    </row>
    <row r="890" spans="1:16" s="158" customFormat="1" ht="19.5" outlineLevel="1" x14ac:dyDescent="0.3">
      <c r="A890" s="571"/>
      <c r="B890" s="268" t="s">
        <v>18</v>
      </c>
      <c r="C890" s="403"/>
      <c r="D890" s="36"/>
      <c r="E890" s="36"/>
      <c r="F890" s="36"/>
      <c r="G890" s="126" t="e">
        <f t="shared" si="389"/>
        <v>#DIV/0!</v>
      </c>
      <c r="H890" s="36"/>
      <c r="I890" s="62"/>
      <c r="J890" s="62"/>
      <c r="K890" s="36"/>
      <c r="L890" s="48">
        <f t="shared" ref="L890:L915" si="412">E890-K890</f>
        <v>0</v>
      </c>
      <c r="M890" s="26"/>
      <c r="N890" s="592"/>
      <c r="O890" s="1" t="b">
        <f>H890=F890</f>
        <v>1</v>
      </c>
      <c r="P890" s="300"/>
    </row>
    <row r="891" spans="1:16" s="158" customFormat="1" ht="130.5" customHeight="1" outlineLevel="1" x14ac:dyDescent="0.25">
      <c r="A891" s="571" t="s">
        <v>102</v>
      </c>
      <c r="B891" s="15" t="s">
        <v>429</v>
      </c>
      <c r="C891" s="15" t="s">
        <v>115</v>
      </c>
      <c r="D891" s="17">
        <f>SUM(D892:D895)</f>
        <v>427.6</v>
      </c>
      <c r="E891" s="17">
        <f t="shared" ref="E891:H891" si="413">SUM(E892:E895)</f>
        <v>424.36</v>
      </c>
      <c r="F891" s="17">
        <f t="shared" si="413"/>
        <v>320.05</v>
      </c>
      <c r="G891" s="62">
        <f t="shared" si="389"/>
        <v>0.754</v>
      </c>
      <c r="H891" s="17">
        <f t="shared" si="413"/>
        <v>320.05</v>
      </c>
      <c r="I891" s="62">
        <f t="shared" si="410"/>
        <v>0.754</v>
      </c>
      <c r="J891" s="62">
        <f t="shared" ref="J891:J901" si="414">H891/F891</f>
        <v>1</v>
      </c>
      <c r="K891" s="17">
        <f t="shared" ref="K891" si="415">SUM(K892:K895)</f>
        <v>320.05</v>
      </c>
      <c r="L891" s="48">
        <f t="shared" si="412"/>
        <v>104.31</v>
      </c>
      <c r="M891" s="26">
        <f>K891/E891</f>
        <v>0.75</v>
      </c>
      <c r="N891" s="592" t="s">
        <v>702</v>
      </c>
      <c r="P891" s="300"/>
    </row>
    <row r="892" spans="1:16" s="158" customFormat="1" ht="19.5" outlineLevel="1" x14ac:dyDescent="0.25">
      <c r="A892" s="571"/>
      <c r="B892" s="446" t="s">
        <v>17</v>
      </c>
      <c r="C892" s="15"/>
      <c r="D892" s="36"/>
      <c r="E892" s="36"/>
      <c r="F892" s="17"/>
      <c r="G892" s="126" t="e">
        <f t="shared" si="389"/>
        <v>#DIV/0!</v>
      </c>
      <c r="H892" s="36"/>
      <c r="I892" s="62"/>
      <c r="J892" s="62"/>
      <c r="K892" s="36"/>
      <c r="L892" s="48">
        <f t="shared" si="412"/>
        <v>0</v>
      </c>
      <c r="M892" s="26"/>
      <c r="N892" s="592"/>
      <c r="P892" s="300"/>
    </row>
    <row r="893" spans="1:16" s="158" customFormat="1" ht="19.5" outlineLevel="1" x14ac:dyDescent="0.25">
      <c r="A893" s="571"/>
      <c r="B893" s="446" t="s">
        <v>16</v>
      </c>
      <c r="C893" s="403"/>
      <c r="D893" s="36"/>
      <c r="E893" s="36"/>
      <c r="F893" s="36"/>
      <c r="G893" s="126" t="e">
        <f t="shared" si="389"/>
        <v>#DIV/0!</v>
      </c>
      <c r="H893" s="36"/>
      <c r="I893" s="62"/>
      <c r="J893" s="62"/>
      <c r="K893" s="36"/>
      <c r="L893" s="48">
        <f t="shared" si="412"/>
        <v>0</v>
      </c>
      <c r="M893" s="26"/>
      <c r="N893" s="592"/>
      <c r="O893" s="300"/>
      <c r="P893" s="300"/>
    </row>
    <row r="894" spans="1:16" s="158" customFormat="1" ht="19.5" outlineLevel="1" x14ac:dyDescent="0.25">
      <c r="A894" s="571"/>
      <c r="B894" s="268" t="s">
        <v>36</v>
      </c>
      <c r="C894" s="403"/>
      <c r="D894" s="36">
        <v>427.6</v>
      </c>
      <c r="E894" s="36">
        <v>424.36</v>
      </c>
      <c r="F894" s="36">
        <v>320.05</v>
      </c>
      <c r="G894" s="62">
        <f t="shared" si="389"/>
        <v>0.754</v>
      </c>
      <c r="H894" s="36">
        <f>F894</f>
        <v>320.05</v>
      </c>
      <c r="I894" s="62">
        <f t="shared" si="410"/>
        <v>0.754</v>
      </c>
      <c r="J894" s="62">
        <f t="shared" si="414"/>
        <v>1</v>
      </c>
      <c r="K894" s="36">
        <v>320.05</v>
      </c>
      <c r="L894" s="48">
        <f t="shared" si="412"/>
        <v>104.31</v>
      </c>
      <c r="M894" s="26">
        <f>K894/E894</f>
        <v>0.75</v>
      </c>
      <c r="N894" s="592"/>
      <c r="O894" s="159"/>
      <c r="P894" s="300"/>
    </row>
    <row r="895" spans="1:16" s="158" customFormat="1" ht="27" customHeight="1" outlineLevel="1" x14ac:dyDescent="0.3">
      <c r="A895" s="571"/>
      <c r="B895" s="268" t="s">
        <v>18</v>
      </c>
      <c r="C895" s="403"/>
      <c r="D895" s="36"/>
      <c r="E895" s="36"/>
      <c r="F895" s="36"/>
      <c r="G895" s="126" t="e">
        <f t="shared" si="389"/>
        <v>#DIV/0!</v>
      </c>
      <c r="H895" s="36"/>
      <c r="I895" s="62"/>
      <c r="J895" s="62"/>
      <c r="K895" s="36"/>
      <c r="L895" s="48">
        <f t="shared" si="412"/>
        <v>0</v>
      </c>
      <c r="M895" s="26"/>
      <c r="N895" s="592"/>
      <c r="O895" s="1" t="b">
        <f>H895=F895</f>
        <v>1</v>
      </c>
      <c r="P895" s="300"/>
    </row>
    <row r="896" spans="1:16" s="158" customFormat="1" ht="75" outlineLevel="1" x14ac:dyDescent="0.25">
      <c r="A896" s="419" t="s">
        <v>398</v>
      </c>
      <c r="B896" s="39" t="s">
        <v>430</v>
      </c>
      <c r="C896" s="15" t="s">
        <v>115</v>
      </c>
      <c r="D896" s="17">
        <f>SUM(D897:D900)</f>
        <v>32.090000000000003</v>
      </c>
      <c r="E896" s="17">
        <f>SUM(E897:E900)</f>
        <v>35.340000000000003</v>
      </c>
      <c r="F896" s="17">
        <f>SUM(F897:F900)</f>
        <v>35.340000000000003</v>
      </c>
      <c r="G896" s="62">
        <f t="shared" si="389"/>
        <v>1</v>
      </c>
      <c r="H896" s="17">
        <f>SUM(H897:H900)</f>
        <v>35.340000000000003</v>
      </c>
      <c r="I896" s="62">
        <f>H896/E896</f>
        <v>1</v>
      </c>
      <c r="J896" s="62"/>
      <c r="K896" s="17">
        <f>SUM(K897:K900)</f>
        <v>35.340000000000003</v>
      </c>
      <c r="L896" s="48">
        <f t="shared" si="412"/>
        <v>0</v>
      </c>
      <c r="M896" s="26">
        <f>K896/E896</f>
        <v>1</v>
      </c>
      <c r="N896" s="592" t="s">
        <v>841</v>
      </c>
      <c r="P896" s="300"/>
    </row>
    <row r="897" spans="1:16" s="158" customFormat="1" ht="19.5" outlineLevel="1" x14ac:dyDescent="0.25">
      <c r="A897" s="419"/>
      <c r="B897" s="268" t="s">
        <v>17</v>
      </c>
      <c r="C897" s="15"/>
      <c r="D897" s="36"/>
      <c r="E897" s="36"/>
      <c r="F897" s="17"/>
      <c r="G897" s="126" t="e">
        <f t="shared" si="389"/>
        <v>#DIV/0!</v>
      </c>
      <c r="H897" s="36"/>
      <c r="I897" s="62"/>
      <c r="J897" s="62"/>
      <c r="K897" s="36"/>
      <c r="L897" s="48">
        <f t="shared" si="412"/>
        <v>0</v>
      </c>
      <c r="M897" s="26"/>
      <c r="N897" s="592"/>
      <c r="P897" s="300"/>
    </row>
    <row r="898" spans="1:16" s="158" customFormat="1" ht="19.5" outlineLevel="1" x14ac:dyDescent="0.25">
      <c r="A898" s="419"/>
      <c r="B898" s="268" t="s">
        <v>16</v>
      </c>
      <c r="C898" s="403"/>
      <c r="D898" s="36"/>
      <c r="E898" s="36"/>
      <c r="F898" s="36"/>
      <c r="G898" s="126" t="e">
        <f t="shared" si="389"/>
        <v>#DIV/0!</v>
      </c>
      <c r="H898" s="36"/>
      <c r="I898" s="62"/>
      <c r="J898" s="62"/>
      <c r="K898" s="36"/>
      <c r="L898" s="48">
        <f t="shared" si="412"/>
        <v>0</v>
      </c>
      <c r="M898" s="26"/>
      <c r="N898" s="592"/>
      <c r="O898" s="300"/>
      <c r="P898" s="300"/>
    </row>
    <row r="899" spans="1:16" s="158" customFormat="1" ht="19.5" outlineLevel="1" x14ac:dyDescent="0.25">
      <c r="A899" s="419"/>
      <c r="B899" s="268" t="s">
        <v>36</v>
      </c>
      <c r="C899" s="403"/>
      <c r="D899" s="36">
        <v>32.090000000000003</v>
      </c>
      <c r="E899" s="36">
        <v>35.340000000000003</v>
      </c>
      <c r="F899" s="36">
        <v>35.340000000000003</v>
      </c>
      <c r="G899" s="62">
        <f t="shared" si="389"/>
        <v>1</v>
      </c>
      <c r="H899" s="36">
        <f>F899</f>
        <v>35.340000000000003</v>
      </c>
      <c r="I899" s="62">
        <f>H899/E899</f>
        <v>1</v>
      </c>
      <c r="J899" s="62"/>
      <c r="K899" s="36">
        <f>E899</f>
        <v>35.340000000000003</v>
      </c>
      <c r="L899" s="48">
        <f t="shared" si="412"/>
        <v>0</v>
      </c>
      <c r="M899" s="26">
        <f>K899/E899</f>
        <v>1</v>
      </c>
      <c r="N899" s="592"/>
      <c r="O899" s="159"/>
      <c r="P899" s="300"/>
    </row>
    <row r="900" spans="1:16" s="158" customFormat="1" ht="19.5" outlineLevel="1" x14ac:dyDescent="0.3">
      <c r="A900" s="419"/>
      <c r="B900" s="268" t="s">
        <v>18</v>
      </c>
      <c r="C900" s="403"/>
      <c r="D900" s="36"/>
      <c r="E900" s="36"/>
      <c r="F900" s="36"/>
      <c r="G900" s="126" t="e">
        <f t="shared" si="389"/>
        <v>#DIV/0!</v>
      </c>
      <c r="H900" s="36"/>
      <c r="I900" s="62"/>
      <c r="J900" s="62"/>
      <c r="K900" s="36"/>
      <c r="L900" s="48">
        <f t="shared" si="412"/>
        <v>0</v>
      </c>
      <c r="M900" s="26"/>
      <c r="N900" s="592"/>
      <c r="O900" s="1" t="b">
        <f>H900=F900</f>
        <v>1</v>
      </c>
      <c r="P900" s="300"/>
    </row>
    <row r="901" spans="1:16" s="158" customFormat="1" ht="54" customHeight="1" outlineLevel="1" x14ac:dyDescent="0.25">
      <c r="A901" s="419" t="s">
        <v>399</v>
      </c>
      <c r="B901" s="39" t="s">
        <v>400</v>
      </c>
      <c r="C901" s="15" t="s">
        <v>115</v>
      </c>
      <c r="D901" s="17">
        <f>SUM(D902:D905)</f>
        <v>120.97</v>
      </c>
      <c r="E901" s="17">
        <f>SUM(E902:E905)</f>
        <v>120.97</v>
      </c>
      <c r="F901" s="17">
        <f>SUM(F902:F905)</f>
        <v>116.91</v>
      </c>
      <c r="G901" s="62">
        <f t="shared" si="389"/>
        <v>0.96599999999999997</v>
      </c>
      <c r="H901" s="17">
        <f>SUM(H902:H905)</f>
        <v>116.91</v>
      </c>
      <c r="I901" s="62">
        <f>H901/E901</f>
        <v>0.96599999999999997</v>
      </c>
      <c r="J901" s="62">
        <f t="shared" si="414"/>
        <v>1</v>
      </c>
      <c r="K901" s="17">
        <f>SUM(K902:K905)</f>
        <v>116.91</v>
      </c>
      <c r="L901" s="17">
        <f t="shared" si="412"/>
        <v>4.0599999999999996</v>
      </c>
      <c r="M901" s="26">
        <f>K901/E901</f>
        <v>0.97</v>
      </c>
      <c r="N901" s="592" t="s">
        <v>818</v>
      </c>
      <c r="P901" s="300"/>
    </row>
    <row r="902" spans="1:16" s="158" customFormat="1" outlineLevel="1" x14ac:dyDescent="0.25">
      <c r="A902" s="419"/>
      <c r="B902" s="268" t="s">
        <v>17</v>
      </c>
      <c r="C902" s="15"/>
      <c r="D902" s="36"/>
      <c r="E902" s="36"/>
      <c r="F902" s="17"/>
      <c r="G902" s="126" t="e">
        <f t="shared" si="389"/>
        <v>#DIV/0!</v>
      </c>
      <c r="H902" s="36"/>
      <c r="I902" s="62"/>
      <c r="J902" s="62"/>
      <c r="K902" s="36"/>
      <c r="L902" s="17">
        <f t="shared" si="412"/>
        <v>0</v>
      </c>
      <c r="M902" s="26"/>
      <c r="N902" s="592"/>
      <c r="P902" s="300"/>
    </row>
    <row r="903" spans="1:16" s="158" customFormat="1" outlineLevel="1" x14ac:dyDescent="0.25">
      <c r="A903" s="419"/>
      <c r="B903" s="268" t="s">
        <v>16</v>
      </c>
      <c r="C903" s="403"/>
      <c r="D903" s="36"/>
      <c r="E903" s="36"/>
      <c r="F903" s="36"/>
      <c r="G903" s="126" t="e">
        <f t="shared" si="389"/>
        <v>#DIV/0!</v>
      </c>
      <c r="H903" s="36"/>
      <c r="I903" s="62"/>
      <c r="J903" s="62"/>
      <c r="K903" s="36"/>
      <c r="L903" s="17">
        <f t="shared" si="412"/>
        <v>0</v>
      </c>
      <c r="M903" s="26"/>
      <c r="N903" s="592"/>
      <c r="O903" s="300"/>
      <c r="P903" s="300"/>
    </row>
    <row r="904" spans="1:16" s="158" customFormat="1" outlineLevel="1" x14ac:dyDescent="0.25">
      <c r="A904" s="419"/>
      <c r="B904" s="268" t="s">
        <v>36</v>
      </c>
      <c r="C904" s="403"/>
      <c r="D904" s="36">
        <v>120.97</v>
      </c>
      <c r="E904" s="36">
        <v>120.97</v>
      </c>
      <c r="F904" s="36">
        <v>116.91</v>
      </c>
      <c r="G904" s="62">
        <f t="shared" si="389"/>
        <v>0.96599999999999997</v>
      </c>
      <c r="H904" s="36">
        <f>F904</f>
        <v>116.91</v>
      </c>
      <c r="I904" s="62">
        <f>H904/E904</f>
        <v>0.96599999999999997</v>
      </c>
      <c r="J904" s="62">
        <f>H904/F904</f>
        <v>1</v>
      </c>
      <c r="K904" s="36">
        <v>116.91</v>
      </c>
      <c r="L904" s="17">
        <f t="shared" si="412"/>
        <v>4.0599999999999996</v>
      </c>
      <c r="M904" s="26">
        <f>K904/E904</f>
        <v>0.97</v>
      </c>
      <c r="N904" s="592"/>
      <c r="O904" s="159"/>
      <c r="P904" s="300"/>
    </row>
    <row r="905" spans="1:16" s="158" customFormat="1" ht="27" customHeight="1" outlineLevel="1" x14ac:dyDescent="0.3">
      <c r="A905" s="419"/>
      <c r="B905" s="268" t="s">
        <v>18</v>
      </c>
      <c r="C905" s="403"/>
      <c r="D905" s="36"/>
      <c r="E905" s="36"/>
      <c r="F905" s="36"/>
      <c r="G905" s="126" t="e">
        <f t="shared" si="389"/>
        <v>#DIV/0!</v>
      </c>
      <c r="H905" s="36"/>
      <c r="I905" s="62"/>
      <c r="J905" s="62"/>
      <c r="K905" s="36"/>
      <c r="L905" s="17">
        <f t="shared" si="412"/>
        <v>0</v>
      </c>
      <c r="M905" s="26"/>
      <c r="N905" s="592"/>
      <c r="O905" s="1" t="b">
        <f>H905=F905</f>
        <v>1</v>
      </c>
      <c r="P905" s="300"/>
    </row>
    <row r="906" spans="1:16" s="158" customFormat="1" ht="81.75" customHeight="1" outlineLevel="1" x14ac:dyDescent="0.25">
      <c r="A906" s="419" t="s">
        <v>401</v>
      </c>
      <c r="B906" s="39" t="s">
        <v>402</v>
      </c>
      <c r="C906" s="15" t="s">
        <v>115</v>
      </c>
      <c r="D906" s="17">
        <f>SUM(D907:D910)</f>
        <v>241</v>
      </c>
      <c r="E906" s="17">
        <f>SUM(E907:E910)</f>
        <v>241</v>
      </c>
      <c r="F906" s="17">
        <f>SUM(F907:F910)</f>
        <v>83.4</v>
      </c>
      <c r="G906" s="62">
        <f t="shared" si="389"/>
        <v>0.34599999999999997</v>
      </c>
      <c r="H906" s="17">
        <f>SUM(H907:H910)</f>
        <v>83.4</v>
      </c>
      <c r="I906" s="62">
        <f>H906/E906</f>
        <v>0.34599999999999997</v>
      </c>
      <c r="J906" s="62">
        <f t="shared" ref="J906" si="416">H906/F906</f>
        <v>1</v>
      </c>
      <c r="K906" s="17">
        <f>SUM(K907:K910)</f>
        <v>218.8</v>
      </c>
      <c r="L906" s="17">
        <f t="shared" si="412"/>
        <v>22.2</v>
      </c>
      <c r="M906" s="26">
        <f>K906/E906</f>
        <v>0.91</v>
      </c>
      <c r="N906" s="592" t="s">
        <v>819</v>
      </c>
      <c r="P906" s="300"/>
    </row>
    <row r="907" spans="1:16" s="158" customFormat="1" outlineLevel="1" x14ac:dyDescent="0.25">
      <c r="A907" s="419"/>
      <c r="B907" s="268" t="s">
        <v>17</v>
      </c>
      <c r="C907" s="15"/>
      <c r="D907" s="36"/>
      <c r="E907" s="36"/>
      <c r="F907" s="17"/>
      <c r="G907" s="126" t="e">
        <f t="shared" si="389"/>
        <v>#DIV/0!</v>
      </c>
      <c r="H907" s="36"/>
      <c r="I907" s="62"/>
      <c r="J907" s="62"/>
      <c r="K907" s="36"/>
      <c r="L907" s="17">
        <f t="shared" si="412"/>
        <v>0</v>
      </c>
      <c r="M907" s="26"/>
      <c r="N907" s="592"/>
      <c r="P907" s="300"/>
    </row>
    <row r="908" spans="1:16" s="158" customFormat="1" outlineLevel="1" x14ac:dyDescent="0.25">
      <c r="A908" s="419"/>
      <c r="B908" s="268" t="s">
        <v>16</v>
      </c>
      <c r="C908" s="403"/>
      <c r="D908" s="36"/>
      <c r="E908" s="36"/>
      <c r="F908" s="36"/>
      <c r="G908" s="126" t="e">
        <f t="shared" si="389"/>
        <v>#DIV/0!</v>
      </c>
      <c r="H908" s="36"/>
      <c r="I908" s="62"/>
      <c r="J908" s="62"/>
      <c r="K908" s="36"/>
      <c r="L908" s="17">
        <f t="shared" si="412"/>
        <v>0</v>
      </c>
      <c r="M908" s="26"/>
      <c r="N908" s="592"/>
      <c r="O908" s="300"/>
      <c r="P908" s="300"/>
    </row>
    <row r="909" spans="1:16" s="158" customFormat="1" outlineLevel="1" x14ac:dyDescent="0.25">
      <c r="A909" s="419"/>
      <c r="B909" s="268" t="s">
        <v>36</v>
      </c>
      <c r="C909" s="403"/>
      <c r="D909" s="36">
        <v>241</v>
      </c>
      <c r="E909" s="36">
        <v>241</v>
      </c>
      <c r="F909" s="36">
        <v>83.4</v>
      </c>
      <c r="G909" s="62">
        <f t="shared" si="389"/>
        <v>0.34599999999999997</v>
      </c>
      <c r="H909" s="36">
        <v>83.4</v>
      </c>
      <c r="I909" s="62">
        <f>H909/E909</f>
        <v>0.34599999999999997</v>
      </c>
      <c r="J909" s="62"/>
      <c r="K909" s="36">
        <v>218.8</v>
      </c>
      <c r="L909" s="17">
        <f t="shared" si="412"/>
        <v>22.2</v>
      </c>
      <c r="M909" s="26">
        <f>K909/E909</f>
        <v>0.91</v>
      </c>
      <c r="N909" s="592"/>
      <c r="O909" s="159"/>
      <c r="P909" s="300"/>
    </row>
    <row r="910" spans="1:16" s="158" customFormat="1" outlineLevel="1" x14ac:dyDescent="0.3">
      <c r="A910" s="419"/>
      <c r="B910" s="268" t="s">
        <v>18</v>
      </c>
      <c r="C910" s="403"/>
      <c r="D910" s="36"/>
      <c r="E910" s="36"/>
      <c r="F910" s="36"/>
      <c r="G910" s="126" t="e">
        <f t="shared" si="389"/>
        <v>#DIV/0!</v>
      </c>
      <c r="H910" s="36">
        <v>0</v>
      </c>
      <c r="I910" s="62"/>
      <c r="J910" s="62"/>
      <c r="K910" s="36"/>
      <c r="L910" s="17">
        <f t="shared" si="412"/>
        <v>0</v>
      </c>
      <c r="M910" s="26"/>
      <c r="N910" s="592"/>
      <c r="O910" s="1" t="b">
        <f>H910=F910</f>
        <v>1</v>
      </c>
      <c r="P910" s="300"/>
    </row>
    <row r="911" spans="1:16" s="158" customFormat="1" ht="37.5" outlineLevel="1" x14ac:dyDescent="0.25">
      <c r="A911" s="570" t="s">
        <v>403</v>
      </c>
      <c r="B911" s="39" t="s">
        <v>370</v>
      </c>
      <c r="C911" s="15" t="s">
        <v>115</v>
      </c>
      <c r="D911" s="17">
        <f>SUM(D912:D915)</f>
        <v>31973.06</v>
      </c>
      <c r="E911" s="17">
        <f>SUM(E912:E915)</f>
        <v>31973.06</v>
      </c>
      <c r="F911" s="17">
        <f>SUM(F912:F915)</f>
        <v>20812.45</v>
      </c>
      <c r="G911" s="62">
        <f t="shared" si="389"/>
        <v>0.65100000000000002</v>
      </c>
      <c r="H911" s="17">
        <f>SUM(H912:H915)</f>
        <v>20812.45</v>
      </c>
      <c r="I911" s="62">
        <f>H911/E911</f>
        <v>0.65100000000000002</v>
      </c>
      <c r="J911" s="62">
        <f>H911/F911</f>
        <v>1</v>
      </c>
      <c r="K911" s="17">
        <f>SUM(K912:K915)</f>
        <v>31973.06</v>
      </c>
      <c r="L911" s="48">
        <f t="shared" si="412"/>
        <v>0</v>
      </c>
      <c r="M911" s="26">
        <f>K911/E911</f>
        <v>1</v>
      </c>
      <c r="N911" s="592" t="s">
        <v>700</v>
      </c>
      <c r="P911" s="300"/>
    </row>
    <row r="912" spans="1:16" s="158" customFormat="1" ht="19.5" outlineLevel="1" x14ac:dyDescent="0.25">
      <c r="A912" s="570"/>
      <c r="B912" s="268" t="s">
        <v>17</v>
      </c>
      <c r="C912" s="15"/>
      <c r="D912" s="36"/>
      <c r="E912" s="36"/>
      <c r="F912" s="17"/>
      <c r="G912" s="126" t="e">
        <f t="shared" si="389"/>
        <v>#DIV/0!</v>
      </c>
      <c r="H912" s="36"/>
      <c r="I912" s="62"/>
      <c r="J912" s="62"/>
      <c r="K912" s="36"/>
      <c r="L912" s="48">
        <f t="shared" si="412"/>
        <v>0</v>
      </c>
      <c r="M912" s="26"/>
      <c r="N912" s="592"/>
      <c r="P912" s="300"/>
    </row>
    <row r="913" spans="1:16" s="158" customFormat="1" ht="19.5" outlineLevel="1" x14ac:dyDescent="0.25">
      <c r="A913" s="570"/>
      <c r="B913" s="268" t="s">
        <v>16</v>
      </c>
      <c r="C913" s="403"/>
      <c r="D913" s="36"/>
      <c r="E913" s="36"/>
      <c r="F913" s="36"/>
      <c r="G913" s="126" t="e">
        <f t="shared" ref="G913:G976" si="417">F913/E913</f>
        <v>#DIV/0!</v>
      </c>
      <c r="H913" s="36"/>
      <c r="I913" s="62"/>
      <c r="J913" s="62"/>
      <c r="K913" s="36"/>
      <c r="L913" s="48">
        <f t="shared" si="412"/>
        <v>0</v>
      </c>
      <c r="M913" s="26"/>
      <c r="N913" s="592"/>
      <c r="O913" s="300"/>
      <c r="P913" s="300"/>
    </row>
    <row r="914" spans="1:16" s="12" customFormat="1" ht="19.5" outlineLevel="1" x14ac:dyDescent="0.25">
      <c r="A914" s="570"/>
      <c r="B914" s="117" t="s">
        <v>36</v>
      </c>
      <c r="C914" s="197"/>
      <c r="D914" s="22">
        <v>31973.06</v>
      </c>
      <c r="E914" s="22">
        <v>31973.06</v>
      </c>
      <c r="F914" s="22">
        <v>20812.45</v>
      </c>
      <c r="G914" s="76">
        <f t="shared" si="417"/>
        <v>0.65100000000000002</v>
      </c>
      <c r="H914" s="22">
        <f>F914</f>
        <v>20812.45</v>
      </c>
      <c r="I914" s="76">
        <f>H914/E914</f>
        <v>0.65100000000000002</v>
      </c>
      <c r="J914" s="76">
        <f>H914/F914</f>
        <v>1</v>
      </c>
      <c r="K914" s="22">
        <f>E914</f>
        <v>31973.06</v>
      </c>
      <c r="L914" s="49">
        <f t="shared" si="412"/>
        <v>0</v>
      </c>
      <c r="M914" s="41">
        <f>K914/E914</f>
        <v>1</v>
      </c>
      <c r="N914" s="592"/>
      <c r="O914" s="11"/>
      <c r="P914" s="300"/>
    </row>
    <row r="915" spans="1:16" s="12" customFormat="1" ht="19.5" outlineLevel="1" x14ac:dyDescent="0.3">
      <c r="A915" s="570"/>
      <c r="B915" s="117" t="s">
        <v>18</v>
      </c>
      <c r="C915" s="197"/>
      <c r="D915" s="22"/>
      <c r="E915" s="22"/>
      <c r="F915" s="22"/>
      <c r="G915" s="70" t="e">
        <f t="shared" si="417"/>
        <v>#DIV/0!</v>
      </c>
      <c r="H915" s="22"/>
      <c r="I915" s="76"/>
      <c r="J915" s="71"/>
      <c r="K915" s="22"/>
      <c r="L915" s="49">
        <f t="shared" si="412"/>
        <v>0</v>
      </c>
      <c r="M915" s="41"/>
      <c r="N915" s="592"/>
      <c r="O915" s="129" t="b">
        <f>H915=F915</f>
        <v>1</v>
      </c>
      <c r="P915" s="300"/>
    </row>
    <row r="916" spans="1:16" s="409" customFormat="1" ht="56.25" outlineLevel="1" x14ac:dyDescent="0.25">
      <c r="A916" s="541" t="s">
        <v>43</v>
      </c>
      <c r="B916" s="142" t="s">
        <v>487</v>
      </c>
      <c r="C916" s="31" t="s">
        <v>77</v>
      </c>
      <c r="D916" s="28">
        <f>SUM(D917:D920)</f>
        <v>60443.48</v>
      </c>
      <c r="E916" s="28">
        <f>SUM(E917:E920)</f>
        <v>64971.44</v>
      </c>
      <c r="F916" s="28">
        <f>SUM(F917:F920)</f>
        <v>40658.67</v>
      </c>
      <c r="G916" s="476">
        <f t="shared" si="417"/>
        <v>0.63</v>
      </c>
      <c r="H916" s="28">
        <f>SUM(H917:H920)</f>
        <v>38773.19</v>
      </c>
      <c r="I916" s="476">
        <f t="shared" ref="I916:I941" si="418">H916/E916</f>
        <v>0.6</v>
      </c>
      <c r="J916" s="476">
        <f t="shared" ref="J916:J940" si="419">H916/F916</f>
        <v>0.95</v>
      </c>
      <c r="K916" s="28">
        <f>SUM(K917:K920)</f>
        <v>64971.44</v>
      </c>
      <c r="L916" s="28">
        <f>SUM(L917:L920)</f>
        <v>0</v>
      </c>
      <c r="M916" s="453">
        <f t="shared" ref="M916:M945" si="420">K916/E916</f>
        <v>1</v>
      </c>
      <c r="N916" s="601"/>
      <c r="P916" s="300"/>
    </row>
    <row r="917" spans="1:16" s="409" customFormat="1" outlineLevel="1" x14ac:dyDescent="0.25">
      <c r="A917" s="541"/>
      <c r="B917" s="32" t="s">
        <v>17</v>
      </c>
      <c r="C917" s="32"/>
      <c r="D917" s="30">
        <f>D922+D957</f>
        <v>0</v>
      </c>
      <c r="E917" s="30">
        <f t="shared" ref="E917:F917" si="421">E922+E957</f>
        <v>0</v>
      </c>
      <c r="F917" s="30">
        <f t="shared" si="421"/>
        <v>0</v>
      </c>
      <c r="G917" s="149" t="e">
        <f t="shared" si="417"/>
        <v>#DIV/0!</v>
      </c>
      <c r="H917" s="30">
        <f t="shared" ref="H917" si="422">H922+H957</f>
        <v>0</v>
      </c>
      <c r="I917" s="149" t="e">
        <f>H917/E917</f>
        <v>#DIV/0!</v>
      </c>
      <c r="J917" s="149" t="e">
        <f>H917/F917</f>
        <v>#DIV/0!</v>
      </c>
      <c r="K917" s="30">
        <f t="shared" ref="K917:L917" si="423">K922+K957</f>
        <v>0</v>
      </c>
      <c r="L917" s="30">
        <f t="shared" si="423"/>
        <v>0</v>
      </c>
      <c r="M917" s="84" t="e">
        <f t="shared" si="420"/>
        <v>#DIV/0!</v>
      </c>
      <c r="N917" s="601"/>
      <c r="P917" s="300"/>
    </row>
    <row r="918" spans="1:16" s="409" customFormat="1" outlineLevel="1" x14ac:dyDescent="0.25">
      <c r="A918" s="541"/>
      <c r="B918" s="32" t="s">
        <v>16</v>
      </c>
      <c r="C918" s="32"/>
      <c r="D918" s="30">
        <f>D923+D958</f>
        <v>33027.9</v>
      </c>
      <c r="E918" s="30">
        <f t="shared" ref="E918:F918" si="424">E923+E958</f>
        <v>34227.9</v>
      </c>
      <c r="F918" s="30">
        <f t="shared" si="424"/>
        <v>21349.8</v>
      </c>
      <c r="G918" s="111">
        <f t="shared" si="417"/>
        <v>0.62</v>
      </c>
      <c r="H918" s="30">
        <f t="shared" ref="H918" si="425">H923+H958</f>
        <v>19464.32</v>
      </c>
      <c r="I918" s="111">
        <f>H918/E918</f>
        <v>0.56999999999999995</v>
      </c>
      <c r="J918" s="111">
        <f>H918/F918</f>
        <v>0.91</v>
      </c>
      <c r="K918" s="30">
        <f>K923+K958</f>
        <v>34227.9</v>
      </c>
      <c r="L918" s="30">
        <f>L923+L958</f>
        <v>0</v>
      </c>
      <c r="M918" s="83">
        <f>K918/E918</f>
        <v>1</v>
      </c>
      <c r="N918" s="601"/>
      <c r="O918" s="408"/>
      <c r="P918" s="300"/>
    </row>
    <row r="919" spans="1:16" s="409" customFormat="1" outlineLevel="1" x14ac:dyDescent="0.25">
      <c r="A919" s="541"/>
      <c r="B919" s="32" t="s">
        <v>36</v>
      </c>
      <c r="C919" s="32"/>
      <c r="D919" s="30">
        <f t="shared" ref="D919:F919" si="426">D924+D959</f>
        <v>27415.58</v>
      </c>
      <c r="E919" s="30">
        <f t="shared" si="426"/>
        <v>30743.54</v>
      </c>
      <c r="F919" s="30">
        <f t="shared" si="426"/>
        <v>19308.87</v>
      </c>
      <c r="G919" s="75">
        <f t="shared" si="417"/>
        <v>0.628</v>
      </c>
      <c r="H919" s="30">
        <f t="shared" ref="H919" si="427">H924+H959</f>
        <v>19308.87</v>
      </c>
      <c r="I919" s="75">
        <f>H919/E919</f>
        <v>0.628</v>
      </c>
      <c r="J919" s="111">
        <f t="shared" si="419"/>
        <v>1</v>
      </c>
      <c r="K919" s="30">
        <f>K924+K959</f>
        <v>30743.54</v>
      </c>
      <c r="L919" s="30">
        <f>L924+L959</f>
        <v>0</v>
      </c>
      <c r="M919" s="83">
        <f t="shared" si="420"/>
        <v>1</v>
      </c>
      <c r="N919" s="601"/>
      <c r="O919" s="410"/>
      <c r="P919" s="300"/>
    </row>
    <row r="920" spans="1:16" s="409" customFormat="1" outlineLevel="1" x14ac:dyDescent="0.3">
      <c r="A920" s="541"/>
      <c r="B920" s="32" t="s">
        <v>18</v>
      </c>
      <c r="C920" s="32"/>
      <c r="D920" s="30">
        <f t="shared" ref="D920:F920" si="428">D925+D960</f>
        <v>0</v>
      </c>
      <c r="E920" s="30">
        <f t="shared" si="428"/>
        <v>0</v>
      </c>
      <c r="F920" s="30">
        <f t="shared" si="428"/>
        <v>0</v>
      </c>
      <c r="G920" s="149" t="e">
        <f t="shared" si="417"/>
        <v>#DIV/0!</v>
      </c>
      <c r="H920" s="30">
        <f t="shared" ref="H920" si="429">H925+H960</f>
        <v>0</v>
      </c>
      <c r="I920" s="149" t="e">
        <f t="shared" si="418"/>
        <v>#DIV/0!</v>
      </c>
      <c r="J920" s="149" t="e">
        <f t="shared" si="419"/>
        <v>#DIV/0!</v>
      </c>
      <c r="K920" s="30">
        <f t="shared" ref="K920:L920" si="430">K925+K960</f>
        <v>0</v>
      </c>
      <c r="L920" s="30">
        <f t="shared" si="430"/>
        <v>0</v>
      </c>
      <c r="M920" s="84" t="e">
        <f t="shared" si="420"/>
        <v>#DIV/0!</v>
      </c>
      <c r="N920" s="601"/>
      <c r="O920" s="411" t="b">
        <f>H920=F920</f>
        <v>1</v>
      </c>
      <c r="P920" s="300"/>
    </row>
    <row r="921" spans="1:16" s="158" customFormat="1" ht="65.25" customHeight="1" outlineLevel="1" x14ac:dyDescent="0.25">
      <c r="A921" s="568" t="s">
        <v>81</v>
      </c>
      <c r="B921" s="59" t="s">
        <v>618</v>
      </c>
      <c r="C921" s="15" t="s">
        <v>115</v>
      </c>
      <c r="D921" s="17">
        <f>SUM(D922:D925)</f>
        <v>59878.82</v>
      </c>
      <c r="E921" s="17">
        <f>SUM(E922:E925)</f>
        <v>64406.78</v>
      </c>
      <c r="F921" s="17">
        <f t="shared" ref="F921" si="431">SUM(F922:F925)</f>
        <v>40214.879999999997</v>
      </c>
      <c r="G921" s="141">
        <f t="shared" si="417"/>
        <v>0.62</v>
      </c>
      <c r="H921" s="17">
        <f>SUM(H922:H925)</f>
        <v>38329.4</v>
      </c>
      <c r="I921" s="141">
        <f t="shared" si="418"/>
        <v>0.6</v>
      </c>
      <c r="J921" s="156">
        <f t="shared" si="419"/>
        <v>0.95</v>
      </c>
      <c r="K921" s="17">
        <f>K923+K924</f>
        <v>64406.78</v>
      </c>
      <c r="L921" s="36"/>
      <c r="M921" s="44">
        <f t="shared" si="420"/>
        <v>1</v>
      </c>
      <c r="N921" s="575"/>
      <c r="P921" s="300"/>
    </row>
    <row r="922" spans="1:16" s="158" customFormat="1" outlineLevel="1" x14ac:dyDescent="0.25">
      <c r="A922" s="568"/>
      <c r="B922" s="446" t="s">
        <v>17</v>
      </c>
      <c r="C922" s="392"/>
      <c r="D922" s="148">
        <f>D927+D932+D937+D942</f>
        <v>0</v>
      </c>
      <c r="E922" s="148">
        <f t="shared" ref="E922:F922" si="432">E927+E932+E937+E942</f>
        <v>0</v>
      </c>
      <c r="F922" s="148">
        <f t="shared" si="432"/>
        <v>0</v>
      </c>
      <c r="G922" s="150" t="e">
        <f t="shared" si="417"/>
        <v>#DIV/0!</v>
      </c>
      <c r="H922" s="148">
        <f t="shared" ref="H922" si="433">H927+H932+H937+H942</f>
        <v>0</v>
      </c>
      <c r="I922" s="150" t="e">
        <f t="shared" si="418"/>
        <v>#DIV/0!</v>
      </c>
      <c r="J922" s="150" t="e">
        <f t="shared" si="419"/>
        <v>#DIV/0!</v>
      </c>
      <c r="K922" s="148">
        <f t="shared" ref="K922" si="434">K927+K932+K937+K942</f>
        <v>0</v>
      </c>
      <c r="L922" s="36">
        <f t="shared" ref="L922" si="435">E922-F922</f>
        <v>0</v>
      </c>
      <c r="M922" s="27" t="e">
        <f t="shared" si="420"/>
        <v>#DIV/0!</v>
      </c>
      <c r="N922" s="575"/>
      <c r="P922" s="300"/>
    </row>
    <row r="923" spans="1:16" s="158" customFormat="1" outlineLevel="1" x14ac:dyDescent="0.25">
      <c r="A923" s="568"/>
      <c r="B923" s="446" t="s">
        <v>16</v>
      </c>
      <c r="C923" s="392"/>
      <c r="D923" s="148">
        <f>D928+D933+D938+D943+D948+D953</f>
        <v>33027.9</v>
      </c>
      <c r="E923" s="148">
        <f t="shared" ref="E923" si="436">E928+E933+E938+E943+E948+E953</f>
        <v>34227.9</v>
      </c>
      <c r="F923" s="148">
        <f>F928+F933+F938+F943+F948+F953</f>
        <v>21349.8</v>
      </c>
      <c r="G923" s="141">
        <f t="shared" si="417"/>
        <v>0.62</v>
      </c>
      <c r="H923" s="148">
        <f>H928+H933+H938+H943+H948+H953</f>
        <v>19464.32</v>
      </c>
      <c r="I923" s="141">
        <f t="shared" si="418"/>
        <v>0.56999999999999995</v>
      </c>
      <c r="J923" s="141">
        <f t="shared" si="419"/>
        <v>0.91</v>
      </c>
      <c r="K923" s="148">
        <f>K928+K933+K938+K943+K948+K953</f>
        <v>34227.9</v>
      </c>
      <c r="L923" s="36">
        <f t="shared" ref="L923:L940" si="437">E923-K923</f>
        <v>0</v>
      </c>
      <c r="M923" s="26">
        <f t="shared" si="420"/>
        <v>1</v>
      </c>
      <c r="N923" s="575"/>
      <c r="O923" s="300"/>
      <c r="P923" s="300"/>
    </row>
    <row r="924" spans="1:16" s="158" customFormat="1" outlineLevel="1" x14ac:dyDescent="0.25">
      <c r="A924" s="568"/>
      <c r="B924" s="446" t="s">
        <v>80</v>
      </c>
      <c r="C924" s="392"/>
      <c r="D924" s="148">
        <f>D929+D934+D939+D944+D949+D954</f>
        <v>26850.92</v>
      </c>
      <c r="E924" s="148">
        <f t="shared" ref="E924:F924" si="438">E929+E934+E939+E944+E949+E954</f>
        <v>30178.880000000001</v>
      </c>
      <c r="F924" s="148">
        <f t="shared" si="438"/>
        <v>18865.080000000002</v>
      </c>
      <c r="G924" s="66">
        <f t="shared" si="417"/>
        <v>0.625</v>
      </c>
      <c r="H924" s="148">
        <f>H929+H934+H939+H944+H949+H954</f>
        <v>18865.080000000002</v>
      </c>
      <c r="I924" s="66">
        <f t="shared" si="418"/>
        <v>0.625</v>
      </c>
      <c r="J924" s="141">
        <f t="shared" si="419"/>
        <v>1</v>
      </c>
      <c r="K924" s="148">
        <f>K929+K934+K939+K944+K949+K954</f>
        <v>30178.880000000001</v>
      </c>
      <c r="L924" s="36">
        <f t="shared" si="437"/>
        <v>0</v>
      </c>
      <c r="M924" s="26">
        <f t="shared" si="420"/>
        <v>1</v>
      </c>
      <c r="N924" s="575"/>
      <c r="O924" s="159"/>
      <c r="P924" s="300"/>
    </row>
    <row r="925" spans="1:16" s="158" customFormat="1" outlineLevel="1" x14ac:dyDescent="0.3">
      <c r="A925" s="568"/>
      <c r="B925" s="446" t="s">
        <v>18</v>
      </c>
      <c r="C925" s="392"/>
      <c r="D925" s="148">
        <f t="shared" ref="D925:F925" si="439">D930+D935+D940+D945</f>
        <v>0</v>
      </c>
      <c r="E925" s="148">
        <f t="shared" si="439"/>
        <v>0</v>
      </c>
      <c r="F925" s="148">
        <f t="shared" si="439"/>
        <v>0</v>
      </c>
      <c r="G925" s="150" t="e">
        <f t="shared" si="417"/>
        <v>#DIV/0!</v>
      </c>
      <c r="H925" s="148">
        <f t="shared" ref="H925" si="440">H930+H935+H940+H945</f>
        <v>0</v>
      </c>
      <c r="I925" s="150" t="e">
        <f t="shared" si="418"/>
        <v>#DIV/0!</v>
      </c>
      <c r="J925" s="141"/>
      <c r="K925" s="148">
        <f t="shared" ref="K925" si="441">K930+K935+K940+K945</f>
        <v>0</v>
      </c>
      <c r="L925" s="36">
        <f t="shared" si="437"/>
        <v>0</v>
      </c>
      <c r="M925" s="27" t="e">
        <f t="shared" si="420"/>
        <v>#DIV/0!</v>
      </c>
      <c r="N925" s="575"/>
      <c r="O925" s="1" t="b">
        <f>H925=F925</f>
        <v>1</v>
      </c>
      <c r="P925" s="300"/>
    </row>
    <row r="926" spans="1:16" s="158" customFormat="1" ht="39" outlineLevel="1" x14ac:dyDescent="0.25">
      <c r="A926" s="568" t="s">
        <v>82</v>
      </c>
      <c r="B926" s="59" t="s">
        <v>619</v>
      </c>
      <c r="C926" s="15" t="s">
        <v>115</v>
      </c>
      <c r="D926" s="17">
        <f>SUM(D927:D930)</f>
        <v>912</v>
      </c>
      <c r="E926" s="17">
        <f>SUM(E927:E930)</f>
        <v>1112</v>
      </c>
      <c r="F926" s="17">
        <f t="shared" ref="F926" si="442">SUM(F927:F930)</f>
        <v>1040.2</v>
      </c>
      <c r="G926" s="156">
        <f t="shared" si="417"/>
        <v>0.94</v>
      </c>
      <c r="H926" s="17">
        <f>SUM(H927:H930)</f>
        <v>502.44</v>
      </c>
      <c r="I926" s="156">
        <f t="shared" si="418"/>
        <v>0.45</v>
      </c>
      <c r="J926" s="141"/>
      <c r="K926" s="17">
        <f t="shared" ref="K926:K936" si="443">E926</f>
        <v>1112</v>
      </c>
      <c r="L926" s="36">
        <f t="shared" si="437"/>
        <v>0</v>
      </c>
      <c r="M926" s="44">
        <f t="shared" si="420"/>
        <v>1</v>
      </c>
      <c r="N926" s="592" t="s">
        <v>720</v>
      </c>
      <c r="P926" s="300"/>
    </row>
    <row r="927" spans="1:16" s="158" customFormat="1" outlineLevel="2" x14ac:dyDescent="0.25">
      <c r="A927" s="568"/>
      <c r="B927" s="446" t="s">
        <v>17</v>
      </c>
      <c r="C927" s="392"/>
      <c r="D927" s="155"/>
      <c r="E927" s="148"/>
      <c r="F927" s="393"/>
      <c r="G927" s="150" t="e">
        <f t="shared" si="417"/>
        <v>#DIV/0!</v>
      </c>
      <c r="H927" s="36"/>
      <c r="I927" s="150" t="e">
        <f t="shared" si="418"/>
        <v>#DIV/0!</v>
      </c>
      <c r="J927" s="150"/>
      <c r="K927" s="36">
        <f t="shared" si="443"/>
        <v>0</v>
      </c>
      <c r="L927" s="36">
        <f t="shared" si="437"/>
        <v>0</v>
      </c>
      <c r="M927" s="27" t="e">
        <f t="shared" si="420"/>
        <v>#DIV/0!</v>
      </c>
      <c r="N927" s="592"/>
      <c r="P927" s="300"/>
    </row>
    <row r="928" spans="1:16" s="158" customFormat="1" outlineLevel="2" x14ac:dyDescent="0.25">
      <c r="A928" s="568"/>
      <c r="B928" s="446" t="s">
        <v>16</v>
      </c>
      <c r="C928" s="403"/>
      <c r="D928" s="36">
        <v>638.4</v>
      </c>
      <c r="E928" s="36">
        <v>838.4</v>
      </c>
      <c r="F928" s="36">
        <v>838.4</v>
      </c>
      <c r="G928" s="141">
        <f t="shared" si="417"/>
        <v>1</v>
      </c>
      <c r="H928" s="36">
        <v>300.64</v>
      </c>
      <c r="I928" s="141">
        <f t="shared" si="418"/>
        <v>0.36</v>
      </c>
      <c r="J928" s="141"/>
      <c r="K928" s="36">
        <f>E928</f>
        <v>838.4</v>
      </c>
      <c r="L928" s="36">
        <f t="shared" si="437"/>
        <v>0</v>
      </c>
      <c r="M928" s="26">
        <f t="shared" si="420"/>
        <v>1</v>
      </c>
      <c r="N928" s="592"/>
      <c r="O928" s="300"/>
      <c r="P928" s="300"/>
    </row>
    <row r="929" spans="1:16" s="158" customFormat="1" outlineLevel="2" x14ac:dyDescent="0.25">
      <c r="A929" s="568"/>
      <c r="B929" s="446" t="s">
        <v>80</v>
      </c>
      <c r="C929" s="392"/>
      <c r="D929" s="36">
        <v>273.60000000000002</v>
      </c>
      <c r="E929" s="36">
        <v>273.60000000000002</v>
      </c>
      <c r="F929" s="36">
        <v>201.8</v>
      </c>
      <c r="G929" s="141">
        <f t="shared" si="417"/>
        <v>0.74</v>
      </c>
      <c r="H929" s="36">
        <f>F929</f>
        <v>201.8</v>
      </c>
      <c r="I929" s="141">
        <f t="shared" si="418"/>
        <v>0.74</v>
      </c>
      <c r="J929" s="141"/>
      <c r="K929" s="36">
        <f>E929</f>
        <v>273.60000000000002</v>
      </c>
      <c r="L929" s="36">
        <f t="shared" si="437"/>
        <v>0</v>
      </c>
      <c r="M929" s="26">
        <f t="shared" si="420"/>
        <v>1</v>
      </c>
      <c r="N929" s="592"/>
      <c r="O929" s="159"/>
      <c r="P929" s="300"/>
    </row>
    <row r="930" spans="1:16" s="158" customFormat="1" outlineLevel="2" x14ac:dyDescent="0.3">
      <c r="A930" s="568"/>
      <c r="B930" s="446" t="s">
        <v>18</v>
      </c>
      <c r="C930" s="392"/>
      <c r="D930" s="155"/>
      <c r="E930" s="148"/>
      <c r="F930" s="36"/>
      <c r="G930" s="150" t="e">
        <f t="shared" si="417"/>
        <v>#DIV/0!</v>
      </c>
      <c r="H930" s="36"/>
      <c r="I930" s="150" t="e">
        <f t="shared" si="418"/>
        <v>#DIV/0!</v>
      </c>
      <c r="J930" s="141"/>
      <c r="K930" s="36">
        <f t="shared" si="443"/>
        <v>0</v>
      </c>
      <c r="L930" s="36">
        <f t="shared" si="437"/>
        <v>0</v>
      </c>
      <c r="M930" s="27" t="e">
        <f t="shared" si="420"/>
        <v>#DIV/0!</v>
      </c>
      <c r="N930" s="592"/>
      <c r="O930" s="1" t="b">
        <f>H930=F930</f>
        <v>1</v>
      </c>
      <c r="P930" s="300"/>
    </row>
    <row r="931" spans="1:16" s="158" customFormat="1" ht="117" outlineLevel="2" x14ac:dyDescent="0.25">
      <c r="A931" s="568" t="s">
        <v>83</v>
      </c>
      <c r="B931" s="399" t="s">
        <v>620</v>
      </c>
      <c r="C931" s="15" t="s">
        <v>115</v>
      </c>
      <c r="D931" s="17">
        <f>SUM(D932:D935)</f>
        <v>2448</v>
      </c>
      <c r="E931" s="17">
        <f>SUM(E932:E935)</f>
        <v>2448</v>
      </c>
      <c r="F931" s="17">
        <f>SUM(F932:F935)</f>
        <v>1287</v>
      </c>
      <c r="G931" s="156">
        <f t="shared" si="417"/>
        <v>0.53</v>
      </c>
      <c r="H931" s="17">
        <f t="shared" ref="H931" si="444">SUM(H932:H935)</f>
        <v>1287</v>
      </c>
      <c r="I931" s="156">
        <f t="shared" si="418"/>
        <v>0.53</v>
      </c>
      <c r="J931" s="156"/>
      <c r="K931" s="17">
        <f t="shared" si="443"/>
        <v>2448</v>
      </c>
      <c r="L931" s="36">
        <f t="shared" si="437"/>
        <v>0</v>
      </c>
      <c r="M931" s="44">
        <f t="shared" si="420"/>
        <v>1</v>
      </c>
      <c r="N931" s="592" t="s">
        <v>719</v>
      </c>
      <c r="P931" s="300"/>
    </row>
    <row r="932" spans="1:16" s="158" customFormat="1" outlineLevel="2" x14ac:dyDescent="0.25">
      <c r="A932" s="568"/>
      <c r="B932" s="446" t="s">
        <v>17</v>
      </c>
      <c r="C932" s="392"/>
      <c r="D932" s="155"/>
      <c r="E932" s="148"/>
      <c r="F932" s="36"/>
      <c r="G932" s="150" t="e">
        <f t="shared" si="417"/>
        <v>#DIV/0!</v>
      </c>
      <c r="H932" s="155"/>
      <c r="I932" s="150" t="e">
        <f t="shared" si="418"/>
        <v>#DIV/0!</v>
      </c>
      <c r="J932" s="150"/>
      <c r="K932" s="36">
        <f t="shared" si="443"/>
        <v>0</v>
      </c>
      <c r="L932" s="36">
        <f t="shared" si="437"/>
        <v>0</v>
      </c>
      <c r="M932" s="27" t="e">
        <f t="shared" si="420"/>
        <v>#DIV/0!</v>
      </c>
      <c r="N932" s="592"/>
      <c r="P932" s="300"/>
    </row>
    <row r="933" spans="1:16" s="158" customFormat="1" outlineLevel="2" x14ac:dyDescent="0.25">
      <c r="A933" s="568"/>
      <c r="B933" s="446" t="s">
        <v>16</v>
      </c>
      <c r="C933" s="392"/>
      <c r="D933" s="148">
        <v>0</v>
      </c>
      <c r="E933" s="148">
        <v>0</v>
      </c>
      <c r="F933" s="36"/>
      <c r="G933" s="150" t="e">
        <f t="shared" si="417"/>
        <v>#DIV/0!</v>
      </c>
      <c r="H933" s="155">
        <v>0</v>
      </c>
      <c r="I933" s="150" t="e">
        <f t="shared" si="418"/>
        <v>#DIV/0!</v>
      </c>
      <c r="J933" s="150"/>
      <c r="K933" s="36">
        <v>0</v>
      </c>
      <c r="L933" s="36">
        <f t="shared" si="437"/>
        <v>0</v>
      </c>
      <c r="M933" s="27" t="e">
        <f t="shared" si="420"/>
        <v>#DIV/0!</v>
      </c>
      <c r="N933" s="592"/>
      <c r="O933" s="300"/>
      <c r="P933" s="300"/>
    </row>
    <row r="934" spans="1:16" s="158" customFormat="1" outlineLevel="2" x14ac:dyDescent="0.25">
      <c r="A934" s="568"/>
      <c r="B934" s="446" t="s">
        <v>80</v>
      </c>
      <c r="C934" s="392"/>
      <c r="D934" s="36">
        <v>2448</v>
      </c>
      <c r="E934" s="36">
        <v>2448</v>
      </c>
      <c r="F934" s="36">
        <f>H934</f>
        <v>1287</v>
      </c>
      <c r="G934" s="141">
        <f t="shared" si="417"/>
        <v>0.53</v>
      </c>
      <c r="H934" s="36">
        <v>1287</v>
      </c>
      <c r="I934" s="141">
        <f>H934/E934</f>
        <v>0.53</v>
      </c>
      <c r="J934" s="141"/>
      <c r="K934" s="36">
        <f t="shared" si="443"/>
        <v>2448</v>
      </c>
      <c r="L934" s="36">
        <f t="shared" si="437"/>
        <v>0</v>
      </c>
      <c r="M934" s="26">
        <f t="shared" si="420"/>
        <v>1</v>
      </c>
      <c r="N934" s="592"/>
      <c r="O934" s="159"/>
      <c r="P934" s="300"/>
    </row>
    <row r="935" spans="1:16" s="158" customFormat="1" outlineLevel="2" x14ac:dyDescent="0.3">
      <c r="A935" s="568"/>
      <c r="B935" s="446" t="s">
        <v>18</v>
      </c>
      <c r="C935" s="392"/>
      <c r="D935" s="155"/>
      <c r="E935" s="148"/>
      <c r="F935" s="155"/>
      <c r="G935" s="150" t="e">
        <f t="shared" si="417"/>
        <v>#DIV/0!</v>
      </c>
      <c r="H935" s="155"/>
      <c r="I935" s="150" t="e">
        <f t="shared" si="418"/>
        <v>#DIV/0!</v>
      </c>
      <c r="J935" s="141"/>
      <c r="K935" s="36">
        <f t="shared" si="443"/>
        <v>0</v>
      </c>
      <c r="L935" s="36">
        <f t="shared" si="437"/>
        <v>0</v>
      </c>
      <c r="M935" s="27" t="e">
        <f t="shared" si="420"/>
        <v>#DIV/0!</v>
      </c>
      <c r="N935" s="592"/>
      <c r="O935" s="1" t="b">
        <f>H935=F935</f>
        <v>1</v>
      </c>
      <c r="P935" s="300"/>
    </row>
    <row r="936" spans="1:16" s="158" customFormat="1" ht="78" outlineLevel="2" x14ac:dyDescent="0.25">
      <c r="A936" s="568" t="s">
        <v>84</v>
      </c>
      <c r="B936" s="59" t="s">
        <v>621</v>
      </c>
      <c r="C936" s="15" t="s">
        <v>115</v>
      </c>
      <c r="D936" s="17">
        <f>SUM(D937:D940)</f>
        <v>11435.97</v>
      </c>
      <c r="E936" s="17">
        <f>SUM(E937:E940)</f>
        <v>11435.97</v>
      </c>
      <c r="F936" s="17">
        <f>SUM(F937:F940)</f>
        <v>7395.16</v>
      </c>
      <c r="G936" s="141">
        <f t="shared" si="417"/>
        <v>0.65</v>
      </c>
      <c r="H936" s="17">
        <f t="shared" ref="H936" si="445">SUM(H937:H940)</f>
        <v>7214.76</v>
      </c>
      <c r="I936" s="141">
        <f t="shared" si="418"/>
        <v>0.63</v>
      </c>
      <c r="J936" s="156">
        <f t="shared" si="419"/>
        <v>0.98</v>
      </c>
      <c r="K936" s="17">
        <f t="shared" si="443"/>
        <v>11435.97</v>
      </c>
      <c r="L936" s="36">
        <f t="shared" si="437"/>
        <v>0</v>
      </c>
      <c r="M936" s="44">
        <f t="shared" si="420"/>
        <v>1</v>
      </c>
      <c r="N936" s="592" t="s">
        <v>701</v>
      </c>
      <c r="P936" s="300"/>
    </row>
    <row r="937" spans="1:16" s="158" customFormat="1" outlineLevel="2" x14ac:dyDescent="0.25">
      <c r="A937" s="568"/>
      <c r="B937" s="446" t="s">
        <v>17</v>
      </c>
      <c r="C937" s="392"/>
      <c r="D937" s="155"/>
      <c r="E937" s="348"/>
      <c r="F937" s="393"/>
      <c r="G937" s="150" t="e">
        <f t="shared" si="417"/>
        <v>#DIV/0!</v>
      </c>
      <c r="H937" s="400"/>
      <c r="I937" s="150" t="e">
        <f t="shared" si="418"/>
        <v>#DIV/0!</v>
      </c>
      <c r="J937" s="150" t="e">
        <f t="shared" si="419"/>
        <v>#DIV/0!</v>
      </c>
      <c r="K937" s="400"/>
      <c r="L937" s="36">
        <f t="shared" si="437"/>
        <v>0</v>
      </c>
      <c r="M937" s="27" t="e">
        <f t="shared" si="420"/>
        <v>#DIV/0!</v>
      </c>
      <c r="N937" s="592"/>
      <c r="P937" s="300"/>
    </row>
    <row r="938" spans="1:16" s="158" customFormat="1" outlineLevel="2" x14ac:dyDescent="0.25">
      <c r="A938" s="568"/>
      <c r="B938" s="446" t="s">
        <v>16</v>
      </c>
      <c r="C938" s="392"/>
      <c r="D938" s="148">
        <v>9172.5</v>
      </c>
      <c r="E938" s="148">
        <v>9172.5</v>
      </c>
      <c r="F938" s="148">
        <v>5908</v>
      </c>
      <c r="G938" s="141">
        <f t="shared" si="417"/>
        <v>0.64</v>
      </c>
      <c r="H938" s="400">
        <v>5727.6</v>
      </c>
      <c r="I938" s="141">
        <f t="shared" si="418"/>
        <v>0.62</v>
      </c>
      <c r="J938" s="141">
        <f t="shared" si="419"/>
        <v>0.97</v>
      </c>
      <c r="K938" s="400">
        <v>9172.5</v>
      </c>
      <c r="L938" s="36">
        <f t="shared" si="437"/>
        <v>0</v>
      </c>
      <c r="M938" s="26">
        <f t="shared" si="420"/>
        <v>1</v>
      </c>
      <c r="N938" s="592"/>
      <c r="O938" s="300"/>
      <c r="P938" s="300"/>
    </row>
    <row r="939" spans="1:16" s="158" customFormat="1" outlineLevel="2" x14ac:dyDescent="0.25">
      <c r="A939" s="568"/>
      <c r="B939" s="446" t="s">
        <v>80</v>
      </c>
      <c r="C939" s="392"/>
      <c r="D939" s="148">
        <v>2263.4699999999998</v>
      </c>
      <c r="E939" s="148">
        <v>2263.4699999999998</v>
      </c>
      <c r="F939" s="148">
        <f>H939</f>
        <v>1487.16</v>
      </c>
      <c r="G939" s="141">
        <f t="shared" si="417"/>
        <v>0.66</v>
      </c>
      <c r="H939" s="401">
        <v>1487.16</v>
      </c>
      <c r="I939" s="141">
        <f t="shared" si="418"/>
        <v>0.66</v>
      </c>
      <c r="J939" s="141">
        <f t="shared" si="419"/>
        <v>1</v>
      </c>
      <c r="K939" s="400">
        <v>2263.4699999999998</v>
      </c>
      <c r="L939" s="36">
        <f t="shared" si="437"/>
        <v>0</v>
      </c>
      <c r="M939" s="26">
        <f t="shared" si="420"/>
        <v>1</v>
      </c>
      <c r="N939" s="592"/>
      <c r="O939" s="159"/>
      <c r="P939" s="300"/>
    </row>
    <row r="940" spans="1:16" s="158" customFormat="1" outlineLevel="2" x14ac:dyDescent="0.3">
      <c r="A940" s="568"/>
      <c r="B940" s="446" t="s">
        <v>18</v>
      </c>
      <c r="C940" s="392"/>
      <c r="D940" s="155"/>
      <c r="E940" s="148"/>
      <c r="F940" s="155"/>
      <c r="G940" s="150" t="e">
        <f t="shared" si="417"/>
        <v>#DIV/0!</v>
      </c>
      <c r="H940" s="155"/>
      <c r="I940" s="150" t="e">
        <f t="shared" si="418"/>
        <v>#DIV/0!</v>
      </c>
      <c r="J940" s="150" t="e">
        <f t="shared" si="419"/>
        <v>#DIV/0!</v>
      </c>
      <c r="K940" s="400"/>
      <c r="L940" s="36">
        <f t="shared" si="437"/>
        <v>0</v>
      </c>
      <c r="M940" s="27" t="e">
        <f t="shared" si="420"/>
        <v>#DIV/0!</v>
      </c>
      <c r="N940" s="592"/>
      <c r="O940" s="1" t="b">
        <f>H940=F940</f>
        <v>1</v>
      </c>
      <c r="P940" s="300"/>
    </row>
    <row r="941" spans="1:16" s="158" customFormat="1" ht="78" outlineLevel="2" x14ac:dyDescent="0.25">
      <c r="A941" s="684" t="s">
        <v>623</v>
      </c>
      <c r="B941" s="59" t="s">
        <v>622</v>
      </c>
      <c r="C941" s="15" t="s">
        <v>115</v>
      </c>
      <c r="D941" s="17">
        <f>SUM(D942:D945)</f>
        <v>23907.279999999999</v>
      </c>
      <c r="E941" s="17">
        <f t="shared" ref="E941" si="446">SUM(E942:E945)</f>
        <v>28213.53</v>
      </c>
      <c r="F941" s="17">
        <f>SUM(F942:F945)</f>
        <v>18599.330000000002</v>
      </c>
      <c r="G941" s="156">
        <f t="shared" si="417"/>
        <v>0.66</v>
      </c>
      <c r="H941" s="17">
        <f>SUM(H942:H945)</f>
        <v>17548.93</v>
      </c>
      <c r="I941" s="156">
        <f t="shared" si="418"/>
        <v>0.62</v>
      </c>
      <c r="J941" s="156">
        <f>H941/F941</f>
        <v>0.94</v>
      </c>
      <c r="K941" s="17">
        <f t="shared" ref="K941:K945" si="447">E941</f>
        <v>28213.53</v>
      </c>
      <c r="L941" s="36"/>
      <c r="M941" s="44">
        <f t="shared" si="420"/>
        <v>1</v>
      </c>
      <c r="N941" s="592" t="s">
        <v>842</v>
      </c>
      <c r="P941" s="300"/>
    </row>
    <row r="942" spans="1:16" s="158" customFormat="1" ht="43.5" customHeight="1" outlineLevel="2" x14ac:dyDescent="0.25">
      <c r="A942" s="684"/>
      <c r="B942" s="446" t="s">
        <v>17</v>
      </c>
      <c r="C942" s="392"/>
      <c r="D942" s="148"/>
      <c r="E942" s="148"/>
      <c r="F942" s="148"/>
      <c r="G942" s="475" t="e">
        <f t="shared" si="417"/>
        <v>#DIV/0!</v>
      </c>
      <c r="H942" s="148"/>
      <c r="I942" s="156"/>
      <c r="J942" s="156"/>
      <c r="K942" s="36">
        <f t="shared" si="447"/>
        <v>0</v>
      </c>
      <c r="L942" s="36"/>
      <c r="M942" s="27" t="e">
        <f t="shared" si="420"/>
        <v>#DIV/0!</v>
      </c>
      <c r="N942" s="592"/>
      <c r="P942" s="300"/>
    </row>
    <row r="943" spans="1:16" s="158" customFormat="1" ht="43.5" customHeight="1" outlineLevel="2" x14ac:dyDescent="0.25">
      <c r="A943" s="684"/>
      <c r="B943" s="446" t="s">
        <v>443</v>
      </c>
      <c r="C943" s="392"/>
      <c r="D943" s="148">
        <v>3314.4</v>
      </c>
      <c r="E943" s="148">
        <v>4314.3999999999996</v>
      </c>
      <c r="F943" s="148">
        <v>3314.4</v>
      </c>
      <c r="G943" s="156">
        <f t="shared" si="417"/>
        <v>0.77</v>
      </c>
      <c r="H943" s="148">
        <v>2264</v>
      </c>
      <c r="I943" s="156">
        <f>H943/E943</f>
        <v>0.52</v>
      </c>
      <c r="J943" s="156">
        <f>H943/F943</f>
        <v>0.68</v>
      </c>
      <c r="K943" s="148">
        <v>4314.3999999999996</v>
      </c>
      <c r="L943" s="36"/>
      <c r="M943" s="26">
        <f t="shared" si="420"/>
        <v>1</v>
      </c>
      <c r="N943" s="592"/>
      <c r="O943" s="300"/>
      <c r="P943" s="300"/>
    </row>
    <row r="944" spans="1:16" s="158" customFormat="1" ht="43.5" customHeight="1" outlineLevel="2" x14ac:dyDescent="0.25">
      <c r="A944" s="684"/>
      <c r="B944" s="446" t="s">
        <v>36</v>
      </c>
      <c r="C944" s="392"/>
      <c r="D944" s="148">
        <v>20592.88</v>
      </c>
      <c r="E944" s="148">
        <v>23899.13</v>
      </c>
      <c r="F944" s="148">
        <f>H944</f>
        <v>15284.93</v>
      </c>
      <c r="G944" s="156">
        <f t="shared" si="417"/>
        <v>0.64</v>
      </c>
      <c r="H944" s="148">
        <v>15284.93</v>
      </c>
      <c r="I944" s="156">
        <f>H944/E944</f>
        <v>0.64</v>
      </c>
      <c r="J944" s="156">
        <f>H944/F944</f>
        <v>1</v>
      </c>
      <c r="K944" s="148">
        <v>23899.13</v>
      </c>
      <c r="L944" s="36"/>
      <c r="M944" s="26">
        <f>K944/E944</f>
        <v>1</v>
      </c>
      <c r="N944" s="592"/>
      <c r="O944" s="159"/>
      <c r="P944" s="300"/>
    </row>
    <row r="945" spans="1:16" s="158" customFormat="1" ht="43.5" customHeight="1" outlineLevel="2" x14ac:dyDescent="0.3">
      <c r="A945" s="684"/>
      <c r="B945" s="446" t="s">
        <v>18</v>
      </c>
      <c r="C945" s="392"/>
      <c r="D945" s="148"/>
      <c r="E945" s="148"/>
      <c r="F945" s="148"/>
      <c r="G945" s="475" t="e">
        <f t="shared" si="417"/>
        <v>#DIV/0!</v>
      </c>
      <c r="H945" s="148"/>
      <c r="I945" s="156"/>
      <c r="J945" s="141"/>
      <c r="K945" s="36">
        <f t="shared" si="447"/>
        <v>0</v>
      </c>
      <c r="L945" s="36"/>
      <c r="M945" s="27" t="e">
        <f t="shared" si="420"/>
        <v>#DIV/0!</v>
      </c>
      <c r="N945" s="592"/>
      <c r="O945" s="1" t="b">
        <f>H945=F945</f>
        <v>1</v>
      </c>
      <c r="P945" s="300"/>
    </row>
    <row r="946" spans="1:16" s="158" customFormat="1" ht="78" outlineLevel="2" x14ac:dyDescent="0.25">
      <c r="A946" s="551" t="s">
        <v>625</v>
      </c>
      <c r="B946" s="59" t="s">
        <v>624</v>
      </c>
      <c r="C946" s="15" t="s">
        <v>115</v>
      </c>
      <c r="D946" s="17">
        <f>SUM(D947:D950)</f>
        <v>19963.330000000002</v>
      </c>
      <c r="E946" s="17">
        <f>SUM(E947:E950)</f>
        <v>19963.330000000002</v>
      </c>
      <c r="F946" s="17">
        <f>SUM(F947:F950)</f>
        <v>11323.66</v>
      </c>
      <c r="G946" s="156">
        <f t="shared" si="417"/>
        <v>0.56999999999999995</v>
      </c>
      <c r="H946" s="17">
        <f>SUM(H947:H950)</f>
        <v>11206.74</v>
      </c>
      <c r="I946" s="156">
        <f t="shared" ref="I946:I957" si="448">H946/E946</f>
        <v>0.56000000000000005</v>
      </c>
      <c r="J946" s="141">
        <f>H946/F946</f>
        <v>0.99</v>
      </c>
      <c r="K946" s="17">
        <f t="shared" ref="K946:K950" si="449">E946</f>
        <v>19963.330000000002</v>
      </c>
      <c r="L946" s="36"/>
      <c r="M946" s="44">
        <f t="shared" ref="M946:M957" si="450">K946/E946</f>
        <v>1</v>
      </c>
      <c r="N946" s="592" t="s">
        <v>701</v>
      </c>
      <c r="P946" s="329"/>
    </row>
    <row r="947" spans="1:16" s="158" customFormat="1" outlineLevel="2" x14ac:dyDescent="0.25">
      <c r="A947" s="552"/>
      <c r="B947" s="446" t="s">
        <v>17</v>
      </c>
      <c r="C947" s="392"/>
      <c r="D947" s="155"/>
      <c r="E947" s="401"/>
      <c r="F947" s="155"/>
      <c r="G947" s="150" t="e">
        <f t="shared" si="417"/>
        <v>#DIV/0!</v>
      </c>
      <c r="H947" s="393"/>
      <c r="I947" s="150" t="e">
        <f t="shared" si="448"/>
        <v>#DIV/0!</v>
      </c>
      <c r="J947" s="141"/>
      <c r="K947" s="36">
        <f t="shared" si="449"/>
        <v>0</v>
      </c>
      <c r="L947" s="36"/>
      <c r="M947" s="27" t="e">
        <f t="shared" si="450"/>
        <v>#DIV/0!</v>
      </c>
      <c r="N947" s="592"/>
      <c r="P947" s="300"/>
    </row>
    <row r="948" spans="1:16" s="158" customFormat="1" outlineLevel="2" x14ac:dyDescent="0.25">
      <c r="A948" s="552"/>
      <c r="B948" s="446" t="s">
        <v>16</v>
      </c>
      <c r="C948" s="392"/>
      <c r="D948" s="148">
        <v>19902.599999999999</v>
      </c>
      <c r="E948" s="148">
        <v>19902.599999999999</v>
      </c>
      <c r="F948" s="148">
        <v>11289</v>
      </c>
      <c r="G948" s="141">
        <f t="shared" si="417"/>
        <v>0.56999999999999995</v>
      </c>
      <c r="H948" s="36">
        <v>11172.08</v>
      </c>
      <c r="I948" s="141">
        <f t="shared" si="448"/>
        <v>0.56000000000000005</v>
      </c>
      <c r="J948" s="141">
        <f>H948/F948</f>
        <v>0.99</v>
      </c>
      <c r="K948" s="36">
        <f>E948</f>
        <v>19902.599999999999</v>
      </c>
      <c r="L948" s="36"/>
      <c r="M948" s="26">
        <f t="shared" si="450"/>
        <v>1</v>
      </c>
      <c r="N948" s="592"/>
      <c r="O948" s="300"/>
      <c r="P948" s="300"/>
    </row>
    <row r="949" spans="1:16" s="158" customFormat="1" outlineLevel="2" x14ac:dyDescent="0.25">
      <c r="A949" s="552"/>
      <c r="B949" s="446" t="s">
        <v>36</v>
      </c>
      <c r="C949" s="392"/>
      <c r="D949" s="148">
        <v>60.73</v>
      </c>
      <c r="E949" s="401">
        <v>60.73</v>
      </c>
      <c r="F949" s="148">
        <v>34.659999999999997</v>
      </c>
      <c r="G949" s="141">
        <f t="shared" si="417"/>
        <v>0.56999999999999995</v>
      </c>
      <c r="H949" s="36">
        <f>F949</f>
        <v>34.659999999999997</v>
      </c>
      <c r="I949" s="141">
        <f t="shared" si="448"/>
        <v>0.56999999999999995</v>
      </c>
      <c r="J949" s="141">
        <f>H949/F949</f>
        <v>1</v>
      </c>
      <c r="K949" s="36">
        <f t="shared" si="449"/>
        <v>60.73</v>
      </c>
      <c r="L949" s="36"/>
      <c r="M949" s="26">
        <f>K949/E949</f>
        <v>1</v>
      </c>
      <c r="N949" s="592"/>
      <c r="O949" s="159"/>
      <c r="P949" s="300"/>
    </row>
    <row r="950" spans="1:16" s="158" customFormat="1" outlineLevel="2" x14ac:dyDescent="0.3">
      <c r="A950" s="553"/>
      <c r="B950" s="446" t="s">
        <v>18</v>
      </c>
      <c r="C950" s="392"/>
      <c r="D950" s="155"/>
      <c r="E950" s="401"/>
      <c r="F950" s="155"/>
      <c r="G950" s="150" t="e">
        <f t="shared" si="417"/>
        <v>#DIV/0!</v>
      </c>
      <c r="H950" s="393"/>
      <c r="I950" s="150" t="e">
        <f t="shared" si="448"/>
        <v>#DIV/0!</v>
      </c>
      <c r="J950" s="141"/>
      <c r="K950" s="36">
        <f t="shared" si="449"/>
        <v>0</v>
      </c>
      <c r="L950" s="36"/>
      <c r="M950" s="27" t="e">
        <f t="shared" si="450"/>
        <v>#DIV/0!</v>
      </c>
      <c r="N950" s="592"/>
      <c r="O950" s="1" t="b">
        <f>H950=F950</f>
        <v>1</v>
      </c>
      <c r="P950" s="300"/>
    </row>
    <row r="951" spans="1:16" s="330" customFormat="1" ht="58.5" outlineLevel="2" x14ac:dyDescent="0.25">
      <c r="A951" s="685" t="s">
        <v>626</v>
      </c>
      <c r="B951" s="59" t="s">
        <v>721</v>
      </c>
      <c r="C951" s="15" t="s">
        <v>115</v>
      </c>
      <c r="D951" s="402">
        <f>SUM(D952:D955)</f>
        <v>1212.24</v>
      </c>
      <c r="E951" s="36">
        <f>SUM(E952:E955)</f>
        <v>1233.95</v>
      </c>
      <c r="F951" s="402">
        <f>SUM(F952:F955)</f>
        <v>569.53</v>
      </c>
      <c r="G951" s="141">
        <f t="shared" si="417"/>
        <v>0.46</v>
      </c>
      <c r="H951" s="402">
        <f>SUM(H952:H955)</f>
        <v>569.53</v>
      </c>
      <c r="I951" s="141">
        <f t="shared" ref="I951" si="451">H951/E951</f>
        <v>0.46</v>
      </c>
      <c r="J951" s="141">
        <f>H951/F951</f>
        <v>1</v>
      </c>
      <c r="K951" s="36">
        <f t="shared" ref="K951" si="452">E951</f>
        <v>1233.95</v>
      </c>
      <c r="L951" s="36"/>
      <c r="M951" s="26">
        <f t="shared" ref="M951" si="453">K951/E951</f>
        <v>1</v>
      </c>
      <c r="N951" s="592" t="s">
        <v>722</v>
      </c>
      <c r="P951" s="331"/>
    </row>
    <row r="952" spans="1:16" s="330" customFormat="1" outlineLevel="2" x14ac:dyDescent="0.25">
      <c r="A952" s="583"/>
      <c r="B952" s="446" t="s">
        <v>17</v>
      </c>
      <c r="C952" s="392"/>
      <c r="D952" s="155"/>
      <c r="E952" s="148"/>
      <c r="F952" s="155"/>
      <c r="G952" s="150" t="e">
        <f t="shared" si="417"/>
        <v>#DIV/0!</v>
      </c>
      <c r="H952" s="393"/>
      <c r="I952" s="150"/>
      <c r="J952" s="141"/>
      <c r="K952" s="36"/>
      <c r="L952" s="36"/>
      <c r="M952" s="27"/>
      <c r="N952" s="592"/>
      <c r="P952" s="331"/>
    </row>
    <row r="953" spans="1:16" s="330" customFormat="1" outlineLevel="2" x14ac:dyDescent="0.25">
      <c r="A953" s="583"/>
      <c r="B953" s="446" t="s">
        <v>16</v>
      </c>
      <c r="C953" s="392"/>
      <c r="D953" s="155"/>
      <c r="E953" s="148"/>
      <c r="F953" s="155"/>
      <c r="G953" s="150" t="e">
        <f t="shared" si="417"/>
        <v>#DIV/0!</v>
      </c>
      <c r="H953" s="393"/>
      <c r="I953" s="150"/>
      <c r="J953" s="141"/>
      <c r="K953" s="36"/>
      <c r="L953" s="36"/>
      <c r="M953" s="27"/>
      <c r="N953" s="592"/>
      <c r="O953" s="329"/>
      <c r="P953" s="331"/>
    </row>
    <row r="954" spans="1:16" s="330" customFormat="1" outlineLevel="2" x14ac:dyDescent="0.25">
      <c r="A954" s="583"/>
      <c r="B954" s="446" t="s">
        <v>36</v>
      </c>
      <c r="C954" s="392"/>
      <c r="D954" s="36">
        <v>1212.24</v>
      </c>
      <c r="E954" s="36">
        <v>1233.95</v>
      </c>
      <c r="F954" s="36">
        <v>569.53</v>
      </c>
      <c r="G954" s="141">
        <f t="shared" si="417"/>
        <v>0.46</v>
      </c>
      <c r="H954" s="36">
        <f>F954</f>
        <v>569.53</v>
      </c>
      <c r="I954" s="141">
        <f t="shared" ref="I954" si="454">H954/E954</f>
        <v>0.46</v>
      </c>
      <c r="J954" s="141">
        <f>H954/F954</f>
        <v>1</v>
      </c>
      <c r="K954" s="36">
        <f t="shared" ref="K954" si="455">E954</f>
        <v>1233.95</v>
      </c>
      <c r="L954" s="36"/>
      <c r="M954" s="26">
        <f t="shared" ref="M954" si="456">K954/E954</f>
        <v>1</v>
      </c>
      <c r="N954" s="592"/>
      <c r="O954" s="158"/>
      <c r="P954" s="331"/>
    </row>
    <row r="955" spans="1:16" s="330" customFormat="1" outlineLevel="2" x14ac:dyDescent="0.3">
      <c r="A955" s="583"/>
      <c r="B955" s="446" t="s">
        <v>18</v>
      </c>
      <c r="C955" s="392"/>
      <c r="D955" s="155"/>
      <c r="E955" s="148"/>
      <c r="F955" s="155"/>
      <c r="G955" s="150" t="e">
        <f t="shared" si="417"/>
        <v>#DIV/0!</v>
      </c>
      <c r="H955" s="393"/>
      <c r="I955" s="150"/>
      <c r="J955" s="141"/>
      <c r="K955" s="36"/>
      <c r="L955" s="36"/>
      <c r="M955" s="27"/>
      <c r="N955" s="592"/>
      <c r="O955" s="1" t="b">
        <f>H955=F955</f>
        <v>1</v>
      </c>
      <c r="P955" s="331"/>
    </row>
    <row r="956" spans="1:16" s="214" customFormat="1" ht="37.5" outlineLevel="2" x14ac:dyDescent="0.25">
      <c r="A956" s="583" t="s">
        <v>85</v>
      </c>
      <c r="B956" s="59" t="s">
        <v>627</v>
      </c>
      <c r="C956" s="15" t="s">
        <v>115</v>
      </c>
      <c r="D956" s="17">
        <f>SUM(D957:D960)</f>
        <v>564.66</v>
      </c>
      <c r="E956" s="17">
        <f>SUM(E957:E960)</f>
        <v>564.66</v>
      </c>
      <c r="F956" s="17">
        <f>SUM(F957:F960)</f>
        <v>443.79</v>
      </c>
      <c r="G956" s="156">
        <f t="shared" si="417"/>
        <v>0.79</v>
      </c>
      <c r="H956" s="36">
        <f>SUM(H957:H960)</f>
        <v>443.79</v>
      </c>
      <c r="I956" s="156">
        <f t="shared" si="448"/>
        <v>0.79</v>
      </c>
      <c r="J956" s="141"/>
      <c r="K956" s="17">
        <f>SUM(K957:K960)</f>
        <v>564.66</v>
      </c>
      <c r="L956" s="17">
        <f>SUM(L957:L960)</f>
        <v>0</v>
      </c>
      <c r="M956" s="44">
        <f t="shared" si="450"/>
        <v>1</v>
      </c>
      <c r="N956" s="622"/>
      <c r="P956" s="331"/>
    </row>
    <row r="957" spans="1:16" s="214" customFormat="1" outlineLevel="2" x14ac:dyDescent="0.25">
      <c r="A957" s="583"/>
      <c r="B957" s="446" t="s">
        <v>17</v>
      </c>
      <c r="C957" s="392"/>
      <c r="D957" s="155">
        <f>D962+D967+D972+D977</f>
        <v>0</v>
      </c>
      <c r="E957" s="155">
        <f t="shared" ref="E957:F957" si="457">E962+E967+E972+E977</f>
        <v>0</v>
      </c>
      <c r="F957" s="155">
        <f t="shared" si="457"/>
        <v>0</v>
      </c>
      <c r="G957" s="150" t="e">
        <f t="shared" si="417"/>
        <v>#DIV/0!</v>
      </c>
      <c r="H957" s="155">
        <f t="shared" ref="H957" si="458">H962+H967+H972+H977</f>
        <v>0</v>
      </c>
      <c r="I957" s="150" t="e">
        <f t="shared" si="448"/>
        <v>#DIV/0!</v>
      </c>
      <c r="J957" s="141"/>
      <c r="K957" s="155">
        <f t="shared" ref="K957" si="459">K962+K967+K972+K977</f>
        <v>0</v>
      </c>
      <c r="L957" s="36"/>
      <c r="M957" s="27" t="e">
        <f t="shared" si="450"/>
        <v>#DIV/0!</v>
      </c>
      <c r="N957" s="622"/>
      <c r="P957" s="331"/>
    </row>
    <row r="958" spans="1:16" s="214" customFormat="1" outlineLevel="2" x14ac:dyDescent="0.25">
      <c r="A958" s="583"/>
      <c r="B958" s="446" t="s">
        <v>16</v>
      </c>
      <c r="C958" s="392"/>
      <c r="D958" s="155">
        <f t="shared" ref="D958:F958" si="460">D963+D968+D973+D978</f>
        <v>0</v>
      </c>
      <c r="E958" s="155">
        <f t="shared" si="460"/>
        <v>0</v>
      </c>
      <c r="F958" s="155">
        <f t="shared" si="460"/>
        <v>0</v>
      </c>
      <c r="G958" s="150" t="e">
        <f t="shared" si="417"/>
        <v>#DIV/0!</v>
      </c>
      <c r="H958" s="155">
        <f t="shared" ref="H958" si="461">H963+H968+H973+H978</f>
        <v>0</v>
      </c>
      <c r="I958" s="141"/>
      <c r="J958" s="141"/>
      <c r="K958" s="155">
        <f t="shared" ref="K958" si="462">K963+K968+K973+K978</f>
        <v>0</v>
      </c>
      <c r="L958" s="36"/>
      <c r="M958" s="26"/>
      <c r="N958" s="622"/>
      <c r="O958" s="329"/>
      <c r="P958" s="331"/>
    </row>
    <row r="959" spans="1:16" s="214" customFormat="1" outlineLevel="2" x14ac:dyDescent="0.25">
      <c r="A959" s="583"/>
      <c r="B959" s="446" t="s">
        <v>36</v>
      </c>
      <c r="C959" s="392"/>
      <c r="D959" s="148">
        <f>D964+D969+D974+D979</f>
        <v>564.66</v>
      </c>
      <c r="E959" s="155">
        <f t="shared" ref="E959" si="463">E964+E969+E974+E979</f>
        <v>564.66</v>
      </c>
      <c r="F959" s="148">
        <f>F964+F969+F974+F979</f>
        <v>443.79</v>
      </c>
      <c r="G959" s="150">
        <f t="shared" si="417"/>
        <v>0.79</v>
      </c>
      <c r="H959" s="155">
        <f t="shared" ref="H959" si="464">H964+H969+H974+H979</f>
        <v>443.79</v>
      </c>
      <c r="I959" s="150">
        <f t="shared" ref="I959:I971" si="465">H959/E959</f>
        <v>0.79</v>
      </c>
      <c r="J959" s="141"/>
      <c r="K959" s="155">
        <f t="shared" ref="K959" si="466">K964+K969+K974+K979</f>
        <v>564.66</v>
      </c>
      <c r="L959" s="401"/>
      <c r="M959" s="44">
        <f>K959/E959</f>
        <v>1</v>
      </c>
      <c r="N959" s="622"/>
      <c r="O959" s="158"/>
      <c r="P959" s="331"/>
    </row>
    <row r="960" spans="1:16" s="332" customFormat="1" outlineLevel="2" x14ac:dyDescent="0.3">
      <c r="A960" s="583"/>
      <c r="B960" s="446" t="s">
        <v>18</v>
      </c>
      <c r="C960" s="392"/>
      <c r="D960" s="155">
        <f t="shared" ref="D960:F960" si="467">D965+D970+D975+D980</f>
        <v>0</v>
      </c>
      <c r="E960" s="155">
        <f t="shared" si="467"/>
        <v>0</v>
      </c>
      <c r="F960" s="155">
        <f t="shared" si="467"/>
        <v>0</v>
      </c>
      <c r="G960" s="150" t="e">
        <f t="shared" si="417"/>
        <v>#DIV/0!</v>
      </c>
      <c r="H960" s="155">
        <f t="shared" ref="H960" si="468">H965+H970+H975+H980</f>
        <v>0</v>
      </c>
      <c r="I960" s="150" t="e">
        <f t="shared" si="465"/>
        <v>#DIV/0!</v>
      </c>
      <c r="J960" s="141"/>
      <c r="K960" s="155">
        <f t="shared" ref="K960" si="469">K965+K970+K975+K980</f>
        <v>0</v>
      </c>
      <c r="L960" s="36"/>
      <c r="M960" s="27" t="e">
        <f t="shared" ref="M960:M971" si="470">K960/E960</f>
        <v>#DIV/0!</v>
      </c>
      <c r="N960" s="622"/>
      <c r="O960" s="1" t="b">
        <f>H960=F960</f>
        <v>1</v>
      </c>
      <c r="P960" s="331"/>
    </row>
    <row r="961" spans="1:16" s="158" customFormat="1" ht="98.25" customHeight="1" outlineLevel="2" x14ac:dyDescent="0.25">
      <c r="A961" s="551" t="s">
        <v>86</v>
      </c>
      <c r="B961" s="59" t="s">
        <v>628</v>
      </c>
      <c r="C961" s="15" t="s">
        <v>115</v>
      </c>
      <c r="D961" s="17">
        <f>SUM(D962:D965)</f>
        <v>40</v>
      </c>
      <c r="E961" s="17">
        <f>SUM(E962:E965)</f>
        <v>40</v>
      </c>
      <c r="F961" s="17">
        <f>SUM(F962:F965)</f>
        <v>0</v>
      </c>
      <c r="G961" s="156">
        <f t="shared" si="417"/>
        <v>0</v>
      </c>
      <c r="H961" s="17">
        <f>SUM(H962:H965)</f>
        <v>0</v>
      </c>
      <c r="I961" s="156">
        <f t="shared" si="465"/>
        <v>0</v>
      </c>
      <c r="J961" s="141"/>
      <c r="K961" s="17">
        <f t="shared" ref="K961:K965" si="471">E961</f>
        <v>40</v>
      </c>
      <c r="L961" s="36"/>
      <c r="M961" s="44">
        <f t="shared" si="470"/>
        <v>1</v>
      </c>
      <c r="N961" s="592" t="s">
        <v>722</v>
      </c>
      <c r="P961" s="300"/>
    </row>
    <row r="962" spans="1:16" s="158" customFormat="1" outlineLevel="2" x14ac:dyDescent="0.25">
      <c r="A962" s="552"/>
      <c r="B962" s="446" t="s">
        <v>17</v>
      </c>
      <c r="C962" s="392"/>
      <c r="D962" s="155"/>
      <c r="E962" s="148"/>
      <c r="F962" s="155"/>
      <c r="G962" s="150" t="e">
        <f t="shared" si="417"/>
        <v>#DIV/0!</v>
      </c>
      <c r="H962" s="393"/>
      <c r="I962" s="150" t="e">
        <f t="shared" si="465"/>
        <v>#DIV/0!</v>
      </c>
      <c r="J962" s="141"/>
      <c r="K962" s="36">
        <f t="shared" si="471"/>
        <v>0</v>
      </c>
      <c r="L962" s="36"/>
      <c r="M962" s="27" t="e">
        <f t="shared" si="470"/>
        <v>#DIV/0!</v>
      </c>
      <c r="N962" s="592"/>
      <c r="P962" s="300"/>
    </row>
    <row r="963" spans="1:16" s="158" customFormat="1" outlineLevel="2" x14ac:dyDescent="0.25">
      <c r="A963" s="552"/>
      <c r="B963" s="446" t="s">
        <v>16</v>
      </c>
      <c r="C963" s="392"/>
      <c r="D963" s="36"/>
      <c r="E963" s="36"/>
      <c r="F963" s="36"/>
      <c r="G963" s="150" t="e">
        <f t="shared" si="417"/>
        <v>#DIV/0!</v>
      </c>
      <c r="H963" s="36"/>
      <c r="I963" s="141"/>
      <c r="J963" s="141"/>
      <c r="K963" s="36">
        <f t="shared" si="471"/>
        <v>0</v>
      </c>
      <c r="L963" s="36"/>
      <c r="M963" s="26"/>
      <c r="N963" s="592"/>
      <c r="O963" s="300"/>
      <c r="P963" s="300"/>
    </row>
    <row r="964" spans="1:16" s="158" customFormat="1" outlineLevel="2" x14ac:dyDescent="0.25">
      <c r="A964" s="552"/>
      <c r="B964" s="446" t="s">
        <v>36</v>
      </c>
      <c r="C964" s="392"/>
      <c r="D964" s="148">
        <v>40</v>
      </c>
      <c r="E964" s="148">
        <v>40</v>
      </c>
      <c r="F964" s="148"/>
      <c r="G964" s="150">
        <f t="shared" si="417"/>
        <v>0</v>
      </c>
      <c r="H964" s="148"/>
      <c r="I964" s="150">
        <f t="shared" si="465"/>
        <v>0</v>
      </c>
      <c r="J964" s="141"/>
      <c r="K964" s="36">
        <f t="shared" si="471"/>
        <v>40</v>
      </c>
      <c r="L964" s="36"/>
      <c r="M964" s="44">
        <f>K964/E964</f>
        <v>1</v>
      </c>
      <c r="N964" s="592"/>
      <c r="O964" s="159"/>
      <c r="P964" s="300"/>
    </row>
    <row r="965" spans="1:16" s="158" customFormat="1" outlineLevel="2" x14ac:dyDescent="0.3">
      <c r="A965" s="553"/>
      <c r="B965" s="446" t="s">
        <v>18</v>
      </c>
      <c r="C965" s="392"/>
      <c r="D965" s="155"/>
      <c r="E965" s="148"/>
      <c r="F965" s="155"/>
      <c r="G965" s="150" t="e">
        <f t="shared" si="417"/>
        <v>#DIV/0!</v>
      </c>
      <c r="H965" s="393"/>
      <c r="I965" s="150" t="e">
        <f t="shared" si="465"/>
        <v>#DIV/0!</v>
      </c>
      <c r="J965" s="141"/>
      <c r="K965" s="36">
        <f t="shared" si="471"/>
        <v>0</v>
      </c>
      <c r="L965" s="36"/>
      <c r="M965" s="27" t="e">
        <f t="shared" si="470"/>
        <v>#DIV/0!</v>
      </c>
      <c r="N965" s="592"/>
      <c r="O965" s="1" t="b">
        <f>H965=F965</f>
        <v>1</v>
      </c>
      <c r="P965" s="300"/>
    </row>
    <row r="966" spans="1:16" s="158" customFormat="1" ht="78" outlineLevel="2" x14ac:dyDescent="0.25">
      <c r="A966" s="551" t="s">
        <v>331</v>
      </c>
      <c r="B966" s="59" t="s">
        <v>629</v>
      </c>
      <c r="C966" s="15" t="s">
        <v>115</v>
      </c>
      <c r="D966" s="17">
        <f>SUM(D967:D970)</f>
        <v>170</v>
      </c>
      <c r="E966" s="17">
        <f>SUM(E967:E970)</f>
        <v>170</v>
      </c>
      <c r="F966" s="17">
        <f>SUM(F967:F970)</f>
        <v>169.87</v>
      </c>
      <c r="G966" s="156">
        <f t="shared" si="417"/>
        <v>1</v>
      </c>
      <c r="H966" s="17">
        <f>SUM(H967:H970)</f>
        <v>169.87</v>
      </c>
      <c r="I966" s="156">
        <f>H966/E966</f>
        <v>1</v>
      </c>
      <c r="J966" s="141"/>
      <c r="K966" s="17">
        <f t="shared" ref="K966:K970" si="472">E966</f>
        <v>170</v>
      </c>
      <c r="L966" s="36"/>
      <c r="M966" s="44">
        <f t="shared" si="470"/>
        <v>1</v>
      </c>
      <c r="N966" s="592" t="s">
        <v>722</v>
      </c>
      <c r="P966" s="300"/>
    </row>
    <row r="967" spans="1:16" s="158" customFormat="1" outlineLevel="2" x14ac:dyDescent="0.25">
      <c r="A967" s="552"/>
      <c r="B967" s="446" t="s">
        <v>17</v>
      </c>
      <c r="C967" s="392"/>
      <c r="D967" s="155"/>
      <c r="E967" s="148"/>
      <c r="F967" s="155"/>
      <c r="G967" s="475" t="e">
        <f t="shared" si="417"/>
        <v>#DIV/0!</v>
      </c>
      <c r="H967" s="393"/>
      <c r="I967" s="156"/>
      <c r="J967" s="141"/>
      <c r="K967" s="36">
        <f t="shared" si="472"/>
        <v>0</v>
      </c>
      <c r="L967" s="36"/>
      <c r="M967" s="27" t="e">
        <f t="shared" si="470"/>
        <v>#DIV/0!</v>
      </c>
      <c r="N967" s="592"/>
      <c r="P967" s="300"/>
    </row>
    <row r="968" spans="1:16" s="158" customFormat="1" outlineLevel="2" x14ac:dyDescent="0.25">
      <c r="A968" s="552"/>
      <c r="B968" s="446" t="s">
        <v>16</v>
      </c>
      <c r="C968" s="392"/>
      <c r="D968" s="36"/>
      <c r="E968" s="36"/>
      <c r="F968" s="36"/>
      <c r="G968" s="475" t="e">
        <f t="shared" si="417"/>
        <v>#DIV/0!</v>
      </c>
      <c r="H968" s="36"/>
      <c r="I968" s="156"/>
      <c r="J968" s="141"/>
      <c r="K968" s="36">
        <f t="shared" si="472"/>
        <v>0</v>
      </c>
      <c r="L968" s="36"/>
      <c r="M968" s="26"/>
      <c r="N968" s="592"/>
      <c r="O968" s="300"/>
      <c r="P968" s="300"/>
    </row>
    <row r="969" spans="1:16" s="158" customFormat="1" outlineLevel="2" x14ac:dyDescent="0.25">
      <c r="A969" s="552"/>
      <c r="B969" s="446" t="s">
        <v>36</v>
      </c>
      <c r="C969" s="392"/>
      <c r="D969" s="148">
        <v>170</v>
      </c>
      <c r="E969" s="148">
        <v>170</v>
      </c>
      <c r="F969" s="148">
        <v>169.87</v>
      </c>
      <c r="G969" s="156">
        <f t="shared" si="417"/>
        <v>1</v>
      </c>
      <c r="H969" s="148">
        <v>169.87</v>
      </c>
      <c r="I969" s="156">
        <f t="shared" ref="I969" si="473">H969/E969</f>
        <v>1</v>
      </c>
      <c r="J969" s="141">
        <f>H969/F969</f>
        <v>1</v>
      </c>
      <c r="K969" s="36">
        <f>E969</f>
        <v>170</v>
      </c>
      <c r="L969" s="36"/>
      <c r="M969" s="44">
        <f>K969/E969</f>
        <v>1</v>
      </c>
      <c r="N969" s="592"/>
      <c r="O969" s="159"/>
      <c r="P969" s="300"/>
    </row>
    <row r="970" spans="1:16" s="158" customFormat="1" outlineLevel="2" x14ac:dyDescent="0.3">
      <c r="A970" s="553"/>
      <c r="B970" s="446" t="s">
        <v>18</v>
      </c>
      <c r="C970" s="392"/>
      <c r="D970" s="155"/>
      <c r="E970" s="148"/>
      <c r="F970" s="155"/>
      <c r="G970" s="150" t="e">
        <f t="shared" si="417"/>
        <v>#DIV/0!</v>
      </c>
      <c r="H970" s="393"/>
      <c r="I970" s="150" t="e">
        <f t="shared" si="465"/>
        <v>#DIV/0!</v>
      </c>
      <c r="J970" s="141"/>
      <c r="K970" s="36">
        <f t="shared" si="472"/>
        <v>0</v>
      </c>
      <c r="L970" s="36"/>
      <c r="M970" s="27" t="e">
        <f t="shared" si="470"/>
        <v>#DIV/0!</v>
      </c>
      <c r="N970" s="592"/>
      <c r="O970" s="1" t="b">
        <f>H970=F970</f>
        <v>1</v>
      </c>
      <c r="P970" s="300"/>
    </row>
    <row r="971" spans="1:16" s="158" customFormat="1" ht="58.5" outlineLevel="2" x14ac:dyDescent="0.25">
      <c r="A971" s="551" t="s">
        <v>332</v>
      </c>
      <c r="B971" s="59" t="s">
        <v>630</v>
      </c>
      <c r="C971" s="15" t="s">
        <v>115</v>
      </c>
      <c r="D971" s="17">
        <f>SUM(D972:D975)</f>
        <v>204.66</v>
      </c>
      <c r="E971" s="17">
        <f>SUM(E972:E975)</f>
        <v>204.66</v>
      </c>
      <c r="F971" s="17">
        <f>SUM(F972:F975)</f>
        <v>202.33</v>
      </c>
      <c r="G971" s="156">
        <f t="shared" si="417"/>
        <v>0.99</v>
      </c>
      <c r="H971" s="17">
        <f>SUM(H972:H975)</f>
        <v>202.33</v>
      </c>
      <c r="I971" s="156">
        <f t="shared" si="465"/>
        <v>0.99</v>
      </c>
      <c r="J971" s="141">
        <f t="shared" ref="J971:J974" si="474">H971/F971</f>
        <v>1</v>
      </c>
      <c r="K971" s="17">
        <f>SUM(K972:K975)</f>
        <v>204.66</v>
      </c>
      <c r="L971" s="17">
        <f>SUM(L972:L975)</f>
        <v>0</v>
      </c>
      <c r="M971" s="44">
        <f t="shared" si="470"/>
        <v>1</v>
      </c>
      <c r="N971" s="592" t="s">
        <v>722</v>
      </c>
      <c r="P971" s="300"/>
    </row>
    <row r="972" spans="1:16" s="158" customFormat="1" outlineLevel="2" x14ac:dyDescent="0.25">
      <c r="A972" s="552"/>
      <c r="B972" s="446" t="s">
        <v>17</v>
      </c>
      <c r="C972" s="392"/>
      <c r="D972" s="155"/>
      <c r="E972" s="148"/>
      <c r="F972" s="155"/>
      <c r="G972" s="150" t="e">
        <f t="shared" si="417"/>
        <v>#DIV/0!</v>
      </c>
      <c r="H972" s="393"/>
      <c r="I972" s="141"/>
      <c r="J972" s="141"/>
      <c r="K972" s="36">
        <f>E972</f>
        <v>0</v>
      </c>
      <c r="L972" s="36"/>
      <c r="M972" s="44"/>
      <c r="N972" s="592"/>
      <c r="P972" s="300"/>
    </row>
    <row r="973" spans="1:16" s="158" customFormat="1" outlineLevel="2" x14ac:dyDescent="0.25">
      <c r="A973" s="552"/>
      <c r="B973" s="446" t="s">
        <v>16</v>
      </c>
      <c r="C973" s="392"/>
      <c r="D973" s="36"/>
      <c r="E973" s="36"/>
      <c r="F973" s="36"/>
      <c r="G973" s="150" t="e">
        <f t="shared" si="417"/>
        <v>#DIV/0!</v>
      </c>
      <c r="H973" s="36"/>
      <c r="I973" s="141"/>
      <c r="J973" s="141"/>
      <c r="K973" s="36">
        <f>E973</f>
        <v>0</v>
      </c>
      <c r="L973" s="36"/>
      <c r="M973" s="44"/>
      <c r="N973" s="592"/>
      <c r="O973" s="300"/>
      <c r="P973" s="300"/>
    </row>
    <row r="974" spans="1:16" s="158" customFormat="1" outlineLevel="2" x14ac:dyDescent="0.25">
      <c r="A974" s="552"/>
      <c r="B974" s="446" t="s">
        <v>36</v>
      </c>
      <c r="C974" s="392"/>
      <c r="D974" s="148">
        <v>204.66</v>
      </c>
      <c r="E974" s="148">
        <v>204.66</v>
      </c>
      <c r="F974" s="148">
        <v>202.33</v>
      </c>
      <c r="G974" s="141">
        <f t="shared" si="417"/>
        <v>0.99</v>
      </c>
      <c r="H974" s="148">
        <v>202.33</v>
      </c>
      <c r="I974" s="141">
        <f>H974/E974</f>
        <v>0.99</v>
      </c>
      <c r="J974" s="141">
        <f t="shared" si="474"/>
        <v>1</v>
      </c>
      <c r="K974" s="36">
        <v>204.66</v>
      </c>
      <c r="L974" s="36">
        <f>E974-K974</f>
        <v>0</v>
      </c>
      <c r="M974" s="44">
        <f>K974/E974</f>
        <v>1</v>
      </c>
      <c r="N974" s="592"/>
      <c r="O974" s="159"/>
      <c r="P974" s="300"/>
    </row>
    <row r="975" spans="1:16" s="158" customFormat="1" outlineLevel="2" x14ac:dyDescent="0.3">
      <c r="A975" s="553"/>
      <c r="B975" s="446" t="s">
        <v>18</v>
      </c>
      <c r="C975" s="392"/>
      <c r="D975" s="155"/>
      <c r="E975" s="148"/>
      <c r="F975" s="155"/>
      <c r="G975" s="150" t="e">
        <f t="shared" si="417"/>
        <v>#DIV/0!</v>
      </c>
      <c r="H975" s="393"/>
      <c r="I975" s="141"/>
      <c r="J975" s="141"/>
      <c r="K975" s="36">
        <f t="shared" ref="K975:K980" si="475">E975</f>
        <v>0</v>
      </c>
      <c r="L975" s="36"/>
      <c r="M975" s="27" t="e">
        <f>K975/E975</f>
        <v>#DIV/0!</v>
      </c>
      <c r="N975" s="592"/>
      <c r="O975" s="1" t="b">
        <f>H975=F975</f>
        <v>1</v>
      </c>
      <c r="P975" s="300"/>
    </row>
    <row r="976" spans="1:16" s="158" customFormat="1" ht="39" outlineLevel="2" x14ac:dyDescent="0.25">
      <c r="A976" s="551" t="s">
        <v>632</v>
      </c>
      <c r="B976" s="59" t="s">
        <v>631</v>
      </c>
      <c r="C976" s="15" t="s">
        <v>115</v>
      </c>
      <c r="D976" s="17">
        <f>SUM(D977:D980)</f>
        <v>150</v>
      </c>
      <c r="E976" s="17">
        <f>SUM(E977:E980)</f>
        <v>150</v>
      </c>
      <c r="F976" s="17">
        <f>SUM(F977:F980)</f>
        <v>71.59</v>
      </c>
      <c r="G976" s="156">
        <f t="shared" si="417"/>
        <v>0.48</v>
      </c>
      <c r="H976" s="17">
        <f>SUM(H977:H980)</f>
        <v>71.59</v>
      </c>
      <c r="I976" s="156">
        <f>H976/E976</f>
        <v>0.48</v>
      </c>
      <c r="J976" s="141"/>
      <c r="K976" s="17">
        <f t="shared" si="475"/>
        <v>150</v>
      </c>
      <c r="L976" s="36"/>
      <c r="M976" s="44">
        <f>K976/E976</f>
        <v>1</v>
      </c>
      <c r="N976" s="592" t="s">
        <v>722</v>
      </c>
      <c r="P976" s="300"/>
    </row>
    <row r="977" spans="1:16" s="158" customFormat="1" outlineLevel="2" x14ac:dyDescent="0.25">
      <c r="A977" s="552"/>
      <c r="B977" s="446" t="s">
        <v>17</v>
      </c>
      <c r="C977" s="392"/>
      <c r="D977" s="155"/>
      <c r="E977" s="148"/>
      <c r="F977" s="155"/>
      <c r="G977" s="150" t="e">
        <f t="shared" ref="G977:G1040" si="476">F977/E977</f>
        <v>#DIV/0!</v>
      </c>
      <c r="H977" s="393"/>
      <c r="I977" s="141"/>
      <c r="J977" s="141"/>
      <c r="K977" s="36">
        <f t="shared" si="475"/>
        <v>0</v>
      </c>
      <c r="L977" s="36"/>
      <c r="M977" s="27" t="e">
        <f>K977/E977</f>
        <v>#DIV/0!</v>
      </c>
      <c r="N977" s="592"/>
      <c r="P977" s="300"/>
    </row>
    <row r="978" spans="1:16" s="158" customFormat="1" outlineLevel="2" x14ac:dyDescent="0.25">
      <c r="A978" s="552"/>
      <c r="B978" s="446" t="s">
        <v>16</v>
      </c>
      <c r="C978" s="392"/>
      <c r="D978" s="36"/>
      <c r="E978" s="36"/>
      <c r="F978" s="36"/>
      <c r="G978" s="150" t="e">
        <f t="shared" si="476"/>
        <v>#DIV/0!</v>
      </c>
      <c r="H978" s="36"/>
      <c r="I978" s="141"/>
      <c r="J978" s="141"/>
      <c r="K978" s="36">
        <f t="shared" si="475"/>
        <v>0</v>
      </c>
      <c r="L978" s="36"/>
      <c r="M978" s="26"/>
      <c r="N978" s="592"/>
      <c r="O978" s="300"/>
      <c r="P978" s="300"/>
    </row>
    <row r="979" spans="1:16" s="158" customFormat="1" outlineLevel="2" x14ac:dyDescent="0.25">
      <c r="A979" s="552"/>
      <c r="B979" s="446" t="s">
        <v>36</v>
      </c>
      <c r="C979" s="392"/>
      <c r="D979" s="148">
        <v>150</v>
      </c>
      <c r="E979" s="148">
        <v>150</v>
      </c>
      <c r="F979" s="148">
        <v>71.59</v>
      </c>
      <c r="G979" s="141">
        <f t="shared" si="476"/>
        <v>0.48</v>
      </c>
      <c r="H979" s="148">
        <v>71.59</v>
      </c>
      <c r="I979" s="141">
        <f>H979/E979</f>
        <v>0.48</v>
      </c>
      <c r="J979" s="141"/>
      <c r="K979" s="36">
        <f t="shared" si="475"/>
        <v>150</v>
      </c>
      <c r="L979" s="36"/>
      <c r="M979" s="44">
        <f>K979/E979</f>
        <v>1</v>
      </c>
      <c r="N979" s="592"/>
      <c r="O979" s="159"/>
      <c r="P979" s="300"/>
    </row>
    <row r="980" spans="1:16" s="158" customFormat="1" outlineLevel="2" x14ac:dyDescent="0.3">
      <c r="A980" s="553"/>
      <c r="B980" s="446" t="s">
        <v>18</v>
      </c>
      <c r="C980" s="392"/>
      <c r="D980" s="155"/>
      <c r="E980" s="148"/>
      <c r="F980" s="155"/>
      <c r="G980" s="150" t="e">
        <f t="shared" si="476"/>
        <v>#DIV/0!</v>
      </c>
      <c r="H980" s="393"/>
      <c r="I980" s="150" t="e">
        <f>H980/E980</f>
        <v>#DIV/0!</v>
      </c>
      <c r="J980" s="141"/>
      <c r="K980" s="36">
        <f t="shared" si="475"/>
        <v>0</v>
      </c>
      <c r="L980" s="36"/>
      <c r="M980" s="27" t="e">
        <f>K980/E980</f>
        <v>#DIV/0!</v>
      </c>
      <c r="N980" s="592"/>
      <c r="O980" s="1" t="b">
        <f>H980=F980</f>
        <v>1</v>
      </c>
      <c r="P980" s="300"/>
    </row>
    <row r="981" spans="1:16" s="4" customFormat="1" ht="56.25" outlineLevel="1" x14ac:dyDescent="0.25">
      <c r="A981" s="541" t="s">
        <v>44</v>
      </c>
      <c r="B981" s="142" t="s">
        <v>488</v>
      </c>
      <c r="C981" s="31" t="s">
        <v>77</v>
      </c>
      <c r="D981" s="28">
        <f>SUM(D982:D985)</f>
        <v>331103.90000000002</v>
      </c>
      <c r="E981" s="28">
        <f>SUM(E982:E985)</f>
        <v>323624</v>
      </c>
      <c r="F981" s="28">
        <f>SUM(F983:F984)</f>
        <v>171675.88</v>
      </c>
      <c r="G981" s="72">
        <f t="shared" si="476"/>
        <v>0.53</v>
      </c>
      <c r="H981" s="28">
        <f>SUM(H982:H985)</f>
        <v>169810.53</v>
      </c>
      <c r="I981" s="72">
        <f t="shared" ref="I981:I1020" si="477">H981/E981</f>
        <v>0.52500000000000002</v>
      </c>
      <c r="J981" s="72">
        <f t="shared" ref="J981:J984" si="478">H981/F981</f>
        <v>0.98899999999999999</v>
      </c>
      <c r="K981" s="28">
        <f>E981-L981</f>
        <v>323361.38</v>
      </c>
      <c r="L981" s="28">
        <f>SUM(L982:L985)</f>
        <v>262.62</v>
      </c>
      <c r="M981" s="29">
        <f t="shared" ref="M981:M984" si="479">K981/E981</f>
        <v>1</v>
      </c>
      <c r="N981" s="601"/>
      <c r="P981" s="300"/>
    </row>
    <row r="982" spans="1:16" s="4" customFormat="1" outlineLevel="1" x14ac:dyDescent="0.25">
      <c r="A982" s="541"/>
      <c r="B982" s="32" t="s">
        <v>17</v>
      </c>
      <c r="C982" s="32"/>
      <c r="D982" s="30">
        <f t="shared" ref="D982:F984" si="480">D987+D1007+D1037+D1062+D1072</f>
        <v>0</v>
      </c>
      <c r="E982" s="30">
        <f t="shared" si="480"/>
        <v>0</v>
      </c>
      <c r="F982" s="30">
        <f t="shared" si="480"/>
        <v>0</v>
      </c>
      <c r="G982" s="74" t="e">
        <f t="shared" si="476"/>
        <v>#DIV/0!</v>
      </c>
      <c r="H982" s="30">
        <f>H987+H1007+H1037+H1062+H1072</f>
        <v>0</v>
      </c>
      <c r="I982" s="74" t="e">
        <f t="shared" si="477"/>
        <v>#DIV/0!</v>
      </c>
      <c r="J982" s="74" t="e">
        <f t="shared" si="478"/>
        <v>#DIV/0!</v>
      </c>
      <c r="K982" s="30">
        <f t="shared" ref="K982:L984" si="481">K987+K1007+K1037+K1062+K1072</f>
        <v>0</v>
      </c>
      <c r="L982" s="30">
        <f t="shared" si="481"/>
        <v>0</v>
      </c>
      <c r="M982" s="84" t="e">
        <f t="shared" si="479"/>
        <v>#DIV/0!</v>
      </c>
      <c r="N982" s="601"/>
      <c r="P982" s="300"/>
    </row>
    <row r="983" spans="1:16" s="4" customFormat="1" outlineLevel="1" x14ac:dyDescent="0.25">
      <c r="A983" s="541"/>
      <c r="B983" s="32" t="s">
        <v>16</v>
      </c>
      <c r="C983" s="32"/>
      <c r="D983" s="30">
        <f t="shared" si="480"/>
        <v>11127.13</v>
      </c>
      <c r="E983" s="30">
        <f t="shared" si="480"/>
        <v>6953.48</v>
      </c>
      <c r="F983" s="30">
        <f t="shared" si="480"/>
        <v>1865.35</v>
      </c>
      <c r="G983" s="75">
        <f t="shared" si="476"/>
        <v>0.26800000000000002</v>
      </c>
      <c r="H983" s="30">
        <f>H988+H1008+H1038+H1063+H1073+H1028</f>
        <v>0</v>
      </c>
      <c r="I983" s="75">
        <f t="shared" si="477"/>
        <v>0</v>
      </c>
      <c r="J983" s="75">
        <f t="shared" si="478"/>
        <v>0</v>
      </c>
      <c r="K983" s="30">
        <f t="shared" si="481"/>
        <v>6902.57</v>
      </c>
      <c r="L983" s="30">
        <f t="shared" si="481"/>
        <v>50.91</v>
      </c>
      <c r="M983" s="83"/>
      <c r="N983" s="601"/>
      <c r="O983" s="128"/>
      <c r="P983" s="300"/>
    </row>
    <row r="984" spans="1:16" s="4" customFormat="1" outlineLevel="1" x14ac:dyDescent="0.25">
      <c r="A984" s="541"/>
      <c r="B984" s="32" t="s">
        <v>36</v>
      </c>
      <c r="C984" s="32"/>
      <c r="D984" s="30">
        <f t="shared" si="480"/>
        <v>319976.77</v>
      </c>
      <c r="E984" s="30">
        <f t="shared" si="480"/>
        <v>316670.52</v>
      </c>
      <c r="F984" s="30">
        <f t="shared" si="480"/>
        <v>169810.53</v>
      </c>
      <c r="G984" s="75">
        <f t="shared" si="476"/>
        <v>0.53600000000000003</v>
      </c>
      <c r="H984" s="30">
        <f>H989+H1009+H1039+H1064+H1074</f>
        <v>169810.53</v>
      </c>
      <c r="I984" s="75">
        <f t="shared" si="477"/>
        <v>0.53600000000000003</v>
      </c>
      <c r="J984" s="75">
        <f t="shared" si="478"/>
        <v>1</v>
      </c>
      <c r="K984" s="30">
        <f t="shared" si="481"/>
        <v>316458.81</v>
      </c>
      <c r="L984" s="30">
        <f t="shared" si="481"/>
        <v>211.71</v>
      </c>
      <c r="M984" s="83">
        <f t="shared" si="479"/>
        <v>1</v>
      </c>
      <c r="N984" s="601"/>
      <c r="O984" s="11"/>
      <c r="P984" s="300"/>
    </row>
    <row r="985" spans="1:16" s="4" customFormat="1" outlineLevel="1" x14ac:dyDescent="0.3">
      <c r="A985" s="541"/>
      <c r="B985" s="32" t="s">
        <v>18</v>
      </c>
      <c r="C985" s="32"/>
      <c r="D985" s="30"/>
      <c r="E985" s="30"/>
      <c r="F985" s="30"/>
      <c r="G985" s="474" t="e">
        <f t="shared" si="476"/>
        <v>#DIV/0!</v>
      </c>
      <c r="H985" s="30">
        <f>H990+H1010+H1040+H1065+H1075</f>
        <v>0</v>
      </c>
      <c r="I985" s="75"/>
      <c r="J985" s="75"/>
      <c r="K985" s="30"/>
      <c r="L985" s="30"/>
      <c r="M985" s="83"/>
      <c r="N985" s="601"/>
      <c r="O985" s="129" t="b">
        <f>H985=F985</f>
        <v>1</v>
      </c>
      <c r="P985" s="300"/>
    </row>
    <row r="986" spans="1:16" s="4" customFormat="1" ht="39" outlineLevel="2" x14ac:dyDescent="0.25">
      <c r="A986" s="677" t="s">
        <v>159</v>
      </c>
      <c r="B986" s="45" t="s">
        <v>204</v>
      </c>
      <c r="C986" s="137" t="s">
        <v>79</v>
      </c>
      <c r="D986" s="49">
        <f>SUM(D987:D990)</f>
        <v>6918.91</v>
      </c>
      <c r="E986" s="49">
        <f>SUM(E987:E990)</f>
        <v>3612.66</v>
      </c>
      <c r="F986" s="49">
        <f>SUM(F987:F990)</f>
        <v>2514.2199999999998</v>
      </c>
      <c r="G986" s="67">
        <f t="shared" si="476"/>
        <v>0.69599999999999995</v>
      </c>
      <c r="H986" s="49">
        <f>SUM(H987:H990)</f>
        <v>2514.2199999999998</v>
      </c>
      <c r="I986" s="67">
        <f t="shared" si="477"/>
        <v>0.69599999999999995</v>
      </c>
      <c r="J986" s="67">
        <f t="shared" ref="J986:J1006" si="482">H986/F986</f>
        <v>1</v>
      </c>
      <c r="K986" s="49">
        <f>SUM(K987:K990)</f>
        <v>3612.66</v>
      </c>
      <c r="L986" s="49">
        <f>SUM(L987:L990)</f>
        <v>0</v>
      </c>
      <c r="M986" s="47">
        <f t="shared" ref="M986:M1039" si="483">K986/E986</f>
        <v>1</v>
      </c>
      <c r="N986" s="620"/>
      <c r="P986" s="300"/>
    </row>
    <row r="987" spans="1:16" s="4" customFormat="1" outlineLevel="2" x14ac:dyDescent="0.25">
      <c r="A987" s="677"/>
      <c r="B987" s="197" t="s">
        <v>17</v>
      </c>
      <c r="C987" s="197"/>
      <c r="D987" s="22">
        <f t="shared" ref="D987:F989" si="484">D992+D997+D1002</f>
        <v>0</v>
      </c>
      <c r="E987" s="22">
        <f t="shared" si="484"/>
        <v>0</v>
      </c>
      <c r="F987" s="22">
        <f t="shared" si="484"/>
        <v>0</v>
      </c>
      <c r="G987" s="58" t="e">
        <f t="shared" si="476"/>
        <v>#DIV/0!</v>
      </c>
      <c r="H987" s="22">
        <f>H992+H997+H1002</f>
        <v>0</v>
      </c>
      <c r="I987" s="58" t="e">
        <f t="shared" si="477"/>
        <v>#DIV/0!</v>
      </c>
      <c r="J987" s="58" t="e">
        <f t="shared" si="482"/>
        <v>#DIV/0!</v>
      </c>
      <c r="K987" s="22">
        <f t="shared" ref="K987:L990" si="485">K992+K997+K1002</f>
        <v>0</v>
      </c>
      <c r="L987" s="22">
        <f t="shared" si="485"/>
        <v>0</v>
      </c>
      <c r="M987" s="87" t="e">
        <f t="shared" si="483"/>
        <v>#DIV/0!</v>
      </c>
      <c r="N987" s="620"/>
      <c r="P987" s="300"/>
    </row>
    <row r="988" spans="1:16" s="4" customFormat="1" outlineLevel="2" x14ac:dyDescent="0.25">
      <c r="A988" s="677"/>
      <c r="B988" s="197" t="s">
        <v>16</v>
      </c>
      <c r="C988" s="197"/>
      <c r="D988" s="22">
        <f t="shared" si="484"/>
        <v>0</v>
      </c>
      <c r="E988" s="22">
        <f t="shared" si="484"/>
        <v>0</v>
      </c>
      <c r="F988" s="22">
        <f t="shared" si="484"/>
        <v>0</v>
      </c>
      <c r="G988" s="58" t="e">
        <f t="shared" si="476"/>
        <v>#DIV/0!</v>
      </c>
      <c r="H988" s="22">
        <f>H993+H998+H1003</f>
        <v>0</v>
      </c>
      <c r="I988" s="58" t="e">
        <f t="shared" si="477"/>
        <v>#DIV/0!</v>
      </c>
      <c r="J988" s="58" t="e">
        <f t="shared" si="482"/>
        <v>#DIV/0!</v>
      </c>
      <c r="K988" s="22">
        <f t="shared" si="485"/>
        <v>0</v>
      </c>
      <c r="L988" s="22">
        <f t="shared" si="485"/>
        <v>0</v>
      </c>
      <c r="M988" s="87" t="e">
        <f t="shared" si="483"/>
        <v>#DIV/0!</v>
      </c>
      <c r="N988" s="620"/>
      <c r="O988" s="128"/>
      <c r="P988" s="300"/>
    </row>
    <row r="989" spans="1:16" s="4" customFormat="1" outlineLevel="2" x14ac:dyDescent="0.25">
      <c r="A989" s="677"/>
      <c r="B989" s="197" t="s">
        <v>36</v>
      </c>
      <c r="C989" s="197"/>
      <c r="D989" s="22">
        <f t="shared" si="484"/>
        <v>6918.91</v>
      </c>
      <c r="E989" s="22">
        <f t="shared" si="484"/>
        <v>3612.66</v>
      </c>
      <c r="F989" s="22">
        <f t="shared" si="484"/>
        <v>2514.2199999999998</v>
      </c>
      <c r="G989" s="71">
        <f t="shared" si="476"/>
        <v>0.69599999999999995</v>
      </c>
      <c r="H989" s="22">
        <f>H994+H999+H1004</f>
        <v>2514.2199999999998</v>
      </c>
      <c r="I989" s="71">
        <f t="shared" si="477"/>
        <v>0.69599999999999995</v>
      </c>
      <c r="J989" s="71">
        <f t="shared" si="482"/>
        <v>1</v>
      </c>
      <c r="K989" s="22">
        <f t="shared" si="485"/>
        <v>3612.66</v>
      </c>
      <c r="L989" s="22">
        <f t="shared" si="485"/>
        <v>0</v>
      </c>
      <c r="M989" s="41">
        <f t="shared" si="483"/>
        <v>1</v>
      </c>
      <c r="N989" s="620"/>
      <c r="O989" s="11"/>
      <c r="P989" s="300"/>
    </row>
    <row r="990" spans="1:16" s="4" customFormat="1" outlineLevel="2" x14ac:dyDescent="0.3">
      <c r="A990" s="677"/>
      <c r="B990" s="197" t="s">
        <v>18</v>
      </c>
      <c r="C990" s="197"/>
      <c r="D990" s="22">
        <f>D995+D995+D1000+D1005</f>
        <v>0</v>
      </c>
      <c r="E990" s="22">
        <f>E995+E995+E1000+E1005</f>
        <v>0</v>
      </c>
      <c r="F990" s="22">
        <f>F995+F995+F1000+F1005</f>
        <v>0</v>
      </c>
      <c r="G990" s="58" t="e">
        <f t="shared" si="476"/>
        <v>#DIV/0!</v>
      </c>
      <c r="H990" s="22">
        <f>H995+H995+H1000+H1005</f>
        <v>0</v>
      </c>
      <c r="I990" s="58" t="e">
        <f t="shared" si="477"/>
        <v>#DIV/0!</v>
      </c>
      <c r="J990" s="58" t="e">
        <f t="shared" si="482"/>
        <v>#DIV/0!</v>
      </c>
      <c r="K990" s="22">
        <f t="shared" si="485"/>
        <v>0</v>
      </c>
      <c r="L990" s="22">
        <f t="shared" si="485"/>
        <v>0</v>
      </c>
      <c r="M990" s="87" t="e">
        <f t="shared" si="483"/>
        <v>#DIV/0!</v>
      </c>
      <c r="N990" s="620"/>
      <c r="O990" s="129" t="b">
        <f>H990=F990</f>
        <v>1</v>
      </c>
      <c r="P990" s="300"/>
    </row>
    <row r="991" spans="1:16" s="122" customFormat="1" ht="62.25" customHeight="1" outlineLevel="2" x14ac:dyDescent="0.25">
      <c r="A991" s="538" t="s">
        <v>234</v>
      </c>
      <c r="B991" s="34" t="s">
        <v>326</v>
      </c>
      <c r="C991" s="197"/>
      <c r="D991" s="43">
        <f>D994</f>
        <v>5289.05</v>
      </c>
      <c r="E991" s="43">
        <f>E994</f>
        <v>1982.8</v>
      </c>
      <c r="F991" s="43">
        <f>SUM(F992:F995)</f>
        <v>1666.33</v>
      </c>
      <c r="G991" s="76">
        <f t="shared" si="476"/>
        <v>0.84</v>
      </c>
      <c r="H991" s="43">
        <f>SUM(H992:H995)</f>
        <v>1666.33</v>
      </c>
      <c r="I991" s="76">
        <f t="shared" si="477"/>
        <v>0.84</v>
      </c>
      <c r="J991" s="71">
        <f>H991/F991</f>
        <v>1</v>
      </c>
      <c r="K991" s="43">
        <f>SUM(K992:K995)</f>
        <v>1982.8</v>
      </c>
      <c r="L991" s="133">
        <f t="shared" ref="L991:L1020" si="486">E991-K991</f>
        <v>0</v>
      </c>
      <c r="M991" s="41">
        <f t="shared" si="483"/>
        <v>1</v>
      </c>
      <c r="N991" s="682" t="s">
        <v>742</v>
      </c>
      <c r="P991" s="300"/>
    </row>
    <row r="992" spans="1:16" s="122" customFormat="1" outlineLevel="2" x14ac:dyDescent="0.25">
      <c r="A992" s="538"/>
      <c r="B992" s="197" t="s">
        <v>17</v>
      </c>
      <c r="C992" s="197"/>
      <c r="D992" s="22"/>
      <c r="E992" s="22"/>
      <c r="F992" s="22"/>
      <c r="G992" s="58" t="e">
        <f t="shared" si="476"/>
        <v>#DIV/0!</v>
      </c>
      <c r="H992" s="22"/>
      <c r="I992" s="58" t="e">
        <f>H992/E992</f>
        <v>#DIV/0!</v>
      </c>
      <c r="J992" s="58" t="e">
        <f t="shared" si="482"/>
        <v>#DIV/0!</v>
      </c>
      <c r="K992" s="22"/>
      <c r="L992" s="134">
        <f t="shared" si="486"/>
        <v>0</v>
      </c>
      <c r="M992" s="135" t="e">
        <f t="shared" si="483"/>
        <v>#DIV/0!</v>
      </c>
      <c r="N992" s="682"/>
      <c r="P992" s="300"/>
    </row>
    <row r="993" spans="1:16" s="122" customFormat="1" outlineLevel="2" x14ac:dyDescent="0.25">
      <c r="A993" s="538"/>
      <c r="B993" s="197" t="s">
        <v>16</v>
      </c>
      <c r="C993" s="197"/>
      <c r="D993" s="22"/>
      <c r="E993" s="22"/>
      <c r="F993" s="22"/>
      <c r="G993" s="58" t="e">
        <f t="shared" si="476"/>
        <v>#DIV/0!</v>
      </c>
      <c r="H993" s="22"/>
      <c r="I993" s="58" t="e">
        <f t="shared" si="477"/>
        <v>#DIV/0!</v>
      </c>
      <c r="J993" s="58" t="e">
        <f t="shared" si="482"/>
        <v>#DIV/0!</v>
      </c>
      <c r="K993" s="22"/>
      <c r="L993" s="134">
        <f t="shared" si="486"/>
        <v>0</v>
      </c>
      <c r="M993" s="135" t="e">
        <f t="shared" si="483"/>
        <v>#DIV/0!</v>
      </c>
      <c r="N993" s="682"/>
      <c r="O993" s="128"/>
      <c r="P993" s="300"/>
    </row>
    <row r="994" spans="1:16" s="122" customFormat="1" outlineLevel="2" x14ac:dyDescent="0.25">
      <c r="A994" s="538"/>
      <c r="B994" s="197" t="s">
        <v>36</v>
      </c>
      <c r="C994" s="197"/>
      <c r="D994" s="22">
        <v>5289.05</v>
      </c>
      <c r="E994" s="22">
        <v>1982.8</v>
      </c>
      <c r="F994" s="22">
        <v>1666.33</v>
      </c>
      <c r="G994" s="71">
        <f t="shared" si="476"/>
        <v>0.84</v>
      </c>
      <c r="H994" s="22">
        <v>1666.33</v>
      </c>
      <c r="I994" s="71">
        <f t="shared" si="477"/>
        <v>0.84</v>
      </c>
      <c r="J994" s="71">
        <f>H994/F994</f>
        <v>1</v>
      </c>
      <c r="K994" s="22">
        <f>E994</f>
        <v>1982.8</v>
      </c>
      <c r="L994" s="134">
        <v>0</v>
      </c>
      <c r="M994" s="41">
        <f t="shared" si="483"/>
        <v>1</v>
      </c>
      <c r="N994" s="682"/>
      <c r="O994" s="11"/>
      <c r="P994" s="300"/>
    </row>
    <row r="995" spans="1:16" s="122" customFormat="1" outlineLevel="2" x14ac:dyDescent="0.3">
      <c r="A995" s="538"/>
      <c r="B995" s="197" t="s">
        <v>18</v>
      </c>
      <c r="C995" s="197"/>
      <c r="D995" s="22"/>
      <c r="E995" s="22"/>
      <c r="F995" s="22"/>
      <c r="G995" s="58" t="e">
        <f t="shared" si="476"/>
        <v>#DIV/0!</v>
      </c>
      <c r="H995" s="22"/>
      <c r="I995" s="58" t="e">
        <f t="shared" si="477"/>
        <v>#DIV/0!</v>
      </c>
      <c r="J995" s="58" t="e">
        <f t="shared" si="482"/>
        <v>#DIV/0!</v>
      </c>
      <c r="K995" s="22"/>
      <c r="L995" s="134">
        <f t="shared" si="486"/>
        <v>0</v>
      </c>
      <c r="M995" s="135" t="e">
        <f t="shared" si="483"/>
        <v>#DIV/0!</v>
      </c>
      <c r="N995" s="682"/>
      <c r="O995" s="129" t="b">
        <f>H995=F995</f>
        <v>1</v>
      </c>
      <c r="P995" s="300"/>
    </row>
    <row r="996" spans="1:16" s="122" customFormat="1" ht="124.5" customHeight="1" outlineLevel="2" x14ac:dyDescent="0.25">
      <c r="A996" s="538" t="s">
        <v>235</v>
      </c>
      <c r="B996" s="34" t="s">
        <v>266</v>
      </c>
      <c r="C996" s="197"/>
      <c r="D996" s="43">
        <f t="shared" ref="D996:I996" si="487">D999</f>
        <v>874.76</v>
      </c>
      <c r="E996" s="43">
        <f t="shared" si="487"/>
        <v>874.76</v>
      </c>
      <c r="F996" s="43">
        <f t="shared" si="487"/>
        <v>347.89</v>
      </c>
      <c r="G996" s="76">
        <f t="shared" si="476"/>
        <v>0.39800000000000002</v>
      </c>
      <c r="H996" s="43">
        <f t="shared" si="487"/>
        <v>347.89</v>
      </c>
      <c r="I996" s="76">
        <f t="shared" si="487"/>
        <v>0.39800000000000002</v>
      </c>
      <c r="J996" s="71">
        <f t="shared" si="482"/>
        <v>1</v>
      </c>
      <c r="K996" s="43">
        <f>SUM(K997:K1000)</f>
        <v>874.76</v>
      </c>
      <c r="L996" s="133">
        <f t="shared" si="486"/>
        <v>0</v>
      </c>
      <c r="M996" s="94">
        <f t="shared" si="483"/>
        <v>1</v>
      </c>
      <c r="N996" s="682" t="s">
        <v>743</v>
      </c>
      <c r="P996" s="300"/>
    </row>
    <row r="997" spans="1:16" s="122" customFormat="1" outlineLevel="2" x14ac:dyDescent="0.25">
      <c r="A997" s="538"/>
      <c r="B997" s="197" t="s">
        <v>17</v>
      </c>
      <c r="C997" s="197"/>
      <c r="D997" s="22"/>
      <c r="E997" s="22"/>
      <c r="F997" s="33"/>
      <c r="G997" s="58" t="e">
        <f t="shared" si="476"/>
        <v>#DIV/0!</v>
      </c>
      <c r="H997" s="33"/>
      <c r="I997" s="58" t="e">
        <f t="shared" si="477"/>
        <v>#DIV/0!</v>
      </c>
      <c r="J997" s="58" t="e">
        <f t="shared" si="482"/>
        <v>#DIV/0!</v>
      </c>
      <c r="K997" s="33"/>
      <c r="L997" s="134">
        <f t="shared" si="486"/>
        <v>0</v>
      </c>
      <c r="M997" s="135" t="e">
        <f t="shared" si="483"/>
        <v>#DIV/0!</v>
      </c>
      <c r="N997" s="682"/>
      <c r="P997" s="300"/>
    </row>
    <row r="998" spans="1:16" s="122" customFormat="1" outlineLevel="2" x14ac:dyDescent="0.25">
      <c r="A998" s="538"/>
      <c r="B998" s="197" t="s">
        <v>16</v>
      </c>
      <c r="C998" s="197"/>
      <c r="D998" s="22"/>
      <c r="E998" s="22"/>
      <c r="F998" s="33"/>
      <c r="G998" s="58" t="e">
        <f t="shared" si="476"/>
        <v>#DIV/0!</v>
      </c>
      <c r="H998" s="33"/>
      <c r="I998" s="58" t="e">
        <f t="shared" si="477"/>
        <v>#DIV/0!</v>
      </c>
      <c r="J998" s="58" t="e">
        <f t="shared" si="482"/>
        <v>#DIV/0!</v>
      </c>
      <c r="K998" s="33"/>
      <c r="L998" s="134">
        <f t="shared" si="486"/>
        <v>0</v>
      </c>
      <c r="M998" s="135" t="e">
        <f t="shared" si="483"/>
        <v>#DIV/0!</v>
      </c>
      <c r="N998" s="682"/>
      <c r="O998" s="128"/>
      <c r="P998" s="300"/>
    </row>
    <row r="999" spans="1:16" s="122" customFormat="1" outlineLevel="2" x14ac:dyDescent="0.25">
      <c r="A999" s="538"/>
      <c r="B999" s="197" t="s">
        <v>36</v>
      </c>
      <c r="C999" s="197"/>
      <c r="D999" s="22">
        <v>874.76</v>
      </c>
      <c r="E999" s="22">
        <v>874.76</v>
      </c>
      <c r="F999" s="22">
        <v>347.89</v>
      </c>
      <c r="G999" s="71">
        <f t="shared" si="476"/>
        <v>0.39800000000000002</v>
      </c>
      <c r="H999" s="22">
        <f>F999</f>
        <v>347.89</v>
      </c>
      <c r="I999" s="71">
        <f t="shared" si="477"/>
        <v>0.39800000000000002</v>
      </c>
      <c r="J999" s="71">
        <f t="shared" si="482"/>
        <v>1</v>
      </c>
      <c r="K999" s="22">
        <f>E999</f>
        <v>874.76</v>
      </c>
      <c r="L999" s="134">
        <v>0</v>
      </c>
      <c r="M999" s="41">
        <f t="shared" si="483"/>
        <v>1</v>
      </c>
      <c r="N999" s="682"/>
      <c r="O999" s="11"/>
      <c r="P999" s="300"/>
    </row>
    <row r="1000" spans="1:16" s="122" customFormat="1" ht="42.75" customHeight="1" outlineLevel="2" x14ac:dyDescent="0.3">
      <c r="A1000" s="538"/>
      <c r="B1000" s="197" t="s">
        <v>18</v>
      </c>
      <c r="C1000" s="197"/>
      <c r="D1000" s="22"/>
      <c r="E1000" s="22"/>
      <c r="F1000" s="33"/>
      <c r="G1000" s="58" t="e">
        <f t="shared" si="476"/>
        <v>#DIV/0!</v>
      </c>
      <c r="H1000" s="33"/>
      <c r="I1000" s="58" t="e">
        <f t="shared" si="477"/>
        <v>#DIV/0!</v>
      </c>
      <c r="J1000" s="58" t="e">
        <f t="shared" si="482"/>
        <v>#DIV/0!</v>
      </c>
      <c r="K1000" s="33"/>
      <c r="L1000" s="134">
        <f t="shared" si="486"/>
        <v>0</v>
      </c>
      <c r="M1000" s="135" t="e">
        <f t="shared" si="483"/>
        <v>#DIV/0!</v>
      </c>
      <c r="N1000" s="682"/>
      <c r="O1000" s="129" t="b">
        <f>H1000=F1000</f>
        <v>1</v>
      </c>
      <c r="P1000" s="300"/>
    </row>
    <row r="1001" spans="1:16" s="122" customFormat="1" ht="52.5" customHeight="1" outlineLevel="2" x14ac:dyDescent="0.25">
      <c r="A1001" s="550" t="s">
        <v>489</v>
      </c>
      <c r="B1001" s="34" t="s">
        <v>267</v>
      </c>
      <c r="C1001" s="197"/>
      <c r="D1001" s="43">
        <f>D1004</f>
        <v>755.1</v>
      </c>
      <c r="E1001" s="43">
        <f>E1004</f>
        <v>755.1</v>
      </c>
      <c r="F1001" s="43">
        <f>SUM(F1002:F1005)</f>
        <v>500</v>
      </c>
      <c r="G1001" s="76">
        <f t="shared" si="476"/>
        <v>0.66200000000000003</v>
      </c>
      <c r="H1001" s="43">
        <f>SUM(H1002:H1005)</f>
        <v>500</v>
      </c>
      <c r="I1001" s="76">
        <f t="shared" si="477"/>
        <v>0.66200000000000003</v>
      </c>
      <c r="J1001" s="71">
        <f t="shared" si="482"/>
        <v>1</v>
      </c>
      <c r="K1001" s="43">
        <f>SUM(K1002:K1005)</f>
        <v>755.1</v>
      </c>
      <c r="L1001" s="314">
        <f t="shared" si="486"/>
        <v>0</v>
      </c>
      <c r="M1001" s="94">
        <f t="shared" si="483"/>
        <v>1</v>
      </c>
      <c r="N1001" s="682" t="s">
        <v>735</v>
      </c>
      <c r="P1001" s="300"/>
    </row>
    <row r="1002" spans="1:16" s="122" customFormat="1" outlineLevel="2" x14ac:dyDescent="0.25">
      <c r="A1002" s="550"/>
      <c r="B1002" s="197" t="s">
        <v>17</v>
      </c>
      <c r="C1002" s="197"/>
      <c r="D1002" s="22"/>
      <c r="E1002" s="22"/>
      <c r="F1002" s="22"/>
      <c r="G1002" s="58" t="e">
        <f t="shared" si="476"/>
        <v>#DIV/0!</v>
      </c>
      <c r="H1002" s="22"/>
      <c r="I1002" s="58" t="e">
        <f t="shared" si="477"/>
        <v>#DIV/0!</v>
      </c>
      <c r="J1002" s="58" t="e">
        <f t="shared" si="482"/>
        <v>#DIV/0!</v>
      </c>
      <c r="K1002" s="22"/>
      <c r="L1002" s="134">
        <f t="shared" si="486"/>
        <v>0</v>
      </c>
      <c r="M1002" s="135" t="e">
        <f t="shared" si="483"/>
        <v>#DIV/0!</v>
      </c>
      <c r="N1002" s="682"/>
      <c r="P1002" s="300"/>
    </row>
    <row r="1003" spans="1:16" s="122" customFormat="1" outlineLevel="2" x14ac:dyDescent="0.25">
      <c r="A1003" s="550"/>
      <c r="B1003" s="197" t="s">
        <v>16</v>
      </c>
      <c r="C1003" s="197"/>
      <c r="D1003" s="22"/>
      <c r="E1003" s="22"/>
      <c r="F1003" s="22"/>
      <c r="G1003" s="58" t="e">
        <f t="shared" si="476"/>
        <v>#DIV/0!</v>
      </c>
      <c r="H1003" s="22"/>
      <c r="I1003" s="58" t="e">
        <f t="shared" si="477"/>
        <v>#DIV/0!</v>
      </c>
      <c r="J1003" s="58" t="e">
        <f t="shared" si="482"/>
        <v>#DIV/0!</v>
      </c>
      <c r="K1003" s="22"/>
      <c r="L1003" s="134">
        <f t="shared" si="486"/>
        <v>0</v>
      </c>
      <c r="M1003" s="135" t="e">
        <f t="shared" si="483"/>
        <v>#DIV/0!</v>
      </c>
      <c r="N1003" s="682"/>
      <c r="O1003" s="128"/>
      <c r="P1003" s="300"/>
    </row>
    <row r="1004" spans="1:16" s="122" customFormat="1" outlineLevel="2" x14ac:dyDescent="0.25">
      <c r="A1004" s="550"/>
      <c r="B1004" s="197" t="s">
        <v>36</v>
      </c>
      <c r="C1004" s="197"/>
      <c r="D1004" s="22">
        <v>755.1</v>
      </c>
      <c r="E1004" s="22">
        <v>755.1</v>
      </c>
      <c r="F1004" s="22">
        <v>500</v>
      </c>
      <c r="G1004" s="71">
        <f t="shared" si="476"/>
        <v>0.66200000000000003</v>
      </c>
      <c r="H1004" s="22">
        <f>F1004</f>
        <v>500</v>
      </c>
      <c r="I1004" s="71">
        <f t="shared" si="477"/>
        <v>0.66200000000000003</v>
      </c>
      <c r="J1004" s="71">
        <f t="shared" si="482"/>
        <v>1</v>
      </c>
      <c r="K1004" s="22">
        <f>E1004</f>
        <v>755.1</v>
      </c>
      <c r="L1004" s="317">
        <f t="shared" si="486"/>
        <v>0</v>
      </c>
      <c r="M1004" s="41">
        <f t="shared" si="483"/>
        <v>1</v>
      </c>
      <c r="N1004" s="682"/>
      <c r="O1004" s="11"/>
      <c r="P1004" s="300"/>
    </row>
    <row r="1005" spans="1:16" s="122" customFormat="1" outlineLevel="2" x14ac:dyDescent="0.3">
      <c r="A1005" s="550"/>
      <c r="B1005" s="197" t="s">
        <v>18</v>
      </c>
      <c r="C1005" s="197"/>
      <c r="D1005" s="22"/>
      <c r="E1005" s="22"/>
      <c r="F1005" s="22"/>
      <c r="G1005" s="58" t="e">
        <f t="shared" si="476"/>
        <v>#DIV/0!</v>
      </c>
      <c r="H1005" s="22"/>
      <c r="I1005" s="58" t="e">
        <f t="shared" si="477"/>
        <v>#DIV/0!</v>
      </c>
      <c r="J1005" s="58" t="e">
        <f t="shared" si="482"/>
        <v>#DIV/0!</v>
      </c>
      <c r="K1005" s="22"/>
      <c r="L1005" s="134">
        <f t="shared" si="486"/>
        <v>0</v>
      </c>
      <c r="M1005" s="135" t="e">
        <f t="shared" si="483"/>
        <v>#DIV/0!</v>
      </c>
      <c r="N1005" s="682"/>
      <c r="O1005" s="129" t="b">
        <f>H1005=F1005</f>
        <v>1</v>
      </c>
      <c r="P1005" s="300"/>
    </row>
    <row r="1006" spans="1:16" s="4" customFormat="1" ht="39" outlineLevel="2" x14ac:dyDescent="0.25">
      <c r="A1006" s="683" t="s">
        <v>160</v>
      </c>
      <c r="B1006" s="45" t="s">
        <v>205</v>
      </c>
      <c r="C1006" s="49" t="s">
        <v>79</v>
      </c>
      <c r="D1006" s="49">
        <f>SUM(D1007:D1010)</f>
        <v>245877.47</v>
      </c>
      <c r="E1006" s="49">
        <f>SUM(E1007:E1010)</f>
        <v>241703.82</v>
      </c>
      <c r="F1006" s="49">
        <f>SUM(F1007:F1010)</f>
        <v>122430.85</v>
      </c>
      <c r="G1006" s="67">
        <f t="shared" si="476"/>
        <v>0.50700000000000001</v>
      </c>
      <c r="H1006" s="49">
        <f>SUM(H1007:H1010)</f>
        <v>120565.5</v>
      </c>
      <c r="I1006" s="67">
        <f t="shared" si="477"/>
        <v>0.499</v>
      </c>
      <c r="J1006" s="67">
        <f t="shared" si="482"/>
        <v>0.98499999999999999</v>
      </c>
      <c r="K1006" s="49">
        <f>SUM(K1008:K1010)</f>
        <v>241441.2</v>
      </c>
      <c r="L1006" s="49">
        <f t="shared" si="486"/>
        <v>262.62</v>
      </c>
      <c r="M1006" s="47">
        <f t="shared" si="483"/>
        <v>1</v>
      </c>
      <c r="N1006" s="575"/>
      <c r="P1006" s="300"/>
    </row>
    <row r="1007" spans="1:16" s="4" customFormat="1" outlineLevel="2" x14ac:dyDescent="0.25">
      <c r="A1007" s="683"/>
      <c r="B1007" s="197" t="s">
        <v>17</v>
      </c>
      <c r="C1007" s="197"/>
      <c r="D1007" s="168">
        <f>D1012+D1017</f>
        <v>0</v>
      </c>
      <c r="E1007" s="86">
        <f>E1012+E1017</f>
        <v>0</v>
      </c>
      <c r="F1007" s="131">
        <f t="shared" ref="F1007:F1010" si="488">F1012+F1017</f>
        <v>0</v>
      </c>
      <c r="G1007" s="58" t="e">
        <f t="shared" si="476"/>
        <v>#DIV/0!</v>
      </c>
      <c r="H1007" s="311"/>
      <c r="I1007" s="58" t="e">
        <f t="shared" si="477"/>
        <v>#DIV/0!</v>
      </c>
      <c r="J1007" s="68"/>
      <c r="K1007" s="22">
        <f t="shared" ref="K1007:K1045" si="489">E1007</f>
        <v>0</v>
      </c>
      <c r="L1007" s="22">
        <f t="shared" si="486"/>
        <v>0</v>
      </c>
      <c r="M1007" s="87" t="e">
        <f t="shared" si="483"/>
        <v>#DIV/0!</v>
      </c>
      <c r="N1007" s="575"/>
      <c r="P1007" s="300"/>
    </row>
    <row r="1008" spans="1:16" s="4" customFormat="1" outlineLevel="2" x14ac:dyDescent="0.25">
      <c r="A1008" s="683"/>
      <c r="B1008" s="197" t="s">
        <v>16</v>
      </c>
      <c r="C1008" s="197"/>
      <c r="D1008" s="22">
        <f t="shared" ref="D1008:F1009" si="490">D1013+D1018+D1028+D1033+D1023</f>
        <v>11127.13</v>
      </c>
      <c r="E1008" s="22">
        <f t="shared" si="490"/>
        <v>6953.48</v>
      </c>
      <c r="F1008" s="22">
        <v>1865.35</v>
      </c>
      <c r="G1008" s="71">
        <f t="shared" si="476"/>
        <v>0.26800000000000002</v>
      </c>
      <c r="H1008" s="22">
        <f>H1013+H1018+H1028+H1033+H1023</f>
        <v>0</v>
      </c>
      <c r="I1008" s="71">
        <f>H1008/E1008</f>
        <v>0</v>
      </c>
      <c r="J1008" s="71">
        <f>H1008/F1008</f>
        <v>0</v>
      </c>
      <c r="K1008" s="22">
        <f>K1013+K1018+K1028+K1033+K1023</f>
        <v>6902.57</v>
      </c>
      <c r="L1008" s="22">
        <f>L1013+L1018+L1028+L1033+L1023</f>
        <v>50.91</v>
      </c>
      <c r="M1008" s="41">
        <f t="shared" si="483"/>
        <v>0.99</v>
      </c>
      <c r="N1008" s="575"/>
      <c r="O1008" s="128"/>
      <c r="P1008" s="300"/>
    </row>
    <row r="1009" spans="1:16" s="4" customFormat="1" outlineLevel="2" x14ac:dyDescent="0.25">
      <c r="A1009" s="683"/>
      <c r="B1009" s="197" t="s">
        <v>36</v>
      </c>
      <c r="C1009" s="197"/>
      <c r="D1009" s="22">
        <f t="shared" si="490"/>
        <v>234750.34</v>
      </c>
      <c r="E1009" s="22">
        <f t="shared" si="490"/>
        <v>234750.34</v>
      </c>
      <c r="F1009" s="22">
        <f t="shared" si="490"/>
        <v>120565.5</v>
      </c>
      <c r="G1009" s="71">
        <f t="shared" si="476"/>
        <v>0.51400000000000001</v>
      </c>
      <c r="H1009" s="22">
        <f>H1014+H1019+H1029+H1034+H1024</f>
        <v>120565.5</v>
      </c>
      <c r="I1009" s="71">
        <f t="shared" si="477"/>
        <v>0.51400000000000001</v>
      </c>
      <c r="J1009" s="71">
        <f>H1009/F1009</f>
        <v>1</v>
      </c>
      <c r="K1009" s="22">
        <f>K1014+K1019+K1029+K1034+K1024</f>
        <v>234538.63</v>
      </c>
      <c r="L1009" s="22">
        <f>L1014+L1019+L1029+L1034+L1024</f>
        <v>211.71</v>
      </c>
      <c r="M1009" s="41">
        <f t="shared" si="483"/>
        <v>1</v>
      </c>
      <c r="N1009" s="575"/>
      <c r="O1009" s="11"/>
      <c r="P1009" s="300"/>
    </row>
    <row r="1010" spans="1:16" s="4" customFormat="1" outlineLevel="2" x14ac:dyDescent="0.3">
      <c r="A1010" s="683"/>
      <c r="B1010" s="197" t="s">
        <v>18</v>
      </c>
      <c r="C1010" s="197"/>
      <c r="D1010" s="86">
        <f t="shared" ref="D1010:E1010" si="491">D1015+D1020</f>
        <v>0</v>
      </c>
      <c r="E1010" s="86">
        <f t="shared" si="491"/>
        <v>0</v>
      </c>
      <c r="F1010" s="131">
        <f t="shared" si="488"/>
        <v>0</v>
      </c>
      <c r="G1010" s="58" t="e">
        <f t="shared" si="476"/>
        <v>#DIV/0!</v>
      </c>
      <c r="H1010" s="311"/>
      <c r="I1010" s="58" t="e">
        <f t="shared" si="477"/>
        <v>#DIV/0!</v>
      </c>
      <c r="J1010" s="58" t="e">
        <f t="shared" ref="J1010:J1079" si="492">H1010/F1010</f>
        <v>#DIV/0!</v>
      </c>
      <c r="K1010" s="22">
        <f t="shared" si="489"/>
        <v>0</v>
      </c>
      <c r="L1010" s="22">
        <f t="shared" si="486"/>
        <v>0</v>
      </c>
      <c r="M1010" s="87" t="e">
        <f t="shared" si="483"/>
        <v>#DIV/0!</v>
      </c>
      <c r="N1010" s="575"/>
      <c r="O1010" s="129" t="b">
        <f>H1010=F1010</f>
        <v>1</v>
      </c>
      <c r="P1010" s="300"/>
    </row>
    <row r="1011" spans="1:16" s="4" customFormat="1" ht="114" customHeight="1" outlineLevel="2" x14ac:dyDescent="0.25">
      <c r="A1011" s="550" t="s">
        <v>236</v>
      </c>
      <c r="B1011" s="34" t="s">
        <v>327</v>
      </c>
      <c r="C1011" s="34" t="s">
        <v>115</v>
      </c>
      <c r="D1011" s="17">
        <f>SUM(D1012:D1015)</f>
        <v>187037.72</v>
      </c>
      <c r="E1011" s="17">
        <f t="shared" ref="E1011" si="493">SUM(E1012:E1015)</f>
        <v>187037.72</v>
      </c>
      <c r="F1011" s="17">
        <f>SUM(F1012:F1015)</f>
        <v>120565.5</v>
      </c>
      <c r="G1011" s="51">
        <f t="shared" si="476"/>
        <v>0.64500000000000002</v>
      </c>
      <c r="H1011" s="17">
        <f>SUM(H1012:H1015)</f>
        <v>120565.5</v>
      </c>
      <c r="I1011" s="51">
        <f t="shared" si="477"/>
        <v>0.64500000000000002</v>
      </c>
      <c r="J1011" s="51">
        <f t="shared" si="492"/>
        <v>1</v>
      </c>
      <c r="K1011" s="36">
        <f>SUM(K1012:K1015)</f>
        <v>187037.72</v>
      </c>
      <c r="L1011" s="22">
        <f t="shared" si="486"/>
        <v>0</v>
      </c>
      <c r="M1011" s="41">
        <f t="shared" si="483"/>
        <v>1</v>
      </c>
      <c r="N1011" s="575" t="s">
        <v>686</v>
      </c>
      <c r="P1011" s="300"/>
    </row>
    <row r="1012" spans="1:16" s="4" customFormat="1" ht="24" customHeight="1" outlineLevel="2" x14ac:dyDescent="0.25">
      <c r="A1012" s="550"/>
      <c r="B1012" s="197" t="s">
        <v>17</v>
      </c>
      <c r="C1012" s="197"/>
      <c r="D1012" s="86"/>
      <c r="E1012" s="86"/>
      <c r="F1012" s="311"/>
      <c r="G1012" s="58" t="e">
        <f t="shared" si="476"/>
        <v>#DIV/0!</v>
      </c>
      <c r="H1012" s="311"/>
      <c r="I1012" s="58" t="e">
        <f t="shared" si="477"/>
        <v>#DIV/0!</v>
      </c>
      <c r="J1012" s="71"/>
      <c r="K1012" s="22">
        <f t="shared" si="489"/>
        <v>0</v>
      </c>
      <c r="L1012" s="22">
        <f t="shared" si="486"/>
        <v>0</v>
      </c>
      <c r="M1012" s="87" t="e">
        <f t="shared" si="483"/>
        <v>#DIV/0!</v>
      </c>
      <c r="N1012" s="575"/>
      <c r="P1012" s="300"/>
    </row>
    <row r="1013" spans="1:16" s="4" customFormat="1" ht="24" customHeight="1" outlineLevel="2" x14ac:dyDescent="0.25">
      <c r="A1013" s="550"/>
      <c r="B1013" s="197" t="s">
        <v>16</v>
      </c>
      <c r="C1013" s="197"/>
      <c r="D1013" s="86"/>
      <c r="E1013" s="86"/>
      <c r="F1013" s="168"/>
      <c r="G1013" s="58" t="e">
        <f t="shared" si="476"/>
        <v>#DIV/0!</v>
      </c>
      <c r="H1013" s="311"/>
      <c r="I1013" s="58" t="e">
        <f t="shared" si="477"/>
        <v>#DIV/0!</v>
      </c>
      <c r="J1013" s="71"/>
      <c r="K1013" s="22"/>
      <c r="L1013" s="22">
        <f t="shared" si="486"/>
        <v>0</v>
      </c>
      <c r="M1013" s="87" t="e">
        <f t="shared" si="483"/>
        <v>#DIV/0!</v>
      </c>
      <c r="N1013" s="575"/>
      <c r="O1013" s="128"/>
      <c r="P1013" s="300"/>
    </row>
    <row r="1014" spans="1:16" s="4" customFormat="1" ht="24" customHeight="1" outlineLevel="2" x14ac:dyDescent="0.25">
      <c r="A1014" s="550"/>
      <c r="B1014" s="197" t="s">
        <v>36</v>
      </c>
      <c r="C1014" s="197"/>
      <c r="D1014" s="22">
        <v>187037.72</v>
      </c>
      <c r="E1014" s="22">
        <v>187037.72</v>
      </c>
      <c r="F1014" s="22">
        <v>120565.5</v>
      </c>
      <c r="G1014" s="71">
        <f t="shared" si="476"/>
        <v>0.64500000000000002</v>
      </c>
      <c r="H1014" s="22">
        <f>F1014</f>
        <v>120565.5</v>
      </c>
      <c r="I1014" s="71">
        <f t="shared" si="477"/>
        <v>0.64500000000000002</v>
      </c>
      <c r="J1014" s="71">
        <f>H1014/F1014</f>
        <v>1</v>
      </c>
      <c r="K1014" s="22">
        <f t="shared" si="489"/>
        <v>187037.72</v>
      </c>
      <c r="L1014" s="22">
        <f t="shared" si="486"/>
        <v>0</v>
      </c>
      <c r="M1014" s="41">
        <f t="shared" si="483"/>
        <v>1</v>
      </c>
      <c r="N1014" s="575"/>
      <c r="O1014" s="11"/>
      <c r="P1014" s="300"/>
    </row>
    <row r="1015" spans="1:16" s="4" customFormat="1" ht="24" customHeight="1" outlineLevel="2" x14ac:dyDescent="0.3">
      <c r="A1015" s="550"/>
      <c r="B1015" s="197" t="s">
        <v>18</v>
      </c>
      <c r="C1015" s="197"/>
      <c r="D1015" s="86"/>
      <c r="E1015" s="86"/>
      <c r="F1015" s="311"/>
      <c r="G1015" s="58" t="e">
        <f t="shared" si="476"/>
        <v>#DIV/0!</v>
      </c>
      <c r="H1015" s="311"/>
      <c r="I1015" s="58" t="e">
        <f t="shared" si="477"/>
        <v>#DIV/0!</v>
      </c>
      <c r="J1015" s="58" t="e">
        <f t="shared" si="492"/>
        <v>#DIV/0!</v>
      </c>
      <c r="K1015" s="22">
        <f t="shared" si="489"/>
        <v>0</v>
      </c>
      <c r="L1015" s="22">
        <f t="shared" si="486"/>
        <v>0</v>
      </c>
      <c r="M1015" s="87" t="e">
        <f t="shared" si="483"/>
        <v>#DIV/0!</v>
      </c>
      <c r="N1015" s="575"/>
      <c r="O1015" s="129" t="b">
        <f>H1015=F1015</f>
        <v>1</v>
      </c>
      <c r="P1015" s="300"/>
    </row>
    <row r="1016" spans="1:16" s="4" customFormat="1" ht="56.25" customHeight="1" outlineLevel="2" x14ac:dyDescent="0.25">
      <c r="A1016" s="550" t="s">
        <v>490</v>
      </c>
      <c r="B1016" s="34" t="s">
        <v>289</v>
      </c>
      <c r="C1016" s="34" t="s">
        <v>115</v>
      </c>
      <c r="D1016" s="17">
        <f>SUM(D1017:D1020)</f>
        <v>47275.13</v>
      </c>
      <c r="E1016" s="17">
        <f t="shared" ref="E1016:F1016" si="494">SUM(E1017:E1020)</f>
        <v>47275.13</v>
      </c>
      <c r="F1016" s="43">
        <f t="shared" si="494"/>
        <v>0</v>
      </c>
      <c r="G1016" s="71">
        <f t="shared" si="476"/>
        <v>0</v>
      </c>
      <c r="H1016" s="43">
        <f>SUM(H1017:H1020)</f>
        <v>0</v>
      </c>
      <c r="I1016" s="71">
        <f t="shared" si="477"/>
        <v>0</v>
      </c>
      <c r="J1016" s="70" t="e">
        <f t="shared" si="492"/>
        <v>#DIV/0!</v>
      </c>
      <c r="K1016" s="17">
        <f>SUM(K1017:K1020)</f>
        <v>47275.13</v>
      </c>
      <c r="L1016" s="17">
        <f t="shared" si="486"/>
        <v>0</v>
      </c>
      <c r="M1016" s="94">
        <f t="shared" si="483"/>
        <v>1</v>
      </c>
      <c r="N1016" s="621" t="s">
        <v>820</v>
      </c>
      <c r="P1016" s="300"/>
    </row>
    <row r="1017" spans="1:16" s="4" customFormat="1" ht="66.75" customHeight="1" outlineLevel="2" x14ac:dyDescent="0.25">
      <c r="A1017" s="550"/>
      <c r="B1017" s="197" t="s">
        <v>17</v>
      </c>
      <c r="C1017" s="197"/>
      <c r="D1017" s="86"/>
      <c r="E1017" s="86"/>
      <c r="F1017" s="311"/>
      <c r="G1017" s="58" t="e">
        <f t="shared" si="476"/>
        <v>#DIV/0!</v>
      </c>
      <c r="H1017" s="311"/>
      <c r="I1017" s="58" t="e">
        <f t="shared" si="477"/>
        <v>#DIV/0!</v>
      </c>
      <c r="J1017" s="58" t="e">
        <f t="shared" si="492"/>
        <v>#DIV/0!</v>
      </c>
      <c r="K1017" s="22">
        <f t="shared" si="489"/>
        <v>0</v>
      </c>
      <c r="L1017" s="22">
        <f t="shared" si="486"/>
        <v>0</v>
      </c>
      <c r="M1017" s="87" t="e">
        <f t="shared" si="483"/>
        <v>#DIV/0!</v>
      </c>
      <c r="N1017" s="621"/>
      <c r="P1017" s="300"/>
    </row>
    <row r="1018" spans="1:16" s="4" customFormat="1" ht="66.75" customHeight="1" outlineLevel="2" x14ac:dyDescent="0.25">
      <c r="A1018" s="550"/>
      <c r="B1018" s="197" t="s">
        <v>16</v>
      </c>
      <c r="C1018" s="197"/>
      <c r="D1018" s="86"/>
      <c r="E1018" s="86"/>
      <c r="F1018" s="311"/>
      <c r="G1018" s="58" t="e">
        <f t="shared" si="476"/>
        <v>#DIV/0!</v>
      </c>
      <c r="H1018" s="311"/>
      <c r="I1018" s="58" t="e">
        <f t="shared" si="477"/>
        <v>#DIV/0!</v>
      </c>
      <c r="J1018" s="58" t="e">
        <f t="shared" si="492"/>
        <v>#DIV/0!</v>
      </c>
      <c r="K1018" s="22">
        <f t="shared" si="489"/>
        <v>0</v>
      </c>
      <c r="L1018" s="22">
        <f t="shared" si="486"/>
        <v>0</v>
      </c>
      <c r="M1018" s="87" t="e">
        <f t="shared" si="483"/>
        <v>#DIV/0!</v>
      </c>
      <c r="N1018" s="621"/>
      <c r="O1018" s="128"/>
      <c r="P1018" s="300"/>
    </row>
    <row r="1019" spans="1:16" s="4" customFormat="1" ht="66.75" customHeight="1" outlineLevel="2" x14ac:dyDescent="0.25">
      <c r="A1019" s="550"/>
      <c r="B1019" s="197" t="s">
        <v>36</v>
      </c>
      <c r="C1019" s="197"/>
      <c r="D1019" s="22">
        <v>47275.13</v>
      </c>
      <c r="E1019" s="22">
        <v>47275.13</v>
      </c>
      <c r="F1019" s="22">
        <v>0</v>
      </c>
      <c r="G1019" s="71">
        <f t="shared" si="476"/>
        <v>0</v>
      </c>
      <c r="H1019" s="22">
        <v>0</v>
      </c>
      <c r="I1019" s="71">
        <v>0</v>
      </c>
      <c r="J1019" s="58" t="e">
        <v>#DIV/0!</v>
      </c>
      <c r="K1019" s="22">
        <v>47275.13</v>
      </c>
      <c r="L1019" s="22">
        <v>0</v>
      </c>
      <c r="M1019" s="41">
        <v>1</v>
      </c>
      <c r="N1019" s="621"/>
      <c r="O1019" s="11"/>
      <c r="P1019" s="300"/>
    </row>
    <row r="1020" spans="1:16" s="4" customFormat="1" ht="66.75" customHeight="1" outlineLevel="2" x14ac:dyDescent="0.3">
      <c r="A1020" s="550"/>
      <c r="B1020" s="197" t="s">
        <v>18</v>
      </c>
      <c r="C1020" s="197"/>
      <c r="D1020" s="86"/>
      <c r="E1020" s="86"/>
      <c r="F1020" s="311"/>
      <c r="G1020" s="58" t="e">
        <f t="shared" si="476"/>
        <v>#DIV/0!</v>
      </c>
      <c r="H1020" s="311"/>
      <c r="I1020" s="58" t="e">
        <f t="shared" si="477"/>
        <v>#DIV/0!</v>
      </c>
      <c r="J1020" s="58" t="e">
        <f t="shared" si="492"/>
        <v>#DIV/0!</v>
      </c>
      <c r="K1020" s="22">
        <f t="shared" si="489"/>
        <v>0</v>
      </c>
      <c r="L1020" s="22">
        <f t="shared" si="486"/>
        <v>0</v>
      </c>
      <c r="M1020" s="87" t="e">
        <f t="shared" si="483"/>
        <v>#DIV/0!</v>
      </c>
      <c r="N1020" s="621"/>
      <c r="O1020" s="129" t="b">
        <f>H1020=F1020</f>
        <v>1</v>
      </c>
      <c r="P1020" s="300"/>
    </row>
    <row r="1021" spans="1:16" s="158" customFormat="1" ht="37.5" outlineLevel="2" x14ac:dyDescent="0.25">
      <c r="A1021" s="550" t="s">
        <v>491</v>
      </c>
      <c r="B1021" s="34" t="s">
        <v>328</v>
      </c>
      <c r="C1021" s="34" t="s">
        <v>115</v>
      </c>
      <c r="D1021" s="43">
        <f>SUM(D1022:D1025)</f>
        <v>11465.99</v>
      </c>
      <c r="E1021" s="43">
        <f>SUM(E1022:E1025)</f>
        <v>7340.06</v>
      </c>
      <c r="F1021" s="43">
        <f>SUM(F1022:F1025)</f>
        <v>1814.4</v>
      </c>
      <c r="G1021" s="71">
        <f t="shared" si="476"/>
        <v>0.247</v>
      </c>
      <c r="H1021" s="43">
        <f>SUM(H1022:H1025)</f>
        <v>0</v>
      </c>
      <c r="I1021" s="71">
        <f t="shared" ref="I1021:I1025" si="495">H1021/E1021</f>
        <v>0</v>
      </c>
      <c r="J1021" s="70">
        <f t="shared" ref="J1021:J1025" si="496">H1021/F1021</f>
        <v>0</v>
      </c>
      <c r="K1021" s="43">
        <f>E1021</f>
        <v>7340.06</v>
      </c>
      <c r="L1021" s="43">
        <f t="shared" ref="L1021:L1025" si="497">E1021-K1021</f>
        <v>0</v>
      </c>
      <c r="M1021" s="94">
        <f t="shared" ref="M1021:M1025" si="498">K1021/E1021</f>
        <v>1</v>
      </c>
      <c r="N1021" s="575" t="s">
        <v>843</v>
      </c>
      <c r="P1021" s="300"/>
    </row>
    <row r="1022" spans="1:16" s="158" customFormat="1" ht="29.25" customHeight="1" outlineLevel="2" x14ac:dyDescent="0.25">
      <c r="A1022" s="550"/>
      <c r="B1022" s="197" t="s">
        <v>17</v>
      </c>
      <c r="C1022" s="197"/>
      <c r="D1022" s="86"/>
      <c r="E1022" s="86"/>
      <c r="F1022" s="311"/>
      <c r="G1022" s="58" t="e">
        <f t="shared" si="476"/>
        <v>#DIV/0!</v>
      </c>
      <c r="H1022" s="311"/>
      <c r="I1022" s="58" t="e">
        <f t="shared" si="495"/>
        <v>#DIV/0!</v>
      </c>
      <c r="J1022" s="58" t="e">
        <f t="shared" si="496"/>
        <v>#DIV/0!</v>
      </c>
      <c r="K1022" s="22">
        <f>E1022</f>
        <v>0</v>
      </c>
      <c r="L1022" s="22">
        <f t="shared" si="497"/>
        <v>0</v>
      </c>
      <c r="M1022" s="87" t="e">
        <f t="shared" si="498"/>
        <v>#DIV/0!</v>
      </c>
      <c r="N1022" s="575"/>
      <c r="P1022" s="300"/>
    </row>
    <row r="1023" spans="1:16" s="158" customFormat="1" ht="29.25" customHeight="1" outlineLevel="2" x14ac:dyDescent="0.25">
      <c r="A1023" s="550"/>
      <c r="B1023" s="197" t="s">
        <v>16</v>
      </c>
      <c r="C1023" s="197"/>
      <c r="D1023" s="22">
        <v>11028.5</v>
      </c>
      <c r="E1023" s="22">
        <v>6902.57</v>
      </c>
      <c r="F1023" s="22">
        <v>1814.4</v>
      </c>
      <c r="G1023" s="58">
        <f t="shared" si="476"/>
        <v>0.26300000000000001</v>
      </c>
      <c r="H1023" s="22">
        <v>0</v>
      </c>
      <c r="I1023" s="58">
        <v>0</v>
      </c>
      <c r="J1023" s="58" t="e">
        <v>#DIV/0!</v>
      </c>
      <c r="K1023" s="22">
        <v>6902.57</v>
      </c>
      <c r="L1023" s="22">
        <v>0</v>
      </c>
      <c r="M1023" s="87">
        <v>1</v>
      </c>
      <c r="N1023" s="575"/>
      <c r="O1023" s="128"/>
      <c r="P1023" s="300"/>
    </row>
    <row r="1024" spans="1:16" s="158" customFormat="1" ht="29.25" customHeight="1" outlineLevel="2" x14ac:dyDescent="0.25">
      <c r="A1024" s="550"/>
      <c r="B1024" s="197" t="s">
        <v>36</v>
      </c>
      <c r="C1024" s="197"/>
      <c r="D1024" s="22">
        <v>437.49</v>
      </c>
      <c r="E1024" s="22">
        <v>437.49</v>
      </c>
      <c r="F1024" s="22">
        <v>0</v>
      </c>
      <c r="G1024" s="71">
        <f t="shared" si="476"/>
        <v>0</v>
      </c>
      <c r="H1024" s="22">
        <v>0</v>
      </c>
      <c r="I1024" s="71">
        <v>0</v>
      </c>
      <c r="J1024" s="58" t="e">
        <v>#DIV/0!</v>
      </c>
      <c r="K1024" s="22">
        <v>225.78</v>
      </c>
      <c r="L1024" s="22">
        <v>211.71</v>
      </c>
      <c r="M1024" s="41">
        <v>0.52</v>
      </c>
      <c r="N1024" s="575"/>
      <c r="O1024" s="11"/>
      <c r="P1024" s="300"/>
    </row>
    <row r="1025" spans="1:16" s="158" customFormat="1" ht="29.25" customHeight="1" outlineLevel="2" x14ac:dyDescent="0.3">
      <c r="A1025" s="550"/>
      <c r="B1025" s="197" t="s">
        <v>18</v>
      </c>
      <c r="C1025" s="197"/>
      <c r="D1025" s="86"/>
      <c r="E1025" s="86"/>
      <c r="F1025" s="311"/>
      <c r="G1025" s="58" t="e">
        <f t="shared" si="476"/>
        <v>#DIV/0!</v>
      </c>
      <c r="H1025" s="311"/>
      <c r="I1025" s="58" t="e">
        <f t="shared" si="495"/>
        <v>#DIV/0!</v>
      </c>
      <c r="J1025" s="58" t="e">
        <f t="shared" si="496"/>
        <v>#DIV/0!</v>
      </c>
      <c r="K1025" s="22">
        <f t="shared" ref="K1025" si="499">E1025</f>
        <v>0</v>
      </c>
      <c r="L1025" s="22">
        <f t="shared" si="497"/>
        <v>0</v>
      </c>
      <c r="M1025" s="87" t="e">
        <f t="shared" si="498"/>
        <v>#DIV/0!</v>
      </c>
      <c r="N1025" s="575"/>
      <c r="O1025" s="129" t="b">
        <f>H1025=F1025</f>
        <v>1</v>
      </c>
      <c r="P1025" s="300"/>
    </row>
    <row r="1026" spans="1:16" s="158" customFormat="1" ht="56.25" outlineLevel="2" x14ac:dyDescent="0.25">
      <c r="A1026" s="550" t="s">
        <v>492</v>
      </c>
      <c r="B1026" s="34" t="s">
        <v>311</v>
      </c>
      <c r="C1026" s="34" t="s">
        <v>115</v>
      </c>
      <c r="D1026" s="43">
        <f>SUM(D1027:D1030)</f>
        <v>47.72</v>
      </c>
      <c r="E1026" s="43">
        <f t="shared" ref="E1026:F1026" si="500">SUM(E1027:E1030)</f>
        <v>0</v>
      </c>
      <c r="F1026" s="43">
        <f t="shared" si="500"/>
        <v>0</v>
      </c>
      <c r="G1026" s="58" t="e">
        <f t="shared" si="476"/>
        <v>#DIV/0!</v>
      </c>
      <c r="H1026" s="136">
        <f>SUM(H1027:H1030)</f>
        <v>0</v>
      </c>
      <c r="I1026" s="58" t="e">
        <f t="shared" ref="I1026:I1083" si="501">H1026/E1026</f>
        <v>#DIV/0!</v>
      </c>
      <c r="J1026" s="70" t="e">
        <f t="shared" si="492"/>
        <v>#DIV/0!</v>
      </c>
      <c r="K1026" s="136">
        <f t="shared" ref="K1026" si="502">SUM(K1027:K1030)</f>
        <v>0</v>
      </c>
      <c r="L1026" s="136">
        <f t="shared" ref="L1026:L1035" si="503">E1026-K1026</f>
        <v>0</v>
      </c>
      <c r="M1026" s="96" t="e">
        <f t="shared" si="483"/>
        <v>#DIV/0!</v>
      </c>
      <c r="N1026" s="592" t="s">
        <v>562</v>
      </c>
      <c r="P1026" s="300"/>
    </row>
    <row r="1027" spans="1:16" s="158" customFormat="1" outlineLevel="2" x14ac:dyDescent="0.25">
      <c r="A1027" s="550"/>
      <c r="B1027" s="197" t="s">
        <v>17</v>
      </c>
      <c r="C1027" s="197"/>
      <c r="D1027" s="86"/>
      <c r="E1027" s="86"/>
      <c r="F1027" s="311"/>
      <c r="G1027" s="58" t="e">
        <f t="shared" si="476"/>
        <v>#DIV/0!</v>
      </c>
      <c r="H1027" s="127"/>
      <c r="I1027" s="58" t="e">
        <f t="shared" si="501"/>
        <v>#DIV/0!</v>
      </c>
      <c r="J1027" s="58" t="e">
        <f t="shared" si="492"/>
        <v>#DIV/0!</v>
      </c>
      <c r="K1027" s="33">
        <f t="shared" ref="K1027:K1035" si="504">E1027</f>
        <v>0</v>
      </c>
      <c r="L1027" s="33">
        <f t="shared" si="503"/>
        <v>0</v>
      </c>
      <c r="M1027" s="87" t="e">
        <f t="shared" si="483"/>
        <v>#DIV/0!</v>
      </c>
      <c r="N1027" s="592"/>
      <c r="P1027" s="300"/>
    </row>
    <row r="1028" spans="1:16" s="158" customFormat="1" outlineLevel="2" x14ac:dyDescent="0.25">
      <c r="A1028" s="550"/>
      <c r="B1028" s="197" t="s">
        <v>16</v>
      </c>
      <c r="C1028" s="197"/>
      <c r="D1028" s="86">
        <v>47.72</v>
      </c>
      <c r="E1028" s="86">
        <v>0</v>
      </c>
      <c r="F1028" s="168">
        <v>0</v>
      </c>
      <c r="G1028" s="58" t="e">
        <f t="shared" si="476"/>
        <v>#DIV/0!</v>
      </c>
      <c r="H1028" s="132">
        <v>0</v>
      </c>
      <c r="I1028" s="58" t="e">
        <f t="shared" si="501"/>
        <v>#DIV/0!</v>
      </c>
      <c r="J1028" s="58" t="e">
        <f t="shared" si="492"/>
        <v>#DIV/0!</v>
      </c>
      <c r="K1028" s="132">
        <v>0</v>
      </c>
      <c r="L1028" s="33">
        <f t="shared" si="503"/>
        <v>0</v>
      </c>
      <c r="M1028" s="87" t="e">
        <f t="shared" si="483"/>
        <v>#DIV/0!</v>
      </c>
      <c r="N1028" s="592"/>
      <c r="O1028" s="128"/>
      <c r="P1028" s="300"/>
    </row>
    <row r="1029" spans="1:16" s="158" customFormat="1" outlineLevel="2" x14ac:dyDescent="0.25">
      <c r="A1029" s="550"/>
      <c r="B1029" s="197" t="s">
        <v>36</v>
      </c>
      <c r="C1029" s="197"/>
      <c r="D1029" s="22"/>
      <c r="E1029" s="22"/>
      <c r="F1029" s="22"/>
      <c r="G1029" s="58" t="e">
        <f t="shared" si="476"/>
        <v>#DIV/0!</v>
      </c>
      <c r="H1029" s="33"/>
      <c r="I1029" s="58" t="e">
        <f t="shared" si="501"/>
        <v>#DIV/0!</v>
      </c>
      <c r="J1029" s="58" t="e">
        <f t="shared" si="492"/>
        <v>#DIV/0!</v>
      </c>
      <c r="K1029" s="22">
        <f t="shared" si="504"/>
        <v>0</v>
      </c>
      <c r="L1029" s="22">
        <f t="shared" si="503"/>
        <v>0</v>
      </c>
      <c r="M1029" s="87" t="e">
        <f t="shared" si="483"/>
        <v>#DIV/0!</v>
      </c>
      <c r="N1029" s="592"/>
      <c r="O1029" s="11"/>
      <c r="P1029" s="300"/>
    </row>
    <row r="1030" spans="1:16" s="158" customFormat="1" outlineLevel="2" x14ac:dyDescent="0.3">
      <c r="A1030" s="550"/>
      <c r="B1030" s="197" t="s">
        <v>18</v>
      </c>
      <c r="C1030" s="197"/>
      <c r="D1030" s="86"/>
      <c r="E1030" s="86"/>
      <c r="F1030" s="311"/>
      <c r="G1030" s="58" t="e">
        <f t="shared" si="476"/>
        <v>#DIV/0!</v>
      </c>
      <c r="H1030" s="311"/>
      <c r="I1030" s="58" t="e">
        <f t="shared" si="501"/>
        <v>#DIV/0!</v>
      </c>
      <c r="J1030" s="58" t="e">
        <f t="shared" si="492"/>
        <v>#DIV/0!</v>
      </c>
      <c r="K1030" s="22">
        <f t="shared" si="504"/>
        <v>0</v>
      </c>
      <c r="L1030" s="22">
        <f t="shared" si="503"/>
        <v>0</v>
      </c>
      <c r="M1030" s="87" t="e">
        <f t="shared" si="483"/>
        <v>#DIV/0!</v>
      </c>
      <c r="N1030" s="592"/>
      <c r="O1030" s="129" t="b">
        <f>H1030=F1030</f>
        <v>1</v>
      </c>
      <c r="P1030" s="300"/>
    </row>
    <row r="1031" spans="1:16" s="4" customFormat="1" ht="56.25" outlineLevel="2" x14ac:dyDescent="0.25">
      <c r="A1031" s="550" t="s">
        <v>684</v>
      </c>
      <c r="B1031" s="34" t="s">
        <v>310</v>
      </c>
      <c r="C1031" s="34" t="s">
        <v>115</v>
      </c>
      <c r="D1031" s="43">
        <f>SUM(D1032:D1035)</f>
        <v>50.91</v>
      </c>
      <c r="E1031" s="43">
        <f t="shared" ref="E1031:F1031" si="505">SUM(E1032:E1035)</f>
        <v>50.91</v>
      </c>
      <c r="F1031" s="43">
        <f t="shared" si="505"/>
        <v>50.9</v>
      </c>
      <c r="G1031" s="58">
        <f t="shared" si="476"/>
        <v>1</v>
      </c>
      <c r="H1031" s="136">
        <f>SUM(H1032:H1035)</f>
        <v>0</v>
      </c>
      <c r="I1031" s="58">
        <f t="shared" si="501"/>
        <v>0</v>
      </c>
      <c r="J1031" s="76">
        <f t="shared" si="492"/>
        <v>0</v>
      </c>
      <c r="K1031" s="43">
        <f>SUM(K1032:K1035)</f>
        <v>0</v>
      </c>
      <c r="L1031" s="43">
        <f t="shared" si="503"/>
        <v>50.91</v>
      </c>
      <c r="M1031" s="96">
        <f t="shared" si="483"/>
        <v>0</v>
      </c>
      <c r="N1031" s="592" t="s">
        <v>736</v>
      </c>
      <c r="P1031" s="300"/>
    </row>
    <row r="1032" spans="1:16" s="4" customFormat="1" outlineLevel="2" x14ac:dyDescent="0.25">
      <c r="A1032" s="550"/>
      <c r="B1032" s="197" t="s">
        <v>17</v>
      </c>
      <c r="C1032" s="197"/>
      <c r="D1032" s="86"/>
      <c r="E1032" s="86"/>
      <c r="F1032" s="311"/>
      <c r="G1032" s="58" t="e">
        <f t="shared" si="476"/>
        <v>#DIV/0!</v>
      </c>
      <c r="H1032" s="127"/>
      <c r="I1032" s="58" t="e">
        <f t="shared" si="501"/>
        <v>#DIV/0!</v>
      </c>
      <c r="J1032" s="58" t="e">
        <f t="shared" si="492"/>
        <v>#DIV/0!</v>
      </c>
      <c r="K1032" s="33">
        <f t="shared" si="504"/>
        <v>0</v>
      </c>
      <c r="L1032" s="22">
        <f t="shared" si="503"/>
        <v>0</v>
      </c>
      <c r="M1032" s="87" t="e">
        <f t="shared" si="483"/>
        <v>#DIV/0!</v>
      </c>
      <c r="N1032" s="592"/>
      <c r="P1032" s="300"/>
    </row>
    <row r="1033" spans="1:16" s="4" customFormat="1" outlineLevel="2" x14ac:dyDescent="0.25">
      <c r="A1033" s="550"/>
      <c r="B1033" s="197" t="s">
        <v>16</v>
      </c>
      <c r="C1033" s="197"/>
      <c r="D1033" s="86">
        <v>50.91</v>
      </c>
      <c r="E1033" s="86">
        <v>50.91</v>
      </c>
      <c r="F1033" s="168">
        <v>50.9</v>
      </c>
      <c r="G1033" s="58">
        <f t="shared" si="476"/>
        <v>1</v>
      </c>
      <c r="H1033" s="127"/>
      <c r="I1033" s="58">
        <f t="shared" si="501"/>
        <v>0</v>
      </c>
      <c r="J1033" s="58">
        <f t="shared" si="492"/>
        <v>0</v>
      </c>
      <c r="K1033" s="22">
        <v>0</v>
      </c>
      <c r="L1033" s="22">
        <v>50.91</v>
      </c>
      <c r="M1033" s="87">
        <f t="shared" si="483"/>
        <v>0</v>
      </c>
      <c r="N1033" s="592"/>
      <c r="O1033" s="128"/>
      <c r="P1033" s="300"/>
    </row>
    <row r="1034" spans="1:16" s="4" customFormat="1" outlineLevel="2" x14ac:dyDescent="0.25">
      <c r="A1034" s="550"/>
      <c r="B1034" s="197" t="s">
        <v>36</v>
      </c>
      <c r="C1034" s="197"/>
      <c r="D1034" s="22"/>
      <c r="E1034" s="22"/>
      <c r="F1034" s="22"/>
      <c r="G1034" s="58" t="e">
        <f t="shared" si="476"/>
        <v>#DIV/0!</v>
      </c>
      <c r="H1034" s="33"/>
      <c r="I1034" s="58" t="e">
        <f t="shared" si="501"/>
        <v>#DIV/0!</v>
      </c>
      <c r="J1034" s="58" t="e">
        <f t="shared" si="492"/>
        <v>#DIV/0!</v>
      </c>
      <c r="K1034" s="33">
        <f t="shared" si="504"/>
        <v>0</v>
      </c>
      <c r="L1034" s="33">
        <f t="shared" si="503"/>
        <v>0</v>
      </c>
      <c r="M1034" s="87" t="e">
        <f t="shared" si="483"/>
        <v>#DIV/0!</v>
      </c>
      <c r="N1034" s="592"/>
      <c r="O1034" s="11"/>
      <c r="P1034" s="300"/>
    </row>
    <row r="1035" spans="1:16" s="4" customFormat="1" outlineLevel="2" x14ac:dyDescent="0.3">
      <c r="A1035" s="550"/>
      <c r="B1035" s="197" t="s">
        <v>18</v>
      </c>
      <c r="C1035" s="197"/>
      <c r="D1035" s="86"/>
      <c r="E1035" s="86"/>
      <c r="F1035" s="311"/>
      <c r="G1035" s="58" t="e">
        <f t="shared" si="476"/>
        <v>#DIV/0!</v>
      </c>
      <c r="H1035" s="127"/>
      <c r="I1035" s="58" t="e">
        <f t="shared" si="501"/>
        <v>#DIV/0!</v>
      </c>
      <c r="J1035" s="58" t="e">
        <f t="shared" si="492"/>
        <v>#DIV/0!</v>
      </c>
      <c r="K1035" s="33">
        <f t="shared" si="504"/>
        <v>0</v>
      </c>
      <c r="L1035" s="33">
        <f t="shared" si="503"/>
        <v>0</v>
      </c>
      <c r="M1035" s="87" t="e">
        <f t="shared" si="483"/>
        <v>#DIV/0!</v>
      </c>
      <c r="N1035" s="592"/>
      <c r="O1035" s="129" t="b">
        <f>H1035=F1035</f>
        <v>1</v>
      </c>
      <c r="P1035" s="300"/>
    </row>
    <row r="1036" spans="1:16" s="4" customFormat="1" ht="39" outlineLevel="2" x14ac:dyDescent="0.25">
      <c r="A1036" s="677" t="s">
        <v>493</v>
      </c>
      <c r="B1036" s="45" t="s">
        <v>206</v>
      </c>
      <c r="C1036" s="137" t="s">
        <v>79</v>
      </c>
      <c r="D1036" s="49">
        <f>SUM(D1037:D1040)</f>
        <v>25005.29</v>
      </c>
      <c r="E1036" s="49">
        <f>SUM(E1037:E1040)</f>
        <v>25005.29</v>
      </c>
      <c r="F1036" s="49">
        <f>SUM(F1037:F1040)</f>
        <v>8942.58</v>
      </c>
      <c r="G1036" s="67">
        <f t="shared" si="476"/>
        <v>0.35799999999999998</v>
      </c>
      <c r="H1036" s="49">
        <f>SUM(H1037:H1040)</f>
        <v>8942.58</v>
      </c>
      <c r="I1036" s="67">
        <f t="shared" si="501"/>
        <v>0.35799999999999998</v>
      </c>
      <c r="J1036" s="67">
        <f t="shared" si="492"/>
        <v>1</v>
      </c>
      <c r="K1036" s="49">
        <f>SUM(K1037:K1040)</f>
        <v>25005.29</v>
      </c>
      <c r="L1036" s="49">
        <f>SUM(L1037:L1040)</f>
        <v>0</v>
      </c>
      <c r="M1036" s="47">
        <f t="shared" si="483"/>
        <v>1</v>
      </c>
      <c r="N1036" s="575"/>
      <c r="P1036" s="300"/>
    </row>
    <row r="1037" spans="1:16" s="4" customFormat="1" outlineLevel="2" x14ac:dyDescent="0.25">
      <c r="A1037" s="677"/>
      <c r="B1037" s="197" t="s">
        <v>17</v>
      </c>
      <c r="C1037" s="197"/>
      <c r="D1037" s="22">
        <f>D1042+D1047</f>
        <v>0</v>
      </c>
      <c r="E1037" s="33">
        <f t="shared" ref="E1037:H1038" si="506">E1042+E1047</f>
        <v>0</v>
      </c>
      <c r="F1037" s="33">
        <f t="shared" si="506"/>
        <v>0</v>
      </c>
      <c r="G1037" s="58" t="e">
        <f t="shared" si="476"/>
        <v>#DIV/0!</v>
      </c>
      <c r="H1037" s="33">
        <f t="shared" si="506"/>
        <v>0</v>
      </c>
      <c r="I1037" s="58" t="e">
        <f t="shared" si="501"/>
        <v>#DIV/0!</v>
      </c>
      <c r="J1037" s="22"/>
      <c r="K1037" s="22">
        <f>K1042+K1047</f>
        <v>0</v>
      </c>
      <c r="L1037" s="22">
        <f>L1042+L1047</f>
        <v>0</v>
      </c>
      <c r="M1037" s="87" t="e">
        <f t="shared" si="483"/>
        <v>#DIV/0!</v>
      </c>
      <c r="N1037" s="575"/>
      <c r="P1037" s="300"/>
    </row>
    <row r="1038" spans="1:16" s="4" customFormat="1" outlineLevel="2" x14ac:dyDescent="0.25">
      <c r="A1038" s="677"/>
      <c r="B1038" s="197" t="s">
        <v>16</v>
      </c>
      <c r="C1038" s="197"/>
      <c r="D1038" s="22">
        <f t="shared" ref="D1038:F1040" si="507">D1043+D1048</f>
        <v>0</v>
      </c>
      <c r="E1038" s="33">
        <f t="shared" si="507"/>
        <v>0</v>
      </c>
      <c r="F1038" s="33">
        <f t="shared" si="507"/>
        <v>0</v>
      </c>
      <c r="G1038" s="58" t="e">
        <f t="shared" si="476"/>
        <v>#DIV/0!</v>
      </c>
      <c r="H1038" s="33">
        <f t="shared" si="506"/>
        <v>0</v>
      </c>
      <c r="I1038" s="58" t="e">
        <f t="shared" si="501"/>
        <v>#DIV/0!</v>
      </c>
      <c r="J1038" s="22"/>
      <c r="K1038" s="22">
        <f t="shared" ref="K1038:L1039" si="508">K1043+K1048</f>
        <v>0</v>
      </c>
      <c r="L1038" s="22">
        <f t="shared" si="508"/>
        <v>0</v>
      </c>
      <c r="M1038" s="87" t="e">
        <f t="shared" si="483"/>
        <v>#DIV/0!</v>
      </c>
      <c r="N1038" s="575"/>
      <c r="O1038" s="128"/>
      <c r="P1038" s="300"/>
    </row>
    <row r="1039" spans="1:16" s="4" customFormat="1" outlineLevel="2" x14ac:dyDescent="0.25">
      <c r="A1039" s="677"/>
      <c r="B1039" s="197" t="s">
        <v>36</v>
      </c>
      <c r="C1039" s="197"/>
      <c r="D1039" s="22">
        <f>D1044+D1049+D1054+D1059</f>
        <v>25005.29</v>
      </c>
      <c r="E1039" s="22">
        <f t="shared" ref="E1039:F1039" si="509">E1044+E1049+E1054+E1059</f>
        <v>25005.29</v>
      </c>
      <c r="F1039" s="22">
        <f t="shared" si="509"/>
        <v>8942.58</v>
      </c>
      <c r="G1039" s="71">
        <f t="shared" si="476"/>
        <v>0.35799999999999998</v>
      </c>
      <c r="H1039" s="22">
        <f>H1044+H1049</f>
        <v>8942.58</v>
      </c>
      <c r="I1039" s="71">
        <f t="shared" si="501"/>
        <v>0.35799999999999998</v>
      </c>
      <c r="J1039" s="71">
        <f t="shared" si="492"/>
        <v>1</v>
      </c>
      <c r="K1039" s="22">
        <f>K1044+K1049+K1054+K1059</f>
        <v>25005.29</v>
      </c>
      <c r="L1039" s="22">
        <f t="shared" si="508"/>
        <v>0</v>
      </c>
      <c r="M1039" s="41">
        <f t="shared" si="483"/>
        <v>1</v>
      </c>
      <c r="N1039" s="575"/>
      <c r="O1039" s="11"/>
      <c r="P1039" s="300"/>
    </row>
    <row r="1040" spans="1:16" s="4" customFormat="1" outlineLevel="2" x14ac:dyDescent="0.3">
      <c r="A1040" s="677"/>
      <c r="B1040" s="197" t="s">
        <v>18</v>
      </c>
      <c r="C1040" s="197"/>
      <c r="D1040" s="22">
        <f t="shared" si="507"/>
        <v>0</v>
      </c>
      <c r="E1040" s="33">
        <f t="shared" si="507"/>
        <v>0</v>
      </c>
      <c r="F1040" s="33">
        <f t="shared" si="507"/>
        <v>0</v>
      </c>
      <c r="G1040" s="58" t="e">
        <f t="shared" si="476"/>
        <v>#DIV/0!</v>
      </c>
      <c r="H1040" s="33">
        <f t="shared" ref="H1040" si="510">H1045+H1050</f>
        <v>0</v>
      </c>
      <c r="I1040" s="58" t="e">
        <f t="shared" si="501"/>
        <v>#DIV/0!</v>
      </c>
      <c r="J1040" s="22"/>
      <c r="K1040" s="22">
        <f t="shared" ref="K1040" si="511">K1045+K1050</f>
        <v>0</v>
      </c>
      <c r="L1040" s="22">
        <f>L1045+L1050</f>
        <v>0</v>
      </c>
      <c r="M1040" s="87" t="e">
        <f t="shared" ref="M1040:M1097" si="512">K1040/E1040</f>
        <v>#DIV/0!</v>
      </c>
      <c r="N1040" s="575"/>
      <c r="O1040" s="129" t="b">
        <f>H1040=F1040</f>
        <v>1</v>
      </c>
      <c r="P1040" s="300"/>
    </row>
    <row r="1041" spans="1:16" s="4" customFormat="1" ht="125.25" customHeight="1" outlineLevel="2" x14ac:dyDescent="0.25">
      <c r="A1041" s="538" t="s">
        <v>494</v>
      </c>
      <c r="B1041" s="34" t="s">
        <v>329</v>
      </c>
      <c r="C1041" s="34" t="s">
        <v>115</v>
      </c>
      <c r="D1041" s="43">
        <f>SUM(D1042:D1045)</f>
        <v>8505</v>
      </c>
      <c r="E1041" s="43">
        <f>SUM(E1042:E1045)</f>
        <v>8505</v>
      </c>
      <c r="F1041" s="43">
        <f>SUM(F1042:F1045)</f>
        <v>6536.95</v>
      </c>
      <c r="G1041" s="76">
        <f t="shared" ref="G1041:G1104" si="513">F1041/E1041</f>
        <v>0.76900000000000002</v>
      </c>
      <c r="H1041" s="43">
        <f>SUM(H1042:H1045)</f>
        <v>6536.95</v>
      </c>
      <c r="I1041" s="76">
        <f t="shared" si="501"/>
        <v>0.76900000000000002</v>
      </c>
      <c r="J1041" s="76">
        <v>1</v>
      </c>
      <c r="K1041" s="43">
        <f t="shared" si="489"/>
        <v>8505</v>
      </c>
      <c r="L1041" s="43">
        <f t="shared" ref="L1041:L1080" si="514">E1041-K1041</f>
        <v>0</v>
      </c>
      <c r="M1041" s="94">
        <f t="shared" si="512"/>
        <v>1</v>
      </c>
      <c r="N1041" s="602" t="s">
        <v>821</v>
      </c>
      <c r="P1041" s="300"/>
    </row>
    <row r="1042" spans="1:16" s="4" customFormat="1" ht="35.25" customHeight="1" outlineLevel="2" x14ac:dyDescent="0.25">
      <c r="A1042" s="538"/>
      <c r="B1042" s="197" t="s">
        <v>17</v>
      </c>
      <c r="C1042" s="197"/>
      <c r="D1042" s="22"/>
      <c r="E1042" s="22"/>
      <c r="F1042" s="317"/>
      <c r="G1042" s="58" t="e">
        <f t="shared" si="513"/>
        <v>#DIV/0!</v>
      </c>
      <c r="H1042" s="317"/>
      <c r="I1042" s="58" t="e">
        <f t="shared" si="501"/>
        <v>#DIV/0!</v>
      </c>
      <c r="J1042" s="71"/>
      <c r="K1042" s="22">
        <f t="shared" si="489"/>
        <v>0</v>
      </c>
      <c r="L1042" s="22">
        <f t="shared" si="514"/>
        <v>0</v>
      </c>
      <c r="M1042" s="87" t="e">
        <f t="shared" si="512"/>
        <v>#DIV/0!</v>
      </c>
      <c r="N1042" s="603"/>
      <c r="P1042" s="300"/>
    </row>
    <row r="1043" spans="1:16" s="4" customFormat="1" ht="44.25" customHeight="1" outlineLevel="2" x14ac:dyDescent="0.25">
      <c r="A1043" s="538"/>
      <c r="B1043" s="197" t="s">
        <v>16</v>
      </c>
      <c r="C1043" s="197"/>
      <c r="D1043" s="22"/>
      <c r="E1043" s="22"/>
      <c r="F1043" s="317"/>
      <c r="G1043" s="58" t="e">
        <f t="shared" si="513"/>
        <v>#DIV/0!</v>
      </c>
      <c r="H1043" s="317"/>
      <c r="I1043" s="58" t="e">
        <f t="shared" si="501"/>
        <v>#DIV/0!</v>
      </c>
      <c r="J1043" s="71"/>
      <c r="K1043" s="22">
        <f t="shared" si="489"/>
        <v>0</v>
      </c>
      <c r="L1043" s="22">
        <f t="shared" si="514"/>
        <v>0</v>
      </c>
      <c r="M1043" s="87" t="e">
        <f t="shared" si="512"/>
        <v>#DIV/0!</v>
      </c>
      <c r="N1043" s="603"/>
      <c r="O1043" s="128"/>
      <c r="P1043" s="300"/>
    </row>
    <row r="1044" spans="1:16" s="4" customFormat="1" ht="35.25" customHeight="1" outlineLevel="2" x14ac:dyDescent="0.25">
      <c r="A1044" s="538"/>
      <c r="B1044" s="197" t="s">
        <v>36</v>
      </c>
      <c r="C1044" s="197"/>
      <c r="D1044" s="22">
        <v>8505</v>
      </c>
      <c r="E1044" s="22">
        <v>8505</v>
      </c>
      <c r="F1044" s="22">
        <v>6536.95</v>
      </c>
      <c r="G1044" s="71">
        <f t="shared" si="513"/>
        <v>0.76900000000000002</v>
      </c>
      <c r="H1044" s="22">
        <f>F1044</f>
        <v>6536.95</v>
      </c>
      <c r="I1044" s="71">
        <f t="shared" si="501"/>
        <v>0.76900000000000002</v>
      </c>
      <c r="J1044" s="71">
        <f t="shared" ref="J1044" si="515">H1044/F1044</f>
        <v>1</v>
      </c>
      <c r="K1044" s="22">
        <f t="shared" si="489"/>
        <v>8505</v>
      </c>
      <c r="L1044" s="22">
        <f t="shared" si="514"/>
        <v>0</v>
      </c>
      <c r="M1044" s="41">
        <f t="shared" si="512"/>
        <v>1</v>
      </c>
      <c r="N1044" s="603"/>
      <c r="O1044" s="11"/>
      <c r="P1044" s="300"/>
    </row>
    <row r="1045" spans="1:16" s="4" customFormat="1" ht="37.5" customHeight="1" outlineLevel="2" x14ac:dyDescent="0.3">
      <c r="A1045" s="538"/>
      <c r="B1045" s="197" t="s">
        <v>18</v>
      </c>
      <c r="C1045" s="197"/>
      <c r="D1045" s="131"/>
      <c r="E1045" s="131"/>
      <c r="F1045" s="311"/>
      <c r="G1045" s="58" t="e">
        <f t="shared" si="513"/>
        <v>#DIV/0!</v>
      </c>
      <c r="H1045" s="311"/>
      <c r="I1045" s="58" t="e">
        <f t="shared" si="501"/>
        <v>#DIV/0!</v>
      </c>
      <c r="J1045" s="67"/>
      <c r="K1045" s="22">
        <f t="shared" si="489"/>
        <v>0</v>
      </c>
      <c r="L1045" s="22">
        <f t="shared" si="514"/>
        <v>0</v>
      </c>
      <c r="M1045" s="87" t="e">
        <f t="shared" si="512"/>
        <v>#DIV/0!</v>
      </c>
      <c r="N1045" s="604"/>
      <c r="O1045" s="129" t="b">
        <f>H1045=F1045</f>
        <v>1</v>
      </c>
      <c r="P1045" s="300"/>
    </row>
    <row r="1046" spans="1:16" s="4" customFormat="1" ht="133.5" customHeight="1" outlineLevel="2" x14ac:dyDescent="0.25">
      <c r="A1046" s="538" t="s">
        <v>495</v>
      </c>
      <c r="B1046" s="34" t="s">
        <v>330</v>
      </c>
      <c r="C1046" s="34" t="s">
        <v>115</v>
      </c>
      <c r="D1046" s="43">
        <f>SUM(D1047:D1050)</f>
        <v>3026.92</v>
      </c>
      <c r="E1046" s="43">
        <f>SUM(E1047:E1050)</f>
        <v>3026.92</v>
      </c>
      <c r="F1046" s="314">
        <f>SUM(F1047:F1050)</f>
        <v>2405.63</v>
      </c>
      <c r="G1046" s="71">
        <f t="shared" si="513"/>
        <v>0.79500000000000004</v>
      </c>
      <c r="H1046" s="43">
        <f>SUM(H1047:H1050)</f>
        <v>2405.63</v>
      </c>
      <c r="I1046" s="71">
        <f t="shared" si="501"/>
        <v>0.79500000000000004</v>
      </c>
      <c r="J1046" s="76">
        <f t="shared" ref="J1046:J1055" si="516">H1046/F1046</f>
        <v>1</v>
      </c>
      <c r="K1046" s="43">
        <f>SUM(K1047:K1050)</f>
        <v>3026.92</v>
      </c>
      <c r="L1046" s="43">
        <f>SUM(L1047:L1050)</f>
        <v>0</v>
      </c>
      <c r="M1046" s="94">
        <f t="shared" si="512"/>
        <v>1</v>
      </c>
      <c r="N1046" s="592" t="s">
        <v>844</v>
      </c>
      <c r="P1046" s="300"/>
    </row>
    <row r="1047" spans="1:16" s="4" customFormat="1" ht="35.25" customHeight="1" outlineLevel="2" x14ac:dyDescent="0.25">
      <c r="A1047" s="538"/>
      <c r="B1047" s="197" t="s">
        <v>17</v>
      </c>
      <c r="C1047" s="197"/>
      <c r="D1047" s="86"/>
      <c r="E1047" s="86"/>
      <c r="F1047" s="311"/>
      <c r="G1047" s="58" t="e">
        <f t="shared" si="513"/>
        <v>#DIV/0!</v>
      </c>
      <c r="H1047" s="317"/>
      <c r="I1047" s="58" t="e">
        <f t="shared" si="501"/>
        <v>#DIV/0!</v>
      </c>
      <c r="J1047" s="70" t="e">
        <f t="shared" si="516"/>
        <v>#DIV/0!</v>
      </c>
      <c r="K1047" s="22"/>
      <c r="L1047" s="22"/>
      <c r="M1047" s="87" t="e">
        <f t="shared" si="512"/>
        <v>#DIV/0!</v>
      </c>
      <c r="N1047" s="592"/>
      <c r="P1047" s="300"/>
    </row>
    <row r="1048" spans="1:16" s="4" customFormat="1" ht="35.25" customHeight="1" outlineLevel="2" x14ac:dyDescent="0.25">
      <c r="A1048" s="538"/>
      <c r="B1048" s="197" t="s">
        <v>16</v>
      </c>
      <c r="C1048" s="197"/>
      <c r="D1048" s="86"/>
      <c r="E1048" s="86"/>
      <c r="F1048" s="311"/>
      <c r="G1048" s="58" t="e">
        <f t="shared" si="513"/>
        <v>#DIV/0!</v>
      </c>
      <c r="H1048" s="317"/>
      <c r="I1048" s="58" t="e">
        <f t="shared" si="501"/>
        <v>#DIV/0!</v>
      </c>
      <c r="J1048" s="70" t="e">
        <f t="shared" si="516"/>
        <v>#DIV/0!</v>
      </c>
      <c r="K1048" s="22"/>
      <c r="L1048" s="22"/>
      <c r="M1048" s="87" t="e">
        <f t="shared" si="512"/>
        <v>#DIV/0!</v>
      </c>
      <c r="N1048" s="592"/>
      <c r="O1048" s="128"/>
      <c r="P1048" s="300"/>
    </row>
    <row r="1049" spans="1:16" s="4" customFormat="1" ht="35.25" customHeight="1" outlineLevel="2" x14ac:dyDescent="0.25">
      <c r="A1049" s="538"/>
      <c r="B1049" s="197" t="s">
        <v>36</v>
      </c>
      <c r="C1049" s="197"/>
      <c r="D1049" s="86">
        <v>3026.92</v>
      </c>
      <c r="E1049" s="86">
        <v>3026.92</v>
      </c>
      <c r="F1049" s="86">
        <v>2405.63</v>
      </c>
      <c r="G1049" s="71">
        <f t="shared" si="513"/>
        <v>0.79500000000000004</v>
      </c>
      <c r="H1049" s="22">
        <f>F1049</f>
        <v>2405.63</v>
      </c>
      <c r="I1049" s="71">
        <f t="shared" si="501"/>
        <v>0.79500000000000004</v>
      </c>
      <c r="J1049" s="76">
        <f t="shared" si="516"/>
        <v>1</v>
      </c>
      <c r="K1049" s="86">
        <f>E1049</f>
        <v>3026.92</v>
      </c>
      <c r="L1049" s="22"/>
      <c r="M1049" s="41">
        <f t="shared" si="512"/>
        <v>1</v>
      </c>
      <c r="N1049" s="592"/>
      <c r="O1049" s="11"/>
      <c r="P1049" s="300"/>
    </row>
    <row r="1050" spans="1:16" s="4" customFormat="1" ht="35.25" customHeight="1" outlineLevel="2" x14ac:dyDescent="0.3">
      <c r="A1050" s="538"/>
      <c r="B1050" s="197" t="s">
        <v>18</v>
      </c>
      <c r="C1050" s="197"/>
      <c r="D1050" s="86"/>
      <c r="E1050" s="86"/>
      <c r="F1050" s="311"/>
      <c r="G1050" s="58" t="e">
        <f t="shared" si="513"/>
        <v>#DIV/0!</v>
      </c>
      <c r="H1050" s="127"/>
      <c r="I1050" s="58" t="e">
        <f t="shared" si="501"/>
        <v>#DIV/0!</v>
      </c>
      <c r="J1050" s="70" t="e">
        <f t="shared" si="516"/>
        <v>#DIV/0!</v>
      </c>
      <c r="K1050" s="22"/>
      <c r="L1050" s="22"/>
      <c r="M1050" s="87" t="e">
        <f t="shared" si="512"/>
        <v>#DIV/0!</v>
      </c>
      <c r="N1050" s="592"/>
      <c r="O1050" s="129" t="b">
        <f>H1050=F1050</f>
        <v>1</v>
      </c>
      <c r="P1050" s="300"/>
    </row>
    <row r="1051" spans="1:16" s="4" customFormat="1" ht="37.5" outlineLevel="2" x14ac:dyDescent="0.25">
      <c r="A1051" s="538" t="s">
        <v>496</v>
      </c>
      <c r="B1051" s="34" t="s">
        <v>268</v>
      </c>
      <c r="C1051" s="34" t="s">
        <v>115</v>
      </c>
      <c r="D1051" s="43">
        <f>SUM(D1052:D1055)</f>
        <v>7015.06</v>
      </c>
      <c r="E1051" s="43">
        <f>SUM(E1052:E1055)</f>
        <v>7015.06</v>
      </c>
      <c r="F1051" s="314">
        <f>SUM(F1052:F1055)</f>
        <v>0</v>
      </c>
      <c r="G1051" s="71">
        <f t="shared" si="513"/>
        <v>0</v>
      </c>
      <c r="H1051" s="43">
        <f>SUM(H1052:H1055)</f>
        <v>0</v>
      </c>
      <c r="I1051" s="71">
        <f t="shared" si="501"/>
        <v>0</v>
      </c>
      <c r="J1051" s="70" t="e">
        <f t="shared" si="516"/>
        <v>#DIV/0!</v>
      </c>
      <c r="K1051" s="43">
        <f>SUM(K1052:K1055)</f>
        <v>7015.06</v>
      </c>
      <c r="L1051" s="43">
        <f>SUM(L1052:L1055)</f>
        <v>0</v>
      </c>
      <c r="M1051" s="94">
        <f t="shared" si="512"/>
        <v>1</v>
      </c>
      <c r="N1051" s="592" t="s">
        <v>563</v>
      </c>
      <c r="P1051" s="300"/>
    </row>
    <row r="1052" spans="1:16" s="4" customFormat="1" outlineLevel="2" x14ac:dyDescent="0.25">
      <c r="A1052" s="538"/>
      <c r="B1052" s="197" t="s">
        <v>17</v>
      </c>
      <c r="C1052" s="197"/>
      <c r="D1052" s="86"/>
      <c r="E1052" s="86"/>
      <c r="F1052" s="311"/>
      <c r="G1052" s="58" t="e">
        <f t="shared" si="513"/>
        <v>#DIV/0!</v>
      </c>
      <c r="H1052" s="317"/>
      <c r="I1052" s="58" t="e">
        <f t="shared" si="501"/>
        <v>#DIV/0!</v>
      </c>
      <c r="J1052" s="70" t="e">
        <f t="shared" si="516"/>
        <v>#DIV/0!</v>
      </c>
      <c r="K1052" s="22"/>
      <c r="L1052" s="22"/>
      <c r="M1052" s="87" t="e">
        <f t="shared" si="512"/>
        <v>#DIV/0!</v>
      </c>
      <c r="N1052" s="592"/>
      <c r="P1052" s="300"/>
    </row>
    <row r="1053" spans="1:16" s="4" customFormat="1" outlineLevel="2" x14ac:dyDescent="0.25">
      <c r="A1053" s="538"/>
      <c r="B1053" s="197" t="s">
        <v>16</v>
      </c>
      <c r="C1053" s="197"/>
      <c r="D1053" s="86"/>
      <c r="E1053" s="86"/>
      <c r="F1053" s="311"/>
      <c r="G1053" s="58" t="e">
        <f t="shared" si="513"/>
        <v>#DIV/0!</v>
      </c>
      <c r="H1053" s="317"/>
      <c r="I1053" s="58" t="e">
        <f t="shared" si="501"/>
        <v>#DIV/0!</v>
      </c>
      <c r="J1053" s="70" t="e">
        <f t="shared" si="516"/>
        <v>#DIV/0!</v>
      </c>
      <c r="K1053" s="22"/>
      <c r="L1053" s="22"/>
      <c r="M1053" s="87" t="e">
        <f t="shared" si="512"/>
        <v>#DIV/0!</v>
      </c>
      <c r="N1053" s="592"/>
      <c r="O1053" s="128"/>
      <c r="P1053" s="300"/>
    </row>
    <row r="1054" spans="1:16" s="4" customFormat="1" outlineLevel="2" x14ac:dyDescent="0.25">
      <c r="A1054" s="538"/>
      <c r="B1054" s="197" t="s">
        <v>36</v>
      </c>
      <c r="C1054" s="197"/>
      <c r="D1054" s="86">
        <v>7015.06</v>
      </c>
      <c r="E1054" s="86">
        <v>7015.06</v>
      </c>
      <c r="F1054" s="86"/>
      <c r="G1054" s="71">
        <f t="shared" si="513"/>
        <v>0</v>
      </c>
      <c r="H1054" s="22">
        <v>0</v>
      </c>
      <c r="I1054" s="71">
        <f t="shared" si="501"/>
        <v>0</v>
      </c>
      <c r="J1054" s="70" t="e">
        <f t="shared" si="516"/>
        <v>#DIV/0!</v>
      </c>
      <c r="K1054" s="86">
        <f>E1054</f>
        <v>7015.06</v>
      </c>
      <c r="L1054" s="22"/>
      <c r="M1054" s="41">
        <f t="shared" si="512"/>
        <v>1</v>
      </c>
      <c r="N1054" s="592"/>
      <c r="O1054" s="11"/>
      <c r="P1054" s="300"/>
    </row>
    <row r="1055" spans="1:16" s="4" customFormat="1" outlineLevel="2" x14ac:dyDescent="0.3">
      <c r="A1055" s="538"/>
      <c r="B1055" s="197" t="s">
        <v>18</v>
      </c>
      <c r="C1055" s="197"/>
      <c r="D1055" s="86"/>
      <c r="E1055" s="86"/>
      <c r="F1055" s="311"/>
      <c r="G1055" s="58" t="e">
        <f t="shared" si="513"/>
        <v>#DIV/0!</v>
      </c>
      <c r="H1055" s="127"/>
      <c r="I1055" s="58" t="e">
        <f t="shared" si="501"/>
        <v>#DIV/0!</v>
      </c>
      <c r="J1055" s="70" t="e">
        <f t="shared" si="516"/>
        <v>#DIV/0!</v>
      </c>
      <c r="K1055" s="22"/>
      <c r="L1055" s="22"/>
      <c r="M1055" s="87" t="e">
        <f t="shared" si="512"/>
        <v>#DIV/0!</v>
      </c>
      <c r="N1055" s="592"/>
      <c r="O1055" s="129" t="b">
        <f>H1055=F1055</f>
        <v>1</v>
      </c>
      <c r="P1055" s="300"/>
    </row>
    <row r="1056" spans="1:16" s="158" customFormat="1" ht="56.25" outlineLevel="2" x14ac:dyDescent="0.25">
      <c r="A1056" s="538" t="s">
        <v>564</v>
      </c>
      <c r="B1056" s="34" t="s">
        <v>565</v>
      </c>
      <c r="C1056" s="34" t="s">
        <v>115</v>
      </c>
      <c r="D1056" s="43">
        <f>SUM(D1057:D1060)</f>
        <v>6458.31</v>
      </c>
      <c r="E1056" s="43">
        <f>SUM(E1057:E1060)</f>
        <v>6458.31</v>
      </c>
      <c r="F1056" s="339">
        <f>SUM(F1057:F1060)</f>
        <v>0</v>
      </c>
      <c r="G1056" s="71">
        <f t="shared" si="513"/>
        <v>0</v>
      </c>
      <c r="H1056" s="43">
        <f>SUM(H1057:H1060)</f>
        <v>0</v>
      </c>
      <c r="I1056" s="71">
        <f t="shared" ref="I1056:I1060" si="517">H1056/E1056</f>
        <v>0</v>
      </c>
      <c r="J1056" s="70" t="e">
        <f t="shared" ref="J1056:J1060" si="518">H1056/F1056</f>
        <v>#DIV/0!</v>
      </c>
      <c r="K1056" s="43">
        <f>SUM(K1057:K1060)</f>
        <v>6458.31</v>
      </c>
      <c r="L1056" s="43">
        <f>SUM(L1057:L1060)</f>
        <v>0</v>
      </c>
      <c r="M1056" s="94">
        <f t="shared" ref="M1056:M1060" si="519">K1056/E1056</f>
        <v>1</v>
      </c>
      <c r="N1056" s="592" t="s">
        <v>566</v>
      </c>
      <c r="P1056" s="300"/>
    </row>
    <row r="1057" spans="1:16" s="158" customFormat="1" outlineLevel="2" x14ac:dyDescent="0.25">
      <c r="A1057" s="538"/>
      <c r="B1057" s="197" t="s">
        <v>17</v>
      </c>
      <c r="C1057" s="197"/>
      <c r="D1057" s="86"/>
      <c r="E1057" s="86"/>
      <c r="F1057" s="341"/>
      <c r="G1057" s="58" t="e">
        <f t="shared" si="513"/>
        <v>#DIV/0!</v>
      </c>
      <c r="H1057" s="340"/>
      <c r="I1057" s="58" t="e">
        <f t="shared" si="517"/>
        <v>#DIV/0!</v>
      </c>
      <c r="J1057" s="70" t="e">
        <f t="shared" si="518"/>
        <v>#DIV/0!</v>
      </c>
      <c r="K1057" s="22"/>
      <c r="L1057" s="22"/>
      <c r="M1057" s="87" t="e">
        <f t="shared" si="519"/>
        <v>#DIV/0!</v>
      </c>
      <c r="N1057" s="592"/>
      <c r="P1057" s="300"/>
    </row>
    <row r="1058" spans="1:16" s="158" customFormat="1" outlineLevel="2" x14ac:dyDescent="0.25">
      <c r="A1058" s="538"/>
      <c r="B1058" s="197" t="s">
        <v>16</v>
      </c>
      <c r="C1058" s="197"/>
      <c r="D1058" s="86"/>
      <c r="E1058" s="86"/>
      <c r="F1058" s="341"/>
      <c r="G1058" s="58" t="e">
        <f t="shared" si="513"/>
        <v>#DIV/0!</v>
      </c>
      <c r="H1058" s="340"/>
      <c r="I1058" s="58" t="e">
        <f t="shared" si="517"/>
        <v>#DIV/0!</v>
      </c>
      <c r="J1058" s="70" t="e">
        <f t="shared" si="518"/>
        <v>#DIV/0!</v>
      </c>
      <c r="K1058" s="22"/>
      <c r="L1058" s="22"/>
      <c r="M1058" s="87" t="e">
        <f t="shared" si="519"/>
        <v>#DIV/0!</v>
      </c>
      <c r="N1058" s="592"/>
      <c r="O1058" s="128"/>
      <c r="P1058" s="300"/>
    </row>
    <row r="1059" spans="1:16" s="158" customFormat="1" outlineLevel="2" x14ac:dyDescent="0.25">
      <c r="A1059" s="538"/>
      <c r="B1059" s="197" t="s">
        <v>36</v>
      </c>
      <c r="C1059" s="197"/>
      <c r="D1059" s="86">
        <v>6458.31</v>
      </c>
      <c r="E1059" s="86">
        <v>6458.31</v>
      </c>
      <c r="F1059" s="86"/>
      <c r="G1059" s="71">
        <f t="shared" si="513"/>
        <v>0</v>
      </c>
      <c r="H1059" s="22">
        <v>0</v>
      </c>
      <c r="I1059" s="71">
        <f t="shared" si="517"/>
        <v>0</v>
      </c>
      <c r="J1059" s="70" t="e">
        <f t="shared" si="518"/>
        <v>#DIV/0!</v>
      </c>
      <c r="K1059" s="86">
        <f>E1059</f>
        <v>6458.31</v>
      </c>
      <c r="L1059" s="22"/>
      <c r="M1059" s="41">
        <f t="shared" si="519"/>
        <v>1</v>
      </c>
      <c r="N1059" s="592"/>
      <c r="O1059" s="11"/>
      <c r="P1059" s="300"/>
    </row>
    <row r="1060" spans="1:16" s="158" customFormat="1" outlineLevel="2" x14ac:dyDescent="0.3">
      <c r="A1060" s="538"/>
      <c r="B1060" s="197" t="s">
        <v>18</v>
      </c>
      <c r="C1060" s="197"/>
      <c r="D1060" s="86"/>
      <c r="E1060" s="86"/>
      <c r="F1060" s="341"/>
      <c r="G1060" s="58" t="e">
        <f t="shared" si="513"/>
        <v>#DIV/0!</v>
      </c>
      <c r="H1060" s="127"/>
      <c r="I1060" s="58" t="e">
        <f t="shared" si="517"/>
        <v>#DIV/0!</v>
      </c>
      <c r="J1060" s="70" t="e">
        <f t="shared" si="518"/>
        <v>#DIV/0!</v>
      </c>
      <c r="K1060" s="22"/>
      <c r="L1060" s="22"/>
      <c r="M1060" s="87" t="e">
        <f t="shared" si="519"/>
        <v>#DIV/0!</v>
      </c>
      <c r="N1060" s="592"/>
      <c r="O1060" s="129" t="b">
        <f>H1060=F1060</f>
        <v>1</v>
      </c>
      <c r="P1060" s="300"/>
    </row>
    <row r="1061" spans="1:16" s="4" customFormat="1" ht="39" outlineLevel="2" x14ac:dyDescent="0.25">
      <c r="A1061" s="540" t="s">
        <v>497</v>
      </c>
      <c r="B1061" s="45" t="s">
        <v>207</v>
      </c>
      <c r="C1061" s="49" t="s">
        <v>79</v>
      </c>
      <c r="D1061" s="49">
        <f>SUM(D1062:D1065)</f>
        <v>27688.86</v>
      </c>
      <c r="E1061" s="49">
        <f t="shared" ref="E1061:F1061" si="520">SUM(E1062:E1065)</f>
        <v>27688.86</v>
      </c>
      <c r="F1061" s="49">
        <f t="shared" si="520"/>
        <v>18734.62</v>
      </c>
      <c r="G1061" s="67">
        <f t="shared" si="513"/>
        <v>0.67700000000000005</v>
      </c>
      <c r="H1061" s="49">
        <f>SUM(H1062:H1065)</f>
        <v>18734.62</v>
      </c>
      <c r="I1061" s="67">
        <f t="shared" si="501"/>
        <v>0.67700000000000005</v>
      </c>
      <c r="J1061" s="67">
        <f t="shared" si="492"/>
        <v>1</v>
      </c>
      <c r="K1061" s="49">
        <f t="shared" ref="K1061:K1080" si="521">E1061</f>
        <v>27688.86</v>
      </c>
      <c r="L1061" s="22">
        <f t="shared" si="514"/>
        <v>0</v>
      </c>
      <c r="M1061" s="47">
        <f t="shared" si="512"/>
        <v>1</v>
      </c>
      <c r="N1061" s="575"/>
      <c r="P1061" s="300"/>
    </row>
    <row r="1062" spans="1:16" s="4" customFormat="1" ht="19.5" outlineLevel="2" x14ac:dyDescent="0.25">
      <c r="A1062" s="540"/>
      <c r="B1062" s="197" t="s">
        <v>17</v>
      </c>
      <c r="C1062" s="49"/>
      <c r="D1062" s="22">
        <f t="shared" ref="D1062:F1063" si="522">D1067+D1077</f>
        <v>0</v>
      </c>
      <c r="E1062" s="22">
        <f t="shared" si="522"/>
        <v>0</v>
      </c>
      <c r="F1062" s="22">
        <f t="shared" si="522"/>
        <v>0</v>
      </c>
      <c r="G1062" s="58" t="e">
        <f t="shared" si="513"/>
        <v>#DIV/0!</v>
      </c>
      <c r="H1062" s="22">
        <f>H1067+H1077</f>
        <v>0</v>
      </c>
      <c r="I1062" s="58" t="e">
        <f t="shared" si="501"/>
        <v>#DIV/0!</v>
      </c>
      <c r="J1062" s="58" t="e">
        <f t="shared" si="492"/>
        <v>#DIV/0!</v>
      </c>
      <c r="K1062" s="22">
        <f t="shared" si="521"/>
        <v>0</v>
      </c>
      <c r="L1062" s="22">
        <f t="shared" si="514"/>
        <v>0</v>
      </c>
      <c r="M1062" s="87" t="e">
        <f t="shared" si="512"/>
        <v>#DIV/0!</v>
      </c>
      <c r="N1062" s="575"/>
      <c r="P1062" s="300"/>
    </row>
    <row r="1063" spans="1:16" s="4" customFormat="1" ht="19.5" outlineLevel="2" x14ac:dyDescent="0.25">
      <c r="A1063" s="540"/>
      <c r="B1063" s="197" t="s">
        <v>16</v>
      </c>
      <c r="C1063" s="49"/>
      <c r="D1063" s="22">
        <f t="shared" si="522"/>
        <v>0</v>
      </c>
      <c r="E1063" s="22">
        <f t="shared" si="522"/>
        <v>0</v>
      </c>
      <c r="F1063" s="22">
        <f t="shared" si="522"/>
        <v>0</v>
      </c>
      <c r="G1063" s="58" t="e">
        <f t="shared" si="513"/>
        <v>#DIV/0!</v>
      </c>
      <c r="H1063" s="22">
        <f>H1068+H1078</f>
        <v>0</v>
      </c>
      <c r="I1063" s="58" t="e">
        <f t="shared" si="501"/>
        <v>#DIV/0!</v>
      </c>
      <c r="J1063" s="58" t="e">
        <f t="shared" si="492"/>
        <v>#DIV/0!</v>
      </c>
      <c r="K1063" s="22">
        <f t="shared" si="521"/>
        <v>0</v>
      </c>
      <c r="L1063" s="22">
        <f t="shared" si="514"/>
        <v>0</v>
      </c>
      <c r="M1063" s="87" t="e">
        <f t="shared" si="512"/>
        <v>#DIV/0!</v>
      </c>
      <c r="N1063" s="575"/>
      <c r="O1063" s="128"/>
      <c r="P1063" s="300"/>
    </row>
    <row r="1064" spans="1:16" s="4" customFormat="1" ht="19.5" outlineLevel="2" x14ac:dyDescent="0.25">
      <c r="A1064" s="540"/>
      <c r="B1064" s="197" t="s">
        <v>36</v>
      </c>
      <c r="C1064" s="49"/>
      <c r="D1064" s="22">
        <f>D1069</f>
        <v>27688.86</v>
      </c>
      <c r="E1064" s="22">
        <f t="shared" ref="E1064:H1064" si="523">E1069</f>
        <v>27688.86</v>
      </c>
      <c r="F1064" s="22">
        <f t="shared" si="523"/>
        <v>18734.62</v>
      </c>
      <c r="G1064" s="71">
        <f t="shared" si="513"/>
        <v>0.67700000000000005</v>
      </c>
      <c r="H1064" s="22">
        <f t="shared" si="523"/>
        <v>18734.62</v>
      </c>
      <c r="I1064" s="71">
        <f t="shared" si="501"/>
        <v>0.67700000000000005</v>
      </c>
      <c r="J1064" s="71">
        <f t="shared" si="492"/>
        <v>1</v>
      </c>
      <c r="K1064" s="22">
        <f t="shared" ref="K1064" si="524">K1069</f>
        <v>27688.86</v>
      </c>
      <c r="L1064" s="22">
        <f t="shared" si="514"/>
        <v>0</v>
      </c>
      <c r="M1064" s="41">
        <f t="shared" si="512"/>
        <v>1</v>
      </c>
      <c r="N1064" s="575"/>
      <c r="O1064" s="11"/>
      <c r="P1064" s="300"/>
    </row>
    <row r="1065" spans="1:16" s="4" customFormat="1" ht="19.5" outlineLevel="2" x14ac:dyDescent="0.3">
      <c r="A1065" s="540"/>
      <c r="B1065" s="197" t="s">
        <v>18</v>
      </c>
      <c r="C1065" s="49"/>
      <c r="D1065" s="22">
        <f>D1070+D1080</f>
        <v>0</v>
      </c>
      <c r="E1065" s="22">
        <f>E1070+E1080</f>
        <v>0</v>
      </c>
      <c r="F1065" s="22">
        <f>F1070+F1080</f>
        <v>0</v>
      </c>
      <c r="G1065" s="58" t="e">
        <f t="shared" si="513"/>
        <v>#DIV/0!</v>
      </c>
      <c r="H1065" s="22">
        <f>H1070+H1080</f>
        <v>0</v>
      </c>
      <c r="I1065" s="58" t="e">
        <f t="shared" si="501"/>
        <v>#DIV/0!</v>
      </c>
      <c r="J1065" s="58" t="e">
        <f t="shared" si="492"/>
        <v>#DIV/0!</v>
      </c>
      <c r="K1065" s="22">
        <f t="shared" si="521"/>
        <v>0</v>
      </c>
      <c r="L1065" s="22">
        <f t="shared" si="514"/>
        <v>0</v>
      </c>
      <c r="M1065" s="87" t="e">
        <f t="shared" si="512"/>
        <v>#DIV/0!</v>
      </c>
      <c r="N1065" s="575"/>
      <c r="O1065" s="129" t="b">
        <f>H1065=F1065</f>
        <v>1</v>
      </c>
      <c r="P1065" s="300"/>
    </row>
    <row r="1066" spans="1:16" s="4" customFormat="1" ht="37.5" outlineLevel="2" x14ac:dyDescent="0.25">
      <c r="A1066" s="538" t="s">
        <v>498</v>
      </c>
      <c r="B1066" s="34" t="s">
        <v>269</v>
      </c>
      <c r="C1066" s="34" t="s">
        <v>115</v>
      </c>
      <c r="D1066" s="43">
        <f>SUM(D1067:D1070)</f>
        <v>27688.86</v>
      </c>
      <c r="E1066" s="43">
        <f t="shared" ref="E1066:F1066" si="525">SUM(E1067:E1070)</f>
        <v>27688.86</v>
      </c>
      <c r="F1066" s="43">
        <f t="shared" si="525"/>
        <v>18734.62</v>
      </c>
      <c r="G1066" s="71">
        <f t="shared" si="513"/>
        <v>0.67700000000000005</v>
      </c>
      <c r="H1066" s="43">
        <f>SUM(H1067:H1070)</f>
        <v>18734.62</v>
      </c>
      <c r="I1066" s="71">
        <f t="shared" si="501"/>
        <v>0.67700000000000005</v>
      </c>
      <c r="J1066" s="76">
        <f t="shared" si="492"/>
        <v>1</v>
      </c>
      <c r="K1066" s="22">
        <f t="shared" si="521"/>
        <v>27688.86</v>
      </c>
      <c r="L1066" s="22">
        <f t="shared" si="514"/>
        <v>0</v>
      </c>
      <c r="M1066" s="41">
        <f t="shared" si="512"/>
        <v>1</v>
      </c>
      <c r="N1066" s="575" t="s">
        <v>433</v>
      </c>
      <c r="P1066" s="300"/>
    </row>
    <row r="1067" spans="1:16" s="4" customFormat="1" outlineLevel="2" x14ac:dyDescent="0.25">
      <c r="A1067" s="538"/>
      <c r="B1067" s="197" t="s">
        <v>17</v>
      </c>
      <c r="C1067" s="197"/>
      <c r="D1067" s="317"/>
      <c r="E1067" s="22"/>
      <c r="F1067" s="317"/>
      <c r="G1067" s="58" t="e">
        <f t="shared" si="513"/>
        <v>#DIV/0!</v>
      </c>
      <c r="H1067" s="311"/>
      <c r="I1067" s="58" t="e">
        <f t="shared" si="501"/>
        <v>#DIV/0!</v>
      </c>
      <c r="J1067" s="58" t="e">
        <f t="shared" si="492"/>
        <v>#DIV/0!</v>
      </c>
      <c r="K1067" s="22">
        <f t="shared" si="521"/>
        <v>0</v>
      </c>
      <c r="L1067" s="22">
        <f t="shared" si="514"/>
        <v>0</v>
      </c>
      <c r="M1067" s="87" t="e">
        <f t="shared" si="512"/>
        <v>#DIV/0!</v>
      </c>
      <c r="N1067" s="575"/>
      <c r="P1067" s="300"/>
    </row>
    <row r="1068" spans="1:16" s="4" customFormat="1" outlineLevel="2" x14ac:dyDescent="0.25">
      <c r="A1068" s="538"/>
      <c r="B1068" s="197" t="s">
        <v>16</v>
      </c>
      <c r="C1068" s="197"/>
      <c r="D1068" s="317"/>
      <c r="E1068" s="22"/>
      <c r="F1068" s="317"/>
      <c r="G1068" s="58" t="e">
        <f t="shared" si="513"/>
        <v>#DIV/0!</v>
      </c>
      <c r="H1068" s="311"/>
      <c r="I1068" s="58" t="e">
        <f t="shared" si="501"/>
        <v>#DIV/0!</v>
      </c>
      <c r="J1068" s="58" t="e">
        <f t="shared" si="492"/>
        <v>#DIV/0!</v>
      </c>
      <c r="K1068" s="22">
        <f t="shared" si="521"/>
        <v>0</v>
      </c>
      <c r="L1068" s="22">
        <f t="shared" si="514"/>
        <v>0</v>
      </c>
      <c r="M1068" s="87" t="e">
        <f t="shared" si="512"/>
        <v>#DIV/0!</v>
      </c>
      <c r="N1068" s="575"/>
      <c r="O1068" s="128"/>
      <c r="P1068" s="300"/>
    </row>
    <row r="1069" spans="1:16" s="4" customFormat="1" outlineLevel="2" x14ac:dyDescent="0.25">
      <c r="A1069" s="538"/>
      <c r="B1069" s="197" t="s">
        <v>36</v>
      </c>
      <c r="C1069" s="197"/>
      <c r="D1069" s="22">
        <v>27688.86</v>
      </c>
      <c r="E1069" s="22">
        <v>27688.86</v>
      </c>
      <c r="F1069" s="22">
        <v>18734.62</v>
      </c>
      <c r="G1069" s="71">
        <f t="shared" si="513"/>
        <v>0.67700000000000005</v>
      </c>
      <c r="H1069" s="22">
        <f>F1069</f>
        <v>18734.62</v>
      </c>
      <c r="I1069" s="71">
        <f t="shared" si="501"/>
        <v>0.67700000000000005</v>
      </c>
      <c r="J1069" s="71">
        <f t="shared" si="492"/>
        <v>1</v>
      </c>
      <c r="K1069" s="22">
        <f t="shared" si="521"/>
        <v>27688.86</v>
      </c>
      <c r="L1069" s="22">
        <f t="shared" si="514"/>
        <v>0</v>
      </c>
      <c r="M1069" s="41">
        <f t="shared" si="512"/>
        <v>1</v>
      </c>
      <c r="N1069" s="575"/>
      <c r="O1069" s="11"/>
      <c r="P1069" s="300"/>
    </row>
    <row r="1070" spans="1:16" s="4" customFormat="1" outlineLevel="2" x14ac:dyDescent="0.3">
      <c r="A1070" s="538"/>
      <c r="B1070" s="197" t="s">
        <v>18</v>
      </c>
      <c r="C1070" s="197"/>
      <c r="D1070" s="22"/>
      <c r="E1070" s="22"/>
      <c r="F1070" s="22"/>
      <c r="G1070" s="58" t="e">
        <f t="shared" si="513"/>
        <v>#DIV/0!</v>
      </c>
      <c r="H1070" s="311"/>
      <c r="I1070" s="58" t="e">
        <f t="shared" si="501"/>
        <v>#DIV/0!</v>
      </c>
      <c r="J1070" s="58" t="e">
        <f t="shared" si="492"/>
        <v>#DIV/0!</v>
      </c>
      <c r="K1070" s="22">
        <f t="shared" si="521"/>
        <v>0</v>
      </c>
      <c r="L1070" s="22">
        <f t="shared" si="514"/>
        <v>0</v>
      </c>
      <c r="M1070" s="87" t="e">
        <f t="shared" si="512"/>
        <v>#DIV/0!</v>
      </c>
      <c r="N1070" s="575"/>
      <c r="O1070" s="129" t="b">
        <f>H1070=F1070</f>
        <v>1</v>
      </c>
      <c r="P1070" s="300"/>
    </row>
    <row r="1071" spans="1:16" s="158" customFormat="1" ht="58.5" outlineLevel="2" x14ac:dyDescent="0.25">
      <c r="A1071" s="540" t="s">
        <v>499</v>
      </c>
      <c r="B1071" s="59" t="s">
        <v>270</v>
      </c>
      <c r="C1071" s="49" t="s">
        <v>79</v>
      </c>
      <c r="D1071" s="49">
        <f>SUM(D1072:D1075)</f>
        <v>25613.37</v>
      </c>
      <c r="E1071" s="49">
        <f t="shared" ref="E1071:F1071" si="526">SUM(E1072:E1075)</f>
        <v>25613.37</v>
      </c>
      <c r="F1071" s="49">
        <f t="shared" si="526"/>
        <v>19053.61</v>
      </c>
      <c r="G1071" s="67">
        <f t="shared" si="513"/>
        <v>0.74399999999999999</v>
      </c>
      <c r="H1071" s="49">
        <f>SUM(H1072:H1075)</f>
        <v>19053.61</v>
      </c>
      <c r="I1071" s="67">
        <f t="shared" si="501"/>
        <v>0.74399999999999999</v>
      </c>
      <c r="J1071" s="71">
        <f t="shared" si="492"/>
        <v>1</v>
      </c>
      <c r="K1071" s="49">
        <f t="shared" si="521"/>
        <v>25613.37</v>
      </c>
      <c r="L1071" s="22">
        <f t="shared" si="514"/>
        <v>0</v>
      </c>
      <c r="M1071" s="47">
        <f t="shared" si="512"/>
        <v>1</v>
      </c>
      <c r="N1071" s="575"/>
      <c r="P1071" s="300"/>
    </row>
    <row r="1072" spans="1:16" s="158" customFormat="1" ht="19.5" outlineLevel="2" x14ac:dyDescent="0.25">
      <c r="A1072" s="540"/>
      <c r="B1072" s="197" t="s">
        <v>17</v>
      </c>
      <c r="C1072" s="49"/>
      <c r="D1072" s="22"/>
      <c r="E1072" s="22"/>
      <c r="F1072" s="22"/>
      <c r="G1072" s="58" t="e">
        <f t="shared" si="513"/>
        <v>#DIV/0!</v>
      </c>
      <c r="H1072" s="22"/>
      <c r="I1072" s="58" t="e">
        <f t="shared" si="501"/>
        <v>#DIV/0!</v>
      </c>
      <c r="J1072" s="58" t="e">
        <f t="shared" si="492"/>
        <v>#DIV/0!</v>
      </c>
      <c r="K1072" s="22">
        <f t="shared" si="521"/>
        <v>0</v>
      </c>
      <c r="L1072" s="22">
        <f t="shared" si="514"/>
        <v>0</v>
      </c>
      <c r="M1072" s="87" t="e">
        <f t="shared" si="512"/>
        <v>#DIV/0!</v>
      </c>
      <c r="N1072" s="575"/>
      <c r="P1072" s="300"/>
    </row>
    <row r="1073" spans="1:16" s="158" customFormat="1" ht="19.5" outlineLevel="2" x14ac:dyDescent="0.25">
      <c r="A1073" s="540"/>
      <c r="B1073" s="197" t="s">
        <v>16</v>
      </c>
      <c r="C1073" s="49"/>
      <c r="D1073" s="22"/>
      <c r="E1073" s="22"/>
      <c r="F1073" s="22"/>
      <c r="G1073" s="58" t="e">
        <f t="shared" si="513"/>
        <v>#DIV/0!</v>
      </c>
      <c r="H1073" s="22"/>
      <c r="I1073" s="58" t="e">
        <f t="shared" si="501"/>
        <v>#DIV/0!</v>
      </c>
      <c r="J1073" s="58" t="e">
        <f t="shared" si="492"/>
        <v>#DIV/0!</v>
      </c>
      <c r="K1073" s="22">
        <f t="shared" si="521"/>
        <v>0</v>
      </c>
      <c r="L1073" s="22">
        <f t="shared" si="514"/>
        <v>0</v>
      </c>
      <c r="M1073" s="87" t="e">
        <f t="shared" si="512"/>
        <v>#DIV/0!</v>
      </c>
      <c r="N1073" s="575"/>
      <c r="O1073" s="128"/>
      <c r="P1073" s="300"/>
    </row>
    <row r="1074" spans="1:16" s="158" customFormat="1" ht="19.5" outlineLevel="2" x14ac:dyDescent="0.25">
      <c r="A1074" s="540"/>
      <c r="B1074" s="197" t="s">
        <v>36</v>
      </c>
      <c r="C1074" s="49"/>
      <c r="D1074" s="22">
        <f>D1079</f>
        <v>25613.37</v>
      </c>
      <c r="E1074" s="22">
        <f t="shared" ref="E1074:F1074" si="527">E1079</f>
        <v>25613.37</v>
      </c>
      <c r="F1074" s="22">
        <f t="shared" si="527"/>
        <v>19053.61</v>
      </c>
      <c r="G1074" s="71">
        <f t="shared" si="513"/>
        <v>0.74399999999999999</v>
      </c>
      <c r="H1074" s="22">
        <f>H1079</f>
        <v>19053.61</v>
      </c>
      <c r="I1074" s="71">
        <f t="shared" si="501"/>
        <v>0.74399999999999999</v>
      </c>
      <c r="J1074" s="71">
        <f t="shared" si="492"/>
        <v>1</v>
      </c>
      <c r="K1074" s="22">
        <f t="shared" si="521"/>
        <v>25613.37</v>
      </c>
      <c r="L1074" s="22">
        <f t="shared" si="514"/>
        <v>0</v>
      </c>
      <c r="M1074" s="41">
        <f t="shared" si="512"/>
        <v>1</v>
      </c>
      <c r="N1074" s="575"/>
      <c r="O1074" s="11"/>
      <c r="P1074" s="300"/>
    </row>
    <row r="1075" spans="1:16" s="158" customFormat="1" ht="19.5" outlineLevel="2" x14ac:dyDescent="0.3">
      <c r="A1075" s="540"/>
      <c r="B1075" s="197" t="s">
        <v>18</v>
      </c>
      <c r="C1075" s="49"/>
      <c r="D1075" s="22">
        <f>D1080+D1090</f>
        <v>0</v>
      </c>
      <c r="E1075" s="22">
        <f>E1080+E1090</f>
        <v>0</v>
      </c>
      <c r="F1075" s="22">
        <f>F1080+F1090</f>
        <v>0</v>
      </c>
      <c r="G1075" s="58" t="e">
        <f t="shared" si="513"/>
        <v>#DIV/0!</v>
      </c>
      <c r="H1075" s="22">
        <f>H1080+H1090</f>
        <v>0</v>
      </c>
      <c r="I1075" s="58" t="e">
        <f t="shared" si="501"/>
        <v>#DIV/0!</v>
      </c>
      <c r="J1075" s="58" t="e">
        <f t="shared" si="492"/>
        <v>#DIV/0!</v>
      </c>
      <c r="K1075" s="22">
        <f t="shared" si="521"/>
        <v>0</v>
      </c>
      <c r="L1075" s="22">
        <f t="shared" si="514"/>
        <v>0</v>
      </c>
      <c r="M1075" s="87" t="e">
        <f t="shared" si="512"/>
        <v>#DIV/0!</v>
      </c>
      <c r="N1075" s="575"/>
      <c r="O1075" s="129" t="b">
        <f>H1075=F1075</f>
        <v>1</v>
      </c>
      <c r="P1075" s="300"/>
    </row>
    <row r="1076" spans="1:16" s="158" customFormat="1" ht="85.5" customHeight="1" outlineLevel="2" x14ac:dyDescent="0.25">
      <c r="A1076" s="538" t="s">
        <v>500</v>
      </c>
      <c r="B1076" s="34" t="s">
        <v>290</v>
      </c>
      <c r="C1076" s="34" t="s">
        <v>115</v>
      </c>
      <c r="D1076" s="43">
        <f>SUM(D1077:D1080)</f>
        <v>25613.37</v>
      </c>
      <c r="E1076" s="43">
        <f t="shared" ref="E1076:F1076" si="528">SUM(E1077:E1080)</f>
        <v>25613.37</v>
      </c>
      <c r="F1076" s="43">
        <f t="shared" si="528"/>
        <v>19053.61</v>
      </c>
      <c r="G1076" s="71">
        <f t="shared" si="513"/>
        <v>0.74399999999999999</v>
      </c>
      <c r="H1076" s="43">
        <f>SUM(H1077:H1080)</f>
        <v>19053.61</v>
      </c>
      <c r="I1076" s="71">
        <f>H1076/E1076</f>
        <v>0.74399999999999999</v>
      </c>
      <c r="J1076" s="71">
        <f t="shared" si="492"/>
        <v>1</v>
      </c>
      <c r="K1076" s="22">
        <f t="shared" si="521"/>
        <v>25613.37</v>
      </c>
      <c r="L1076" s="22">
        <f t="shared" si="514"/>
        <v>0</v>
      </c>
      <c r="M1076" s="41">
        <f t="shared" si="512"/>
        <v>1</v>
      </c>
      <c r="N1076" s="575" t="s">
        <v>685</v>
      </c>
      <c r="P1076" s="300"/>
    </row>
    <row r="1077" spans="1:16" s="158" customFormat="1" outlineLevel="2" x14ac:dyDescent="0.25">
      <c r="A1077" s="538"/>
      <c r="B1077" s="197" t="s">
        <v>17</v>
      </c>
      <c r="C1077" s="197"/>
      <c r="D1077" s="22"/>
      <c r="E1077" s="22"/>
      <c r="F1077" s="22"/>
      <c r="G1077" s="58" t="e">
        <f t="shared" si="513"/>
        <v>#DIV/0!</v>
      </c>
      <c r="H1077" s="86"/>
      <c r="I1077" s="58" t="e">
        <f t="shared" si="501"/>
        <v>#DIV/0!</v>
      </c>
      <c r="J1077" s="58" t="e">
        <f t="shared" si="492"/>
        <v>#DIV/0!</v>
      </c>
      <c r="K1077" s="22">
        <f t="shared" si="521"/>
        <v>0</v>
      </c>
      <c r="L1077" s="22">
        <f t="shared" si="514"/>
        <v>0</v>
      </c>
      <c r="M1077" s="87" t="e">
        <f t="shared" si="512"/>
        <v>#DIV/0!</v>
      </c>
      <c r="N1077" s="575"/>
      <c r="P1077" s="300"/>
    </row>
    <row r="1078" spans="1:16" s="158" customFormat="1" outlineLevel="2" x14ac:dyDescent="0.25">
      <c r="A1078" s="538"/>
      <c r="B1078" s="197" t="s">
        <v>16</v>
      </c>
      <c r="C1078" s="197"/>
      <c r="D1078" s="22"/>
      <c r="E1078" s="22"/>
      <c r="F1078" s="22"/>
      <c r="G1078" s="58" t="e">
        <f t="shared" si="513"/>
        <v>#DIV/0!</v>
      </c>
      <c r="H1078" s="86"/>
      <c r="I1078" s="58" t="e">
        <f t="shared" si="501"/>
        <v>#DIV/0!</v>
      </c>
      <c r="J1078" s="58" t="e">
        <f t="shared" si="492"/>
        <v>#DIV/0!</v>
      </c>
      <c r="K1078" s="22">
        <f t="shared" si="521"/>
        <v>0</v>
      </c>
      <c r="L1078" s="22">
        <f t="shared" si="514"/>
        <v>0</v>
      </c>
      <c r="M1078" s="87" t="e">
        <f t="shared" si="512"/>
        <v>#DIV/0!</v>
      </c>
      <c r="N1078" s="575"/>
      <c r="O1078" s="128"/>
      <c r="P1078" s="300"/>
    </row>
    <row r="1079" spans="1:16" s="158" customFormat="1" outlineLevel="2" x14ac:dyDescent="0.25">
      <c r="A1079" s="538"/>
      <c r="B1079" s="197" t="s">
        <v>36</v>
      </c>
      <c r="C1079" s="197"/>
      <c r="D1079" s="22">
        <v>25613.37</v>
      </c>
      <c r="E1079" s="22">
        <v>25613.37</v>
      </c>
      <c r="F1079" s="22">
        <v>19053.61</v>
      </c>
      <c r="G1079" s="71">
        <f t="shared" si="513"/>
        <v>0.74399999999999999</v>
      </c>
      <c r="H1079" s="22">
        <f>F1079</f>
        <v>19053.61</v>
      </c>
      <c r="I1079" s="71">
        <f t="shared" si="501"/>
        <v>0.74399999999999999</v>
      </c>
      <c r="J1079" s="71">
        <f t="shared" si="492"/>
        <v>1</v>
      </c>
      <c r="K1079" s="22">
        <f t="shared" si="521"/>
        <v>25613.37</v>
      </c>
      <c r="L1079" s="22">
        <f t="shared" si="514"/>
        <v>0</v>
      </c>
      <c r="M1079" s="41">
        <f t="shared" si="512"/>
        <v>1</v>
      </c>
      <c r="N1079" s="575"/>
      <c r="O1079" s="11"/>
      <c r="P1079" s="300"/>
    </row>
    <row r="1080" spans="1:16" s="158" customFormat="1" outlineLevel="2" x14ac:dyDescent="0.3">
      <c r="A1080" s="538"/>
      <c r="B1080" s="197" t="s">
        <v>18</v>
      </c>
      <c r="C1080" s="197"/>
      <c r="D1080" s="131"/>
      <c r="E1080" s="131"/>
      <c r="F1080" s="131"/>
      <c r="G1080" s="58" t="e">
        <f t="shared" si="513"/>
        <v>#DIV/0!</v>
      </c>
      <c r="H1080" s="311"/>
      <c r="I1080" s="58" t="e">
        <f t="shared" si="501"/>
        <v>#DIV/0!</v>
      </c>
      <c r="J1080" s="71"/>
      <c r="K1080" s="22">
        <f t="shared" si="521"/>
        <v>0</v>
      </c>
      <c r="L1080" s="22">
        <f t="shared" si="514"/>
        <v>0</v>
      </c>
      <c r="M1080" s="87" t="e">
        <f t="shared" si="512"/>
        <v>#DIV/0!</v>
      </c>
      <c r="N1080" s="575"/>
      <c r="O1080" s="129" t="b">
        <f>H1080=F1080</f>
        <v>1</v>
      </c>
      <c r="P1080" s="300"/>
    </row>
    <row r="1081" spans="1:16" s="409" customFormat="1" ht="75" outlineLevel="2" x14ac:dyDescent="0.25">
      <c r="A1081" s="541" t="s">
        <v>4</v>
      </c>
      <c r="B1081" s="482" t="s">
        <v>501</v>
      </c>
      <c r="C1081" s="482" t="s">
        <v>77</v>
      </c>
      <c r="D1081" s="28">
        <f>SUM(D1082:D1085)</f>
        <v>41640.980000000003</v>
      </c>
      <c r="E1081" s="28">
        <f>SUM(E1082:E1085)</f>
        <v>42907.74</v>
      </c>
      <c r="F1081" s="28">
        <f>SUM(F1082:F1085)</f>
        <v>31372.560000000001</v>
      </c>
      <c r="G1081" s="72">
        <f t="shared" si="513"/>
        <v>0.73099999999999998</v>
      </c>
      <c r="H1081" s="28">
        <f>SUM(H1082:H1085)</f>
        <v>23622.97</v>
      </c>
      <c r="I1081" s="72">
        <f t="shared" si="501"/>
        <v>0.55100000000000005</v>
      </c>
      <c r="J1081" s="72">
        <f>H1081/F1081</f>
        <v>0.753</v>
      </c>
      <c r="K1081" s="28">
        <f>SUM(K1082:K1084)</f>
        <v>42907.74</v>
      </c>
      <c r="L1081" s="28">
        <f>SUM(L1082:L1084)</f>
        <v>0</v>
      </c>
      <c r="M1081" s="453">
        <f t="shared" si="512"/>
        <v>1</v>
      </c>
      <c r="N1081" s="594"/>
      <c r="P1081" s="300"/>
    </row>
    <row r="1082" spans="1:16" s="12" customFormat="1" outlineLevel="2" x14ac:dyDescent="0.25">
      <c r="A1082" s="541"/>
      <c r="B1082" s="242" t="s">
        <v>17</v>
      </c>
      <c r="C1082" s="243"/>
      <c r="D1082" s="145">
        <f t="shared" ref="D1082:F1083" si="529">D1087+D1098+D1104+D1109</f>
        <v>14618.93</v>
      </c>
      <c r="E1082" s="145">
        <f t="shared" si="529"/>
        <v>16104.25</v>
      </c>
      <c r="F1082" s="145">
        <f>F1087+F1098+F1104+F1109</f>
        <v>16104.24</v>
      </c>
      <c r="G1082" s="75">
        <f t="shared" si="513"/>
        <v>1</v>
      </c>
      <c r="H1082" s="145">
        <f>H1087+H1098+H1104+H1109</f>
        <v>9822.6</v>
      </c>
      <c r="I1082" s="75">
        <f t="shared" si="501"/>
        <v>0.61</v>
      </c>
      <c r="J1082" s="244">
        <f t="shared" ref="J1082" si="530">H1082/F1082</f>
        <v>0.61</v>
      </c>
      <c r="K1082" s="145">
        <f>K1087+K1098+K1104+K1109</f>
        <v>16104.25</v>
      </c>
      <c r="L1082" s="145">
        <f>L1087+L1098+L1104</f>
        <v>0</v>
      </c>
      <c r="M1082" s="83">
        <f t="shared" si="512"/>
        <v>1</v>
      </c>
      <c r="N1082" s="594"/>
      <c r="P1082" s="300"/>
    </row>
    <row r="1083" spans="1:16" s="12" customFormat="1" outlineLevel="2" x14ac:dyDescent="0.25">
      <c r="A1083" s="541"/>
      <c r="B1083" s="242" t="s">
        <v>16</v>
      </c>
      <c r="C1083" s="243"/>
      <c r="D1083" s="145">
        <f t="shared" si="529"/>
        <v>7590.75</v>
      </c>
      <c r="E1083" s="145">
        <f t="shared" si="529"/>
        <v>7372.19</v>
      </c>
      <c r="F1083" s="145">
        <f t="shared" si="529"/>
        <v>7372.2</v>
      </c>
      <c r="G1083" s="75">
        <f t="shared" si="513"/>
        <v>1</v>
      </c>
      <c r="H1083" s="145">
        <f>H1088+H1099+H1105+H1110</f>
        <v>5904.25</v>
      </c>
      <c r="I1083" s="75">
        <f t="shared" si="501"/>
        <v>0.80100000000000005</v>
      </c>
      <c r="J1083" s="244">
        <v>0.3</v>
      </c>
      <c r="K1083" s="145">
        <f>K1088+K1099+K1105+K1110</f>
        <v>7372.19</v>
      </c>
      <c r="L1083" s="145">
        <f>L1088+L1099+L1105</f>
        <v>0</v>
      </c>
      <c r="M1083" s="83">
        <f t="shared" si="512"/>
        <v>1</v>
      </c>
      <c r="N1083" s="594"/>
      <c r="O1083" s="128"/>
      <c r="P1083" s="300"/>
    </row>
    <row r="1084" spans="1:16" s="12" customFormat="1" outlineLevel="2" x14ac:dyDescent="0.25">
      <c r="A1084" s="541"/>
      <c r="B1084" s="242" t="s">
        <v>36</v>
      </c>
      <c r="C1084" s="243"/>
      <c r="D1084" s="145">
        <f>D1089+D1100+D1106</f>
        <v>19431.3</v>
      </c>
      <c r="E1084" s="145">
        <f>E1089+E1100+E1106</f>
        <v>19431.3</v>
      </c>
      <c r="F1084" s="145">
        <f>F1089+F1100+F1106+F1111</f>
        <v>7896.12</v>
      </c>
      <c r="G1084" s="75">
        <f t="shared" si="513"/>
        <v>0.40600000000000003</v>
      </c>
      <c r="H1084" s="145">
        <f>H1089+H1100+H1106+H1111</f>
        <v>7896.12</v>
      </c>
      <c r="I1084" s="75">
        <f t="shared" ref="I1084:I1104" si="531">H1084/E1084</f>
        <v>0.40600000000000003</v>
      </c>
      <c r="J1084" s="244">
        <f>H1084/F1084</f>
        <v>1</v>
      </c>
      <c r="K1084" s="145">
        <f>K1089+K1100+K1106+K1111</f>
        <v>19431.3</v>
      </c>
      <c r="L1084" s="145">
        <f>L1089+L1100+L1106</f>
        <v>0</v>
      </c>
      <c r="M1084" s="83">
        <f t="shared" si="512"/>
        <v>1</v>
      </c>
      <c r="N1084" s="594"/>
      <c r="O1084" s="11"/>
      <c r="P1084" s="300"/>
    </row>
    <row r="1085" spans="1:16" s="12" customFormat="1" outlineLevel="2" x14ac:dyDescent="0.3">
      <c r="A1085" s="541"/>
      <c r="B1085" s="242" t="s">
        <v>18</v>
      </c>
      <c r="C1085" s="243"/>
      <c r="D1085" s="145">
        <f>D1090+D1101+D1107</f>
        <v>0</v>
      </c>
      <c r="E1085" s="145">
        <f>E1090+E1101+E1107</f>
        <v>0</v>
      </c>
      <c r="F1085" s="145"/>
      <c r="G1085" s="74" t="e">
        <f t="shared" si="513"/>
        <v>#DIV/0!</v>
      </c>
      <c r="H1085" s="145"/>
      <c r="I1085" s="74"/>
      <c r="J1085" s="245"/>
      <c r="K1085" s="145">
        <f>K1090+K1101+K1107+K1112</f>
        <v>0</v>
      </c>
      <c r="L1085" s="145">
        <f>L1090+L1101+L1107</f>
        <v>0</v>
      </c>
      <c r="M1085" s="84" t="e">
        <f t="shared" si="512"/>
        <v>#DIV/0!</v>
      </c>
      <c r="N1085" s="594"/>
      <c r="O1085" s="129" t="b">
        <f>H1085=F1085</f>
        <v>1</v>
      </c>
      <c r="P1085" s="300"/>
    </row>
    <row r="1086" spans="1:16" s="12" customFormat="1" ht="78" customHeight="1" outlineLevel="2" x14ac:dyDescent="0.25">
      <c r="A1086" s="595" t="s">
        <v>404</v>
      </c>
      <c r="B1086" s="218" t="s">
        <v>165</v>
      </c>
      <c r="C1086" s="219" t="s">
        <v>79</v>
      </c>
      <c r="D1086" s="49">
        <f>SUM(D1087:D1090)</f>
        <v>7596.36</v>
      </c>
      <c r="E1086" s="49">
        <f>SUM(E1087:E1090)</f>
        <v>7343.77</v>
      </c>
      <c r="F1086" s="49">
        <f>SUM(F1087:F1090)</f>
        <v>7173.12</v>
      </c>
      <c r="G1086" s="71">
        <f t="shared" si="513"/>
        <v>0.97699999999999998</v>
      </c>
      <c r="H1086" s="49">
        <f>SUM(H1087:H1090)</f>
        <v>5657.06</v>
      </c>
      <c r="I1086" s="71">
        <f t="shared" ref="I1086:I1089" si="532">H1086/E1086</f>
        <v>0.77</v>
      </c>
      <c r="J1086" s="124">
        <f t="shared" ref="J1086" si="533">H1086/F1086</f>
        <v>0.78900000000000003</v>
      </c>
      <c r="K1086" s="49">
        <f>SUM(K1087:K1090)</f>
        <v>7343.77</v>
      </c>
      <c r="L1086" s="49">
        <f>SUM(L1087:L1090)</f>
        <v>0</v>
      </c>
      <c r="M1086" s="47">
        <f t="shared" si="512"/>
        <v>1</v>
      </c>
      <c r="N1086" s="661" t="s">
        <v>723</v>
      </c>
      <c r="P1086" s="300"/>
    </row>
    <row r="1087" spans="1:16" s="12" customFormat="1" outlineLevel="2" x14ac:dyDescent="0.25">
      <c r="A1087" s="595"/>
      <c r="B1087" s="215" t="s">
        <v>17</v>
      </c>
      <c r="C1087" s="216"/>
      <c r="D1087" s="86">
        <f>D1092</f>
        <v>944.84</v>
      </c>
      <c r="E1087" s="86">
        <f t="shared" ref="D1087:F1090" si="534">E1092</f>
        <v>910.81</v>
      </c>
      <c r="F1087" s="86">
        <f>F1092</f>
        <v>910.8</v>
      </c>
      <c r="G1087" s="220">
        <f t="shared" si="513"/>
        <v>1</v>
      </c>
      <c r="H1087" s="86">
        <f>H1092</f>
        <v>706.54</v>
      </c>
      <c r="I1087" s="220">
        <f>H1087/E1087</f>
        <v>0.77600000000000002</v>
      </c>
      <c r="J1087" s="220">
        <f>H1087/F1087</f>
        <v>0.77600000000000002</v>
      </c>
      <c r="K1087" s="86">
        <f>K1092</f>
        <v>910.81</v>
      </c>
      <c r="L1087" s="22">
        <f t="shared" ref="L1087:L1100" si="535">E1087-K1087</f>
        <v>0</v>
      </c>
      <c r="M1087" s="41"/>
      <c r="N1087" s="662"/>
      <c r="P1087" s="300"/>
    </row>
    <row r="1088" spans="1:16" s="12" customFormat="1" outlineLevel="2" x14ac:dyDescent="0.25">
      <c r="A1088" s="595"/>
      <c r="B1088" s="215" t="s">
        <v>16</v>
      </c>
      <c r="C1088" s="216"/>
      <c r="D1088" s="86">
        <f>D1093</f>
        <v>6198.02</v>
      </c>
      <c r="E1088" s="86">
        <f>E1093</f>
        <v>5979.46</v>
      </c>
      <c r="F1088" s="86">
        <f>F1093</f>
        <v>5979.47</v>
      </c>
      <c r="G1088" s="217">
        <f t="shared" si="513"/>
        <v>1</v>
      </c>
      <c r="H1088" s="86">
        <f>H1093</f>
        <v>4667.67</v>
      </c>
      <c r="I1088" s="217">
        <f t="shared" si="532"/>
        <v>0.78100000000000003</v>
      </c>
      <c r="J1088" s="220">
        <f>H1088/F1088</f>
        <v>0.78100000000000003</v>
      </c>
      <c r="K1088" s="86">
        <f>K1093</f>
        <v>5979.46</v>
      </c>
      <c r="L1088" s="22">
        <f>E1088-K1088</f>
        <v>0</v>
      </c>
      <c r="M1088" s="41">
        <f t="shared" si="512"/>
        <v>1</v>
      </c>
      <c r="N1088" s="662"/>
      <c r="O1088" s="128"/>
      <c r="P1088" s="300"/>
    </row>
    <row r="1089" spans="1:16" s="12" customFormat="1" outlineLevel="2" x14ac:dyDescent="0.25">
      <c r="A1089" s="595"/>
      <c r="B1089" s="215" t="s">
        <v>36</v>
      </c>
      <c r="C1089" s="216"/>
      <c r="D1089" s="86">
        <f t="shared" si="534"/>
        <v>453.5</v>
      </c>
      <c r="E1089" s="86">
        <f t="shared" si="534"/>
        <v>453.5</v>
      </c>
      <c r="F1089" s="86">
        <f t="shared" si="534"/>
        <v>282.85000000000002</v>
      </c>
      <c r="G1089" s="217">
        <f t="shared" si="513"/>
        <v>0.624</v>
      </c>
      <c r="H1089" s="86">
        <f>H1094</f>
        <v>282.85000000000002</v>
      </c>
      <c r="I1089" s="217">
        <f t="shared" si="532"/>
        <v>0.624</v>
      </c>
      <c r="J1089" s="220">
        <f>H1089/F1089</f>
        <v>1</v>
      </c>
      <c r="K1089" s="86">
        <f>K1094</f>
        <v>453.5</v>
      </c>
      <c r="L1089" s="22">
        <f t="shared" si="535"/>
        <v>0</v>
      </c>
      <c r="M1089" s="41">
        <f t="shared" si="512"/>
        <v>1</v>
      </c>
      <c r="N1089" s="662"/>
      <c r="O1089" s="11"/>
      <c r="P1089" s="300"/>
    </row>
    <row r="1090" spans="1:16" s="12" customFormat="1" ht="24" customHeight="1" outlineLevel="2" x14ac:dyDescent="0.3">
      <c r="A1090" s="595"/>
      <c r="B1090" s="215" t="s">
        <v>18</v>
      </c>
      <c r="C1090" s="216"/>
      <c r="D1090" s="86">
        <f t="shared" si="534"/>
        <v>0</v>
      </c>
      <c r="E1090" s="86">
        <f t="shared" si="534"/>
        <v>0</v>
      </c>
      <c r="F1090" s="86">
        <f t="shared" si="534"/>
        <v>0</v>
      </c>
      <c r="G1090" s="58" t="e">
        <f t="shared" si="513"/>
        <v>#DIV/0!</v>
      </c>
      <c r="H1090" s="132"/>
      <c r="I1090" s="58"/>
      <c r="J1090" s="258"/>
      <c r="K1090" s="86">
        <f t="shared" ref="K1090" si="536">K1095</f>
        <v>0</v>
      </c>
      <c r="L1090" s="22">
        <f t="shared" si="535"/>
        <v>0</v>
      </c>
      <c r="M1090" s="87" t="e">
        <f t="shared" si="512"/>
        <v>#DIV/0!</v>
      </c>
      <c r="N1090" s="662"/>
      <c r="O1090" s="129" t="b">
        <f>H1090=F1090</f>
        <v>1</v>
      </c>
      <c r="P1090" s="300"/>
    </row>
    <row r="1091" spans="1:16" s="426" customFormat="1" ht="208.5" customHeight="1" x14ac:dyDescent="0.25">
      <c r="A1091" s="564" t="s">
        <v>405</v>
      </c>
      <c r="B1091" s="465" t="s">
        <v>262</v>
      </c>
      <c r="C1091" s="425" t="s">
        <v>115</v>
      </c>
      <c r="D1091" s="359">
        <f>SUM(D1092:D1095)</f>
        <v>7596.36</v>
      </c>
      <c r="E1091" s="359">
        <f>SUM(E1092:E1095)</f>
        <v>7343.77</v>
      </c>
      <c r="F1091" s="359">
        <f>SUM(F1092:F1095)</f>
        <v>7173.12</v>
      </c>
      <c r="G1091" s="66">
        <f t="shared" si="513"/>
        <v>0.97699999999999998</v>
      </c>
      <c r="H1091" s="359">
        <f>SUM(H1092:H1095)</f>
        <v>5657.06</v>
      </c>
      <c r="I1091" s="66">
        <f t="shared" ref="I1091:I1094" si="537">H1091/E1091</f>
        <v>0.77</v>
      </c>
      <c r="J1091" s="65">
        <f t="shared" ref="J1091" si="538">H1091/F1091</f>
        <v>0.78900000000000003</v>
      </c>
      <c r="K1091" s="354">
        <f>SUM(K1092:K1094)</f>
        <v>7343.77</v>
      </c>
      <c r="L1091" s="36">
        <f>SUM(L1092:L1094)</f>
        <v>0</v>
      </c>
      <c r="M1091" s="422">
        <f t="shared" si="512"/>
        <v>1</v>
      </c>
      <c r="N1091" s="522" t="s">
        <v>845</v>
      </c>
      <c r="P1091" s="300"/>
    </row>
    <row r="1092" spans="1:16" s="423" customFormat="1" x14ac:dyDescent="0.25">
      <c r="A1092" s="564"/>
      <c r="B1092" s="466" t="s">
        <v>17</v>
      </c>
      <c r="C1092" s="421"/>
      <c r="D1092" s="354">
        <v>944.84</v>
      </c>
      <c r="E1092" s="354">
        <v>910.81</v>
      </c>
      <c r="F1092" s="354">
        <v>910.8</v>
      </c>
      <c r="G1092" s="66">
        <f t="shared" si="513"/>
        <v>1</v>
      </c>
      <c r="H1092" s="354">
        <v>706.54</v>
      </c>
      <c r="I1092" s="66">
        <f>H1092/E1092</f>
        <v>0.77600000000000002</v>
      </c>
      <c r="J1092" s="65">
        <f>H1092/F1092</f>
        <v>0.77600000000000002</v>
      </c>
      <c r="K1092" s="354">
        <v>910.81</v>
      </c>
      <c r="L1092" s="354">
        <f t="shared" si="535"/>
        <v>0</v>
      </c>
      <c r="M1092" s="422"/>
      <c r="N1092" s="523"/>
      <c r="P1092" s="300"/>
    </row>
    <row r="1093" spans="1:16" s="423" customFormat="1" x14ac:dyDescent="0.25">
      <c r="A1093" s="564"/>
      <c r="B1093" s="466" t="s">
        <v>16</v>
      </c>
      <c r="C1093" s="421"/>
      <c r="D1093" s="354">
        <v>6198.02</v>
      </c>
      <c r="E1093" s="354">
        <v>5979.46</v>
      </c>
      <c r="F1093" s="354">
        <v>5979.47</v>
      </c>
      <c r="G1093" s="66">
        <f t="shared" si="513"/>
        <v>1</v>
      </c>
      <c r="H1093" s="354">
        <v>4667.67</v>
      </c>
      <c r="I1093" s="66">
        <f t="shared" si="537"/>
        <v>0.78100000000000003</v>
      </c>
      <c r="J1093" s="65">
        <f>H1093/F1093</f>
        <v>0.78100000000000003</v>
      </c>
      <c r="K1093" s="354">
        <v>5979.46</v>
      </c>
      <c r="L1093" s="354">
        <f t="shared" si="535"/>
        <v>0</v>
      </c>
      <c r="M1093" s="422">
        <f t="shared" si="512"/>
        <v>1</v>
      </c>
      <c r="N1093" s="523"/>
      <c r="O1093" s="300"/>
      <c r="P1093" s="300"/>
    </row>
    <row r="1094" spans="1:16" s="423" customFormat="1" x14ac:dyDescent="0.25">
      <c r="A1094" s="564"/>
      <c r="B1094" s="466" t="s">
        <v>80</v>
      </c>
      <c r="C1094" s="421"/>
      <c r="D1094" s="354">
        <v>453.5</v>
      </c>
      <c r="E1094" s="354">
        <v>453.5</v>
      </c>
      <c r="F1094" s="354">
        <v>282.85000000000002</v>
      </c>
      <c r="G1094" s="66">
        <f t="shared" si="513"/>
        <v>0.624</v>
      </c>
      <c r="H1094" s="354">
        <v>282.85000000000002</v>
      </c>
      <c r="I1094" s="66">
        <f t="shared" si="537"/>
        <v>0.624</v>
      </c>
      <c r="J1094" s="65">
        <f>H1094/F1094</f>
        <v>1</v>
      </c>
      <c r="K1094" s="354">
        <v>453.5</v>
      </c>
      <c r="L1094" s="354">
        <f t="shared" si="535"/>
        <v>0</v>
      </c>
      <c r="M1094" s="422">
        <f t="shared" si="512"/>
        <v>1</v>
      </c>
      <c r="N1094" s="523"/>
      <c r="O1094" s="159"/>
      <c r="P1094" s="300"/>
    </row>
    <row r="1095" spans="1:16" s="225" customFormat="1" x14ac:dyDescent="0.3">
      <c r="A1095" s="564"/>
      <c r="B1095" s="215" t="s">
        <v>18</v>
      </c>
      <c r="C1095" s="224"/>
      <c r="D1095" s="57"/>
      <c r="E1095" s="57"/>
      <c r="F1095" s="57"/>
      <c r="G1095" s="58" t="e">
        <f t="shared" si="513"/>
        <v>#DIV/0!</v>
      </c>
      <c r="H1095" s="57"/>
      <c r="I1095" s="95"/>
      <c r="J1095" s="97"/>
      <c r="K1095" s="57">
        <f t="shared" ref="K1095:K1107" si="539">E1095</f>
        <v>0</v>
      </c>
      <c r="L1095" s="57">
        <f t="shared" si="535"/>
        <v>0</v>
      </c>
      <c r="M1095" s="146"/>
      <c r="N1095" s="524"/>
      <c r="O1095" s="129" t="b">
        <f>H1095=F1095</f>
        <v>1</v>
      </c>
      <c r="P1095" s="300"/>
    </row>
    <row r="1096" spans="1:16" s="227" customFormat="1" ht="58.5" x14ac:dyDescent="0.25">
      <c r="A1096" s="324" t="s">
        <v>199</v>
      </c>
      <c r="B1096" s="219" t="s">
        <v>161</v>
      </c>
      <c r="C1096" s="219" t="s">
        <v>79</v>
      </c>
      <c r="D1096" s="49">
        <f>SUM(D1098:D1101)</f>
        <v>18977.8</v>
      </c>
      <c r="E1096" s="49">
        <f>SUM(E1098:E1101)</f>
        <v>18977.8</v>
      </c>
      <c r="F1096" s="49">
        <f>SUM(F1098:F1101)</f>
        <v>7613.27</v>
      </c>
      <c r="G1096" s="67">
        <f t="shared" si="513"/>
        <v>0.40100000000000002</v>
      </c>
      <c r="H1096" s="49">
        <f>SUM(H1098:H1101)</f>
        <v>7613.27</v>
      </c>
      <c r="I1096" s="67">
        <f t="shared" si="531"/>
        <v>0.40100000000000002</v>
      </c>
      <c r="J1096" s="67">
        <f t="shared" ref="J1096:J1100" si="540">H1096/F1096</f>
        <v>1</v>
      </c>
      <c r="K1096" s="49">
        <f t="shared" si="539"/>
        <v>18977.8</v>
      </c>
      <c r="L1096" s="22">
        <f t="shared" si="535"/>
        <v>0</v>
      </c>
      <c r="M1096" s="47">
        <f t="shared" si="512"/>
        <v>1</v>
      </c>
      <c r="N1096" s="654" t="s">
        <v>661</v>
      </c>
      <c r="P1096" s="300"/>
    </row>
    <row r="1097" spans="1:16" s="423" customFormat="1" ht="37.5" x14ac:dyDescent="0.25">
      <c r="A1097" s="563" t="s">
        <v>198</v>
      </c>
      <c r="B1097" s="465" t="s">
        <v>220</v>
      </c>
      <c r="C1097" s="424" t="s">
        <v>115</v>
      </c>
      <c r="D1097" s="354">
        <f>SUM(D1098:D1101)</f>
        <v>18977.8</v>
      </c>
      <c r="E1097" s="354">
        <f>SUM(E1098:E1101)</f>
        <v>18977.8</v>
      </c>
      <c r="F1097" s="354">
        <f>SUM(F1098:F1101)</f>
        <v>7613.27</v>
      </c>
      <c r="G1097" s="66">
        <f t="shared" si="513"/>
        <v>0.40100000000000002</v>
      </c>
      <c r="H1097" s="354">
        <f>SUM(H1098:H1101)</f>
        <v>7613.27</v>
      </c>
      <c r="I1097" s="66">
        <f t="shared" si="531"/>
        <v>0.40100000000000002</v>
      </c>
      <c r="J1097" s="66">
        <f t="shared" si="540"/>
        <v>1</v>
      </c>
      <c r="K1097" s="354">
        <f t="shared" si="539"/>
        <v>18977.8</v>
      </c>
      <c r="L1097" s="354">
        <f t="shared" si="535"/>
        <v>0</v>
      </c>
      <c r="M1097" s="422">
        <f t="shared" si="512"/>
        <v>1</v>
      </c>
      <c r="N1097" s="654"/>
      <c r="P1097" s="300"/>
    </row>
    <row r="1098" spans="1:16" s="225" customFormat="1" ht="32.25" customHeight="1" x14ac:dyDescent="0.25">
      <c r="A1098" s="563"/>
      <c r="B1098" s="215" t="s">
        <v>17</v>
      </c>
      <c r="C1098" s="224"/>
      <c r="D1098" s="57"/>
      <c r="E1098" s="228"/>
      <c r="F1098" s="57"/>
      <c r="G1098" s="58" t="e">
        <f t="shared" si="513"/>
        <v>#DIV/0!</v>
      </c>
      <c r="H1098" s="229"/>
      <c r="I1098" s="95"/>
      <c r="J1098" s="226"/>
      <c r="K1098" s="57">
        <f t="shared" si="539"/>
        <v>0</v>
      </c>
      <c r="L1098" s="57">
        <f t="shared" si="535"/>
        <v>0</v>
      </c>
      <c r="M1098" s="146"/>
      <c r="N1098" s="654"/>
      <c r="P1098" s="300"/>
    </row>
    <row r="1099" spans="1:16" s="225" customFormat="1" ht="32.25" customHeight="1" x14ac:dyDescent="0.25">
      <c r="A1099" s="563"/>
      <c r="B1099" s="215" t="s">
        <v>16</v>
      </c>
      <c r="C1099" s="224"/>
      <c r="D1099" s="57"/>
      <c r="E1099" s="228"/>
      <c r="F1099" s="57"/>
      <c r="G1099" s="58" t="e">
        <f t="shared" si="513"/>
        <v>#DIV/0!</v>
      </c>
      <c r="H1099" s="229"/>
      <c r="I1099" s="95"/>
      <c r="J1099" s="226"/>
      <c r="K1099" s="57">
        <f t="shared" si="539"/>
        <v>0</v>
      </c>
      <c r="L1099" s="57">
        <f t="shared" si="535"/>
        <v>0</v>
      </c>
      <c r="M1099" s="146"/>
      <c r="N1099" s="654"/>
      <c r="O1099" s="128"/>
      <c r="P1099" s="300"/>
    </row>
    <row r="1100" spans="1:16" s="225" customFormat="1" ht="32.25" customHeight="1" collapsed="1" x14ac:dyDescent="0.25">
      <c r="A1100" s="563"/>
      <c r="B1100" s="215" t="s">
        <v>36</v>
      </c>
      <c r="C1100" s="224"/>
      <c r="D1100" s="57">
        <v>18977.8</v>
      </c>
      <c r="E1100" s="57">
        <v>18977.8</v>
      </c>
      <c r="F1100" s="57">
        <v>7613.27</v>
      </c>
      <c r="G1100" s="95">
        <f t="shared" si="513"/>
        <v>0.40100000000000002</v>
      </c>
      <c r="H1100" s="57">
        <v>7613.27</v>
      </c>
      <c r="I1100" s="95">
        <f>H1100/E1100</f>
        <v>0.40100000000000002</v>
      </c>
      <c r="J1100" s="95">
        <f t="shared" si="540"/>
        <v>1</v>
      </c>
      <c r="K1100" s="57">
        <v>18977.8</v>
      </c>
      <c r="L1100" s="57">
        <f t="shared" si="535"/>
        <v>0</v>
      </c>
      <c r="M1100" s="146">
        <f>K1100/E1100</f>
        <v>1</v>
      </c>
      <c r="N1100" s="654"/>
      <c r="O1100" s="11"/>
      <c r="P1100" s="300"/>
    </row>
    <row r="1101" spans="1:16" s="223" customFormat="1" ht="32.25" customHeight="1" x14ac:dyDescent="0.3">
      <c r="A1101" s="563"/>
      <c r="B1101" s="215" t="s">
        <v>18</v>
      </c>
      <c r="C1101" s="224"/>
      <c r="D1101" s="229"/>
      <c r="E1101" s="230"/>
      <c r="F1101" s="229"/>
      <c r="G1101" s="58" t="e">
        <f t="shared" si="513"/>
        <v>#DIV/0!</v>
      </c>
      <c r="H1101" s="229"/>
      <c r="I1101" s="95"/>
      <c r="J1101" s="95"/>
      <c r="K1101" s="57">
        <f t="shared" si="539"/>
        <v>0</v>
      </c>
      <c r="L1101" s="57">
        <f>E1101-K1101</f>
        <v>0</v>
      </c>
      <c r="M1101" s="146"/>
      <c r="N1101" s="654"/>
      <c r="O1101" s="129" t="b">
        <f>H1101=F1101</f>
        <v>1</v>
      </c>
      <c r="P1101" s="300"/>
    </row>
    <row r="1102" spans="1:16" s="232" customFormat="1" ht="97.5" x14ac:dyDescent="0.25">
      <c r="A1102" s="324" t="s">
        <v>200</v>
      </c>
      <c r="B1102" s="231" t="s">
        <v>225</v>
      </c>
      <c r="C1102" s="219" t="s">
        <v>79</v>
      </c>
      <c r="D1102" s="49">
        <f>D1103</f>
        <v>9116.06</v>
      </c>
      <c r="E1102" s="49">
        <f>E1103</f>
        <v>10635.41</v>
      </c>
      <c r="F1102" s="49">
        <f>F1103</f>
        <v>10635.41</v>
      </c>
      <c r="G1102" s="67">
        <f t="shared" si="513"/>
        <v>1</v>
      </c>
      <c r="H1102" s="49">
        <f>H1103</f>
        <v>4558.03</v>
      </c>
      <c r="I1102" s="67">
        <f t="shared" si="531"/>
        <v>0.42899999999999999</v>
      </c>
      <c r="J1102" s="95">
        <f>H1102/F1102</f>
        <v>0.42899999999999999</v>
      </c>
      <c r="K1102" s="49">
        <f>K1103</f>
        <v>10635.41</v>
      </c>
      <c r="L1102" s="49"/>
      <c r="M1102" s="41">
        <f>K1102/E1102</f>
        <v>1</v>
      </c>
      <c r="N1102" s="593" t="s">
        <v>846</v>
      </c>
      <c r="P1102" s="300"/>
    </row>
    <row r="1103" spans="1:16" s="225" customFormat="1" ht="93.75" x14ac:dyDescent="0.25">
      <c r="A1103" s="563" t="s">
        <v>201</v>
      </c>
      <c r="B1103" s="467" t="s">
        <v>713</v>
      </c>
      <c r="C1103" s="221" t="s">
        <v>115</v>
      </c>
      <c r="D1103" s="222">
        <f>SUM(D1104:D1107)</f>
        <v>9116.06</v>
      </c>
      <c r="E1103" s="222">
        <f>SUM(E1104:E1107)</f>
        <v>10635.41</v>
      </c>
      <c r="F1103" s="222">
        <f t="shared" ref="F1103" si="541">SUM(F1104:F1107)</f>
        <v>10635.41</v>
      </c>
      <c r="G1103" s="95">
        <f t="shared" si="513"/>
        <v>1</v>
      </c>
      <c r="H1103" s="57">
        <f>SUM(H1104:H1107)</f>
        <v>4558.03</v>
      </c>
      <c r="I1103" s="95">
        <f t="shared" si="531"/>
        <v>0.42899999999999999</v>
      </c>
      <c r="J1103" s="95">
        <f>H1103/F1103</f>
        <v>0.42899999999999999</v>
      </c>
      <c r="K1103" s="57">
        <f>SUM(K1104:K1107)</f>
        <v>10635.41</v>
      </c>
      <c r="L1103" s="22">
        <f>SUM(L1104:L1107)</f>
        <v>0</v>
      </c>
      <c r="M1103" s="41">
        <f>K1103/E1103</f>
        <v>1</v>
      </c>
      <c r="N1103" s="593"/>
      <c r="P1103" s="300"/>
    </row>
    <row r="1104" spans="1:16" s="225" customFormat="1" x14ac:dyDescent="0.25">
      <c r="A1104" s="563"/>
      <c r="B1104" s="215" t="s">
        <v>17</v>
      </c>
      <c r="C1104" s="224"/>
      <c r="D1104" s="57">
        <v>9116.06</v>
      </c>
      <c r="E1104" s="57">
        <v>10635.41</v>
      </c>
      <c r="F1104" s="57">
        <v>10635.41</v>
      </c>
      <c r="G1104" s="95">
        <f t="shared" si="513"/>
        <v>1</v>
      </c>
      <c r="H1104" s="57">
        <v>4558.03</v>
      </c>
      <c r="I1104" s="95">
        <f t="shared" si="531"/>
        <v>0.42899999999999999</v>
      </c>
      <c r="J1104" s="95">
        <f>H1104/F1104</f>
        <v>0.42899999999999999</v>
      </c>
      <c r="K1104" s="57">
        <v>10635.41</v>
      </c>
      <c r="L1104" s="22">
        <f>E1104-K1104</f>
        <v>0</v>
      </c>
      <c r="M1104" s="41">
        <f>K1104/E1104</f>
        <v>1</v>
      </c>
      <c r="N1104" s="593"/>
      <c r="P1104" s="300"/>
    </row>
    <row r="1105" spans="1:16" s="225" customFormat="1" collapsed="1" x14ac:dyDescent="0.25">
      <c r="A1105" s="563"/>
      <c r="B1105" s="215" t="s">
        <v>16</v>
      </c>
      <c r="C1105" s="224"/>
      <c r="D1105" s="57"/>
      <c r="E1105" s="228"/>
      <c r="F1105" s="229"/>
      <c r="G1105" s="58" t="e">
        <f t="shared" ref="G1105:G1168" si="542">F1105/E1105</f>
        <v>#DIV/0!</v>
      </c>
      <c r="H1105" s="229"/>
      <c r="I1105" s="95"/>
      <c r="J1105" s="226"/>
      <c r="K1105" s="57">
        <f t="shared" si="539"/>
        <v>0</v>
      </c>
      <c r="L1105" s="22">
        <f>E1105-K1105</f>
        <v>0</v>
      </c>
      <c r="M1105" s="146"/>
      <c r="N1105" s="593"/>
      <c r="O1105" s="128"/>
      <c r="P1105" s="300"/>
    </row>
    <row r="1106" spans="1:16" s="223" customFormat="1" x14ac:dyDescent="0.25">
      <c r="A1106" s="563"/>
      <c r="B1106" s="215" t="s">
        <v>36</v>
      </c>
      <c r="C1106" s="224"/>
      <c r="D1106" s="57"/>
      <c r="E1106" s="228"/>
      <c r="F1106" s="229"/>
      <c r="G1106" s="58" t="e">
        <f t="shared" si="542"/>
        <v>#DIV/0!</v>
      </c>
      <c r="H1106" s="229"/>
      <c r="I1106" s="95"/>
      <c r="J1106" s="226"/>
      <c r="K1106" s="57">
        <f t="shared" si="539"/>
        <v>0</v>
      </c>
      <c r="L1106" s="22">
        <f>E1106-K1106</f>
        <v>0</v>
      </c>
      <c r="M1106" s="146"/>
      <c r="N1106" s="593"/>
      <c r="O1106" s="11"/>
      <c r="P1106" s="300"/>
    </row>
    <row r="1107" spans="1:16" s="223" customFormat="1" x14ac:dyDescent="0.3">
      <c r="A1107" s="563"/>
      <c r="B1107" s="215" t="s">
        <v>18</v>
      </c>
      <c r="C1107" s="224"/>
      <c r="D1107" s="57"/>
      <c r="E1107" s="228"/>
      <c r="F1107" s="229"/>
      <c r="G1107" s="58" t="e">
        <f t="shared" si="542"/>
        <v>#DIV/0!</v>
      </c>
      <c r="H1107" s="229"/>
      <c r="I1107" s="95"/>
      <c r="J1107" s="226"/>
      <c r="K1107" s="57">
        <f t="shared" si="539"/>
        <v>0</v>
      </c>
      <c r="L1107" s="22">
        <f>E1107-K1107</f>
        <v>0</v>
      </c>
      <c r="M1107" s="146"/>
      <c r="N1107" s="593"/>
      <c r="O1107" s="129" t="b">
        <f>H1107=F1107</f>
        <v>1</v>
      </c>
      <c r="P1107" s="300"/>
    </row>
    <row r="1108" spans="1:16" s="234" customFormat="1" ht="39" customHeight="1" x14ac:dyDescent="0.25">
      <c r="A1108" s="672" t="s">
        <v>202</v>
      </c>
      <c r="B1108" s="219" t="s">
        <v>264</v>
      </c>
      <c r="C1108" s="219" t="s">
        <v>79</v>
      </c>
      <c r="D1108" s="233">
        <f>SUM(D1109:D1110)</f>
        <v>5950.76</v>
      </c>
      <c r="E1108" s="233">
        <f>SUM(E1109:E1110)</f>
        <v>5950.76</v>
      </c>
      <c r="F1108" s="233">
        <f>SUM(F1109:F1110)</f>
        <v>5950.76</v>
      </c>
      <c r="G1108" s="325">
        <f t="shared" si="542"/>
        <v>1</v>
      </c>
      <c r="H1108" s="233">
        <f>SUM(H1109:H1112)</f>
        <v>5794.61</v>
      </c>
      <c r="I1108" s="325">
        <f>H1108/E1108</f>
        <v>0.97</v>
      </c>
      <c r="J1108" s="325">
        <f t="shared" ref="J1108" si="543">H1108/F1108</f>
        <v>0.97</v>
      </c>
      <c r="K1108" s="233">
        <f>SUM(K1109:K1110)</f>
        <v>5950.76</v>
      </c>
      <c r="L1108" s="233"/>
      <c r="M1108" s="325">
        <f t="shared" ref="M1108:M1110" si="544">K1108/E1108</f>
        <v>1</v>
      </c>
      <c r="N1108" s="662" t="s">
        <v>724</v>
      </c>
      <c r="P1108" s="300"/>
    </row>
    <row r="1109" spans="1:16" s="234" customFormat="1" x14ac:dyDescent="0.25">
      <c r="A1109" s="672"/>
      <c r="B1109" s="215" t="s">
        <v>17</v>
      </c>
      <c r="C1109" s="224"/>
      <c r="D1109" s="151">
        <f t="shared" ref="D1109:F1110" si="545">D1114</f>
        <v>4558.03</v>
      </c>
      <c r="E1109" s="151">
        <f t="shared" si="545"/>
        <v>4558.03</v>
      </c>
      <c r="F1109" s="151">
        <f t="shared" si="545"/>
        <v>4558.03</v>
      </c>
      <c r="G1109" s="325">
        <f t="shared" si="542"/>
        <v>1</v>
      </c>
      <c r="H1109" s="151">
        <v>4558.03</v>
      </c>
      <c r="I1109" s="325">
        <f>H1109/E1109</f>
        <v>1</v>
      </c>
      <c r="J1109" s="325">
        <f>H1109/F1109</f>
        <v>1</v>
      </c>
      <c r="K1109" s="151">
        <f>E1109</f>
        <v>4558.03</v>
      </c>
      <c r="L1109" s="151">
        <f>E1109-K1109</f>
        <v>0</v>
      </c>
      <c r="M1109" s="325">
        <f>K1109/E1109</f>
        <v>1</v>
      </c>
      <c r="N1109" s="662"/>
      <c r="P1109" s="300"/>
    </row>
    <row r="1110" spans="1:16" s="234" customFormat="1" x14ac:dyDescent="0.25">
      <c r="A1110" s="672"/>
      <c r="B1110" s="215" t="s">
        <v>16</v>
      </c>
      <c r="C1110" s="224"/>
      <c r="D1110" s="151">
        <f t="shared" si="545"/>
        <v>1392.73</v>
      </c>
      <c r="E1110" s="151">
        <f t="shared" si="545"/>
        <v>1392.73</v>
      </c>
      <c r="F1110" s="151">
        <f t="shared" si="545"/>
        <v>1392.73</v>
      </c>
      <c r="G1110" s="326">
        <f t="shared" si="542"/>
        <v>1</v>
      </c>
      <c r="H1110" s="151">
        <v>1236.58</v>
      </c>
      <c r="I1110" s="326">
        <f t="shared" ref="I1110" si="546">H1110/E1110</f>
        <v>0.89</v>
      </c>
      <c r="J1110" s="326">
        <f t="shared" ref="J1110" si="547">H1110/F1110</f>
        <v>0.89</v>
      </c>
      <c r="K1110" s="151">
        <v>1392.73</v>
      </c>
      <c r="L1110" s="151">
        <f>E1110-K1110</f>
        <v>0</v>
      </c>
      <c r="M1110" s="326">
        <f t="shared" si="544"/>
        <v>1</v>
      </c>
      <c r="N1110" s="662"/>
      <c r="O1110" s="128"/>
      <c r="P1110" s="300"/>
    </row>
    <row r="1111" spans="1:16" s="234" customFormat="1" x14ac:dyDescent="0.25">
      <c r="A1111" s="672"/>
      <c r="B1111" s="215" t="s">
        <v>36</v>
      </c>
      <c r="C1111" s="224"/>
      <c r="D1111" s="151">
        <f t="shared" ref="D1111:F1112" si="548">D1116</f>
        <v>0</v>
      </c>
      <c r="E1111" s="151">
        <f t="shared" si="548"/>
        <v>0</v>
      </c>
      <c r="F1111" s="151">
        <f t="shared" si="548"/>
        <v>0</v>
      </c>
      <c r="G1111" s="473" t="e">
        <f t="shared" si="542"/>
        <v>#DIV/0!</v>
      </c>
      <c r="H1111" s="151">
        <f t="shared" ref="H1111:H1112" si="549">H1116</f>
        <v>0</v>
      </c>
      <c r="I1111" s="235"/>
      <c r="J1111" s="236"/>
      <c r="K1111" s="237"/>
      <c r="L1111" s="237"/>
      <c r="M1111" s="238"/>
      <c r="N1111" s="662"/>
      <c r="O1111" s="11"/>
      <c r="P1111" s="300"/>
    </row>
    <row r="1112" spans="1:16" s="234" customFormat="1" x14ac:dyDescent="0.3">
      <c r="A1112" s="672"/>
      <c r="B1112" s="215" t="s">
        <v>18</v>
      </c>
      <c r="C1112" s="224"/>
      <c r="D1112" s="151">
        <f t="shared" si="548"/>
        <v>0</v>
      </c>
      <c r="E1112" s="151">
        <f t="shared" si="548"/>
        <v>0</v>
      </c>
      <c r="F1112" s="151">
        <f t="shared" si="548"/>
        <v>0</v>
      </c>
      <c r="G1112" s="473" t="e">
        <f t="shared" si="542"/>
        <v>#DIV/0!</v>
      </c>
      <c r="H1112" s="151">
        <f t="shared" si="549"/>
        <v>0</v>
      </c>
      <c r="I1112" s="162"/>
      <c r="J1112" s="140"/>
      <c r="K1112" s="105"/>
      <c r="L1112" s="105"/>
      <c r="M1112" s="239"/>
      <c r="N1112" s="662"/>
      <c r="O1112" s="129" t="b">
        <f>H1112=F1112</f>
        <v>1</v>
      </c>
      <c r="P1112" s="300"/>
    </row>
    <row r="1113" spans="1:16" s="234" customFormat="1" ht="37.5" x14ac:dyDescent="0.25">
      <c r="A1113" s="672" t="s">
        <v>203</v>
      </c>
      <c r="B1113" s="468" t="s">
        <v>393</v>
      </c>
      <c r="C1113" s="224" t="s">
        <v>115</v>
      </c>
      <c r="D1113" s="43">
        <f>SUM(D1114:D1115)</f>
        <v>5950.76</v>
      </c>
      <c r="E1113" s="43">
        <f>SUM(E1114:E1115)</f>
        <v>5950.76</v>
      </c>
      <c r="F1113" s="43">
        <f>SUM(F1114:F1115)</f>
        <v>5950.76</v>
      </c>
      <c r="G1113" s="109">
        <f t="shared" si="542"/>
        <v>1</v>
      </c>
      <c r="H1113" s="43">
        <f>SUM(H1114:H1117)</f>
        <v>5794.61</v>
      </c>
      <c r="I1113" s="109">
        <f>H1113/E1113</f>
        <v>0.97</v>
      </c>
      <c r="J1113" s="109">
        <f>H1113/F1113</f>
        <v>0.97</v>
      </c>
      <c r="K1113" s="43">
        <f>SUM(K1114:K1115)</f>
        <v>5950.76</v>
      </c>
      <c r="L1113" s="43"/>
      <c r="M1113" s="94">
        <f>K1113/E1113</f>
        <v>1</v>
      </c>
      <c r="N1113" s="662"/>
      <c r="P1113" s="300"/>
    </row>
    <row r="1114" spans="1:16" s="234" customFormat="1" x14ac:dyDescent="0.25">
      <c r="A1114" s="672"/>
      <c r="B1114" s="215" t="s">
        <v>17</v>
      </c>
      <c r="C1114" s="224"/>
      <c r="D1114" s="22">
        <v>4558.03</v>
      </c>
      <c r="E1114" s="22">
        <v>4558.03</v>
      </c>
      <c r="F1114" s="22">
        <v>4558.03</v>
      </c>
      <c r="G1114" s="107">
        <f t="shared" si="542"/>
        <v>1</v>
      </c>
      <c r="H1114" s="22">
        <v>4558.03</v>
      </c>
      <c r="I1114" s="107">
        <v>1</v>
      </c>
      <c r="J1114" s="107">
        <v>1</v>
      </c>
      <c r="K1114" s="22">
        <v>4558.03</v>
      </c>
      <c r="L1114" s="22">
        <v>0</v>
      </c>
      <c r="M1114" s="94">
        <v>1</v>
      </c>
      <c r="N1114" s="662"/>
      <c r="P1114" s="300"/>
    </row>
    <row r="1115" spans="1:16" s="234" customFormat="1" x14ac:dyDescent="0.25">
      <c r="A1115" s="672"/>
      <c r="B1115" s="215" t="s">
        <v>16</v>
      </c>
      <c r="C1115" s="224"/>
      <c r="D1115" s="22">
        <v>1392.73</v>
      </c>
      <c r="E1115" s="22">
        <v>1392.73</v>
      </c>
      <c r="F1115" s="22">
        <v>1392.73</v>
      </c>
      <c r="G1115" s="107">
        <f t="shared" si="542"/>
        <v>1</v>
      </c>
      <c r="H1115" s="22">
        <v>1236.58</v>
      </c>
      <c r="I1115" s="107">
        <v>0.89</v>
      </c>
      <c r="J1115" s="107">
        <v>0.89</v>
      </c>
      <c r="K1115" s="22">
        <v>1392.73</v>
      </c>
      <c r="L1115" s="22">
        <v>0</v>
      </c>
      <c r="M1115" s="41">
        <v>1</v>
      </c>
      <c r="N1115" s="662"/>
      <c r="O1115" s="128"/>
      <c r="P1115" s="300"/>
    </row>
    <row r="1116" spans="1:16" s="234" customFormat="1" x14ac:dyDescent="0.25">
      <c r="A1116" s="672"/>
      <c r="B1116" s="215" t="s">
        <v>36</v>
      </c>
      <c r="C1116" s="224"/>
      <c r="D1116" s="105"/>
      <c r="E1116" s="240"/>
      <c r="F1116" s="241"/>
      <c r="G1116" s="58" t="e">
        <f t="shared" si="542"/>
        <v>#DIV/0!</v>
      </c>
      <c r="H1116" s="241"/>
      <c r="I1116" s="162"/>
      <c r="J1116" s="140"/>
      <c r="K1116" s="105"/>
      <c r="L1116" s="105"/>
      <c r="M1116" s="239"/>
      <c r="N1116" s="662"/>
      <c r="O1116" s="11"/>
      <c r="P1116" s="300"/>
    </row>
    <row r="1117" spans="1:16" s="234" customFormat="1" x14ac:dyDescent="0.3">
      <c r="A1117" s="672"/>
      <c r="B1117" s="215" t="s">
        <v>18</v>
      </c>
      <c r="C1117" s="224"/>
      <c r="D1117" s="105"/>
      <c r="E1117" s="240"/>
      <c r="F1117" s="241"/>
      <c r="G1117" s="58" t="e">
        <f t="shared" si="542"/>
        <v>#DIV/0!</v>
      </c>
      <c r="H1117" s="241"/>
      <c r="I1117" s="162"/>
      <c r="J1117" s="140"/>
      <c r="K1117" s="105"/>
      <c r="L1117" s="105"/>
      <c r="M1117" s="239"/>
      <c r="N1117" s="662"/>
      <c r="O1117" s="129" t="b">
        <f>H1117=F1117</f>
        <v>1</v>
      </c>
      <c r="P1117" s="300"/>
    </row>
    <row r="1118" spans="1:16" s="193" customFormat="1" ht="71.25" customHeight="1" x14ac:dyDescent="0.25">
      <c r="A1118" s="541" t="s">
        <v>5</v>
      </c>
      <c r="B1118" s="142" t="s">
        <v>502</v>
      </c>
      <c r="C1118" s="31" t="s">
        <v>77</v>
      </c>
      <c r="D1118" s="28">
        <f>SUM(D1119:D1122)</f>
        <v>256286.83</v>
      </c>
      <c r="E1118" s="28">
        <f>SUM(E1119:E1122)</f>
        <v>256286.83</v>
      </c>
      <c r="F1118" s="28">
        <f>SUM(F1119:F1122)</f>
        <v>136506.82</v>
      </c>
      <c r="G1118" s="72">
        <f t="shared" si="542"/>
        <v>0.53300000000000003</v>
      </c>
      <c r="H1118" s="28">
        <f>SUM(H1119:H1122)</f>
        <v>136506.82</v>
      </c>
      <c r="I1118" s="72">
        <f t="shared" ref="I1118:I1127" si="550">H1118/E1118</f>
        <v>0.53300000000000003</v>
      </c>
      <c r="J1118" s="72">
        <f t="shared" ref="J1118:J1127" si="551">H1118/F1118</f>
        <v>1</v>
      </c>
      <c r="K1118" s="28">
        <f>SUM(K1119:K1122)</f>
        <v>243746.03</v>
      </c>
      <c r="L1118" s="28">
        <f>SUM(L1119:L1122)</f>
        <v>12540.8</v>
      </c>
      <c r="M1118" s="29">
        <f>K1118/E1118</f>
        <v>0.95</v>
      </c>
      <c r="N1118" s="514"/>
      <c r="P1118" s="300"/>
    </row>
    <row r="1119" spans="1:16" s="54" customFormat="1" x14ac:dyDescent="0.25">
      <c r="A1119" s="541"/>
      <c r="B1119" s="32" t="s">
        <v>17</v>
      </c>
      <c r="C1119" s="32"/>
      <c r="D1119" s="30">
        <f t="shared" ref="D1119:F1122" si="552">D1124+D1129+D1134+D1139+D1144+D1149</f>
        <v>0</v>
      </c>
      <c r="E1119" s="30">
        <f t="shared" si="552"/>
        <v>0</v>
      </c>
      <c r="F1119" s="80">
        <f t="shared" si="552"/>
        <v>0</v>
      </c>
      <c r="G1119" s="74" t="e">
        <f t="shared" si="542"/>
        <v>#DIV/0!</v>
      </c>
      <c r="H1119" s="80">
        <f>H1124+H1129+H1134+H1139+H1144+H1149</f>
        <v>0</v>
      </c>
      <c r="I1119" s="74" t="e">
        <f t="shared" si="550"/>
        <v>#DIV/0!</v>
      </c>
      <c r="J1119" s="74" t="e">
        <f t="shared" si="551"/>
        <v>#DIV/0!</v>
      </c>
      <c r="K1119" s="30">
        <f t="shared" ref="K1119:L1122" si="553">K1124+K1129+K1134+K1139+K1144+K1149</f>
        <v>0</v>
      </c>
      <c r="L1119" s="30">
        <f t="shared" si="553"/>
        <v>0</v>
      </c>
      <c r="M1119" s="84" t="e">
        <f>K1119/E1119</f>
        <v>#DIV/0!</v>
      </c>
      <c r="N1119" s="515"/>
      <c r="P1119" s="300"/>
    </row>
    <row r="1120" spans="1:16" s="54" customFormat="1" x14ac:dyDescent="0.25">
      <c r="A1120" s="541"/>
      <c r="B1120" s="32" t="s">
        <v>16</v>
      </c>
      <c r="C1120" s="32"/>
      <c r="D1120" s="30">
        <f t="shared" si="552"/>
        <v>0</v>
      </c>
      <c r="E1120" s="30">
        <f t="shared" si="552"/>
        <v>0</v>
      </c>
      <c r="F1120" s="80">
        <f t="shared" si="552"/>
        <v>0</v>
      </c>
      <c r="G1120" s="74" t="e">
        <f t="shared" si="542"/>
        <v>#DIV/0!</v>
      </c>
      <c r="H1120" s="80">
        <f>H1125+H1130+H1135+H1140+H1145+H1150</f>
        <v>0</v>
      </c>
      <c r="I1120" s="74" t="e">
        <f t="shared" si="550"/>
        <v>#DIV/0!</v>
      </c>
      <c r="J1120" s="74" t="e">
        <f t="shared" si="551"/>
        <v>#DIV/0!</v>
      </c>
      <c r="K1120" s="30">
        <f t="shared" si="553"/>
        <v>0</v>
      </c>
      <c r="L1120" s="30">
        <f t="shared" si="553"/>
        <v>0</v>
      </c>
      <c r="M1120" s="84" t="e">
        <f t="shared" ref="M1120:M1127" si="554">K1120/E1120</f>
        <v>#DIV/0!</v>
      </c>
      <c r="N1120" s="515"/>
      <c r="O1120" s="128"/>
      <c r="P1120" s="300"/>
    </row>
    <row r="1121" spans="1:16" s="54" customFormat="1" x14ac:dyDescent="0.25">
      <c r="A1121" s="541"/>
      <c r="B1121" s="32" t="s">
        <v>36</v>
      </c>
      <c r="C1121" s="32"/>
      <c r="D1121" s="30">
        <f t="shared" si="552"/>
        <v>256286.83</v>
      </c>
      <c r="E1121" s="30">
        <f t="shared" si="552"/>
        <v>256286.83</v>
      </c>
      <c r="F1121" s="30">
        <f t="shared" si="552"/>
        <v>136506.82</v>
      </c>
      <c r="G1121" s="75">
        <f t="shared" si="542"/>
        <v>0.53300000000000003</v>
      </c>
      <c r="H1121" s="30">
        <f>H1126+H1131+H1136+H1141+H1146+H1151</f>
        <v>136506.82</v>
      </c>
      <c r="I1121" s="75">
        <f t="shared" si="550"/>
        <v>0.53300000000000003</v>
      </c>
      <c r="J1121" s="75">
        <f t="shared" si="551"/>
        <v>1</v>
      </c>
      <c r="K1121" s="30">
        <f t="shared" si="553"/>
        <v>243746.03</v>
      </c>
      <c r="L1121" s="30">
        <f t="shared" si="553"/>
        <v>12540.8</v>
      </c>
      <c r="M1121" s="119">
        <f t="shared" si="554"/>
        <v>0.95</v>
      </c>
      <c r="N1121" s="518"/>
      <c r="O1121" s="11"/>
      <c r="P1121" s="300"/>
    </row>
    <row r="1122" spans="1:16" s="54" customFormat="1" x14ac:dyDescent="0.3">
      <c r="A1122" s="541"/>
      <c r="B1122" s="32" t="s">
        <v>18</v>
      </c>
      <c r="C1122" s="32"/>
      <c r="D1122" s="30">
        <f t="shared" si="552"/>
        <v>0</v>
      </c>
      <c r="E1122" s="30">
        <f t="shared" si="552"/>
        <v>0</v>
      </c>
      <c r="F1122" s="30">
        <f t="shared" si="552"/>
        <v>0</v>
      </c>
      <c r="G1122" s="74" t="e">
        <f t="shared" si="542"/>
        <v>#DIV/0!</v>
      </c>
      <c r="H1122" s="30">
        <f>H1127+H1132+H1137+H1142+H1147+H1152</f>
        <v>0</v>
      </c>
      <c r="I1122" s="74" t="e">
        <f t="shared" si="550"/>
        <v>#DIV/0!</v>
      </c>
      <c r="J1122" s="74" t="e">
        <f t="shared" si="551"/>
        <v>#DIV/0!</v>
      </c>
      <c r="K1122" s="30">
        <f t="shared" si="553"/>
        <v>0</v>
      </c>
      <c r="L1122" s="30">
        <f t="shared" si="553"/>
        <v>0</v>
      </c>
      <c r="M1122" s="84" t="e">
        <f t="shared" si="554"/>
        <v>#DIV/0!</v>
      </c>
      <c r="N1122" s="515"/>
      <c r="O1122" s="129" t="b">
        <f>H1122=F1122</f>
        <v>1</v>
      </c>
      <c r="P1122" s="300"/>
    </row>
    <row r="1123" spans="1:16" s="4" customFormat="1" ht="107.25" customHeight="1" x14ac:dyDescent="0.25">
      <c r="A1123" s="674" t="s">
        <v>162</v>
      </c>
      <c r="B1123" s="34" t="s">
        <v>675</v>
      </c>
      <c r="C1123" s="34" t="s">
        <v>115</v>
      </c>
      <c r="D1123" s="43">
        <f>SUM(D1124:D1127)</f>
        <v>106535.28</v>
      </c>
      <c r="E1123" s="43">
        <f>SUM(E1124:E1127)</f>
        <v>106285.28</v>
      </c>
      <c r="F1123" s="43">
        <f>SUM(F1124:F1127)</f>
        <v>63282.17</v>
      </c>
      <c r="G1123" s="107">
        <f t="shared" si="542"/>
        <v>0.6</v>
      </c>
      <c r="H1123" s="43">
        <f>SUM(H1124:H1127)</f>
        <v>63282.17</v>
      </c>
      <c r="I1123" s="107">
        <f t="shared" si="550"/>
        <v>0.6</v>
      </c>
      <c r="J1123" s="76">
        <f t="shared" si="551"/>
        <v>1</v>
      </c>
      <c r="K1123" s="22">
        <f>SUM(K1124:K1127)</f>
        <v>106285.28</v>
      </c>
      <c r="L1123" s="22">
        <f>SUM(L1124:L1127)</f>
        <v>0</v>
      </c>
      <c r="M1123" s="41">
        <f t="shared" si="554"/>
        <v>1</v>
      </c>
      <c r="N1123" s="596" t="s">
        <v>737</v>
      </c>
      <c r="P1123" s="300"/>
    </row>
    <row r="1124" spans="1:16" s="4" customFormat="1" outlineLevel="1" x14ac:dyDescent="0.25">
      <c r="A1124" s="538"/>
      <c r="B1124" s="197" t="s">
        <v>17</v>
      </c>
      <c r="C1124" s="197"/>
      <c r="D1124" s="22"/>
      <c r="E1124" s="22"/>
      <c r="F1124" s="22"/>
      <c r="G1124" s="58" t="e">
        <f t="shared" si="542"/>
        <v>#DIV/0!</v>
      </c>
      <c r="H1124" s="22"/>
      <c r="I1124" s="58" t="e">
        <f t="shared" si="550"/>
        <v>#DIV/0!</v>
      </c>
      <c r="J1124" s="58" t="e">
        <f t="shared" si="551"/>
        <v>#DIV/0!</v>
      </c>
      <c r="K1124" s="22">
        <f t="shared" ref="K1124:K1127" si="555">E1124</f>
        <v>0</v>
      </c>
      <c r="L1124" s="22"/>
      <c r="M1124" s="87" t="e">
        <f t="shared" si="554"/>
        <v>#DIV/0!</v>
      </c>
      <c r="N1124" s="596"/>
      <c r="P1124" s="300"/>
    </row>
    <row r="1125" spans="1:16" s="4" customFormat="1" outlineLevel="1" x14ac:dyDescent="0.25">
      <c r="A1125" s="538"/>
      <c r="B1125" s="197" t="s">
        <v>16</v>
      </c>
      <c r="C1125" s="197"/>
      <c r="D1125" s="22">
        <v>0</v>
      </c>
      <c r="E1125" s="22">
        <v>0</v>
      </c>
      <c r="F1125" s="22">
        <v>0</v>
      </c>
      <c r="G1125" s="58" t="e">
        <f t="shared" si="542"/>
        <v>#DIV/0!</v>
      </c>
      <c r="H1125" s="22">
        <v>0</v>
      </c>
      <c r="I1125" s="58" t="e">
        <f t="shared" si="550"/>
        <v>#DIV/0!</v>
      </c>
      <c r="J1125" s="58" t="e">
        <f t="shared" si="551"/>
        <v>#DIV/0!</v>
      </c>
      <c r="K1125" s="22">
        <f t="shared" si="555"/>
        <v>0</v>
      </c>
      <c r="L1125" s="22"/>
      <c r="M1125" s="87" t="e">
        <f t="shared" si="554"/>
        <v>#DIV/0!</v>
      </c>
      <c r="N1125" s="596"/>
      <c r="O1125" s="128"/>
      <c r="P1125" s="300"/>
    </row>
    <row r="1126" spans="1:16" s="4" customFormat="1" outlineLevel="1" x14ac:dyDescent="0.25">
      <c r="A1126" s="538"/>
      <c r="B1126" s="197" t="s">
        <v>36</v>
      </c>
      <c r="C1126" s="197"/>
      <c r="D1126" s="22">
        <v>106535.28</v>
      </c>
      <c r="E1126" s="22">
        <v>106285.28</v>
      </c>
      <c r="F1126" s="22">
        <v>63282.17</v>
      </c>
      <c r="G1126" s="107">
        <f t="shared" si="542"/>
        <v>0.6</v>
      </c>
      <c r="H1126" s="22">
        <f>F1126</f>
        <v>63282.17</v>
      </c>
      <c r="I1126" s="107">
        <f t="shared" si="550"/>
        <v>0.6</v>
      </c>
      <c r="J1126" s="71">
        <f t="shared" si="551"/>
        <v>1</v>
      </c>
      <c r="K1126" s="22">
        <f>E1126</f>
        <v>106285.28</v>
      </c>
      <c r="L1126" s="22"/>
      <c r="M1126" s="41">
        <f t="shared" si="554"/>
        <v>1</v>
      </c>
      <c r="N1126" s="596"/>
      <c r="O1126" s="11"/>
      <c r="P1126" s="300"/>
    </row>
    <row r="1127" spans="1:16" s="4" customFormat="1" outlineLevel="1" x14ac:dyDescent="0.3">
      <c r="A1127" s="538"/>
      <c r="B1127" s="197" t="s">
        <v>18</v>
      </c>
      <c r="C1127" s="197"/>
      <c r="D1127" s="22">
        <v>0</v>
      </c>
      <c r="E1127" s="22">
        <v>0</v>
      </c>
      <c r="F1127" s="22">
        <v>0</v>
      </c>
      <c r="G1127" s="58" t="e">
        <f t="shared" si="542"/>
        <v>#DIV/0!</v>
      </c>
      <c r="H1127" s="37">
        <v>0</v>
      </c>
      <c r="I1127" s="58" t="e">
        <f t="shared" si="550"/>
        <v>#DIV/0!</v>
      </c>
      <c r="J1127" s="58" t="e">
        <f t="shared" si="551"/>
        <v>#DIV/0!</v>
      </c>
      <c r="K1127" s="22">
        <f t="shared" si="555"/>
        <v>0</v>
      </c>
      <c r="L1127" s="22"/>
      <c r="M1127" s="87" t="e">
        <f t="shared" si="554"/>
        <v>#DIV/0!</v>
      </c>
      <c r="N1127" s="596"/>
      <c r="O1127" s="129" t="b">
        <f>H1127=F1127</f>
        <v>1</v>
      </c>
      <c r="P1127" s="300"/>
    </row>
    <row r="1128" spans="1:16" s="4" customFormat="1" ht="37.5" outlineLevel="1" x14ac:dyDescent="0.25">
      <c r="A1128" s="538" t="s">
        <v>163</v>
      </c>
      <c r="B1128" s="34" t="s">
        <v>676</v>
      </c>
      <c r="C1128" s="34" t="s">
        <v>115</v>
      </c>
      <c r="D1128" s="22">
        <v>28807.66</v>
      </c>
      <c r="E1128" s="22">
        <v>28807.66</v>
      </c>
      <c r="F1128" s="22">
        <v>7781.5</v>
      </c>
      <c r="G1128" s="71">
        <f t="shared" si="542"/>
        <v>0.27</v>
      </c>
      <c r="H1128" s="37">
        <v>7781.5</v>
      </c>
      <c r="I1128" s="71">
        <v>0.27</v>
      </c>
      <c r="J1128" s="71">
        <v>1</v>
      </c>
      <c r="K1128" s="22">
        <v>28627.66</v>
      </c>
      <c r="L1128" s="22">
        <v>180</v>
      </c>
      <c r="M1128" s="41">
        <v>0.99</v>
      </c>
      <c r="N1128" s="676" t="s">
        <v>822</v>
      </c>
      <c r="P1128" s="300"/>
    </row>
    <row r="1129" spans="1:16" s="4" customFormat="1" ht="59.25" customHeight="1" outlineLevel="1" x14ac:dyDescent="0.25">
      <c r="A1129" s="538"/>
      <c r="B1129" s="197" t="s">
        <v>17</v>
      </c>
      <c r="C1129" s="197"/>
      <c r="D1129" s="22">
        <v>0</v>
      </c>
      <c r="E1129" s="22">
        <v>0</v>
      </c>
      <c r="F1129" s="22">
        <v>0</v>
      </c>
      <c r="G1129" s="58" t="e">
        <f t="shared" si="542"/>
        <v>#DIV/0!</v>
      </c>
      <c r="H1129" s="22">
        <v>0</v>
      </c>
      <c r="I1129" s="58" t="e">
        <v>#DIV/0!</v>
      </c>
      <c r="J1129" s="58" t="e">
        <v>#DIV/0!</v>
      </c>
      <c r="K1129" s="22">
        <v>0</v>
      </c>
      <c r="L1129" s="22">
        <v>0</v>
      </c>
      <c r="M1129" s="87" t="e">
        <v>#DIV/0!</v>
      </c>
      <c r="N1129" s="676"/>
      <c r="P1129" s="300"/>
    </row>
    <row r="1130" spans="1:16" s="4" customFormat="1" ht="59.25" customHeight="1" outlineLevel="1" x14ac:dyDescent="0.25">
      <c r="A1130" s="538"/>
      <c r="B1130" s="197" t="s">
        <v>16</v>
      </c>
      <c r="C1130" s="197"/>
      <c r="D1130" s="22">
        <v>0</v>
      </c>
      <c r="E1130" s="22">
        <v>0</v>
      </c>
      <c r="F1130" s="22">
        <v>0</v>
      </c>
      <c r="G1130" s="58" t="e">
        <f t="shared" si="542"/>
        <v>#DIV/0!</v>
      </c>
      <c r="H1130" s="22">
        <v>0</v>
      </c>
      <c r="I1130" s="58" t="e">
        <v>#DIV/0!</v>
      </c>
      <c r="J1130" s="58" t="e">
        <v>#DIV/0!</v>
      </c>
      <c r="K1130" s="22">
        <v>0</v>
      </c>
      <c r="L1130" s="22">
        <v>0</v>
      </c>
      <c r="M1130" s="87" t="e">
        <v>#DIV/0!</v>
      </c>
      <c r="N1130" s="676"/>
      <c r="O1130" s="128"/>
      <c r="P1130" s="300"/>
    </row>
    <row r="1131" spans="1:16" s="4" customFormat="1" ht="59.25" customHeight="1" outlineLevel="1" x14ac:dyDescent="0.25">
      <c r="A1131" s="538"/>
      <c r="B1131" s="197" t="s">
        <v>36</v>
      </c>
      <c r="C1131" s="197"/>
      <c r="D1131" s="22">
        <v>28807.66</v>
      </c>
      <c r="E1131" s="22">
        <v>28807.66</v>
      </c>
      <c r="F1131" s="22">
        <v>7781.5</v>
      </c>
      <c r="G1131" s="71">
        <f t="shared" si="542"/>
        <v>0.27</v>
      </c>
      <c r="H1131" s="22">
        <v>7781.5</v>
      </c>
      <c r="I1131" s="71">
        <v>0.27</v>
      </c>
      <c r="J1131" s="71">
        <v>1</v>
      </c>
      <c r="K1131" s="22">
        <v>28627.66</v>
      </c>
      <c r="L1131" s="22">
        <v>180</v>
      </c>
      <c r="M1131" s="41">
        <v>0.99</v>
      </c>
      <c r="N1131" s="676"/>
      <c r="O1131" s="11"/>
      <c r="P1131" s="300"/>
    </row>
    <row r="1132" spans="1:16" s="4" customFormat="1" ht="59.25" customHeight="1" outlineLevel="1" x14ac:dyDescent="0.3">
      <c r="A1132" s="538"/>
      <c r="B1132" s="197" t="s">
        <v>18</v>
      </c>
      <c r="C1132" s="197"/>
      <c r="D1132" s="22">
        <v>0</v>
      </c>
      <c r="E1132" s="22">
        <v>0</v>
      </c>
      <c r="F1132" s="22">
        <v>0</v>
      </c>
      <c r="G1132" s="58" t="e">
        <f t="shared" si="542"/>
        <v>#DIV/0!</v>
      </c>
      <c r="H1132" s="22">
        <v>0</v>
      </c>
      <c r="I1132" s="58" t="e">
        <v>#DIV/0!</v>
      </c>
      <c r="J1132" s="58" t="e">
        <v>#DIV/0!</v>
      </c>
      <c r="K1132" s="22">
        <v>0</v>
      </c>
      <c r="L1132" s="22">
        <v>0</v>
      </c>
      <c r="M1132" s="87" t="e">
        <v>#DIV/0!</v>
      </c>
      <c r="N1132" s="676"/>
      <c r="O1132" s="129" t="b">
        <f>H1132=F1132</f>
        <v>1</v>
      </c>
      <c r="P1132" s="300"/>
    </row>
    <row r="1133" spans="1:16" s="4" customFormat="1" ht="72.75" customHeight="1" outlineLevel="1" x14ac:dyDescent="0.25">
      <c r="A1133" s="538" t="s">
        <v>164</v>
      </c>
      <c r="B1133" s="34" t="s">
        <v>677</v>
      </c>
      <c r="C1133" s="431" t="s">
        <v>115</v>
      </c>
      <c r="D1133" s="43">
        <v>22577.51</v>
      </c>
      <c r="E1133" s="43">
        <v>22577.51</v>
      </c>
      <c r="F1133" s="43">
        <v>500</v>
      </c>
      <c r="G1133" s="71">
        <f t="shared" si="542"/>
        <v>2.1999999999999999E-2</v>
      </c>
      <c r="H1133" s="43">
        <v>500</v>
      </c>
      <c r="I1133" s="71">
        <v>2.1999999999999999E-2</v>
      </c>
      <c r="J1133" s="76">
        <f>H1133/F1133</f>
        <v>1</v>
      </c>
      <c r="K1133" s="43">
        <v>11028.94</v>
      </c>
      <c r="L1133" s="43">
        <v>11548.57</v>
      </c>
      <c r="M1133" s="94">
        <v>0.49</v>
      </c>
      <c r="N1133" s="592" t="s">
        <v>823</v>
      </c>
      <c r="P1133" s="300"/>
    </row>
    <row r="1134" spans="1:16" s="4" customFormat="1" ht="27" customHeight="1" outlineLevel="1" x14ac:dyDescent="0.25">
      <c r="A1134" s="538"/>
      <c r="B1134" s="197" t="s">
        <v>17</v>
      </c>
      <c r="C1134" s="45"/>
      <c r="D1134" s="22">
        <v>0</v>
      </c>
      <c r="E1134" s="22">
        <v>0</v>
      </c>
      <c r="F1134" s="22">
        <v>0</v>
      </c>
      <c r="G1134" s="58" t="e">
        <f t="shared" si="542"/>
        <v>#DIV/0!</v>
      </c>
      <c r="H1134" s="22">
        <v>0</v>
      </c>
      <c r="I1134" s="71"/>
      <c r="J1134" s="58" t="e">
        <v>#DIV/0!</v>
      </c>
      <c r="K1134" s="22">
        <v>0</v>
      </c>
      <c r="L1134" s="22">
        <v>0</v>
      </c>
      <c r="M1134" s="87" t="e">
        <v>#DIV/0!</v>
      </c>
      <c r="N1134" s="592"/>
      <c r="P1134" s="300"/>
    </row>
    <row r="1135" spans="1:16" s="4" customFormat="1" ht="27" customHeight="1" outlineLevel="1" x14ac:dyDescent="0.25">
      <c r="A1135" s="538"/>
      <c r="B1135" s="197" t="s">
        <v>16</v>
      </c>
      <c r="C1135" s="45"/>
      <c r="D1135" s="22">
        <v>0</v>
      </c>
      <c r="E1135" s="22">
        <v>0</v>
      </c>
      <c r="F1135" s="22">
        <v>0</v>
      </c>
      <c r="G1135" s="58" t="e">
        <f t="shared" si="542"/>
        <v>#DIV/0!</v>
      </c>
      <c r="H1135" s="22">
        <v>0</v>
      </c>
      <c r="I1135" s="71"/>
      <c r="J1135" s="58" t="e">
        <v>#DIV/0!</v>
      </c>
      <c r="K1135" s="22">
        <v>0</v>
      </c>
      <c r="L1135" s="22">
        <v>0</v>
      </c>
      <c r="M1135" s="87" t="e">
        <v>#DIV/0!</v>
      </c>
      <c r="N1135" s="592"/>
      <c r="O1135" s="128"/>
      <c r="P1135" s="300"/>
    </row>
    <row r="1136" spans="1:16" s="4" customFormat="1" ht="27" customHeight="1" outlineLevel="1" x14ac:dyDescent="0.25">
      <c r="A1136" s="538"/>
      <c r="B1136" s="197" t="s">
        <v>36</v>
      </c>
      <c r="C1136" s="45"/>
      <c r="D1136" s="22">
        <v>22577.51</v>
      </c>
      <c r="E1136" s="22">
        <v>22577.51</v>
      </c>
      <c r="F1136" s="22">
        <v>500</v>
      </c>
      <c r="G1136" s="71">
        <f t="shared" si="542"/>
        <v>2.1999999999999999E-2</v>
      </c>
      <c r="H1136" s="22">
        <v>500</v>
      </c>
      <c r="I1136" s="71">
        <v>2.1999999999999999E-2</v>
      </c>
      <c r="J1136" s="76">
        <f>H1136/F1136</f>
        <v>1</v>
      </c>
      <c r="K1136" s="22">
        <v>11028.94</v>
      </c>
      <c r="L1136" s="22">
        <v>11548.57</v>
      </c>
      <c r="M1136" s="41">
        <v>0.49</v>
      </c>
      <c r="N1136" s="592"/>
      <c r="O1136" s="11"/>
      <c r="P1136" s="300"/>
    </row>
    <row r="1137" spans="1:16" s="4" customFormat="1" ht="27" customHeight="1" outlineLevel="1" x14ac:dyDescent="0.3">
      <c r="A1137" s="538"/>
      <c r="B1137" s="197" t="s">
        <v>18</v>
      </c>
      <c r="C1137" s="45"/>
      <c r="D1137" s="22">
        <v>0</v>
      </c>
      <c r="E1137" s="22">
        <v>0</v>
      </c>
      <c r="F1137" s="22">
        <v>0</v>
      </c>
      <c r="G1137" s="58" t="e">
        <f t="shared" si="542"/>
        <v>#DIV/0!</v>
      </c>
      <c r="H1137" s="22">
        <v>0</v>
      </c>
      <c r="I1137" s="58" t="e">
        <v>#DIV/0!</v>
      </c>
      <c r="J1137" s="58" t="e">
        <v>#DIV/0!</v>
      </c>
      <c r="K1137" s="22">
        <v>0</v>
      </c>
      <c r="L1137" s="22">
        <v>0</v>
      </c>
      <c r="M1137" s="87" t="e">
        <v>#DIV/0!</v>
      </c>
      <c r="N1137" s="592"/>
      <c r="O1137" s="129" t="b">
        <f>H1137=F1137</f>
        <v>1</v>
      </c>
      <c r="P1137" s="300"/>
    </row>
    <row r="1138" spans="1:16" s="4" customFormat="1" ht="75" outlineLevel="1" x14ac:dyDescent="0.25">
      <c r="A1138" s="538" t="s">
        <v>263</v>
      </c>
      <c r="B1138" s="34" t="s">
        <v>678</v>
      </c>
      <c r="C1138" s="34" t="s">
        <v>115</v>
      </c>
      <c r="D1138" s="43">
        <v>4131</v>
      </c>
      <c r="E1138" s="43">
        <v>4131</v>
      </c>
      <c r="F1138" s="43">
        <v>349.3</v>
      </c>
      <c r="G1138" s="76">
        <f t="shared" si="542"/>
        <v>8.5000000000000006E-2</v>
      </c>
      <c r="H1138" s="43">
        <v>349.3</v>
      </c>
      <c r="I1138" s="76">
        <v>8.5000000000000006E-2</v>
      </c>
      <c r="J1138" s="76">
        <v>1</v>
      </c>
      <c r="K1138" s="43">
        <v>3491.82</v>
      </c>
      <c r="L1138" s="43">
        <v>639.17999999999995</v>
      </c>
      <c r="M1138" s="94">
        <v>0.85</v>
      </c>
      <c r="N1138" s="592" t="s">
        <v>847</v>
      </c>
      <c r="P1138" s="300"/>
    </row>
    <row r="1139" spans="1:16" s="4" customFormat="1" ht="93" customHeight="1" outlineLevel="1" x14ac:dyDescent="0.25">
      <c r="A1139" s="538"/>
      <c r="B1139" s="197" t="s">
        <v>17</v>
      </c>
      <c r="C1139" s="45"/>
      <c r="D1139" s="22">
        <v>0</v>
      </c>
      <c r="E1139" s="22">
        <v>0</v>
      </c>
      <c r="F1139" s="22">
        <v>0</v>
      </c>
      <c r="G1139" s="58" t="e">
        <f t="shared" si="542"/>
        <v>#DIV/0!</v>
      </c>
      <c r="H1139" s="22">
        <v>0</v>
      </c>
      <c r="I1139" s="58" t="e">
        <v>#DIV/0!</v>
      </c>
      <c r="J1139" s="58" t="e">
        <v>#DIV/0!</v>
      </c>
      <c r="K1139" s="22">
        <v>0</v>
      </c>
      <c r="L1139" s="22">
        <v>0</v>
      </c>
      <c r="M1139" s="87" t="e">
        <v>#DIV/0!</v>
      </c>
      <c r="N1139" s="592"/>
      <c r="P1139" s="300"/>
    </row>
    <row r="1140" spans="1:16" s="4" customFormat="1" ht="93" customHeight="1" outlineLevel="1" x14ac:dyDescent="0.25">
      <c r="A1140" s="538"/>
      <c r="B1140" s="197" t="s">
        <v>16</v>
      </c>
      <c r="C1140" s="45"/>
      <c r="D1140" s="22">
        <v>0</v>
      </c>
      <c r="E1140" s="22">
        <v>0</v>
      </c>
      <c r="F1140" s="22">
        <v>0</v>
      </c>
      <c r="G1140" s="58" t="e">
        <f t="shared" si="542"/>
        <v>#DIV/0!</v>
      </c>
      <c r="H1140" s="22">
        <v>0</v>
      </c>
      <c r="I1140" s="58" t="e">
        <v>#DIV/0!</v>
      </c>
      <c r="J1140" s="58" t="e">
        <v>#DIV/0!</v>
      </c>
      <c r="K1140" s="22">
        <v>0</v>
      </c>
      <c r="L1140" s="22">
        <v>0</v>
      </c>
      <c r="M1140" s="87" t="e">
        <v>#DIV/0!</v>
      </c>
      <c r="N1140" s="592"/>
      <c r="O1140" s="128"/>
      <c r="P1140" s="300"/>
    </row>
    <row r="1141" spans="1:16" s="4" customFormat="1" ht="93" customHeight="1" outlineLevel="1" x14ac:dyDescent="0.25">
      <c r="A1141" s="538"/>
      <c r="B1141" s="197" t="s">
        <v>36</v>
      </c>
      <c r="C1141" s="45"/>
      <c r="D1141" s="22">
        <v>4131</v>
      </c>
      <c r="E1141" s="22">
        <v>4131</v>
      </c>
      <c r="F1141" s="22">
        <v>349.3</v>
      </c>
      <c r="G1141" s="71">
        <f t="shared" si="542"/>
        <v>8.5000000000000006E-2</v>
      </c>
      <c r="H1141" s="22">
        <v>349.3</v>
      </c>
      <c r="I1141" s="71">
        <v>8.5000000000000006E-2</v>
      </c>
      <c r="J1141" s="71">
        <v>1</v>
      </c>
      <c r="K1141" s="22">
        <v>3491.82</v>
      </c>
      <c r="L1141" s="22">
        <v>639.17999999999995</v>
      </c>
      <c r="M1141" s="41">
        <v>0.85</v>
      </c>
      <c r="N1141" s="592"/>
      <c r="O1141" s="11"/>
      <c r="P1141" s="300"/>
    </row>
    <row r="1142" spans="1:16" s="4" customFormat="1" ht="93" customHeight="1" outlineLevel="1" x14ac:dyDescent="0.3">
      <c r="A1142" s="538"/>
      <c r="B1142" s="197" t="s">
        <v>18</v>
      </c>
      <c r="C1142" s="45"/>
      <c r="D1142" s="22">
        <v>0</v>
      </c>
      <c r="E1142" s="22">
        <v>0</v>
      </c>
      <c r="F1142" s="22">
        <v>0</v>
      </c>
      <c r="G1142" s="58" t="e">
        <f t="shared" si="542"/>
        <v>#DIV/0!</v>
      </c>
      <c r="H1142" s="22">
        <v>0</v>
      </c>
      <c r="I1142" s="58" t="e">
        <v>#DIV/0!</v>
      </c>
      <c r="J1142" s="58" t="e">
        <v>#DIV/0!</v>
      </c>
      <c r="K1142" s="22">
        <v>0</v>
      </c>
      <c r="L1142" s="22">
        <v>0</v>
      </c>
      <c r="M1142" s="87" t="e">
        <v>#DIV/0!</v>
      </c>
      <c r="N1142" s="592"/>
      <c r="O1142" s="129" t="b">
        <f>H1142=F1142</f>
        <v>1</v>
      </c>
      <c r="P1142" s="300"/>
    </row>
    <row r="1143" spans="1:16" s="4" customFormat="1" ht="56.25" outlineLevel="1" x14ac:dyDescent="0.25">
      <c r="A1143" s="538" t="s">
        <v>503</v>
      </c>
      <c r="B1143" s="34" t="s">
        <v>679</v>
      </c>
      <c r="C1143" s="34" t="s">
        <v>115</v>
      </c>
      <c r="D1143" s="43">
        <v>91235.58</v>
      </c>
      <c r="E1143" s="43">
        <v>91485.58</v>
      </c>
      <c r="F1143" s="43">
        <v>62194.01</v>
      </c>
      <c r="G1143" s="76">
        <f t="shared" si="542"/>
        <v>0.68</v>
      </c>
      <c r="H1143" s="43">
        <v>62194.01</v>
      </c>
      <c r="I1143" s="76">
        <v>0.68</v>
      </c>
      <c r="J1143" s="76">
        <v>1</v>
      </c>
      <c r="K1143" s="43">
        <v>91312.53</v>
      </c>
      <c r="L1143" s="43">
        <v>173.05</v>
      </c>
      <c r="M1143" s="94">
        <v>1</v>
      </c>
      <c r="N1143" s="592" t="s">
        <v>734</v>
      </c>
      <c r="P1143" s="300"/>
    </row>
    <row r="1144" spans="1:16" s="4" customFormat="1" ht="19.5" outlineLevel="1" x14ac:dyDescent="0.25">
      <c r="A1144" s="538"/>
      <c r="B1144" s="197" t="s">
        <v>17</v>
      </c>
      <c r="C1144" s="45"/>
      <c r="D1144" s="22">
        <v>0</v>
      </c>
      <c r="E1144" s="22">
        <v>0</v>
      </c>
      <c r="F1144" s="22">
        <v>0</v>
      </c>
      <c r="G1144" s="58" t="e">
        <f t="shared" si="542"/>
        <v>#DIV/0!</v>
      </c>
      <c r="H1144" s="22">
        <v>0</v>
      </c>
      <c r="I1144" s="58" t="e">
        <v>#DIV/0!</v>
      </c>
      <c r="J1144" s="58" t="e">
        <v>#DIV/0!</v>
      </c>
      <c r="K1144" s="22">
        <v>0</v>
      </c>
      <c r="L1144" s="22">
        <v>0</v>
      </c>
      <c r="M1144" s="87" t="e">
        <v>#DIV/0!</v>
      </c>
      <c r="N1144" s="592"/>
      <c r="P1144" s="300"/>
    </row>
    <row r="1145" spans="1:16" s="4" customFormat="1" ht="19.5" outlineLevel="1" x14ac:dyDescent="0.25">
      <c r="A1145" s="538"/>
      <c r="B1145" s="197" t="s">
        <v>16</v>
      </c>
      <c r="C1145" s="45"/>
      <c r="D1145" s="22">
        <v>0</v>
      </c>
      <c r="E1145" s="22">
        <v>0</v>
      </c>
      <c r="F1145" s="22">
        <v>0</v>
      </c>
      <c r="G1145" s="58" t="e">
        <f t="shared" si="542"/>
        <v>#DIV/0!</v>
      </c>
      <c r="H1145" s="22">
        <v>0</v>
      </c>
      <c r="I1145" s="58" t="e">
        <v>#DIV/0!</v>
      </c>
      <c r="J1145" s="58" t="e">
        <v>#DIV/0!</v>
      </c>
      <c r="K1145" s="22">
        <v>0</v>
      </c>
      <c r="L1145" s="22">
        <v>0</v>
      </c>
      <c r="M1145" s="87" t="e">
        <v>#DIV/0!</v>
      </c>
      <c r="N1145" s="592"/>
      <c r="O1145" s="128"/>
      <c r="P1145" s="300"/>
    </row>
    <row r="1146" spans="1:16" s="4" customFormat="1" ht="19.5" outlineLevel="1" x14ac:dyDescent="0.25">
      <c r="A1146" s="538"/>
      <c r="B1146" s="197" t="s">
        <v>36</v>
      </c>
      <c r="C1146" s="45"/>
      <c r="D1146" s="22">
        <v>91235.58</v>
      </c>
      <c r="E1146" s="22">
        <v>91485.58</v>
      </c>
      <c r="F1146" s="22">
        <v>62194.01</v>
      </c>
      <c r="G1146" s="71">
        <f t="shared" si="542"/>
        <v>0.68</v>
      </c>
      <c r="H1146" s="22">
        <v>62194.01</v>
      </c>
      <c r="I1146" s="71">
        <v>0.68</v>
      </c>
      <c r="J1146" s="71">
        <v>1</v>
      </c>
      <c r="K1146" s="22">
        <v>91312.53</v>
      </c>
      <c r="L1146" s="22">
        <v>173.05</v>
      </c>
      <c r="M1146" s="41">
        <v>1</v>
      </c>
      <c r="N1146" s="592"/>
      <c r="O1146" s="11"/>
      <c r="P1146" s="300"/>
    </row>
    <row r="1147" spans="1:16" s="4" customFormat="1" ht="19.5" outlineLevel="1" x14ac:dyDescent="0.3">
      <c r="A1147" s="538"/>
      <c r="B1147" s="197" t="s">
        <v>18</v>
      </c>
      <c r="C1147" s="45"/>
      <c r="D1147" s="22">
        <v>0</v>
      </c>
      <c r="E1147" s="22">
        <v>0</v>
      </c>
      <c r="F1147" s="22">
        <v>0</v>
      </c>
      <c r="G1147" s="58" t="e">
        <f t="shared" si="542"/>
        <v>#DIV/0!</v>
      </c>
      <c r="H1147" s="22">
        <v>0</v>
      </c>
      <c r="I1147" s="58" t="e">
        <v>#DIV/0!</v>
      </c>
      <c r="J1147" s="58" t="e">
        <v>#DIV/0!</v>
      </c>
      <c r="K1147" s="22">
        <v>0</v>
      </c>
      <c r="L1147" s="22">
        <v>0</v>
      </c>
      <c r="M1147" s="87" t="e">
        <v>#DIV/0!</v>
      </c>
      <c r="N1147" s="592"/>
      <c r="O1147" s="129" t="b">
        <f>H1147=F1147</f>
        <v>1</v>
      </c>
      <c r="P1147" s="300"/>
    </row>
    <row r="1148" spans="1:16" s="4" customFormat="1" ht="93.75" outlineLevel="1" x14ac:dyDescent="0.25">
      <c r="A1148" s="538" t="s">
        <v>504</v>
      </c>
      <c r="B1148" s="34" t="s">
        <v>680</v>
      </c>
      <c r="C1148" s="34" t="s">
        <v>115</v>
      </c>
      <c r="D1148" s="43">
        <v>2999.8</v>
      </c>
      <c r="E1148" s="43">
        <v>2999.8</v>
      </c>
      <c r="F1148" s="43">
        <v>2399.84</v>
      </c>
      <c r="G1148" s="71">
        <f t="shared" si="542"/>
        <v>0.8</v>
      </c>
      <c r="H1148" s="43">
        <v>2399.84</v>
      </c>
      <c r="I1148" s="71">
        <v>0.8</v>
      </c>
      <c r="J1148" s="76">
        <f>H1148/F1148</f>
        <v>1</v>
      </c>
      <c r="K1148" s="43">
        <v>2999.8</v>
      </c>
      <c r="L1148" s="43">
        <v>0</v>
      </c>
      <c r="M1148" s="94">
        <v>1</v>
      </c>
      <c r="N1148" s="592" t="s">
        <v>824</v>
      </c>
      <c r="P1148" s="300"/>
    </row>
    <row r="1149" spans="1:16" s="4" customFormat="1" outlineLevel="1" x14ac:dyDescent="0.25">
      <c r="A1149" s="538"/>
      <c r="B1149" s="197" t="s">
        <v>17</v>
      </c>
      <c r="C1149" s="197"/>
      <c r="D1149" s="22">
        <v>0</v>
      </c>
      <c r="E1149" s="22">
        <v>0</v>
      </c>
      <c r="F1149" s="22">
        <v>0</v>
      </c>
      <c r="G1149" s="58" t="e">
        <f t="shared" si="542"/>
        <v>#DIV/0!</v>
      </c>
      <c r="H1149" s="165"/>
      <c r="I1149" s="71"/>
      <c r="J1149" s="58" t="e">
        <v>#DIV/0!</v>
      </c>
      <c r="K1149" s="22">
        <v>0</v>
      </c>
      <c r="L1149" s="22">
        <v>0</v>
      </c>
      <c r="M1149" s="87" t="e">
        <v>#DIV/0!</v>
      </c>
      <c r="N1149" s="592"/>
      <c r="P1149" s="300"/>
    </row>
    <row r="1150" spans="1:16" s="4" customFormat="1" outlineLevel="1" x14ac:dyDescent="0.25">
      <c r="A1150" s="538"/>
      <c r="B1150" s="197" t="s">
        <v>16</v>
      </c>
      <c r="C1150" s="197"/>
      <c r="D1150" s="22">
        <v>0</v>
      </c>
      <c r="E1150" s="22">
        <v>0</v>
      </c>
      <c r="F1150" s="22">
        <v>0</v>
      </c>
      <c r="G1150" s="58" t="e">
        <f t="shared" si="542"/>
        <v>#DIV/0!</v>
      </c>
      <c r="H1150" s="33"/>
      <c r="I1150" s="71"/>
      <c r="J1150" s="58" t="e">
        <v>#DIV/0!</v>
      </c>
      <c r="K1150" s="22">
        <v>0</v>
      </c>
      <c r="L1150" s="22">
        <v>0</v>
      </c>
      <c r="M1150" s="87" t="e">
        <v>#DIV/0!</v>
      </c>
      <c r="N1150" s="592"/>
      <c r="O1150" s="128"/>
      <c r="P1150" s="300"/>
    </row>
    <row r="1151" spans="1:16" s="4" customFormat="1" outlineLevel="1" x14ac:dyDescent="0.25">
      <c r="A1151" s="538"/>
      <c r="B1151" s="197" t="s">
        <v>36</v>
      </c>
      <c r="C1151" s="197"/>
      <c r="D1151" s="22">
        <v>2999.8</v>
      </c>
      <c r="E1151" s="22">
        <v>2999.8</v>
      </c>
      <c r="F1151" s="22">
        <v>2399.84</v>
      </c>
      <c r="G1151" s="71">
        <f t="shared" si="542"/>
        <v>0.8</v>
      </c>
      <c r="H1151" s="22">
        <v>2399.84</v>
      </c>
      <c r="I1151" s="71">
        <v>0.8</v>
      </c>
      <c r="J1151" s="76">
        <f>H1151/F1151</f>
        <v>1</v>
      </c>
      <c r="K1151" s="22">
        <v>2999.8</v>
      </c>
      <c r="L1151" s="22">
        <v>0</v>
      </c>
      <c r="M1151" s="41">
        <v>1</v>
      </c>
      <c r="N1151" s="592"/>
      <c r="O1151" s="11"/>
      <c r="P1151" s="300"/>
    </row>
    <row r="1152" spans="1:16" s="4" customFormat="1" outlineLevel="1" x14ac:dyDescent="0.3">
      <c r="A1152" s="538"/>
      <c r="B1152" s="197" t="s">
        <v>18</v>
      </c>
      <c r="C1152" s="197"/>
      <c r="D1152" s="22">
        <v>0</v>
      </c>
      <c r="E1152" s="22">
        <v>0</v>
      </c>
      <c r="F1152" s="22">
        <v>0</v>
      </c>
      <c r="G1152" s="58" t="e">
        <f t="shared" si="542"/>
        <v>#DIV/0!</v>
      </c>
      <c r="H1152" s="165"/>
      <c r="I1152" s="71"/>
      <c r="J1152" s="58" t="e">
        <v>#DIV/0!</v>
      </c>
      <c r="K1152" s="22">
        <v>0</v>
      </c>
      <c r="L1152" s="22">
        <v>0</v>
      </c>
      <c r="M1152" s="87" t="e">
        <v>#DIV/0!</v>
      </c>
      <c r="N1152" s="592"/>
      <c r="O1152" s="129" t="b">
        <f>H1152=F1152</f>
        <v>1</v>
      </c>
      <c r="P1152" s="300"/>
    </row>
    <row r="1153" spans="1:16" s="4" customFormat="1" ht="37.5" outlineLevel="1" x14ac:dyDescent="0.25">
      <c r="A1153" s="541" t="s">
        <v>6</v>
      </c>
      <c r="B1153" s="142" t="s">
        <v>505</v>
      </c>
      <c r="C1153" s="31" t="s">
        <v>77</v>
      </c>
      <c r="D1153" s="28">
        <f>SUM(D1154:D1157)</f>
        <v>40581.51</v>
      </c>
      <c r="E1153" s="28">
        <f>SUM(E1154:E1157)</f>
        <v>40581.51</v>
      </c>
      <c r="F1153" s="28">
        <f>SUM(F1154:F1157)</f>
        <v>32771.25</v>
      </c>
      <c r="G1153" s="72">
        <f t="shared" si="542"/>
        <v>0.80800000000000005</v>
      </c>
      <c r="H1153" s="28">
        <f>SUM(H1154:H1157)</f>
        <v>32771.25</v>
      </c>
      <c r="I1153" s="72">
        <f t="shared" ref="I1153:I1162" si="556">H1153/E1153</f>
        <v>0.80800000000000005</v>
      </c>
      <c r="J1153" s="75">
        <f t="shared" ref="J1153:J1161" si="557">H1153/F1153</f>
        <v>1</v>
      </c>
      <c r="K1153" s="28">
        <f>SUM(K1154:K1157)</f>
        <v>38746.29</v>
      </c>
      <c r="L1153" s="28">
        <f>SUM(L1154:L1157)</f>
        <v>1835.22</v>
      </c>
      <c r="M1153" s="453">
        <f t="shared" ref="M1153:M1172" si="558">K1153/E1153</f>
        <v>0.95</v>
      </c>
      <c r="N1153" s="601"/>
      <c r="P1153" s="300"/>
    </row>
    <row r="1154" spans="1:16" s="4" customFormat="1" outlineLevel="1" x14ac:dyDescent="0.25">
      <c r="A1154" s="541"/>
      <c r="B1154" s="32" t="s">
        <v>17</v>
      </c>
      <c r="C1154" s="32"/>
      <c r="D1154" s="30">
        <f t="shared" ref="D1154:F1157" si="559">D1159</f>
        <v>0</v>
      </c>
      <c r="E1154" s="30">
        <f t="shared" si="559"/>
        <v>0</v>
      </c>
      <c r="F1154" s="30">
        <f t="shared" si="559"/>
        <v>0</v>
      </c>
      <c r="G1154" s="74" t="e">
        <f t="shared" si="542"/>
        <v>#DIV/0!</v>
      </c>
      <c r="H1154" s="30">
        <f>H1159</f>
        <v>0</v>
      </c>
      <c r="I1154" s="74" t="e">
        <f t="shared" si="556"/>
        <v>#DIV/0!</v>
      </c>
      <c r="J1154" s="75"/>
      <c r="K1154" s="30">
        <f t="shared" ref="K1154:L1157" si="560">K1159</f>
        <v>0</v>
      </c>
      <c r="L1154" s="30">
        <f t="shared" si="560"/>
        <v>0</v>
      </c>
      <c r="M1154" s="84" t="e">
        <f t="shared" si="558"/>
        <v>#DIV/0!</v>
      </c>
      <c r="N1154" s="601"/>
      <c r="P1154" s="300"/>
    </row>
    <row r="1155" spans="1:16" s="4" customFormat="1" outlineLevel="1" x14ac:dyDescent="0.25">
      <c r="A1155" s="541"/>
      <c r="B1155" s="32" t="s">
        <v>16</v>
      </c>
      <c r="C1155" s="32"/>
      <c r="D1155" s="30">
        <f t="shared" si="559"/>
        <v>0</v>
      </c>
      <c r="E1155" s="30">
        <f t="shared" si="559"/>
        <v>0</v>
      </c>
      <c r="F1155" s="30">
        <f t="shared" si="559"/>
        <v>0</v>
      </c>
      <c r="G1155" s="74" t="e">
        <f t="shared" si="542"/>
        <v>#DIV/0!</v>
      </c>
      <c r="H1155" s="30">
        <f>H1160</f>
        <v>0</v>
      </c>
      <c r="I1155" s="74" t="e">
        <f t="shared" si="556"/>
        <v>#DIV/0!</v>
      </c>
      <c r="J1155" s="75"/>
      <c r="K1155" s="30">
        <f t="shared" si="560"/>
        <v>0</v>
      </c>
      <c r="L1155" s="30">
        <f t="shared" si="560"/>
        <v>0</v>
      </c>
      <c r="M1155" s="84" t="e">
        <f t="shared" si="558"/>
        <v>#DIV/0!</v>
      </c>
      <c r="N1155" s="601"/>
      <c r="O1155" s="128"/>
      <c r="P1155" s="300"/>
    </row>
    <row r="1156" spans="1:16" s="4" customFormat="1" outlineLevel="1" x14ac:dyDescent="0.25">
      <c r="A1156" s="541"/>
      <c r="B1156" s="32" t="s">
        <v>36</v>
      </c>
      <c r="C1156" s="32"/>
      <c r="D1156" s="30">
        <f>D1161+D1181+D1186</f>
        <v>40581.51</v>
      </c>
      <c r="E1156" s="30">
        <f>E1161+E1181+E1186</f>
        <v>40581.51</v>
      </c>
      <c r="F1156" s="30">
        <f>F1161+F1181</f>
        <v>32771.25</v>
      </c>
      <c r="G1156" s="75">
        <f t="shared" si="542"/>
        <v>0.80800000000000005</v>
      </c>
      <c r="H1156" s="30">
        <f>H1161+H1181</f>
        <v>32771.25</v>
      </c>
      <c r="I1156" s="75">
        <f t="shared" si="556"/>
        <v>0.80800000000000005</v>
      </c>
      <c r="J1156" s="75">
        <f t="shared" si="557"/>
        <v>1</v>
      </c>
      <c r="K1156" s="30">
        <f>K1161+K1181+E1186</f>
        <v>38746.29</v>
      </c>
      <c r="L1156" s="30">
        <f>L1161</f>
        <v>1835.22</v>
      </c>
      <c r="M1156" s="83">
        <f t="shared" si="558"/>
        <v>0.95</v>
      </c>
      <c r="N1156" s="601"/>
      <c r="O1156" s="11"/>
      <c r="P1156" s="300"/>
    </row>
    <row r="1157" spans="1:16" s="4" customFormat="1" outlineLevel="1" x14ac:dyDescent="0.3">
      <c r="A1157" s="541"/>
      <c r="B1157" s="32" t="s">
        <v>18</v>
      </c>
      <c r="C1157" s="32"/>
      <c r="D1157" s="30">
        <f t="shared" si="559"/>
        <v>0</v>
      </c>
      <c r="E1157" s="30">
        <f t="shared" si="559"/>
        <v>0</v>
      </c>
      <c r="F1157" s="30">
        <f t="shared" si="559"/>
        <v>0</v>
      </c>
      <c r="G1157" s="74" t="e">
        <f t="shared" si="542"/>
        <v>#DIV/0!</v>
      </c>
      <c r="H1157" s="30">
        <f>H1162</f>
        <v>0</v>
      </c>
      <c r="I1157" s="74" t="e">
        <f t="shared" si="556"/>
        <v>#DIV/0!</v>
      </c>
      <c r="J1157" s="75"/>
      <c r="K1157" s="30">
        <f t="shared" si="560"/>
        <v>0</v>
      </c>
      <c r="L1157" s="30">
        <f t="shared" si="560"/>
        <v>0</v>
      </c>
      <c r="M1157" s="84" t="e">
        <f t="shared" si="558"/>
        <v>#DIV/0!</v>
      </c>
      <c r="N1157" s="601"/>
      <c r="O1157" s="129" t="b">
        <f>H1157=F1157</f>
        <v>1</v>
      </c>
      <c r="P1157" s="300"/>
    </row>
    <row r="1158" spans="1:16" s="4" customFormat="1" ht="75" outlineLevel="1" x14ac:dyDescent="0.25">
      <c r="A1158" s="677" t="s">
        <v>197</v>
      </c>
      <c r="B1158" s="34" t="s">
        <v>357</v>
      </c>
      <c r="C1158" s="34" t="s">
        <v>229</v>
      </c>
      <c r="D1158" s="43">
        <f>SUM(D1159:D1162)</f>
        <v>37201.5</v>
      </c>
      <c r="E1158" s="43">
        <f>SUM(E1159:E1162)</f>
        <v>37201.5</v>
      </c>
      <c r="F1158" s="43">
        <f>SUM(F1159:F1162)</f>
        <v>32307.24</v>
      </c>
      <c r="G1158" s="76">
        <f t="shared" si="542"/>
        <v>0.86799999999999999</v>
      </c>
      <c r="H1158" s="17">
        <f>SUM(H1159:H1162)</f>
        <v>32307.24</v>
      </c>
      <c r="I1158" s="76">
        <f t="shared" si="556"/>
        <v>0.86799999999999999</v>
      </c>
      <c r="J1158" s="71">
        <f t="shared" si="557"/>
        <v>1</v>
      </c>
      <c r="K1158" s="43">
        <f>SUM(K1159:K1162)</f>
        <v>35366.28</v>
      </c>
      <c r="L1158" s="43">
        <f>SUM(L1159:L1162)</f>
        <v>1835.22</v>
      </c>
      <c r="M1158" s="44">
        <f t="shared" si="558"/>
        <v>0.95</v>
      </c>
      <c r="N1158" s="575"/>
      <c r="P1158" s="300"/>
    </row>
    <row r="1159" spans="1:16" s="4" customFormat="1" outlineLevel="1" x14ac:dyDescent="0.25">
      <c r="A1159" s="677"/>
      <c r="B1159" s="446" t="s">
        <v>17</v>
      </c>
      <c r="C1159" s="197"/>
      <c r="D1159" s="22">
        <f t="shared" ref="D1159:F1160" si="561">D1164+D1169</f>
        <v>0</v>
      </c>
      <c r="E1159" s="22">
        <f t="shared" si="561"/>
        <v>0</v>
      </c>
      <c r="F1159" s="22">
        <f t="shared" si="561"/>
        <v>0</v>
      </c>
      <c r="G1159" s="58" t="e">
        <f t="shared" si="542"/>
        <v>#DIV/0!</v>
      </c>
      <c r="H1159" s="22">
        <f>H1164+H1169</f>
        <v>0</v>
      </c>
      <c r="I1159" s="58" t="e">
        <f t="shared" si="556"/>
        <v>#DIV/0!</v>
      </c>
      <c r="J1159" s="71"/>
      <c r="K1159" s="22">
        <f>K1164+K1169</f>
        <v>0</v>
      </c>
      <c r="L1159" s="22">
        <f>L1164+L1169</f>
        <v>0</v>
      </c>
      <c r="M1159" s="27" t="e">
        <f t="shared" si="558"/>
        <v>#DIV/0!</v>
      </c>
      <c r="N1159" s="575"/>
      <c r="P1159" s="300"/>
    </row>
    <row r="1160" spans="1:16" s="4" customFormat="1" outlineLevel="1" x14ac:dyDescent="0.25">
      <c r="A1160" s="677"/>
      <c r="B1160" s="197" t="s">
        <v>103</v>
      </c>
      <c r="C1160" s="197"/>
      <c r="D1160" s="22">
        <f t="shared" si="561"/>
        <v>0</v>
      </c>
      <c r="E1160" s="22">
        <f t="shared" si="561"/>
        <v>0</v>
      </c>
      <c r="F1160" s="22">
        <f t="shared" si="561"/>
        <v>0</v>
      </c>
      <c r="G1160" s="58" t="e">
        <f t="shared" si="542"/>
        <v>#DIV/0!</v>
      </c>
      <c r="H1160" s="22">
        <f>H1165+H1170</f>
        <v>0</v>
      </c>
      <c r="I1160" s="58" t="e">
        <f t="shared" si="556"/>
        <v>#DIV/0!</v>
      </c>
      <c r="J1160" s="71"/>
      <c r="K1160" s="22">
        <f>K1165+K1170</f>
        <v>0</v>
      </c>
      <c r="L1160" s="22">
        <f>L1165+L1170</f>
        <v>0</v>
      </c>
      <c r="M1160" s="27" t="e">
        <f t="shared" si="558"/>
        <v>#DIV/0!</v>
      </c>
      <c r="N1160" s="575"/>
      <c r="O1160" s="128"/>
      <c r="P1160" s="300"/>
    </row>
    <row r="1161" spans="1:16" s="4" customFormat="1" outlineLevel="1" x14ac:dyDescent="0.25">
      <c r="A1161" s="677"/>
      <c r="B1161" s="197" t="s">
        <v>36</v>
      </c>
      <c r="C1161" s="197"/>
      <c r="D1161" s="22">
        <f t="shared" ref="D1161:I1161" si="562">D1166+D1171+D1176</f>
        <v>37201.5</v>
      </c>
      <c r="E1161" s="22">
        <f t="shared" si="562"/>
        <v>37201.5</v>
      </c>
      <c r="F1161" s="22">
        <f t="shared" si="562"/>
        <v>32307.24</v>
      </c>
      <c r="G1161" s="22">
        <f t="shared" si="542"/>
        <v>0.87</v>
      </c>
      <c r="H1161" s="22">
        <f t="shared" si="562"/>
        <v>32307.24</v>
      </c>
      <c r="I1161" s="22">
        <f t="shared" si="562"/>
        <v>0.92</v>
      </c>
      <c r="J1161" s="71">
        <f t="shared" si="557"/>
        <v>1</v>
      </c>
      <c r="K1161" s="22">
        <f>K1166+K1171+K1176</f>
        <v>35366.28</v>
      </c>
      <c r="L1161" s="43">
        <f>E1161-K1161</f>
        <v>1835.22</v>
      </c>
      <c r="M1161" s="26">
        <f t="shared" si="558"/>
        <v>0.95</v>
      </c>
      <c r="N1161" s="575"/>
      <c r="O1161" s="11"/>
      <c r="P1161" s="300"/>
    </row>
    <row r="1162" spans="1:16" s="4" customFormat="1" outlineLevel="1" x14ac:dyDescent="0.3">
      <c r="A1162" s="677"/>
      <c r="B1162" s="446" t="s">
        <v>18</v>
      </c>
      <c r="C1162" s="197"/>
      <c r="D1162" s="22">
        <f>D1167+D1172</f>
        <v>0</v>
      </c>
      <c r="E1162" s="22">
        <f>E1167+E1172</f>
        <v>0</v>
      </c>
      <c r="F1162" s="22">
        <f>F1167+F1172</f>
        <v>0</v>
      </c>
      <c r="G1162" s="58" t="e">
        <f t="shared" si="542"/>
        <v>#DIV/0!</v>
      </c>
      <c r="H1162" s="22">
        <f>H1167+H1172</f>
        <v>0</v>
      </c>
      <c r="I1162" s="58" t="e">
        <f t="shared" si="556"/>
        <v>#DIV/0!</v>
      </c>
      <c r="J1162" s="71"/>
      <c r="K1162" s="22">
        <f>K1167+K1172</f>
        <v>0</v>
      </c>
      <c r="L1162" s="22">
        <f>L1167+L1172</f>
        <v>0</v>
      </c>
      <c r="M1162" s="27" t="e">
        <f t="shared" si="558"/>
        <v>#DIV/0!</v>
      </c>
      <c r="N1162" s="575"/>
      <c r="O1162" s="129" t="b">
        <f>H1162=F1162</f>
        <v>1</v>
      </c>
      <c r="P1162" s="300"/>
    </row>
    <row r="1163" spans="1:16" s="4" customFormat="1" ht="37.5" outlineLevel="1" x14ac:dyDescent="0.25">
      <c r="A1163" s="550" t="s">
        <v>506</v>
      </c>
      <c r="B1163" s="34" t="s">
        <v>285</v>
      </c>
      <c r="C1163" s="34" t="s">
        <v>115</v>
      </c>
      <c r="D1163" s="43">
        <v>1449.16</v>
      </c>
      <c r="E1163" s="43">
        <v>1449.16</v>
      </c>
      <c r="F1163" s="43">
        <v>0</v>
      </c>
      <c r="G1163" s="76">
        <f t="shared" si="542"/>
        <v>0</v>
      </c>
      <c r="H1163" s="43">
        <v>0</v>
      </c>
      <c r="I1163" s="76">
        <v>0</v>
      </c>
      <c r="J1163" s="71"/>
      <c r="K1163" s="43">
        <v>1357.72</v>
      </c>
      <c r="L1163" s="43">
        <v>91.44</v>
      </c>
      <c r="M1163" s="94">
        <v>0.94</v>
      </c>
      <c r="N1163" s="592" t="s">
        <v>825</v>
      </c>
      <c r="P1163" s="300"/>
    </row>
    <row r="1164" spans="1:16" s="4" customFormat="1" outlineLevel="2" x14ac:dyDescent="0.25">
      <c r="A1164" s="550"/>
      <c r="B1164" s="197" t="s">
        <v>17</v>
      </c>
      <c r="C1164" s="34"/>
      <c r="D1164" s="43">
        <v>0</v>
      </c>
      <c r="E1164" s="43">
        <v>0</v>
      </c>
      <c r="F1164" s="43">
        <v>0</v>
      </c>
      <c r="G1164" s="58" t="e">
        <f t="shared" si="542"/>
        <v>#DIV/0!</v>
      </c>
      <c r="H1164" s="43">
        <v>0</v>
      </c>
      <c r="I1164" s="58" t="e">
        <v>#DIV/0!</v>
      </c>
      <c r="J1164" s="71"/>
      <c r="K1164" s="43">
        <v>0</v>
      </c>
      <c r="L1164" s="43">
        <v>0</v>
      </c>
      <c r="M1164" s="87" t="e">
        <v>#DIV/0!</v>
      </c>
      <c r="N1164" s="592"/>
      <c r="P1164" s="300"/>
    </row>
    <row r="1165" spans="1:16" s="4" customFormat="1" outlineLevel="2" x14ac:dyDescent="0.25">
      <c r="A1165" s="550"/>
      <c r="B1165" s="197" t="s">
        <v>103</v>
      </c>
      <c r="C1165" s="34"/>
      <c r="D1165" s="43">
        <v>0</v>
      </c>
      <c r="E1165" s="43">
        <v>0</v>
      </c>
      <c r="F1165" s="43">
        <v>0</v>
      </c>
      <c r="G1165" s="58" t="e">
        <f t="shared" si="542"/>
        <v>#DIV/0!</v>
      </c>
      <c r="H1165" s="43">
        <v>0</v>
      </c>
      <c r="I1165" s="58" t="e">
        <v>#DIV/0!</v>
      </c>
      <c r="J1165" s="71"/>
      <c r="K1165" s="43">
        <v>0</v>
      </c>
      <c r="L1165" s="43">
        <v>0</v>
      </c>
      <c r="M1165" s="87" t="e">
        <v>#DIV/0!</v>
      </c>
      <c r="N1165" s="592"/>
      <c r="O1165" s="128"/>
      <c r="P1165" s="300"/>
    </row>
    <row r="1166" spans="1:16" s="4" customFormat="1" outlineLevel="2" x14ac:dyDescent="0.25">
      <c r="A1166" s="550"/>
      <c r="B1166" s="197" t="s">
        <v>36</v>
      </c>
      <c r="C1166" s="34"/>
      <c r="D1166" s="43">
        <v>1449.16</v>
      </c>
      <c r="E1166" s="43">
        <v>1449.16</v>
      </c>
      <c r="F1166" s="43">
        <v>0</v>
      </c>
      <c r="G1166" s="71">
        <f t="shared" si="542"/>
        <v>0</v>
      </c>
      <c r="H1166" s="43">
        <v>0</v>
      </c>
      <c r="I1166" s="71">
        <v>0</v>
      </c>
      <c r="J1166" s="71"/>
      <c r="K1166" s="43">
        <v>1357.72</v>
      </c>
      <c r="L1166" s="43">
        <v>91.44</v>
      </c>
      <c r="M1166" s="41">
        <v>0.94</v>
      </c>
      <c r="N1166" s="592"/>
      <c r="O1166" s="11"/>
      <c r="P1166" s="300"/>
    </row>
    <row r="1167" spans="1:16" s="4" customFormat="1" outlineLevel="2" x14ac:dyDescent="0.3">
      <c r="A1167" s="550"/>
      <c r="B1167" s="197" t="s">
        <v>18</v>
      </c>
      <c r="C1167" s="34"/>
      <c r="D1167" s="43">
        <v>0</v>
      </c>
      <c r="E1167" s="43">
        <v>0</v>
      </c>
      <c r="F1167" s="43">
        <v>0</v>
      </c>
      <c r="G1167" s="58" t="e">
        <f t="shared" si="542"/>
        <v>#DIV/0!</v>
      </c>
      <c r="H1167" s="43">
        <v>0</v>
      </c>
      <c r="I1167" s="58" t="e">
        <v>#DIV/0!</v>
      </c>
      <c r="J1167" s="71"/>
      <c r="K1167" s="43">
        <v>0</v>
      </c>
      <c r="L1167" s="43">
        <v>0</v>
      </c>
      <c r="M1167" s="87" t="e">
        <v>#DIV/0!</v>
      </c>
      <c r="N1167" s="592"/>
      <c r="O1167" s="129" t="b">
        <f>H1167=F1167</f>
        <v>1</v>
      </c>
      <c r="P1167" s="300"/>
    </row>
    <row r="1168" spans="1:16" s="4" customFormat="1" ht="37.5" outlineLevel="2" x14ac:dyDescent="0.25">
      <c r="A1168" s="550" t="s">
        <v>507</v>
      </c>
      <c r="B1168" s="34" t="s">
        <v>286</v>
      </c>
      <c r="C1168" s="34" t="s">
        <v>115</v>
      </c>
      <c r="D1168" s="43">
        <v>551.44000000000005</v>
      </c>
      <c r="E1168" s="43">
        <v>551.44000000000005</v>
      </c>
      <c r="F1168" s="43">
        <v>0</v>
      </c>
      <c r="G1168" s="71">
        <f t="shared" si="542"/>
        <v>0</v>
      </c>
      <c r="H1168" s="43">
        <v>0</v>
      </c>
      <c r="I1168" s="71">
        <v>0</v>
      </c>
      <c r="J1168" s="71"/>
      <c r="K1168" s="43">
        <v>551.44000000000005</v>
      </c>
      <c r="L1168" s="43">
        <v>0</v>
      </c>
      <c r="M1168" s="139">
        <v>1</v>
      </c>
      <c r="N1168" s="592" t="s">
        <v>738</v>
      </c>
      <c r="P1168" s="300"/>
    </row>
    <row r="1169" spans="1:16" s="4" customFormat="1" outlineLevel="2" x14ac:dyDescent="0.25">
      <c r="A1169" s="550"/>
      <c r="B1169" s="197" t="s">
        <v>17</v>
      </c>
      <c r="C1169" s="34"/>
      <c r="D1169" s="43"/>
      <c r="E1169" s="43"/>
      <c r="F1169" s="43"/>
      <c r="G1169" s="58" t="e">
        <f t="shared" ref="G1169:G1232" si="563">F1169/E1169</f>
        <v>#DIV/0!</v>
      </c>
      <c r="H1169" s="43"/>
      <c r="I1169" s="58"/>
      <c r="J1169" s="71"/>
      <c r="K1169" s="43"/>
      <c r="L1169" s="43"/>
      <c r="M1169" s="87"/>
      <c r="N1169" s="592"/>
      <c r="P1169" s="300"/>
    </row>
    <row r="1170" spans="1:16" s="4" customFormat="1" outlineLevel="2" x14ac:dyDescent="0.25">
      <c r="A1170" s="550"/>
      <c r="B1170" s="197" t="s">
        <v>103</v>
      </c>
      <c r="C1170" s="34"/>
      <c r="D1170" s="43"/>
      <c r="E1170" s="43"/>
      <c r="F1170" s="43"/>
      <c r="G1170" s="58" t="e">
        <f t="shared" si="563"/>
        <v>#DIV/0!</v>
      </c>
      <c r="H1170" s="43"/>
      <c r="I1170" s="58"/>
      <c r="J1170" s="71"/>
      <c r="K1170" s="43"/>
      <c r="L1170" s="43"/>
      <c r="M1170" s="87"/>
      <c r="N1170" s="592"/>
      <c r="O1170" s="128"/>
      <c r="P1170" s="300"/>
    </row>
    <row r="1171" spans="1:16" s="4" customFormat="1" outlineLevel="2" x14ac:dyDescent="0.25">
      <c r="A1171" s="550"/>
      <c r="B1171" s="197" t="s">
        <v>36</v>
      </c>
      <c r="C1171" s="34"/>
      <c r="D1171" s="43">
        <v>551.44000000000005</v>
      </c>
      <c r="E1171" s="43">
        <v>551.44000000000005</v>
      </c>
      <c r="F1171" s="43">
        <v>0</v>
      </c>
      <c r="G1171" s="71">
        <f t="shared" si="563"/>
        <v>0</v>
      </c>
      <c r="H1171" s="43">
        <v>0</v>
      </c>
      <c r="I1171" s="71">
        <v>0</v>
      </c>
      <c r="J1171" s="71"/>
      <c r="K1171" s="43">
        <v>551.44000000000005</v>
      </c>
      <c r="L1171" s="43">
        <v>0</v>
      </c>
      <c r="M1171" s="139">
        <v>1</v>
      </c>
      <c r="N1171" s="592"/>
      <c r="O1171" s="11"/>
      <c r="P1171" s="300"/>
    </row>
    <row r="1172" spans="1:16" s="4" customFormat="1" outlineLevel="2" x14ac:dyDescent="0.3">
      <c r="A1172" s="550"/>
      <c r="B1172" s="197" t="s">
        <v>18</v>
      </c>
      <c r="C1172" s="34"/>
      <c r="D1172" s="43"/>
      <c r="E1172" s="43"/>
      <c r="F1172" s="43"/>
      <c r="G1172" s="58" t="e">
        <f t="shared" si="563"/>
        <v>#DIV/0!</v>
      </c>
      <c r="H1172" s="43"/>
      <c r="I1172" s="58"/>
      <c r="J1172" s="71"/>
      <c r="K1172" s="43"/>
      <c r="L1172" s="43"/>
      <c r="M1172" s="87" t="e">
        <f t="shared" si="558"/>
        <v>#DIV/0!</v>
      </c>
      <c r="N1172" s="592"/>
      <c r="O1172" s="129" t="b">
        <f>H1172=F1172</f>
        <v>1</v>
      </c>
      <c r="P1172" s="300"/>
    </row>
    <row r="1173" spans="1:16" s="158" customFormat="1" ht="37.5" outlineLevel="2" x14ac:dyDescent="0.25">
      <c r="A1173" s="550" t="s">
        <v>508</v>
      </c>
      <c r="B1173" s="34" t="s">
        <v>364</v>
      </c>
      <c r="C1173" s="34" t="s">
        <v>115</v>
      </c>
      <c r="D1173" s="43">
        <v>35200.9</v>
      </c>
      <c r="E1173" s="43">
        <v>35200.9</v>
      </c>
      <c r="F1173" s="43">
        <v>32307.24</v>
      </c>
      <c r="G1173" s="71">
        <f t="shared" si="563"/>
        <v>0.91800000000000004</v>
      </c>
      <c r="H1173" s="43">
        <v>32307.24</v>
      </c>
      <c r="I1173" s="71">
        <v>0.91800000000000004</v>
      </c>
      <c r="J1173" s="71">
        <v>1</v>
      </c>
      <c r="K1173" s="43">
        <v>33457.120000000003</v>
      </c>
      <c r="L1173" s="43">
        <v>1743.78</v>
      </c>
      <c r="M1173" s="139">
        <v>0.95</v>
      </c>
      <c r="N1173" s="592" t="s">
        <v>826</v>
      </c>
      <c r="P1173" s="300"/>
    </row>
    <row r="1174" spans="1:16" s="158" customFormat="1" ht="40.5" customHeight="1" outlineLevel="2" x14ac:dyDescent="0.25">
      <c r="A1174" s="550"/>
      <c r="B1174" s="197" t="s">
        <v>17</v>
      </c>
      <c r="C1174" s="34"/>
      <c r="D1174" s="43">
        <v>0</v>
      </c>
      <c r="E1174" s="43">
        <v>0</v>
      </c>
      <c r="F1174" s="43">
        <v>0</v>
      </c>
      <c r="G1174" s="58" t="e">
        <f t="shared" si="563"/>
        <v>#DIV/0!</v>
      </c>
      <c r="H1174" s="43">
        <v>0</v>
      </c>
      <c r="I1174" s="58" t="e">
        <v>#DIV/0!</v>
      </c>
      <c r="J1174" s="71"/>
      <c r="K1174" s="43">
        <v>0</v>
      </c>
      <c r="L1174" s="43">
        <v>0</v>
      </c>
      <c r="M1174" s="87" t="e">
        <v>#DIV/0!</v>
      </c>
      <c r="N1174" s="592"/>
      <c r="P1174" s="300"/>
    </row>
    <row r="1175" spans="1:16" s="158" customFormat="1" ht="40.5" customHeight="1" outlineLevel="2" x14ac:dyDescent="0.25">
      <c r="A1175" s="550"/>
      <c r="B1175" s="197" t="s">
        <v>103</v>
      </c>
      <c r="C1175" s="34"/>
      <c r="D1175" s="43">
        <v>0</v>
      </c>
      <c r="E1175" s="43">
        <v>0</v>
      </c>
      <c r="F1175" s="43">
        <v>0</v>
      </c>
      <c r="G1175" s="58" t="e">
        <f t="shared" si="563"/>
        <v>#DIV/0!</v>
      </c>
      <c r="H1175" s="43">
        <v>0</v>
      </c>
      <c r="I1175" s="58" t="e">
        <v>#DIV/0!</v>
      </c>
      <c r="J1175" s="71"/>
      <c r="K1175" s="43">
        <v>0</v>
      </c>
      <c r="L1175" s="43">
        <v>0</v>
      </c>
      <c r="M1175" s="87" t="e">
        <v>#DIV/0!</v>
      </c>
      <c r="N1175" s="592"/>
      <c r="O1175" s="128"/>
      <c r="P1175" s="300"/>
    </row>
    <row r="1176" spans="1:16" s="158" customFormat="1" ht="40.5" customHeight="1" outlineLevel="2" x14ac:dyDescent="0.25">
      <c r="A1176" s="550"/>
      <c r="B1176" s="197" t="s">
        <v>36</v>
      </c>
      <c r="C1176" s="34"/>
      <c r="D1176" s="43">
        <v>35200.9</v>
      </c>
      <c r="E1176" s="43">
        <v>35200.9</v>
      </c>
      <c r="F1176" s="43">
        <v>32307.24</v>
      </c>
      <c r="G1176" s="71">
        <f t="shared" si="563"/>
        <v>0.91800000000000004</v>
      </c>
      <c r="H1176" s="43">
        <v>32307.24</v>
      </c>
      <c r="I1176" s="71">
        <v>0.91800000000000004</v>
      </c>
      <c r="J1176" s="71">
        <v>1</v>
      </c>
      <c r="K1176" s="43">
        <v>33457.120000000003</v>
      </c>
      <c r="L1176" s="43">
        <v>1743.78</v>
      </c>
      <c r="M1176" s="139">
        <v>0.95</v>
      </c>
      <c r="N1176" s="592"/>
      <c r="O1176" s="11"/>
      <c r="P1176" s="300"/>
    </row>
    <row r="1177" spans="1:16" s="158" customFormat="1" ht="40.5" customHeight="1" outlineLevel="2" x14ac:dyDescent="0.3">
      <c r="A1177" s="550"/>
      <c r="B1177" s="197" t="s">
        <v>18</v>
      </c>
      <c r="C1177" s="34"/>
      <c r="D1177" s="43">
        <v>0</v>
      </c>
      <c r="E1177" s="43">
        <v>0</v>
      </c>
      <c r="F1177" s="43">
        <v>0</v>
      </c>
      <c r="G1177" s="58" t="e">
        <f t="shared" si="563"/>
        <v>#DIV/0!</v>
      </c>
      <c r="H1177" s="43">
        <v>0</v>
      </c>
      <c r="I1177" s="58" t="e">
        <v>#DIV/0!</v>
      </c>
      <c r="J1177" s="71"/>
      <c r="K1177" s="43">
        <v>0</v>
      </c>
      <c r="L1177" s="43">
        <v>0</v>
      </c>
      <c r="M1177" s="87" t="e">
        <v>#DIV/0!</v>
      </c>
      <c r="N1177" s="592"/>
      <c r="O1177" s="129" t="b">
        <f>H1177=F1177</f>
        <v>1</v>
      </c>
      <c r="P1177" s="300"/>
    </row>
    <row r="1178" spans="1:16" s="158" customFormat="1" ht="75" outlineLevel="2" x14ac:dyDescent="0.25">
      <c r="A1178" s="678" t="s">
        <v>575</v>
      </c>
      <c r="B1178" s="34" t="s">
        <v>462</v>
      </c>
      <c r="C1178" s="34" t="s">
        <v>115</v>
      </c>
      <c r="D1178" s="43">
        <f>SUM(D1179:D1182)</f>
        <v>467.01</v>
      </c>
      <c r="E1178" s="43">
        <f>SUM(E1179:E1182)</f>
        <v>467.01</v>
      </c>
      <c r="F1178" s="43">
        <f>SUM(F1179:F1182)</f>
        <v>464.01</v>
      </c>
      <c r="G1178" s="76">
        <f t="shared" si="563"/>
        <v>0.99399999999999999</v>
      </c>
      <c r="H1178" s="17">
        <f>SUM(H1179:H1182)</f>
        <v>464.01</v>
      </c>
      <c r="I1178" s="76">
        <f t="shared" ref="I1178:I1187" si="564">H1178/E1178</f>
        <v>0.99399999999999999</v>
      </c>
      <c r="J1178" s="71">
        <f t="shared" ref="J1178" si="565">H1178/F1178</f>
        <v>1</v>
      </c>
      <c r="K1178" s="43">
        <f>SUM(K1179:K1182)</f>
        <v>467.01</v>
      </c>
      <c r="L1178" s="43">
        <f>SUM(L1179:L1182)</f>
        <v>0</v>
      </c>
      <c r="M1178" s="44">
        <f t="shared" ref="M1178:M1187" si="566">K1178/E1178</f>
        <v>1</v>
      </c>
      <c r="N1178" s="506" t="s">
        <v>695</v>
      </c>
      <c r="P1178" s="300"/>
    </row>
    <row r="1179" spans="1:16" s="158" customFormat="1" ht="19.5" customHeight="1" outlineLevel="2" x14ac:dyDescent="0.25">
      <c r="A1179" s="679"/>
      <c r="B1179" s="446" t="s">
        <v>17</v>
      </c>
      <c r="C1179" s="197"/>
      <c r="D1179" s="22">
        <f>D1189+D1204</f>
        <v>0</v>
      </c>
      <c r="E1179" s="22">
        <f>E1189+E1204</f>
        <v>0</v>
      </c>
      <c r="F1179" s="22">
        <f>F1189+F1204</f>
        <v>0</v>
      </c>
      <c r="G1179" s="58" t="e">
        <f t="shared" si="563"/>
        <v>#DIV/0!</v>
      </c>
      <c r="H1179" s="22">
        <f>H1189+H1204</f>
        <v>0</v>
      </c>
      <c r="I1179" s="58" t="e">
        <f t="shared" si="564"/>
        <v>#DIV/0!</v>
      </c>
      <c r="J1179" s="58" t="e">
        <f>H1179/F1179</f>
        <v>#DIV/0!</v>
      </c>
      <c r="K1179" s="22">
        <f>K1189+K1204</f>
        <v>0</v>
      </c>
      <c r="L1179" s="22">
        <f>L1189+L1204</f>
        <v>0</v>
      </c>
      <c r="M1179" s="27" t="e">
        <f t="shared" si="566"/>
        <v>#DIV/0!</v>
      </c>
      <c r="N1179" s="506"/>
      <c r="P1179" s="300"/>
    </row>
    <row r="1180" spans="1:16" s="158" customFormat="1" ht="19.5" customHeight="1" outlineLevel="2" x14ac:dyDescent="0.25">
      <c r="A1180" s="679"/>
      <c r="B1180" s="197" t="s">
        <v>103</v>
      </c>
      <c r="C1180" s="197"/>
      <c r="D1180" s="22"/>
      <c r="E1180" s="22"/>
      <c r="F1180" s="22"/>
      <c r="G1180" s="58" t="e">
        <f t="shared" si="563"/>
        <v>#DIV/0!</v>
      </c>
      <c r="H1180" s="22"/>
      <c r="I1180" s="58" t="e">
        <f t="shared" si="564"/>
        <v>#DIV/0!</v>
      </c>
      <c r="J1180" s="58" t="e">
        <f>H1180/F1180</f>
        <v>#DIV/0!</v>
      </c>
      <c r="K1180" s="22"/>
      <c r="L1180" s="22"/>
      <c r="M1180" s="27" t="e">
        <f t="shared" si="566"/>
        <v>#DIV/0!</v>
      </c>
      <c r="N1180" s="506"/>
      <c r="O1180" s="128"/>
      <c r="P1180" s="300"/>
    </row>
    <row r="1181" spans="1:16" s="158" customFormat="1" ht="19.5" customHeight="1" outlineLevel="2" x14ac:dyDescent="0.25">
      <c r="A1181" s="679"/>
      <c r="B1181" s="197" t="s">
        <v>36</v>
      </c>
      <c r="C1181" s="197"/>
      <c r="D1181" s="22">
        <v>467.01</v>
      </c>
      <c r="E1181" s="22">
        <v>467.01</v>
      </c>
      <c r="F1181" s="22">
        <v>464.01</v>
      </c>
      <c r="G1181" s="76">
        <f t="shared" si="563"/>
        <v>0.99399999999999999</v>
      </c>
      <c r="H1181" s="22">
        <v>464.01</v>
      </c>
      <c r="I1181" s="76">
        <f t="shared" si="564"/>
        <v>0.99399999999999999</v>
      </c>
      <c r="J1181" s="71">
        <f t="shared" ref="J1181:J1197" si="567">H1181/F1181</f>
        <v>1</v>
      </c>
      <c r="K1181" s="22">
        <v>467.01</v>
      </c>
      <c r="L1181" s="22">
        <v>0</v>
      </c>
      <c r="M1181" s="26">
        <f t="shared" si="566"/>
        <v>1</v>
      </c>
      <c r="N1181" s="506"/>
      <c r="O1181" s="11"/>
      <c r="P1181" s="300"/>
    </row>
    <row r="1182" spans="1:16" s="158" customFormat="1" ht="19.5" customHeight="1" outlineLevel="2" x14ac:dyDescent="0.3">
      <c r="A1182" s="680"/>
      <c r="B1182" s="446" t="s">
        <v>18</v>
      </c>
      <c r="C1182" s="197"/>
      <c r="D1182" s="22">
        <f>D1192+D1207</f>
        <v>0</v>
      </c>
      <c r="E1182" s="22">
        <f>E1192+E1207</f>
        <v>0</v>
      </c>
      <c r="F1182" s="22">
        <f>F1192+F1207</f>
        <v>0</v>
      </c>
      <c r="G1182" s="58" t="e">
        <f t="shared" si="563"/>
        <v>#DIV/0!</v>
      </c>
      <c r="H1182" s="22">
        <f>H1192+H1207</f>
        <v>0</v>
      </c>
      <c r="I1182" s="58" t="e">
        <f t="shared" si="564"/>
        <v>#DIV/0!</v>
      </c>
      <c r="J1182" s="52" t="e">
        <f>H1182/F1182</f>
        <v>#DIV/0!</v>
      </c>
      <c r="K1182" s="22">
        <f>K1192+K1207</f>
        <v>0</v>
      </c>
      <c r="L1182" s="22">
        <f>L1192+L1207</f>
        <v>0</v>
      </c>
      <c r="M1182" s="27" t="e">
        <f t="shared" si="566"/>
        <v>#DIV/0!</v>
      </c>
      <c r="N1182" s="506"/>
      <c r="O1182" s="129" t="b">
        <f>H1182=F1182</f>
        <v>1</v>
      </c>
      <c r="P1182" s="300"/>
    </row>
    <row r="1183" spans="1:16" s="158" customFormat="1" ht="92.25" customHeight="1" outlineLevel="2" x14ac:dyDescent="0.25">
      <c r="A1183" s="678" t="s">
        <v>576</v>
      </c>
      <c r="B1183" s="34" t="s">
        <v>573</v>
      </c>
      <c r="C1183" s="34" t="s">
        <v>115</v>
      </c>
      <c r="D1183" s="43">
        <f>SUM(D1184:D1187)</f>
        <v>2913</v>
      </c>
      <c r="E1183" s="43">
        <f>SUM(E1184:E1187)</f>
        <v>2913</v>
      </c>
      <c r="F1183" s="43">
        <f>SUM(F1184:F1187)</f>
        <v>0</v>
      </c>
      <c r="G1183" s="76">
        <f t="shared" si="563"/>
        <v>0</v>
      </c>
      <c r="H1183" s="17">
        <f>SUM(H1184:H1187)</f>
        <v>0</v>
      </c>
      <c r="I1183" s="76">
        <f t="shared" si="564"/>
        <v>0</v>
      </c>
      <c r="J1183" s="126" t="e">
        <f>H1183/F1183</f>
        <v>#DIV/0!</v>
      </c>
      <c r="K1183" s="43">
        <f>SUM(K1184:K1187)</f>
        <v>2913</v>
      </c>
      <c r="L1183" s="43">
        <f>SUM(L1184:L1187)</f>
        <v>0</v>
      </c>
      <c r="M1183" s="44">
        <f t="shared" si="566"/>
        <v>1</v>
      </c>
      <c r="N1183" s="602" t="s">
        <v>666</v>
      </c>
      <c r="P1183" s="300"/>
    </row>
    <row r="1184" spans="1:16" s="158" customFormat="1" ht="19.5" customHeight="1" outlineLevel="2" x14ac:dyDescent="0.25">
      <c r="A1184" s="679"/>
      <c r="B1184" s="446" t="s">
        <v>17</v>
      </c>
      <c r="C1184" s="197"/>
      <c r="D1184" s="22">
        <f>D1194+D1209</f>
        <v>0</v>
      </c>
      <c r="E1184" s="22">
        <f>E1194+E1209</f>
        <v>0</v>
      </c>
      <c r="F1184" s="22">
        <f>F1194+F1209</f>
        <v>0</v>
      </c>
      <c r="G1184" s="58" t="e">
        <f t="shared" si="563"/>
        <v>#DIV/0!</v>
      </c>
      <c r="H1184" s="22">
        <f>H1194+H1209</f>
        <v>0</v>
      </c>
      <c r="I1184" s="58" t="e">
        <f t="shared" si="564"/>
        <v>#DIV/0!</v>
      </c>
      <c r="J1184" s="52" t="e">
        <f>H1184/F1184</f>
        <v>#DIV/0!</v>
      </c>
      <c r="K1184" s="22">
        <f>K1194+K1209</f>
        <v>0</v>
      </c>
      <c r="L1184" s="22">
        <f>L1194+L1209</f>
        <v>0</v>
      </c>
      <c r="M1184" s="27" t="e">
        <f t="shared" si="566"/>
        <v>#DIV/0!</v>
      </c>
      <c r="N1184" s="603"/>
      <c r="P1184" s="300"/>
    </row>
    <row r="1185" spans="1:16" s="158" customFormat="1" ht="19.5" customHeight="1" outlineLevel="2" x14ac:dyDescent="0.25">
      <c r="A1185" s="679"/>
      <c r="B1185" s="197" t="s">
        <v>103</v>
      </c>
      <c r="C1185" s="197"/>
      <c r="D1185" s="22"/>
      <c r="E1185" s="22"/>
      <c r="F1185" s="22"/>
      <c r="G1185" s="58" t="e">
        <f t="shared" si="563"/>
        <v>#DIV/0!</v>
      </c>
      <c r="H1185" s="22"/>
      <c r="I1185" s="58" t="e">
        <f t="shared" si="564"/>
        <v>#DIV/0!</v>
      </c>
      <c r="J1185" s="52" t="e">
        <f>H1185/F1185</f>
        <v>#DIV/0!</v>
      </c>
      <c r="K1185" s="22"/>
      <c r="L1185" s="22">
        <f>L1195+L1210</f>
        <v>0</v>
      </c>
      <c r="M1185" s="27" t="e">
        <f t="shared" si="566"/>
        <v>#DIV/0!</v>
      </c>
      <c r="N1185" s="603"/>
      <c r="O1185" s="128"/>
      <c r="P1185" s="300"/>
    </row>
    <row r="1186" spans="1:16" s="158" customFormat="1" ht="19.5" customHeight="1" outlineLevel="2" x14ac:dyDescent="0.25">
      <c r="A1186" s="679"/>
      <c r="B1186" s="197" t="s">
        <v>36</v>
      </c>
      <c r="C1186" s="197"/>
      <c r="D1186" s="22">
        <v>2913</v>
      </c>
      <c r="E1186" s="22">
        <v>2913</v>
      </c>
      <c r="F1186" s="22">
        <v>0</v>
      </c>
      <c r="G1186" s="76">
        <f t="shared" si="563"/>
        <v>0</v>
      </c>
      <c r="H1186" s="22">
        <v>0</v>
      </c>
      <c r="I1186" s="76">
        <f t="shared" si="564"/>
        <v>0</v>
      </c>
      <c r="J1186" s="71"/>
      <c r="K1186" s="22">
        <v>2913</v>
      </c>
      <c r="L1186" s="22">
        <v>0</v>
      </c>
      <c r="M1186" s="26">
        <f t="shared" si="566"/>
        <v>1</v>
      </c>
      <c r="N1186" s="603"/>
      <c r="O1186" s="11"/>
      <c r="P1186" s="300"/>
    </row>
    <row r="1187" spans="1:16" s="158" customFormat="1" ht="19.5" customHeight="1" outlineLevel="2" x14ac:dyDescent="0.3">
      <c r="A1187" s="680"/>
      <c r="B1187" s="446" t="s">
        <v>18</v>
      </c>
      <c r="C1187" s="197"/>
      <c r="D1187" s="22">
        <f>D1197+D1212</f>
        <v>0</v>
      </c>
      <c r="E1187" s="22">
        <f>E1197+E1212</f>
        <v>0</v>
      </c>
      <c r="F1187" s="22">
        <f>F1197+F1212</f>
        <v>0</v>
      </c>
      <c r="G1187" s="58" t="e">
        <f t="shared" si="563"/>
        <v>#DIV/0!</v>
      </c>
      <c r="H1187" s="22">
        <f>H1197+H1212</f>
        <v>0</v>
      </c>
      <c r="I1187" s="58" t="e">
        <f t="shared" si="564"/>
        <v>#DIV/0!</v>
      </c>
      <c r="J1187" s="52" t="e">
        <f>H1187/F1187</f>
        <v>#DIV/0!</v>
      </c>
      <c r="K1187" s="22">
        <f>K1197+K1212</f>
        <v>0</v>
      </c>
      <c r="L1187" s="22">
        <f>L1197+L1212</f>
        <v>0</v>
      </c>
      <c r="M1187" s="27" t="e">
        <f t="shared" si="566"/>
        <v>#DIV/0!</v>
      </c>
      <c r="N1187" s="604"/>
      <c r="O1187" s="129" t="b">
        <f>H1187=F1187</f>
        <v>1</v>
      </c>
      <c r="P1187" s="300"/>
    </row>
    <row r="1188" spans="1:16" s="4" customFormat="1" ht="93.75" customHeight="1" outlineLevel="2" x14ac:dyDescent="0.25">
      <c r="A1188" s="541" t="s">
        <v>7</v>
      </c>
      <c r="B1188" s="483" t="s">
        <v>509</v>
      </c>
      <c r="C1188" s="31" t="s">
        <v>77</v>
      </c>
      <c r="D1188" s="28">
        <f>D1190+D1191</f>
        <v>310130.84999999998</v>
      </c>
      <c r="E1188" s="28">
        <f t="shared" ref="E1188:F1188" si="568">E1190+E1191</f>
        <v>310130.84999999998</v>
      </c>
      <c r="F1188" s="28">
        <f t="shared" si="568"/>
        <v>250099.65</v>
      </c>
      <c r="G1188" s="72">
        <f t="shared" si="563"/>
        <v>0.80600000000000005</v>
      </c>
      <c r="H1188" s="28">
        <f t="shared" ref="H1188" si="569">H1190+H1191</f>
        <v>250099.65</v>
      </c>
      <c r="I1188" s="72">
        <f t="shared" ref="I1188:I1229" si="570">H1188/E1188</f>
        <v>0.80600000000000005</v>
      </c>
      <c r="J1188" s="72">
        <f t="shared" si="567"/>
        <v>1</v>
      </c>
      <c r="K1188" s="28">
        <f t="shared" ref="K1188" si="571">K1190+K1191</f>
        <v>303726.5</v>
      </c>
      <c r="L1188" s="28">
        <f>SUM(L1189:L1192)</f>
        <v>6404.35</v>
      </c>
      <c r="M1188" s="453">
        <f t="shared" ref="M1188:M1197" si="572">K1188/E1188</f>
        <v>0.98</v>
      </c>
      <c r="N1188" s="656"/>
      <c r="P1188" s="300"/>
    </row>
    <row r="1189" spans="1:16" s="4" customFormat="1" outlineLevel="2" x14ac:dyDescent="0.25">
      <c r="A1189" s="541"/>
      <c r="B1189" s="484" t="s">
        <v>17</v>
      </c>
      <c r="C1189" s="31"/>
      <c r="D1189" s="30">
        <f t="shared" ref="D1189:F1192" si="573">D1194+D1199+D1204+D1209+D1214+D1219+D1224</f>
        <v>0</v>
      </c>
      <c r="E1189" s="30">
        <f t="shared" si="573"/>
        <v>0</v>
      </c>
      <c r="F1189" s="30">
        <f t="shared" si="573"/>
        <v>0</v>
      </c>
      <c r="G1189" s="474" t="e">
        <f t="shared" si="563"/>
        <v>#DIV/0!</v>
      </c>
      <c r="H1189" s="30"/>
      <c r="I1189" s="75"/>
      <c r="J1189" s="75"/>
      <c r="K1189" s="30"/>
      <c r="L1189" s="30"/>
      <c r="M1189" s="83"/>
      <c r="N1189" s="656"/>
      <c r="P1189" s="300"/>
    </row>
    <row r="1190" spans="1:16" s="4" customFormat="1" outlineLevel="2" x14ac:dyDescent="0.25">
      <c r="A1190" s="541"/>
      <c r="B1190" s="484" t="s">
        <v>16</v>
      </c>
      <c r="C1190" s="31"/>
      <c r="D1190" s="30">
        <f t="shared" si="573"/>
        <v>162038.70000000001</v>
      </c>
      <c r="E1190" s="30">
        <f t="shared" si="573"/>
        <v>162038.70000000001</v>
      </c>
      <c r="F1190" s="30">
        <f t="shared" si="573"/>
        <v>152559.54</v>
      </c>
      <c r="G1190" s="75">
        <f t="shared" si="563"/>
        <v>0.94199999999999995</v>
      </c>
      <c r="H1190" s="30">
        <f>H1195+H1200+H1205+H1210+H1215+H1220+H1225</f>
        <v>152559.54</v>
      </c>
      <c r="I1190" s="75">
        <f t="shared" si="570"/>
        <v>0.94199999999999995</v>
      </c>
      <c r="J1190" s="75">
        <f>H1190/F1190</f>
        <v>1</v>
      </c>
      <c r="K1190" s="30">
        <f>K1195+K1200+K1205+K1210+K1215+K1220+K1225</f>
        <v>157846.95000000001</v>
      </c>
      <c r="L1190" s="30">
        <f>L1195+L1200+L1205+L1210+L1215+L1220+L1225</f>
        <v>4191.75</v>
      </c>
      <c r="M1190" s="92">
        <f t="shared" si="572"/>
        <v>0.97399999999999998</v>
      </c>
      <c r="N1190" s="656"/>
      <c r="O1190" s="128"/>
      <c r="P1190" s="300"/>
    </row>
    <row r="1191" spans="1:16" s="4" customFormat="1" outlineLevel="2" x14ac:dyDescent="0.25">
      <c r="A1191" s="541"/>
      <c r="B1191" s="484" t="s">
        <v>36</v>
      </c>
      <c r="C1191" s="32"/>
      <c r="D1191" s="30">
        <f t="shared" si="573"/>
        <v>148092.15</v>
      </c>
      <c r="E1191" s="30">
        <f t="shared" si="573"/>
        <v>148092.15</v>
      </c>
      <c r="F1191" s="30">
        <f t="shared" si="573"/>
        <v>97540.11</v>
      </c>
      <c r="G1191" s="75">
        <f t="shared" si="563"/>
        <v>0.65900000000000003</v>
      </c>
      <c r="H1191" s="30">
        <f>H1196+H1201+H1206+H1211+H1216+H1221+H1226</f>
        <v>97540.11</v>
      </c>
      <c r="I1191" s="75">
        <f t="shared" si="570"/>
        <v>0.65900000000000003</v>
      </c>
      <c r="J1191" s="75">
        <f t="shared" si="567"/>
        <v>1</v>
      </c>
      <c r="K1191" s="30">
        <f>K1196+K1201+K1206+K1211+K1216+K1221+K1226</f>
        <v>145879.54999999999</v>
      </c>
      <c r="L1191" s="30">
        <f>L1196+L1201+L1206+L1211+L1216+L1221+L1226</f>
        <v>2212.6</v>
      </c>
      <c r="M1191" s="92">
        <f t="shared" si="572"/>
        <v>0.98499999999999999</v>
      </c>
      <c r="N1191" s="656"/>
      <c r="O1191" s="11"/>
      <c r="P1191" s="300"/>
    </row>
    <row r="1192" spans="1:16" s="4" customFormat="1" outlineLevel="2" x14ac:dyDescent="0.3">
      <c r="A1192" s="541"/>
      <c r="B1192" s="484" t="s">
        <v>18</v>
      </c>
      <c r="C1192" s="32"/>
      <c r="D1192" s="30">
        <f t="shared" si="573"/>
        <v>0</v>
      </c>
      <c r="E1192" s="30">
        <f t="shared" si="573"/>
        <v>0</v>
      </c>
      <c r="F1192" s="30">
        <f t="shared" si="573"/>
        <v>0</v>
      </c>
      <c r="G1192" s="474" t="e">
        <f t="shared" si="563"/>
        <v>#DIV/0!</v>
      </c>
      <c r="H1192" s="30"/>
      <c r="I1192" s="75"/>
      <c r="J1192" s="72"/>
      <c r="K1192" s="30"/>
      <c r="L1192" s="30"/>
      <c r="M1192" s="83"/>
      <c r="N1192" s="656"/>
      <c r="O1192" s="129" t="b">
        <f>H1192=F1192</f>
        <v>1</v>
      </c>
      <c r="P1192" s="300"/>
    </row>
    <row r="1193" spans="1:16" s="4" customFormat="1" ht="58.5" customHeight="1" outlineLevel="1" x14ac:dyDescent="0.25">
      <c r="A1193" s="565" t="s">
        <v>119</v>
      </c>
      <c r="B1193" s="102" t="s">
        <v>301</v>
      </c>
      <c r="C1193" s="306" t="s">
        <v>115</v>
      </c>
      <c r="D1193" s="138">
        <f>D1196</f>
        <v>2352.0300000000002</v>
      </c>
      <c r="E1193" s="138">
        <f t="shared" ref="E1193" si="574">E1196</f>
        <v>3980.51</v>
      </c>
      <c r="F1193" s="138">
        <f>F1196</f>
        <v>259.29000000000002</v>
      </c>
      <c r="G1193" s="76">
        <f t="shared" si="563"/>
        <v>6.5000000000000002E-2</v>
      </c>
      <c r="H1193" s="138">
        <f>H1196</f>
        <v>259.29000000000002</v>
      </c>
      <c r="I1193" s="76">
        <f t="shared" si="570"/>
        <v>6.5000000000000002E-2</v>
      </c>
      <c r="J1193" s="76">
        <f t="shared" si="567"/>
        <v>1</v>
      </c>
      <c r="K1193" s="43">
        <f>SUM(K1194:K1197)</f>
        <v>2322.37</v>
      </c>
      <c r="L1193" s="43">
        <f>SUM(L1194:L1197)</f>
        <v>1658.14</v>
      </c>
      <c r="M1193" s="41">
        <f t="shared" si="572"/>
        <v>0.57999999999999996</v>
      </c>
      <c r="N1193" s="592" t="s">
        <v>848</v>
      </c>
      <c r="P1193" s="300"/>
    </row>
    <row r="1194" spans="1:16" s="4" customFormat="1" outlineLevel="2" x14ac:dyDescent="0.25">
      <c r="A1194" s="565"/>
      <c r="B1194" s="197" t="s">
        <v>17</v>
      </c>
      <c r="C1194" s="197"/>
      <c r="D1194" s="22"/>
      <c r="E1194" s="22"/>
      <c r="F1194" s="22"/>
      <c r="G1194" s="58" t="e">
        <f t="shared" si="563"/>
        <v>#DIV/0!</v>
      </c>
      <c r="H1194" s="22"/>
      <c r="I1194" s="58" t="e">
        <f t="shared" si="570"/>
        <v>#DIV/0!</v>
      </c>
      <c r="J1194" s="58" t="e">
        <f t="shared" si="567"/>
        <v>#DIV/0!</v>
      </c>
      <c r="K1194" s="22">
        <f t="shared" ref="K1194:K1197" si="575">E1194</f>
        <v>0</v>
      </c>
      <c r="L1194" s="22">
        <f t="shared" ref="L1194:L1197" si="576">E1194-K1194</f>
        <v>0</v>
      </c>
      <c r="M1194" s="87" t="e">
        <f t="shared" si="572"/>
        <v>#DIV/0!</v>
      </c>
      <c r="N1194" s="592"/>
      <c r="P1194" s="300"/>
    </row>
    <row r="1195" spans="1:16" s="4" customFormat="1" outlineLevel="2" x14ac:dyDescent="0.25">
      <c r="A1195" s="565"/>
      <c r="B1195" s="197" t="s">
        <v>16</v>
      </c>
      <c r="C1195" s="197"/>
      <c r="D1195" s="22"/>
      <c r="E1195" s="22"/>
      <c r="F1195" s="22"/>
      <c r="G1195" s="58" t="e">
        <f t="shared" si="563"/>
        <v>#DIV/0!</v>
      </c>
      <c r="H1195" s="22"/>
      <c r="I1195" s="58" t="e">
        <f t="shared" si="570"/>
        <v>#DIV/0!</v>
      </c>
      <c r="J1195" s="58" t="e">
        <f t="shared" si="567"/>
        <v>#DIV/0!</v>
      </c>
      <c r="K1195" s="22">
        <f t="shared" si="575"/>
        <v>0</v>
      </c>
      <c r="L1195" s="22">
        <f t="shared" si="576"/>
        <v>0</v>
      </c>
      <c r="M1195" s="87" t="e">
        <f t="shared" si="572"/>
        <v>#DIV/0!</v>
      </c>
      <c r="N1195" s="592"/>
      <c r="O1195" s="128"/>
      <c r="P1195" s="300"/>
    </row>
    <row r="1196" spans="1:16" s="4" customFormat="1" outlineLevel="2" x14ac:dyDescent="0.25">
      <c r="A1196" s="565"/>
      <c r="B1196" s="101" t="s">
        <v>80</v>
      </c>
      <c r="C1196" s="113"/>
      <c r="D1196" s="98">
        <v>2352.0300000000002</v>
      </c>
      <c r="E1196" s="98">
        <v>3980.51</v>
      </c>
      <c r="F1196" s="98">
        <v>259.29000000000002</v>
      </c>
      <c r="G1196" s="71">
        <f t="shared" si="563"/>
        <v>6.5000000000000002E-2</v>
      </c>
      <c r="H1196" s="98">
        <f>F1196</f>
        <v>259.29000000000002</v>
      </c>
      <c r="I1196" s="71">
        <f t="shared" si="570"/>
        <v>6.5000000000000002E-2</v>
      </c>
      <c r="J1196" s="71">
        <f t="shared" si="567"/>
        <v>1</v>
      </c>
      <c r="K1196" s="22">
        <v>2322.37</v>
      </c>
      <c r="L1196" s="22">
        <f>E1196-K1196</f>
        <v>1658.14</v>
      </c>
      <c r="M1196" s="41">
        <f t="shared" si="572"/>
        <v>0.57999999999999996</v>
      </c>
      <c r="N1196" s="592"/>
      <c r="O1196" s="11"/>
      <c r="P1196" s="300"/>
    </row>
    <row r="1197" spans="1:16" s="4" customFormat="1" outlineLevel="2" x14ac:dyDescent="0.3">
      <c r="A1197" s="565"/>
      <c r="B1197" s="101" t="s">
        <v>18</v>
      </c>
      <c r="C1197" s="113"/>
      <c r="D1197" s="98"/>
      <c r="E1197" s="98"/>
      <c r="F1197" s="98"/>
      <c r="G1197" s="58" t="e">
        <f t="shared" si="563"/>
        <v>#DIV/0!</v>
      </c>
      <c r="H1197" s="98"/>
      <c r="I1197" s="58" t="e">
        <f t="shared" si="570"/>
        <v>#DIV/0!</v>
      </c>
      <c r="J1197" s="58" t="e">
        <f t="shared" si="567"/>
        <v>#DIV/0!</v>
      </c>
      <c r="K1197" s="22">
        <f t="shared" si="575"/>
        <v>0</v>
      </c>
      <c r="L1197" s="22">
        <f t="shared" si="576"/>
        <v>0</v>
      </c>
      <c r="M1197" s="87" t="e">
        <f t="shared" si="572"/>
        <v>#DIV/0!</v>
      </c>
      <c r="N1197" s="592"/>
      <c r="O1197" s="129" t="b">
        <f>H1197=F1197</f>
        <v>1</v>
      </c>
      <c r="P1197" s="300"/>
    </row>
    <row r="1198" spans="1:16" s="158" customFormat="1" ht="58.5" customHeight="1" outlineLevel="1" x14ac:dyDescent="0.25">
      <c r="A1198" s="565" t="s">
        <v>510</v>
      </c>
      <c r="B1198" s="102" t="s">
        <v>300</v>
      </c>
      <c r="C1198" s="306" t="s">
        <v>115</v>
      </c>
      <c r="D1198" s="138">
        <f>D1201</f>
        <v>18049.82</v>
      </c>
      <c r="E1198" s="138">
        <f t="shared" ref="E1198" si="577">E1201</f>
        <v>16421.34</v>
      </c>
      <c r="F1198" s="138">
        <f>F1201</f>
        <v>5941.09</v>
      </c>
      <c r="G1198" s="76">
        <f t="shared" si="563"/>
        <v>0.36199999999999999</v>
      </c>
      <c r="H1198" s="138">
        <f>H1201</f>
        <v>5941.09</v>
      </c>
      <c r="I1198" s="76">
        <f t="shared" ref="I1198:I1202" si="578">H1198/E1198</f>
        <v>0.36199999999999999</v>
      </c>
      <c r="J1198" s="76">
        <f t="shared" ref="J1198:J1202" si="579">H1198/F1198</f>
        <v>1</v>
      </c>
      <c r="K1198" s="43">
        <f>SUM(K1199:K1202)</f>
        <v>16421.34</v>
      </c>
      <c r="L1198" s="43">
        <f>SUM(L1199:L1202)</f>
        <v>0</v>
      </c>
      <c r="M1198" s="41">
        <f t="shared" ref="M1198:M1202" si="580">K1198/E1198</f>
        <v>1</v>
      </c>
      <c r="N1198" s="592" t="s">
        <v>753</v>
      </c>
      <c r="P1198" s="300"/>
    </row>
    <row r="1199" spans="1:16" s="158" customFormat="1" outlineLevel="2" x14ac:dyDescent="0.25">
      <c r="A1199" s="565"/>
      <c r="B1199" s="197" t="s">
        <v>17</v>
      </c>
      <c r="C1199" s="197"/>
      <c r="D1199" s="22"/>
      <c r="E1199" s="22"/>
      <c r="F1199" s="22"/>
      <c r="G1199" s="58" t="e">
        <f t="shared" si="563"/>
        <v>#DIV/0!</v>
      </c>
      <c r="H1199" s="22"/>
      <c r="I1199" s="58" t="e">
        <f t="shared" si="578"/>
        <v>#DIV/0!</v>
      </c>
      <c r="J1199" s="58" t="e">
        <f t="shared" si="579"/>
        <v>#DIV/0!</v>
      </c>
      <c r="K1199" s="22">
        <f t="shared" ref="K1199:K1200" si="581">E1199</f>
        <v>0</v>
      </c>
      <c r="L1199" s="22">
        <f t="shared" ref="L1199:L1200" si="582">E1199-K1199</f>
        <v>0</v>
      </c>
      <c r="M1199" s="87" t="e">
        <f t="shared" si="580"/>
        <v>#DIV/0!</v>
      </c>
      <c r="N1199" s="592"/>
      <c r="P1199" s="300"/>
    </row>
    <row r="1200" spans="1:16" s="158" customFormat="1" outlineLevel="2" x14ac:dyDescent="0.25">
      <c r="A1200" s="565"/>
      <c r="B1200" s="197" t="s">
        <v>16</v>
      </c>
      <c r="C1200" s="197"/>
      <c r="D1200" s="22"/>
      <c r="E1200" s="22"/>
      <c r="F1200" s="22"/>
      <c r="G1200" s="58" t="e">
        <f t="shared" si="563"/>
        <v>#DIV/0!</v>
      </c>
      <c r="H1200" s="22"/>
      <c r="I1200" s="58" t="e">
        <f t="shared" si="578"/>
        <v>#DIV/0!</v>
      </c>
      <c r="J1200" s="58" t="e">
        <f t="shared" si="579"/>
        <v>#DIV/0!</v>
      </c>
      <c r="K1200" s="22">
        <f t="shared" si="581"/>
        <v>0</v>
      </c>
      <c r="L1200" s="22">
        <f t="shared" si="582"/>
        <v>0</v>
      </c>
      <c r="M1200" s="87" t="e">
        <f t="shared" si="580"/>
        <v>#DIV/0!</v>
      </c>
      <c r="N1200" s="592"/>
      <c r="O1200" s="128"/>
      <c r="P1200" s="300"/>
    </row>
    <row r="1201" spans="1:16" s="158" customFormat="1" outlineLevel="2" x14ac:dyDescent="0.25">
      <c r="A1201" s="565"/>
      <c r="B1201" s="101" t="s">
        <v>80</v>
      </c>
      <c r="C1201" s="113"/>
      <c r="D1201" s="98">
        <v>18049.82</v>
      </c>
      <c r="E1201" s="98">
        <v>16421.34</v>
      </c>
      <c r="F1201" s="98">
        <v>5941.09</v>
      </c>
      <c r="G1201" s="71">
        <f t="shared" si="563"/>
        <v>0.36199999999999999</v>
      </c>
      <c r="H1201" s="98">
        <f>F1201</f>
        <v>5941.09</v>
      </c>
      <c r="I1201" s="71">
        <f t="shared" si="578"/>
        <v>0.36199999999999999</v>
      </c>
      <c r="J1201" s="71">
        <f t="shared" si="579"/>
        <v>1</v>
      </c>
      <c r="K1201" s="22">
        <f>E1201</f>
        <v>16421.34</v>
      </c>
      <c r="L1201" s="22"/>
      <c r="M1201" s="41">
        <f t="shared" si="580"/>
        <v>1</v>
      </c>
      <c r="N1201" s="592"/>
      <c r="O1201" s="11"/>
      <c r="P1201" s="300"/>
    </row>
    <row r="1202" spans="1:16" s="158" customFormat="1" outlineLevel="2" x14ac:dyDescent="0.3">
      <c r="A1202" s="565"/>
      <c r="B1202" s="101" t="s">
        <v>18</v>
      </c>
      <c r="C1202" s="113"/>
      <c r="D1202" s="98"/>
      <c r="E1202" s="98"/>
      <c r="F1202" s="98"/>
      <c r="G1202" s="58" t="e">
        <f t="shared" si="563"/>
        <v>#DIV/0!</v>
      </c>
      <c r="H1202" s="98"/>
      <c r="I1202" s="58" t="e">
        <f t="shared" si="578"/>
        <v>#DIV/0!</v>
      </c>
      <c r="J1202" s="58" t="e">
        <f t="shared" si="579"/>
        <v>#DIV/0!</v>
      </c>
      <c r="K1202" s="22">
        <f t="shared" ref="K1202" si="583">E1202</f>
        <v>0</v>
      </c>
      <c r="L1202" s="22">
        <f t="shared" ref="L1202" si="584">E1202-K1202</f>
        <v>0</v>
      </c>
      <c r="M1202" s="87" t="e">
        <f t="shared" si="580"/>
        <v>#DIV/0!</v>
      </c>
      <c r="N1202" s="592"/>
      <c r="O1202" s="129" t="b">
        <f>H1202=F1202</f>
        <v>1</v>
      </c>
      <c r="P1202" s="300"/>
    </row>
    <row r="1203" spans="1:16" s="158" customFormat="1" ht="37.5" outlineLevel="1" x14ac:dyDescent="0.25">
      <c r="A1203" s="565" t="s">
        <v>511</v>
      </c>
      <c r="B1203" s="102" t="s">
        <v>261</v>
      </c>
      <c r="C1203" s="306" t="s">
        <v>115</v>
      </c>
      <c r="D1203" s="138">
        <f>D1206</f>
        <v>479.25</v>
      </c>
      <c r="E1203" s="138">
        <f t="shared" ref="E1203" si="585">E1206</f>
        <v>479.25</v>
      </c>
      <c r="F1203" s="138">
        <f>F1206</f>
        <v>0</v>
      </c>
      <c r="G1203" s="76">
        <f t="shared" si="563"/>
        <v>0</v>
      </c>
      <c r="H1203" s="138">
        <f>H1206</f>
        <v>0</v>
      </c>
      <c r="I1203" s="76">
        <f t="shared" ref="I1203:I1207" si="586">H1203/E1203</f>
        <v>0</v>
      </c>
      <c r="J1203" s="76"/>
      <c r="K1203" s="43">
        <f>SUM(K1204:K1207)</f>
        <v>479.25</v>
      </c>
      <c r="L1203" s="43">
        <f>SUM(L1204:L1207)</f>
        <v>0</v>
      </c>
      <c r="M1203" s="41">
        <f t="shared" ref="M1203:M1207" si="587">K1203/E1203</f>
        <v>1</v>
      </c>
      <c r="N1203" s="592" t="s">
        <v>580</v>
      </c>
      <c r="P1203" s="300"/>
    </row>
    <row r="1204" spans="1:16" s="158" customFormat="1" outlineLevel="2" x14ac:dyDescent="0.25">
      <c r="A1204" s="565"/>
      <c r="B1204" s="197" t="s">
        <v>17</v>
      </c>
      <c r="C1204" s="197"/>
      <c r="D1204" s="22"/>
      <c r="E1204" s="22"/>
      <c r="F1204" s="22"/>
      <c r="G1204" s="58" t="e">
        <f t="shared" si="563"/>
        <v>#DIV/0!</v>
      </c>
      <c r="H1204" s="22"/>
      <c r="I1204" s="58" t="e">
        <f t="shared" si="586"/>
        <v>#DIV/0!</v>
      </c>
      <c r="J1204" s="58"/>
      <c r="K1204" s="22">
        <f t="shared" ref="K1204:K1205" si="588">E1204</f>
        <v>0</v>
      </c>
      <c r="L1204" s="22">
        <f t="shared" ref="L1204:L1205" si="589">E1204-K1204</f>
        <v>0</v>
      </c>
      <c r="M1204" s="87" t="e">
        <f t="shared" si="587"/>
        <v>#DIV/0!</v>
      </c>
      <c r="N1204" s="592"/>
      <c r="P1204" s="300"/>
    </row>
    <row r="1205" spans="1:16" s="158" customFormat="1" outlineLevel="2" x14ac:dyDescent="0.25">
      <c r="A1205" s="565"/>
      <c r="B1205" s="197" t="s">
        <v>16</v>
      </c>
      <c r="C1205" s="197"/>
      <c r="D1205" s="22"/>
      <c r="E1205" s="22"/>
      <c r="F1205" s="22"/>
      <c r="G1205" s="58" t="e">
        <f t="shared" si="563"/>
        <v>#DIV/0!</v>
      </c>
      <c r="H1205" s="22"/>
      <c r="I1205" s="58" t="e">
        <f t="shared" si="586"/>
        <v>#DIV/0!</v>
      </c>
      <c r="J1205" s="58"/>
      <c r="K1205" s="22">
        <f t="shared" si="588"/>
        <v>0</v>
      </c>
      <c r="L1205" s="22">
        <f t="shared" si="589"/>
        <v>0</v>
      </c>
      <c r="M1205" s="87" t="e">
        <f t="shared" si="587"/>
        <v>#DIV/0!</v>
      </c>
      <c r="N1205" s="592"/>
      <c r="O1205" s="128"/>
      <c r="P1205" s="300"/>
    </row>
    <row r="1206" spans="1:16" s="158" customFormat="1" outlineLevel="2" x14ac:dyDescent="0.25">
      <c r="A1206" s="565"/>
      <c r="B1206" s="101" t="s">
        <v>80</v>
      </c>
      <c r="C1206" s="113"/>
      <c r="D1206" s="98">
        <v>479.25</v>
      </c>
      <c r="E1206" s="98">
        <v>479.25</v>
      </c>
      <c r="F1206" s="98"/>
      <c r="G1206" s="71">
        <f t="shared" si="563"/>
        <v>0</v>
      </c>
      <c r="H1206" s="98"/>
      <c r="I1206" s="71">
        <f t="shared" si="586"/>
        <v>0</v>
      </c>
      <c r="J1206" s="71"/>
      <c r="K1206" s="22">
        <f>E1206</f>
        <v>479.25</v>
      </c>
      <c r="L1206" s="22"/>
      <c r="M1206" s="41">
        <f t="shared" si="587"/>
        <v>1</v>
      </c>
      <c r="N1206" s="592"/>
      <c r="O1206" s="11"/>
      <c r="P1206" s="300"/>
    </row>
    <row r="1207" spans="1:16" s="158" customFormat="1" outlineLevel="2" x14ac:dyDescent="0.3">
      <c r="A1207" s="565"/>
      <c r="B1207" s="101" t="s">
        <v>18</v>
      </c>
      <c r="C1207" s="113"/>
      <c r="D1207" s="98"/>
      <c r="E1207" s="98"/>
      <c r="F1207" s="98"/>
      <c r="G1207" s="58" t="e">
        <f t="shared" si="563"/>
        <v>#DIV/0!</v>
      </c>
      <c r="H1207" s="98"/>
      <c r="I1207" s="58" t="e">
        <f t="shared" si="586"/>
        <v>#DIV/0!</v>
      </c>
      <c r="J1207" s="58" t="e">
        <f t="shared" ref="J1207:J1212" si="590">H1207/F1207</f>
        <v>#DIV/0!</v>
      </c>
      <c r="K1207" s="22">
        <f t="shared" ref="K1207" si="591">E1207</f>
        <v>0</v>
      </c>
      <c r="L1207" s="22">
        <f t="shared" ref="L1207" si="592">E1207-K1207</f>
        <v>0</v>
      </c>
      <c r="M1207" s="87" t="e">
        <f t="shared" si="587"/>
        <v>#DIV/0!</v>
      </c>
      <c r="N1207" s="592"/>
      <c r="O1207" s="129" t="b">
        <f>H1207=F1207</f>
        <v>1</v>
      </c>
      <c r="P1207" s="300"/>
    </row>
    <row r="1208" spans="1:16" s="158" customFormat="1" ht="93.75" outlineLevel="1" x14ac:dyDescent="0.25">
      <c r="A1208" s="567" t="s">
        <v>512</v>
      </c>
      <c r="B1208" s="102" t="s">
        <v>380</v>
      </c>
      <c r="C1208" s="306" t="s">
        <v>115</v>
      </c>
      <c r="D1208" s="138">
        <f>D1211</f>
        <v>252.13</v>
      </c>
      <c r="E1208" s="138">
        <f t="shared" ref="E1208" si="593">E1211</f>
        <v>252.13</v>
      </c>
      <c r="F1208" s="138">
        <f>F1211</f>
        <v>72.14</v>
      </c>
      <c r="G1208" s="76">
        <f t="shared" si="563"/>
        <v>0.28599999999999998</v>
      </c>
      <c r="H1208" s="138">
        <f>H1211</f>
        <v>72.14</v>
      </c>
      <c r="I1208" s="76">
        <f t="shared" ref="I1208:I1212" si="594">H1208/E1208</f>
        <v>0.28599999999999998</v>
      </c>
      <c r="J1208" s="76">
        <f t="shared" si="590"/>
        <v>1</v>
      </c>
      <c r="K1208" s="43">
        <f>SUM(K1209:K1212)</f>
        <v>72.14</v>
      </c>
      <c r="L1208" s="43">
        <f>SUM(L1209:L1212)</f>
        <v>179.99</v>
      </c>
      <c r="M1208" s="41">
        <f t="shared" ref="M1208:M1212" si="595">K1208/E1208</f>
        <v>0.28999999999999998</v>
      </c>
      <c r="N1208" s="592" t="s">
        <v>751</v>
      </c>
      <c r="P1208" s="300"/>
    </row>
    <row r="1209" spans="1:16" s="158" customFormat="1" outlineLevel="2" x14ac:dyDescent="0.25">
      <c r="A1209" s="567"/>
      <c r="B1209" s="197" t="s">
        <v>17</v>
      </c>
      <c r="C1209" s="197"/>
      <c r="D1209" s="22"/>
      <c r="E1209" s="22"/>
      <c r="F1209" s="22"/>
      <c r="G1209" s="58" t="e">
        <f t="shared" si="563"/>
        <v>#DIV/0!</v>
      </c>
      <c r="H1209" s="22"/>
      <c r="I1209" s="58" t="e">
        <f t="shared" si="594"/>
        <v>#DIV/0!</v>
      </c>
      <c r="J1209" s="58" t="e">
        <f t="shared" si="590"/>
        <v>#DIV/0!</v>
      </c>
      <c r="K1209" s="22">
        <f t="shared" ref="K1209:K1210" si="596">E1209</f>
        <v>0</v>
      </c>
      <c r="L1209" s="22">
        <f t="shared" ref="L1209:L1210" si="597">E1209-K1209</f>
        <v>0</v>
      </c>
      <c r="M1209" s="87" t="e">
        <f t="shared" si="595"/>
        <v>#DIV/0!</v>
      </c>
      <c r="N1209" s="592"/>
      <c r="P1209" s="300"/>
    </row>
    <row r="1210" spans="1:16" s="158" customFormat="1" outlineLevel="2" x14ac:dyDescent="0.25">
      <c r="A1210" s="567"/>
      <c r="B1210" s="197" t="s">
        <v>16</v>
      </c>
      <c r="C1210" s="197"/>
      <c r="D1210" s="22"/>
      <c r="E1210" s="22"/>
      <c r="F1210" s="22"/>
      <c r="G1210" s="58" t="e">
        <f t="shared" si="563"/>
        <v>#DIV/0!</v>
      </c>
      <c r="H1210" s="22"/>
      <c r="I1210" s="58" t="e">
        <f t="shared" si="594"/>
        <v>#DIV/0!</v>
      </c>
      <c r="J1210" s="58" t="e">
        <f t="shared" si="590"/>
        <v>#DIV/0!</v>
      </c>
      <c r="K1210" s="22">
        <f t="shared" si="596"/>
        <v>0</v>
      </c>
      <c r="L1210" s="22">
        <f t="shared" si="597"/>
        <v>0</v>
      </c>
      <c r="M1210" s="87" t="e">
        <f t="shared" si="595"/>
        <v>#DIV/0!</v>
      </c>
      <c r="N1210" s="592"/>
      <c r="O1210" s="128"/>
      <c r="P1210" s="300"/>
    </row>
    <row r="1211" spans="1:16" s="158" customFormat="1" outlineLevel="2" x14ac:dyDescent="0.25">
      <c r="A1211" s="567"/>
      <c r="B1211" s="101" t="s">
        <v>80</v>
      </c>
      <c r="C1211" s="113"/>
      <c r="D1211" s="98">
        <v>252.13</v>
      </c>
      <c r="E1211" s="98">
        <v>252.13</v>
      </c>
      <c r="F1211" s="98">
        <v>72.14</v>
      </c>
      <c r="G1211" s="71">
        <f t="shared" si="563"/>
        <v>0.28599999999999998</v>
      </c>
      <c r="H1211" s="98">
        <f>F1211</f>
        <v>72.14</v>
      </c>
      <c r="I1211" s="71">
        <f t="shared" si="594"/>
        <v>0.28599999999999998</v>
      </c>
      <c r="J1211" s="71">
        <f t="shared" si="590"/>
        <v>1</v>
      </c>
      <c r="K1211" s="22">
        <v>72.14</v>
      </c>
      <c r="L1211" s="22">
        <f>D1211-F1211</f>
        <v>179.99</v>
      </c>
      <c r="M1211" s="41">
        <f t="shared" si="595"/>
        <v>0.28999999999999998</v>
      </c>
      <c r="N1211" s="592"/>
      <c r="O1211" s="11"/>
      <c r="P1211" s="300"/>
    </row>
    <row r="1212" spans="1:16" s="158" customFormat="1" outlineLevel="2" x14ac:dyDescent="0.3">
      <c r="A1212" s="567"/>
      <c r="B1212" s="101" t="s">
        <v>18</v>
      </c>
      <c r="C1212" s="113"/>
      <c r="D1212" s="98"/>
      <c r="E1212" s="98"/>
      <c r="F1212" s="98"/>
      <c r="G1212" s="58" t="e">
        <f t="shared" si="563"/>
        <v>#DIV/0!</v>
      </c>
      <c r="H1212" s="98"/>
      <c r="I1212" s="58" t="e">
        <f t="shared" si="594"/>
        <v>#DIV/0!</v>
      </c>
      <c r="J1212" s="58" t="e">
        <f t="shared" si="590"/>
        <v>#DIV/0!</v>
      </c>
      <c r="K1212" s="22">
        <f t="shared" ref="K1212" si="598">E1212</f>
        <v>0</v>
      </c>
      <c r="L1212" s="22">
        <f t="shared" ref="L1212" si="599">E1212-K1212</f>
        <v>0</v>
      </c>
      <c r="M1212" s="87" t="e">
        <f t="shared" si="595"/>
        <v>#DIV/0!</v>
      </c>
      <c r="N1212" s="592"/>
      <c r="O1212" s="129" t="b">
        <f>H1212=F1212</f>
        <v>1</v>
      </c>
      <c r="P1212" s="300"/>
    </row>
    <row r="1213" spans="1:16" s="158" customFormat="1" ht="37.5" outlineLevel="1" x14ac:dyDescent="0.25">
      <c r="A1213" s="565" t="s">
        <v>513</v>
      </c>
      <c r="B1213" s="102" t="s">
        <v>384</v>
      </c>
      <c r="C1213" s="306" t="s">
        <v>115</v>
      </c>
      <c r="D1213" s="138">
        <v>81529.490000000005</v>
      </c>
      <c r="E1213" s="138">
        <v>81529.490000000005</v>
      </c>
      <c r="F1213" s="138">
        <v>46484.05</v>
      </c>
      <c r="G1213" s="76">
        <f t="shared" si="563"/>
        <v>0.56999999999999995</v>
      </c>
      <c r="H1213" s="138">
        <v>46484.05</v>
      </c>
      <c r="I1213" s="76">
        <v>0.56999999999999995</v>
      </c>
      <c r="J1213" s="76">
        <v>1</v>
      </c>
      <c r="K1213" s="43">
        <v>81529.490000000005</v>
      </c>
      <c r="L1213" s="43">
        <v>0</v>
      </c>
      <c r="M1213" s="41">
        <v>1</v>
      </c>
      <c r="N1213" s="592"/>
      <c r="P1213" s="300"/>
    </row>
    <row r="1214" spans="1:16" s="158" customFormat="1" outlineLevel="2" x14ac:dyDescent="0.25">
      <c r="A1214" s="565"/>
      <c r="B1214" s="197" t="s">
        <v>17</v>
      </c>
      <c r="C1214" s="197"/>
      <c r="D1214" s="22"/>
      <c r="E1214" s="22"/>
      <c r="F1214" s="22"/>
      <c r="G1214" s="58" t="e">
        <f t="shared" si="563"/>
        <v>#DIV/0!</v>
      </c>
      <c r="H1214" s="22"/>
      <c r="I1214" s="58" t="e">
        <v>#DIV/0!</v>
      </c>
      <c r="J1214" s="58" t="e">
        <v>#DIV/0!</v>
      </c>
      <c r="K1214" s="22">
        <v>0</v>
      </c>
      <c r="L1214" s="22">
        <v>0</v>
      </c>
      <c r="M1214" s="87" t="e">
        <v>#DIV/0!</v>
      </c>
      <c r="N1214" s="592"/>
      <c r="P1214" s="300"/>
    </row>
    <row r="1215" spans="1:16" s="158" customFormat="1" outlineLevel="2" x14ac:dyDescent="0.25">
      <c r="A1215" s="565"/>
      <c r="B1215" s="197" t="s">
        <v>16</v>
      </c>
      <c r="C1215" s="197"/>
      <c r="D1215" s="22"/>
      <c r="E1215" s="22"/>
      <c r="F1215" s="22"/>
      <c r="G1215" s="58" t="e">
        <f t="shared" si="563"/>
        <v>#DIV/0!</v>
      </c>
      <c r="H1215" s="22"/>
      <c r="I1215" s="58" t="e">
        <v>#DIV/0!</v>
      </c>
      <c r="J1215" s="58" t="e">
        <v>#DIV/0!</v>
      </c>
      <c r="K1215" s="22">
        <v>0</v>
      </c>
      <c r="L1215" s="22">
        <v>0</v>
      </c>
      <c r="M1215" s="87" t="e">
        <v>#DIV/0!</v>
      </c>
      <c r="N1215" s="592"/>
      <c r="O1215" s="128"/>
      <c r="P1215" s="300"/>
    </row>
    <row r="1216" spans="1:16" s="158" customFormat="1" outlineLevel="2" x14ac:dyDescent="0.25">
      <c r="A1216" s="565"/>
      <c r="B1216" s="101" t="s">
        <v>80</v>
      </c>
      <c r="C1216" s="113"/>
      <c r="D1216" s="98">
        <v>81529.490000000005</v>
      </c>
      <c r="E1216" s="98">
        <v>81529.490000000005</v>
      </c>
      <c r="F1216" s="98">
        <v>46484.05</v>
      </c>
      <c r="G1216" s="71">
        <f t="shared" si="563"/>
        <v>0.56999999999999995</v>
      </c>
      <c r="H1216" s="98">
        <v>46484.05</v>
      </c>
      <c r="I1216" s="71">
        <v>0.56999999999999995</v>
      </c>
      <c r="J1216" s="71">
        <v>1</v>
      </c>
      <c r="K1216" s="22">
        <v>81529.490000000005</v>
      </c>
      <c r="L1216" s="22"/>
      <c r="M1216" s="41">
        <v>1</v>
      </c>
      <c r="N1216" s="592"/>
      <c r="O1216" s="11"/>
      <c r="P1216" s="300"/>
    </row>
    <row r="1217" spans="1:16" s="158" customFormat="1" outlineLevel="2" x14ac:dyDescent="0.3">
      <c r="A1217" s="565"/>
      <c r="B1217" s="101" t="s">
        <v>18</v>
      </c>
      <c r="C1217" s="113"/>
      <c r="D1217" s="98"/>
      <c r="E1217" s="98"/>
      <c r="F1217" s="98"/>
      <c r="G1217" s="58" t="e">
        <f t="shared" si="563"/>
        <v>#DIV/0!</v>
      </c>
      <c r="H1217" s="98"/>
      <c r="I1217" s="58" t="e">
        <v>#DIV/0!</v>
      </c>
      <c r="J1217" s="58" t="e">
        <v>#DIV/0!</v>
      </c>
      <c r="K1217" s="22">
        <v>0</v>
      </c>
      <c r="L1217" s="22">
        <v>0</v>
      </c>
      <c r="M1217" s="87" t="e">
        <v>#DIV/0!</v>
      </c>
      <c r="N1217" s="592"/>
      <c r="O1217" s="129" t="b">
        <f>H1217=F1217</f>
        <v>1</v>
      </c>
      <c r="P1217" s="300"/>
    </row>
    <row r="1218" spans="1:16" s="55" customFormat="1" ht="37.5" x14ac:dyDescent="0.25">
      <c r="A1218" s="681" t="s">
        <v>514</v>
      </c>
      <c r="B1218" s="307" t="s">
        <v>431</v>
      </c>
      <c r="C1218" s="306" t="s">
        <v>115</v>
      </c>
      <c r="D1218" s="138">
        <v>207215.11</v>
      </c>
      <c r="E1218" s="138">
        <v>207215.11</v>
      </c>
      <c r="F1218" s="138">
        <v>197143.08</v>
      </c>
      <c r="G1218" s="76">
        <f t="shared" si="563"/>
        <v>0.95099999999999996</v>
      </c>
      <c r="H1218" s="138">
        <v>197143.08</v>
      </c>
      <c r="I1218" s="76">
        <v>0.95099999999999996</v>
      </c>
      <c r="J1218" s="76">
        <f>H1218/F1218</f>
        <v>1</v>
      </c>
      <c r="K1218" s="138">
        <v>202701.91</v>
      </c>
      <c r="L1218" s="43">
        <v>4513.2</v>
      </c>
      <c r="M1218" s="94">
        <v>0.98</v>
      </c>
      <c r="N1218" s="658" t="s">
        <v>849</v>
      </c>
      <c r="P1218" s="300"/>
    </row>
    <row r="1219" spans="1:16" s="55" customFormat="1" ht="119.25" customHeight="1" x14ac:dyDescent="0.25">
      <c r="A1219" s="681"/>
      <c r="B1219" s="197" t="s">
        <v>17</v>
      </c>
      <c r="C1219" s="197"/>
      <c r="D1219" s="22">
        <v>0</v>
      </c>
      <c r="E1219" s="22">
        <v>0</v>
      </c>
      <c r="F1219" s="22">
        <v>0</v>
      </c>
      <c r="G1219" s="58" t="e">
        <f t="shared" si="563"/>
        <v>#DIV/0!</v>
      </c>
      <c r="H1219" s="22">
        <v>0</v>
      </c>
      <c r="I1219" s="58" t="e">
        <v>#DIV/0!</v>
      </c>
      <c r="J1219" s="58" t="e">
        <v>#DIV/0!</v>
      </c>
      <c r="K1219" s="22">
        <v>0</v>
      </c>
      <c r="L1219" s="22">
        <v>0</v>
      </c>
      <c r="M1219" s="87" t="e">
        <v>#DIV/0!</v>
      </c>
      <c r="N1219" s="658"/>
      <c r="P1219" s="300"/>
    </row>
    <row r="1220" spans="1:16" s="55" customFormat="1" ht="119.25" customHeight="1" x14ac:dyDescent="0.25">
      <c r="A1220" s="681"/>
      <c r="B1220" s="197" t="s">
        <v>16</v>
      </c>
      <c r="C1220" s="197"/>
      <c r="D1220" s="22">
        <v>162038.70000000001</v>
      </c>
      <c r="E1220" s="22">
        <v>162038.70000000001</v>
      </c>
      <c r="F1220" s="22">
        <v>152559.54</v>
      </c>
      <c r="G1220" s="71">
        <f t="shared" si="563"/>
        <v>0.94199999999999995</v>
      </c>
      <c r="H1220" s="22">
        <v>152559.54</v>
      </c>
      <c r="I1220" s="71">
        <v>0.94199999999999995</v>
      </c>
      <c r="J1220" s="71">
        <f>H1220/F1220</f>
        <v>1</v>
      </c>
      <c r="K1220" s="22">
        <v>157846.95000000001</v>
      </c>
      <c r="L1220" s="22">
        <v>4191.75</v>
      </c>
      <c r="M1220" s="41">
        <v>0.97</v>
      </c>
      <c r="N1220" s="658"/>
      <c r="O1220" s="128"/>
      <c r="P1220" s="300"/>
    </row>
    <row r="1221" spans="1:16" s="56" customFormat="1" ht="119.25" customHeight="1" x14ac:dyDescent="0.25">
      <c r="A1221" s="681"/>
      <c r="B1221" s="197" t="s">
        <v>80</v>
      </c>
      <c r="C1221" s="308"/>
      <c r="D1221" s="22">
        <v>45176.41</v>
      </c>
      <c r="E1221" s="22">
        <v>45176.41</v>
      </c>
      <c r="F1221" s="22">
        <v>44583.54</v>
      </c>
      <c r="G1221" s="71">
        <f t="shared" si="563"/>
        <v>0.98699999999999999</v>
      </c>
      <c r="H1221" s="22">
        <v>44583.54</v>
      </c>
      <c r="I1221" s="71">
        <v>0.98699999999999999</v>
      </c>
      <c r="J1221" s="71">
        <f>H1221/F1221</f>
        <v>1</v>
      </c>
      <c r="K1221" s="22">
        <v>44854.96</v>
      </c>
      <c r="L1221" s="22">
        <v>321.45</v>
      </c>
      <c r="M1221" s="41">
        <v>0.99</v>
      </c>
      <c r="N1221" s="658"/>
      <c r="O1221" s="11"/>
      <c r="P1221" s="300"/>
    </row>
    <row r="1222" spans="1:16" s="56" customFormat="1" ht="119.25" customHeight="1" collapsed="1" x14ac:dyDescent="0.3">
      <c r="A1222" s="681"/>
      <c r="B1222" s="101" t="s">
        <v>18</v>
      </c>
      <c r="C1222" s="113"/>
      <c r="D1222" s="22"/>
      <c r="E1222" s="22"/>
      <c r="F1222" s="22">
        <v>0</v>
      </c>
      <c r="G1222" s="58" t="e">
        <f t="shared" si="563"/>
        <v>#DIV/0!</v>
      </c>
      <c r="H1222" s="22">
        <v>0</v>
      </c>
      <c r="I1222" s="58" t="e">
        <v>#DIV/0!</v>
      </c>
      <c r="J1222" s="58" t="e">
        <v>#DIV/0!</v>
      </c>
      <c r="K1222" s="22">
        <v>0</v>
      </c>
      <c r="L1222" s="22"/>
      <c r="M1222" s="87" t="e">
        <v>#REF!</v>
      </c>
      <c r="N1222" s="658"/>
      <c r="O1222" s="129" t="b">
        <f>H1222=F1222</f>
        <v>1</v>
      </c>
      <c r="P1222" s="300"/>
    </row>
    <row r="1223" spans="1:16" s="56" customFormat="1" ht="75" x14ac:dyDescent="0.25">
      <c r="A1223" s="582" t="s">
        <v>515</v>
      </c>
      <c r="B1223" s="446" t="s">
        <v>304</v>
      </c>
      <c r="C1223" s="270" t="s">
        <v>115</v>
      </c>
      <c r="D1223" s="36">
        <f>SUM(D1224:D1227)</f>
        <v>253.02</v>
      </c>
      <c r="E1223" s="36">
        <f t="shared" ref="E1223:F1223" si="600">SUM(E1224:E1227)</f>
        <v>253.02</v>
      </c>
      <c r="F1223" s="36">
        <f t="shared" si="600"/>
        <v>200</v>
      </c>
      <c r="G1223" s="71">
        <f t="shared" si="563"/>
        <v>0.79</v>
      </c>
      <c r="H1223" s="43">
        <f>SUM(H1224:H1227)</f>
        <v>200</v>
      </c>
      <c r="I1223" s="71">
        <f t="shared" si="570"/>
        <v>0.79</v>
      </c>
      <c r="J1223" s="76">
        <f>H1223/F1223</f>
        <v>1</v>
      </c>
      <c r="K1223" s="22">
        <f>SUM(K1224:K1227)</f>
        <v>200</v>
      </c>
      <c r="L1223" s="22">
        <f>SUM(L1224:L1227)</f>
        <v>53.02</v>
      </c>
      <c r="M1223" s="41">
        <f t="shared" ref="M1223:M1227" si="601">K1223/E1223</f>
        <v>0.79</v>
      </c>
      <c r="N1223" s="596" t="s">
        <v>827</v>
      </c>
      <c r="P1223" s="300"/>
    </row>
    <row r="1224" spans="1:16" s="56" customFormat="1" x14ac:dyDescent="0.25">
      <c r="A1224" s="582"/>
      <c r="B1224" s="446" t="s">
        <v>17</v>
      </c>
      <c r="C1224" s="316"/>
      <c r="D1224" s="36">
        <v>0</v>
      </c>
      <c r="E1224" s="36">
        <v>0</v>
      </c>
      <c r="F1224" s="36">
        <v>0</v>
      </c>
      <c r="G1224" s="58" t="e">
        <f t="shared" si="563"/>
        <v>#DIV/0!</v>
      </c>
      <c r="H1224" s="160"/>
      <c r="I1224" s="71"/>
      <c r="J1224" s="58"/>
      <c r="K1224" s="22"/>
      <c r="L1224" s="22"/>
      <c r="M1224" s="87" t="e">
        <f t="shared" si="601"/>
        <v>#DIV/0!</v>
      </c>
      <c r="N1224" s="596"/>
      <c r="P1224" s="300"/>
    </row>
    <row r="1225" spans="1:16" s="56" customFormat="1" x14ac:dyDescent="0.25">
      <c r="A1225" s="582"/>
      <c r="B1225" s="446" t="s">
        <v>16</v>
      </c>
      <c r="C1225" s="316"/>
      <c r="D1225" s="36">
        <v>0</v>
      </c>
      <c r="E1225" s="36">
        <v>0</v>
      </c>
      <c r="F1225" s="36">
        <v>0</v>
      </c>
      <c r="G1225" s="58" t="e">
        <f t="shared" si="563"/>
        <v>#DIV/0!</v>
      </c>
      <c r="H1225" s="160"/>
      <c r="I1225" s="71"/>
      <c r="J1225" s="58"/>
      <c r="K1225" s="22"/>
      <c r="L1225" s="22"/>
      <c r="M1225" s="87" t="e">
        <f t="shared" si="601"/>
        <v>#DIV/0!</v>
      </c>
      <c r="N1225" s="596"/>
      <c r="O1225" s="128"/>
      <c r="P1225" s="300"/>
    </row>
    <row r="1226" spans="1:16" s="56" customFormat="1" x14ac:dyDescent="0.25">
      <c r="A1226" s="582"/>
      <c r="B1226" s="446" t="s">
        <v>36</v>
      </c>
      <c r="C1226" s="316"/>
      <c r="D1226" s="36">
        <v>253.02</v>
      </c>
      <c r="E1226" s="36">
        <v>253.02</v>
      </c>
      <c r="F1226" s="36">
        <v>200</v>
      </c>
      <c r="G1226" s="71">
        <f t="shared" si="563"/>
        <v>0.79</v>
      </c>
      <c r="H1226" s="22">
        <v>200</v>
      </c>
      <c r="I1226" s="71">
        <v>0.79</v>
      </c>
      <c r="J1226" s="76">
        <f>H1226/F1226</f>
        <v>1</v>
      </c>
      <c r="K1226" s="22">
        <v>200</v>
      </c>
      <c r="L1226" s="22">
        <v>53.02</v>
      </c>
      <c r="M1226" s="41">
        <v>0.79</v>
      </c>
      <c r="N1226" s="596"/>
      <c r="O1226" s="11"/>
      <c r="P1226" s="300"/>
    </row>
    <row r="1227" spans="1:16" s="56" customFormat="1" x14ac:dyDescent="0.3">
      <c r="A1227" s="582"/>
      <c r="B1227" s="446" t="s">
        <v>18</v>
      </c>
      <c r="C1227" s="316"/>
      <c r="D1227" s="36">
        <v>0</v>
      </c>
      <c r="E1227" s="36">
        <v>0</v>
      </c>
      <c r="F1227" s="36">
        <v>0</v>
      </c>
      <c r="G1227" s="58" t="e">
        <f t="shared" si="563"/>
        <v>#DIV/0!</v>
      </c>
      <c r="H1227" s="160"/>
      <c r="I1227" s="71"/>
      <c r="J1227" s="58"/>
      <c r="K1227" s="22"/>
      <c r="L1227" s="22"/>
      <c r="M1227" s="87" t="e">
        <f t="shared" si="601"/>
        <v>#DIV/0!</v>
      </c>
      <c r="N1227" s="596"/>
      <c r="O1227" s="129" t="b">
        <f>H1227=F1227</f>
        <v>1</v>
      </c>
      <c r="P1227" s="300"/>
    </row>
    <row r="1228" spans="1:16" s="56" customFormat="1" ht="56.25" x14ac:dyDescent="0.25">
      <c r="A1228" s="566" t="s">
        <v>251</v>
      </c>
      <c r="B1228" s="103" t="s">
        <v>516</v>
      </c>
      <c r="C1228" s="147" t="s">
        <v>77</v>
      </c>
      <c r="D1228" s="28">
        <f>SUM(D1229:D1232)</f>
        <v>3122.8</v>
      </c>
      <c r="E1228" s="28">
        <f>SUM(E1229:E1232)</f>
        <v>3122.8</v>
      </c>
      <c r="F1228" s="28">
        <f>SUM(F1229:F1232)</f>
        <v>473.1</v>
      </c>
      <c r="G1228" s="75">
        <f t="shared" si="563"/>
        <v>0.151</v>
      </c>
      <c r="H1228" s="28">
        <f>SUM(H1229:H1232)</f>
        <v>462.16</v>
      </c>
      <c r="I1228" s="75">
        <f>H1228/E1228</f>
        <v>0.14799999999999999</v>
      </c>
      <c r="J1228" s="210">
        <f>H1228/F1228</f>
        <v>0.97699999999999998</v>
      </c>
      <c r="K1228" s="28">
        <f>SUM(K1229:K1232)</f>
        <v>2383.56</v>
      </c>
      <c r="L1228" s="28">
        <f>SUM(L1229:L1232)</f>
        <v>739.24</v>
      </c>
      <c r="M1228" s="453">
        <f t="shared" ref="M1228:M1272" si="602">K1228/E1228</f>
        <v>0.76</v>
      </c>
      <c r="N1228" s="655"/>
      <c r="P1228" s="300"/>
    </row>
    <row r="1229" spans="1:16" s="56" customFormat="1" x14ac:dyDescent="0.25">
      <c r="A1229" s="566"/>
      <c r="B1229" s="32" t="s">
        <v>17</v>
      </c>
      <c r="C1229" s="143"/>
      <c r="D1229" s="112">
        <f>D1249</f>
        <v>722.8</v>
      </c>
      <c r="E1229" s="112">
        <f>E1249</f>
        <v>722.8</v>
      </c>
      <c r="F1229" s="112">
        <f>F1239+F1234+F1249</f>
        <v>473.1</v>
      </c>
      <c r="G1229" s="75">
        <f t="shared" si="563"/>
        <v>0.65500000000000003</v>
      </c>
      <c r="H1229" s="112">
        <f>H1239+H1234+H1249</f>
        <v>462.16</v>
      </c>
      <c r="I1229" s="75">
        <f t="shared" si="570"/>
        <v>0.63900000000000001</v>
      </c>
      <c r="J1229" s="210">
        <f>H1229/F1229</f>
        <v>0.97699999999999998</v>
      </c>
      <c r="K1229" s="112">
        <f>K1249</f>
        <v>462.16</v>
      </c>
      <c r="L1229" s="112">
        <f>L1249</f>
        <v>260.64</v>
      </c>
      <c r="M1229" s="112">
        <f>M1249</f>
        <v>0.64</v>
      </c>
      <c r="N1229" s="655"/>
      <c r="P1229" s="300"/>
    </row>
    <row r="1230" spans="1:16" s="56" customFormat="1" x14ac:dyDescent="0.25">
      <c r="A1230" s="566"/>
      <c r="B1230" s="32" t="s">
        <v>16</v>
      </c>
      <c r="C1230" s="143"/>
      <c r="D1230" s="112">
        <f>D1240+D1235</f>
        <v>2400</v>
      </c>
      <c r="E1230" s="112">
        <f>E1240+E1235+E1245</f>
        <v>2400</v>
      </c>
      <c r="F1230" s="112">
        <f t="shared" ref="D1230:F1232" si="603">F1240+F1235</f>
        <v>0</v>
      </c>
      <c r="G1230" s="75">
        <f t="shared" si="563"/>
        <v>0</v>
      </c>
      <c r="H1230" s="112">
        <f t="shared" ref="H1230:H1232" si="604">H1240+H1235</f>
        <v>0</v>
      </c>
      <c r="I1230" s="75">
        <f t="shared" ref="I1230:I1272" si="605">H1230/E1230</f>
        <v>0</v>
      </c>
      <c r="J1230" s="210"/>
      <c r="K1230" s="112">
        <f>K1240+K1235+K1245</f>
        <v>1921.4</v>
      </c>
      <c r="L1230" s="112">
        <f t="shared" ref="K1230:L1232" si="606">L1240+L1235</f>
        <v>478.6</v>
      </c>
      <c r="M1230" s="83">
        <f t="shared" si="602"/>
        <v>0.8</v>
      </c>
      <c r="N1230" s="655"/>
      <c r="O1230" s="128"/>
      <c r="P1230" s="300"/>
    </row>
    <row r="1231" spans="1:16" s="56" customFormat="1" x14ac:dyDescent="0.25">
      <c r="A1231" s="566"/>
      <c r="B1231" s="437" t="s">
        <v>36</v>
      </c>
      <c r="C1231" s="144"/>
      <c r="D1231" s="112">
        <f t="shared" si="603"/>
        <v>0</v>
      </c>
      <c r="E1231" s="112">
        <f t="shared" si="603"/>
        <v>0</v>
      </c>
      <c r="F1231" s="112">
        <f t="shared" si="603"/>
        <v>0</v>
      </c>
      <c r="G1231" s="74" t="e">
        <f t="shared" si="563"/>
        <v>#DIV/0!</v>
      </c>
      <c r="H1231" s="112">
        <f t="shared" si="604"/>
        <v>0</v>
      </c>
      <c r="I1231" s="74" t="e">
        <f t="shared" si="605"/>
        <v>#DIV/0!</v>
      </c>
      <c r="J1231" s="74" t="e">
        <f t="shared" ref="J1231:J1233" si="607">H1231/F1231</f>
        <v>#DIV/0!</v>
      </c>
      <c r="K1231" s="112">
        <f t="shared" si="606"/>
        <v>0</v>
      </c>
      <c r="L1231" s="112">
        <f t="shared" si="606"/>
        <v>0</v>
      </c>
      <c r="M1231" s="84" t="e">
        <f t="shared" si="602"/>
        <v>#DIV/0!</v>
      </c>
      <c r="N1231" s="655"/>
      <c r="O1231" s="11"/>
      <c r="P1231" s="300"/>
    </row>
    <row r="1232" spans="1:16" s="56" customFormat="1" x14ac:dyDescent="0.3">
      <c r="A1232" s="566"/>
      <c r="B1232" s="437" t="s">
        <v>18</v>
      </c>
      <c r="C1232" s="144"/>
      <c r="D1232" s="112">
        <f t="shared" si="603"/>
        <v>0</v>
      </c>
      <c r="E1232" s="112">
        <f t="shared" si="603"/>
        <v>0</v>
      </c>
      <c r="F1232" s="112">
        <f t="shared" si="603"/>
        <v>0</v>
      </c>
      <c r="G1232" s="74" t="e">
        <f t="shared" si="563"/>
        <v>#DIV/0!</v>
      </c>
      <c r="H1232" s="112">
        <f t="shared" si="604"/>
        <v>0</v>
      </c>
      <c r="I1232" s="74" t="e">
        <f t="shared" si="605"/>
        <v>#DIV/0!</v>
      </c>
      <c r="J1232" s="74" t="e">
        <f t="shared" si="607"/>
        <v>#DIV/0!</v>
      </c>
      <c r="K1232" s="112">
        <f t="shared" si="606"/>
        <v>0</v>
      </c>
      <c r="L1232" s="112">
        <f t="shared" si="606"/>
        <v>0</v>
      </c>
      <c r="M1232" s="84" t="e">
        <f t="shared" si="602"/>
        <v>#DIV/0!</v>
      </c>
      <c r="N1232" s="655"/>
      <c r="O1232" s="129" t="b">
        <f>H1232=F1232</f>
        <v>1</v>
      </c>
      <c r="P1232" s="300"/>
    </row>
    <row r="1233" spans="1:16" s="55" customFormat="1" ht="62.25" customHeight="1" x14ac:dyDescent="0.25">
      <c r="A1233" s="557" t="s">
        <v>577</v>
      </c>
      <c r="B1233" s="274" t="s">
        <v>346</v>
      </c>
      <c r="C1233" s="295" t="s">
        <v>115</v>
      </c>
      <c r="D1233" s="17">
        <f t="shared" ref="D1233:F1233" si="608">SUM(D1234:D1237)</f>
        <v>1900</v>
      </c>
      <c r="E1233" s="17">
        <f t="shared" si="608"/>
        <v>1900</v>
      </c>
      <c r="F1233" s="318">
        <f t="shared" si="608"/>
        <v>0</v>
      </c>
      <c r="G1233" s="51">
        <f t="shared" ref="G1233:G1296" si="609">F1233/E1233</f>
        <v>0</v>
      </c>
      <c r="H1233" s="297">
        <f t="shared" ref="H1233" si="610">SUM(H1234:H1237)</f>
        <v>0</v>
      </c>
      <c r="I1233" s="51">
        <f t="shared" si="605"/>
        <v>0</v>
      </c>
      <c r="J1233" s="52" t="e">
        <f t="shared" si="607"/>
        <v>#DIV/0!</v>
      </c>
      <c r="K1233" s="36">
        <f>SUM(K1234:K1237)</f>
        <v>1900</v>
      </c>
      <c r="L1233" s="36">
        <f>SUM(L1234:L1237)</f>
        <v>0</v>
      </c>
      <c r="M1233" s="26"/>
      <c r="N1233" s="657" t="s">
        <v>828</v>
      </c>
      <c r="P1233" s="300"/>
    </row>
    <row r="1234" spans="1:16" s="158" customFormat="1" outlineLevel="2" x14ac:dyDescent="0.25">
      <c r="A1234" s="557"/>
      <c r="B1234" s="446" t="s">
        <v>17</v>
      </c>
      <c r="C1234" s="321"/>
      <c r="D1234" s="36"/>
      <c r="E1234" s="36"/>
      <c r="F1234" s="36"/>
      <c r="G1234" s="52" t="e">
        <f t="shared" si="609"/>
        <v>#DIV/0!</v>
      </c>
      <c r="H1234" s="36"/>
      <c r="I1234" s="52" t="e">
        <f t="shared" si="605"/>
        <v>#DIV/0!</v>
      </c>
      <c r="J1234" s="52"/>
      <c r="K1234" s="36">
        <f>E1234</f>
        <v>0</v>
      </c>
      <c r="L1234" s="36"/>
      <c r="M1234" s="27"/>
      <c r="N1234" s="575"/>
      <c r="P1234" s="300"/>
    </row>
    <row r="1235" spans="1:16" s="158" customFormat="1" outlineLevel="2" x14ac:dyDescent="0.25">
      <c r="A1235" s="557"/>
      <c r="B1235" s="446" t="s">
        <v>16</v>
      </c>
      <c r="C1235" s="321"/>
      <c r="D1235" s="273">
        <v>1900</v>
      </c>
      <c r="E1235" s="273">
        <v>1900</v>
      </c>
      <c r="F1235" s="273">
        <v>0</v>
      </c>
      <c r="G1235" s="51">
        <f t="shared" si="609"/>
        <v>0</v>
      </c>
      <c r="H1235" s="273">
        <v>0</v>
      </c>
      <c r="I1235" s="51">
        <f t="shared" si="605"/>
        <v>0</v>
      </c>
      <c r="J1235" s="52" t="e">
        <f t="shared" ref="J1235" si="611">H1235/F1235</f>
        <v>#DIV/0!</v>
      </c>
      <c r="K1235" s="36">
        <f t="shared" ref="K1235" si="612">E1235</f>
        <v>1900</v>
      </c>
      <c r="L1235" s="273"/>
      <c r="M1235" s="26"/>
      <c r="N1235" s="575"/>
      <c r="O1235" s="128"/>
      <c r="P1235" s="300"/>
    </row>
    <row r="1236" spans="1:16" s="56" customFormat="1" x14ac:dyDescent="0.25">
      <c r="A1236" s="557"/>
      <c r="B1236" s="53" t="s">
        <v>80</v>
      </c>
      <c r="C1236" s="299"/>
      <c r="D1236" s="273"/>
      <c r="E1236" s="273"/>
      <c r="F1236" s="273"/>
      <c r="G1236" s="52" t="e">
        <f t="shared" si="609"/>
        <v>#DIV/0!</v>
      </c>
      <c r="H1236" s="273"/>
      <c r="I1236" s="51"/>
      <c r="J1236" s="296"/>
      <c r="K1236" s="36"/>
      <c r="L1236" s="36"/>
      <c r="M1236" s="26"/>
      <c r="N1236" s="575"/>
      <c r="O1236" s="11"/>
      <c r="P1236" s="300"/>
    </row>
    <row r="1237" spans="1:16" s="56" customFormat="1" collapsed="1" x14ac:dyDescent="0.3">
      <c r="A1237" s="557"/>
      <c r="B1237" s="53" t="s">
        <v>18</v>
      </c>
      <c r="C1237" s="299"/>
      <c r="D1237" s="273"/>
      <c r="E1237" s="273"/>
      <c r="F1237" s="273">
        <v>0</v>
      </c>
      <c r="G1237" s="52" t="e">
        <f t="shared" si="609"/>
        <v>#DIV/0!</v>
      </c>
      <c r="H1237" s="273">
        <v>0</v>
      </c>
      <c r="I1237" s="52" t="e">
        <f t="shared" si="605"/>
        <v>#DIV/0!</v>
      </c>
      <c r="J1237" s="298"/>
      <c r="K1237" s="36">
        <f t="shared" ref="K1237:K1242" si="613">E1237</f>
        <v>0</v>
      </c>
      <c r="L1237" s="36"/>
      <c r="M1237" s="27" t="e">
        <f>K1237/E1237</f>
        <v>#DIV/0!</v>
      </c>
      <c r="N1237" s="575"/>
      <c r="O1237" s="129" t="b">
        <f>H1237=F1237</f>
        <v>1</v>
      </c>
      <c r="P1237" s="300"/>
    </row>
    <row r="1238" spans="1:16" s="55" customFormat="1" ht="137.25" customHeight="1" x14ac:dyDescent="0.25">
      <c r="A1238" s="557" t="s">
        <v>578</v>
      </c>
      <c r="B1238" s="274" t="s">
        <v>348</v>
      </c>
      <c r="C1238" s="295" t="s">
        <v>115</v>
      </c>
      <c r="D1238" s="271">
        <f>SUM(D1239:D1242)</f>
        <v>500</v>
      </c>
      <c r="E1238" s="271">
        <f>SUM(E1239:E1242)</f>
        <v>478.6</v>
      </c>
      <c r="F1238" s="271">
        <f t="shared" ref="F1238:H1238" si="614">SUM(F1239:F1242)</f>
        <v>0</v>
      </c>
      <c r="G1238" s="51">
        <f t="shared" si="609"/>
        <v>0</v>
      </c>
      <c r="H1238" s="273">
        <f t="shared" si="614"/>
        <v>0</v>
      </c>
      <c r="I1238" s="51">
        <f t="shared" si="605"/>
        <v>0</v>
      </c>
      <c r="J1238" s="52" t="e">
        <f t="shared" ref="J1238" si="615">H1238/F1238</f>
        <v>#DIV/0!</v>
      </c>
      <c r="K1238" s="36">
        <f>SUM(K1239:K1242)</f>
        <v>0</v>
      </c>
      <c r="L1238" s="36">
        <f>SUM(L1239:L1242)</f>
        <v>478.6</v>
      </c>
      <c r="M1238" s="26">
        <f>K1238/E1238</f>
        <v>0</v>
      </c>
      <c r="N1238" s="657" t="s">
        <v>850</v>
      </c>
      <c r="P1238" s="300"/>
    </row>
    <row r="1239" spans="1:16" s="158" customFormat="1" outlineLevel="2" x14ac:dyDescent="0.25">
      <c r="A1239" s="557"/>
      <c r="B1239" s="446" t="s">
        <v>17</v>
      </c>
      <c r="C1239" s="321"/>
      <c r="D1239" s="36"/>
      <c r="E1239" s="36"/>
      <c r="F1239" s="36"/>
      <c r="G1239" s="52" t="e">
        <f t="shared" si="609"/>
        <v>#DIV/0!</v>
      </c>
      <c r="H1239" s="36"/>
      <c r="I1239" s="52" t="e">
        <f t="shared" si="605"/>
        <v>#DIV/0!</v>
      </c>
      <c r="J1239" s="52"/>
      <c r="K1239" s="36">
        <f t="shared" si="613"/>
        <v>0</v>
      </c>
      <c r="L1239" s="36"/>
      <c r="M1239" s="27" t="e">
        <f>K1239/E1239</f>
        <v>#DIV/0!</v>
      </c>
      <c r="N1239" s="575"/>
      <c r="P1239" s="300"/>
    </row>
    <row r="1240" spans="1:16" s="158" customFormat="1" outlineLevel="2" x14ac:dyDescent="0.25">
      <c r="A1240" s="557"/>
      <c r="B1240" s="446" t="s">
        <v>16</v>
      </c>
      <c r="C1240" s="321"/>
      <c r="D1240" s="273">
        <v>500</v>
      </c>
      <c r="E1240" s="273">
        <v>478.6</v>
      </c>
      <c r="F1240" s="36">
        <v>0</v>
      </c>
      <c r="G1240" s="51">
        <f t="shared" si="609"/>
        <v>0</v>
      </c>
      <c r="H1240" s="36">
        <f>F1240</f>
        <v>0</v>
      </c>
      <c r="I1240" s="51">
        <f t="shared" si="605"/>
        <v>0</v>
      </c>
      <c r="J1240" s="52" t="e">
        <f t="shared" ref="J1240" si="616">H1240/F1240</f>
        <v>#DIV/0!</v>
      </c>
      <c r="K1240" s="36"/>
      <c r="L1240" s="36">
        <f>E1240-K1240</f>
        <v>478.6</v>
      </c>
      <c r="M1240" s="27">
        <f>K1240/E1240</f>
        <v>0</v>
      </c>
      <c r="N1240" s="575"/>
      <c r="O1240" s="128"/>
      <c r="P1240" s="300"/>
    </row>
    <row r="1241" spans="1:16" s="56" customFormat="1" x14ac:dyDescent="0.25">
      <c r="A1241" s="557"/>
      <c r="B1241" s="53" t="s">
        <v>80</v>
      </c>
      <c r="C1241" s="299"/>
      <c r="D1241" s="273"/>
      <c r="E1241" s="297"/>
      <c r="F1241" s="273"/>
      <c r="G1241" s="52" t="e">
        <f t="shared" si="609"/>
        <v>#DIV/0!</v>
      </c>
      <c r="H1241" s="273"/>
      <c r="I1241" s="52" t="e">
        <f t="shared" si="605"/>
        <v>#DIV/0!</v>
      </c>
      <c r="J1241" s="296"/>
      <c r="K1241" s="36">
        <f t="shared" si="613"/>
        <v>0</v>
      </c>
      <c r="L1241" s="36"/>
      <c r="M1241" s="26"/>
      <c r="N1241" s="575"/>
      <c r="O1241" s="11"/>
      <c r="P1241" s="300"/>
    </row>
    <row r="1242" spans="1:16" s="56" customFormat="1" collapsed="1" x14ac:dyDescent="0.3">
      <c r="A1242" s="557"/>
      <c r="B1242" s="53" t="s">
        <v>18</v>
      </c>
      <c r="C1242" s="299"/>
      <c r="D1242" s="273"/>
      <c r="E1242" s="273"/>
      <c r="F1242" s="273">
        <v>0</v>
      </c>
      <c r="G1242" s="52" t="e">
        <f t="shared" si="609"/>
        <v>#DIV/0!</v>
      </c>
      <c r="H1242" s="273">
        <v>0</v>
      </c>
      <c r="I1242" s="52" t="e">
        <f t="shared" si="605"/>
        <v>#DIV/0!</v>
      </c>
      <c r="J1242" s="298">
        <v>0</v>
      </c>
      <c r="K1242" s="36">
        <f t="shared" si="613"/>
        <v>0</v>
      </c>
      <c r="L1242" s="36"/>
      <c r="M1242" s="27" t="e">
        <f>K1242/E1242</f>
        <v>#DIV/0!</v>
      </c>
      <c r="N1242" s="575"/>
      <c r="O1242" s="129" t="b">
        <f>H1242=F1242</f>
        <v>1</v>
      </c>
      <c r="P1242" s="300"/>
    </row>
    <row r="1243" spans="1:16" s="56" customFormat="1" ht="93.75" customHeight="1" x14ac:dyDescent="0.25">
      <c r="A1243" s="345" t="s">
        <v>378</v>
      </c>
      <c r="B1243" s="274" t="s">
        <v>579</v>
      </c>
      <c r="C1243" s="304" t="s">
        <v>115</v>
      </c>
      <c r="D1243" s="17">
        <f>SUM(D1244:D1247)</f>
        <v>0</v>
      </c>
      <c r="E1243" s="17">
        <f>SUM(E1244:E1247)</f>
        <v>21.4</v>
      </c>
      <c r="F1243" s="17">
        <f>SUM(F1244:F1247)</f>
        <v>0</v>
      </c>
      <c r="G1243" s="51">
        <f t="shared" si="609"/>
        <v>0</v>
      </c>
      <c r="H1243" s="36">
        <f>SUM(H1244:H1247)</f>
        <v>0</v>
      </c>
      <c r="I1243" s="51">
        <f>H1243/E1243</f>
        <v>0</v>
      </c>
      <c r="J1243" s="51"/>
      <c r="K1243" s="36">
        <f>SUM(K1244:K1247)</f>
        <v>21.4</v>
      </c>
      <c r="L1243" s="36">
        <f>SUM(L1244:L1247)</f>
        <v>0</v>
      </c>
      <c r="M1243" s="26">
        <f>K1243/E1243</f>
        <v>1</v>
      </c>
      <c r="N1243" s="602" t="s">
        <v>829</v>
      </c>
      <c r="P1243" s="300"/>
    </row>
    <row r="1244" spans="1:16" s="56" customFormat="1" x14ac:dyDescent="0.25">
      <c r="A1244" s="345"/>
      <c r="B1244" s="446" t="s">
        <v>17</v>
      </c>
      <c r="C1244" s="347"/>
      <c r="D1244" s="36"/>
      <c r="E1244" s="36"/>
      <c r="F1244" s="36"/>
      <c r="G1244" s="52" t="e">
        <f t="shared" si="609"/>
        <v>#DIV/0!</v>
      </c>
      <c r="H1244" s="36"/>
      <c r="I1244" s="51"/>
      <c r="J1244" s="51"/>
      <c r="K1244" s="36"/>
      <c r="L1244" s="36">
        <f>E1244-K1244</f>
        <v>0</v>
      </c>
      <c r="M1244" s="26"/>
      <c r="N1244" s="603"/>
      <c r="P1244" s="300"/>
    </row>
    <row r="1245" spans="1:16" s="56" customFormat="1" x14ac:dyDescent="0.25">
      <c r="A1245" s="345"/>
      <c r="B1245" s="446" t="s">
        <v>16</v>
      </c>
      <c r="C1245" s="347"/>
      <c r="D1245" s="36"/>
      <c r="E1245" s="36">
        <v>21.4</v>
      </c>
      <c r="F1245" s="36">
        <v>0</v>
      </c>
      <c r="G1245" s="52">
        <f t="shared" si="609"/>
        <v>0</v>
      </c>
      <c r="H1245" s="36"/>
      <c r="I1245" s="51"/>
      <c r="J1245" s="51"/>
      <c r="K1245" s="36">
        <v>21.4</v>
      </c>
      <c r="L1245" s="36">
        <f>E1245-K1245</f>
        <v>0</v>
      </c>
      <c r="M1245" s="26">
        <f>K1245/E1245</f>
        <v>1</v>
      </c>
      <c r="N1245" s="603"/>
      <c r="O1245" s="128"/>
      <c r="P1245" s="300"/>
    </row>
    <row r="1246" spans="1:16" s="56" customFormat="1" x14ac:dyDescent="0.25">
      <c r="A1246" s="345"/>
      <c r="B1246" s="53" t="s">
        <v>80</v>
      </c>
      <c r="C1246" s="305"/>
      <c r="D1246" s="36"/>
      <c r="E1246" s="346"/>
      <c r="F1246" s="36"/>
      <c r="G1246" s="52" t="e">
        <f t="shared" si="609"/>
        <v>#DIV/0!</v>
      </c>
      <c r="H1246" s="36"/>
      <c r="I1246" s="51"/>
      <c r="J1246" s="35"/>
      <c r="K1246" s="36">
        <f>E1246</f>
        <v>0</v>
      </c>
      <c r="L1246" s="36"/>
      <c r="M1246" s="26"/>
      <c r="N1246" s="603"/>
      <c r="O1246" s="11"/>
      <c r="P1246" s="300"/>
    </row>
    <row r="1247" spans="1:16" s="56" customFormat="1" x14ac:dyDescent="0.3">
      <c r="A1247" s="345"/>
      <c r="B1247" s="53" t="s">
        <v>18</v>
      </c>
      <c r="C1247" s="305"/>
      <c r="D1247" s="36"/>
      <c r="E1247" s="36"/>
      <c r="F1247" s="36">
        <v>0</v>
      </c>
      <c r="G1247" s="52" t="e">
        <f t="shared" si="609"/>
        <v>#DIV/0!</v>
      </c>
      <c r="H1247" s="36"/>
      <c r="I1247" s="51"/>
      <c r="J1247" s="51">
        <v>0</v>
      </c>
      <c r="K1247" s="36">
        <f>E1247</f>
        <v>0</v>
      </c>
      <c r="L1247" s="36"/>
      <c r="M1247" s="26"/>
      <c r="N1247" s="604"/>
      <c r="O1247" s="129" t="b">
        <f>H1247=F1247</f>
        <v>1</v>
      </c>
      <c r="P1247" s="300"/>
    </row>
    <row r="1248" spans="1:16" s="56" customFormat="1" ht="57.75" customHeight="1" x14ac:dyDescent="0.25">
      <c r="A1248" s="327" t="s">
        <v>252</v>
      </c>
      <c r="B1248" s="274" t="s">
        <v>465</v>
      </c>
      <c r="C1248" s="304" t="s">
        <v>115</v>
      </c>
      <c r="D1248" s="17">
        <f>SUM(D1249:D1252)</f>
        <v>722.8</v>
      </c>
      <c r="E1248" s="17">
        <f>SUM(E1249:E1252)</f>
        <v>722.8</v>
      </c>
      <c r="F1248" s="17">
        <f>SUM(F1249:F1252)</f>
        <v>473.1</v>
      </c>
      <c r="G1248" s="51">
        <f t="shared" si="609"/>
        <v>0.65500000000000003</v>
      </c>
      <c r="H1248" s="36">
        <f>SUM(H1249:H1252)</f>
        <v>462.16</v>
      </c>
      <c r="I1248" s="51">
        <f>H1248/E1248</f>
        <v>0.63900000000000001</v>
      </c>
      <c r="J1248" s="51">
        <f>H1248/F1248</f>
        <v>0.97699999999999998</v>
      </c>
      <c r="K1248" s="36">
        <f>SUM(K1249:K1252)</f>
        <v>462.16</v>
      </c>
      <c r="L1248" s="36">
        <f>SUM(L1249:L1252)</f>
        <v>260.64</v>
      </c>
      <c r="M1248" s="26">
        <f>K1248/E1248</f>
        <v>0.64</v>
      </c>
      <c r="N1248" s="535" t="s">
        <v>862</v>
      </c>
      <c r="P1248" s="300"/>
    </row>
    <row r="1249" spans="1:16" s="56" customFormat="1" x14ac:dyDescent="0.25">
      <c r="A1249" s="327"/>
      <c r="B1249" s="446" t="s">
        <v>17</v>
      </c>
      <c r="C1249" s="321"/>
      <c r="D1249" s="36">
        <v>722.8</v>
      </c>
      <c r="E1249" s="36">
        <v>722.8</v>
      </c>
      <c r="F1249" s="36">
        <v>473.1</v>
      </c>
      <c r="G1249" s="51">
        <f t="shared" si="609"/>
        <v>0.65500000000000003</v>
      </c>
      <c r="H1249" s="36">
        <v>462.16</v>
      </c>
      <c r="I1249" s="51">
        <f>H1249/E1249</f>
        <v>0.63900000000000001</v>
      </c>
      <c r="J1249" s="51">
        <f>H1249/F1249</f>
        <v>0.97699999999999998</v>
      </c>
      <c r="K1249" s="36">
        <v>462.16</v>
      </c>
      <c r="L1249" s="36">
        <f>E1249-K1249</f>
        <v>260.64</v>
      </c>
      <c r="M1249" s="26">
        <f>K1249/E1249</f>
        <v>0.64</v>
      </c>
      <c r="N1249" s="536"/>
      <c r="P1249" s="300"/>
    </row>
    <row r="1250" spans="1:16" s="56" customFormat="1" x14ac:dyDescent="0.25">
      <c r="A1250" s="327"/>
      <c r="B1250" s="446" t="s">
        <v>16</v>
      </c>
      <c r="C1250" s="321"/>
      <c r="D1250" s="36"/>
      <c r="E1250" s="36"/>
      <c r="F1250" s="36">
        <v>0</v>
      </c>
      <c r="G1250" s="52" t="e">
        <f t="shared" si="609"/>
        <v>#DIV/0!</v>
      </c>
      <c r="H1250" s="36"/>
      <c r="I1250" s="51"/>
      <c r="J1250" s="51"/>
      <c r="K1250" s="36"/>
      <c r="L1250" s="36">
        <f>E1250-K1250</f>
        <v>0</v>
      </c>
      <c r="M1250" s="26"/>
      <c r="N1250" s="536"/>
      <c r="O1250" s="128"/>
      <c r="P1250" s="300"/>
    </row>
    <row r="1251" spans="1:16" s="56" customFormat="1" x14ac:dyDescent="0.25">
      <c r="A1251" s="327"/>
      <c r="B1251" s="53" t="s">
        <v>80</v>
      </c>
      <c r="C1251" s="305"/>
      <c r="D1251" s="36"/>
      <c r="E1251" s="318"/>
      <c r="F1251" s="36"/>
      <c r="G1251" s="52" t="e">
        <f t="shared" si="609"/>
        <v>#DIV/0!</v>
      </c>
      <c r="H1251" s="36"/>
      <c r="I1251" s="51"/>
      <c r="J1251" s="35"/>
      <c r="K1251" s="36">
        <f>E1251</f>
        <v>0</v>
      </c>
      <c r="L1251" s="36"/>
      <c r="M1251" s="26"/>
      <c r="N1251" s="536"/>
      <c r="O1251" s="11"/>
      <c r="P1251" s="300"/>
    </row>
    <row r="1252" spans="1:16" s="56" customFormat="1" ht="46.5" customHeight="1" x14ac:dyDescent="0.3">
      <c r="A1252" s="327"/>
      <c r="B1252" s="53" t="s">
        <v>18</v>
      </c>
      <c r="C1252" s="305"/>
      <c r="D1252" s="36"/>
      <c r="E1252" s="36"/>
      <c r="F1252" s="36">
        <v>0</v>
      </c>
      <c r="G1252" s="52" t="e">
        <f t="shared" si="609"/>
        <v>#DIV/0!</v>
      </c>
      <c r="H1252" s="36"/>
      <c r="I1252" s="51"/>
      <c r="J1252" s="51">
        <v>0</v>
      </c>
      <c r="K1252" s="36">
        <f>E1252</f>
        <v>0</v>
      </c>
      <c r="L1252" s="36"/>
      <c r="M1252" s="26"/>
      <c r="N1252" s="537"/>
      <c r="O1252" s="129" t="b">
        <f>H1252=F1252</f>
        <v>1</v>
      </c>
      <c r="P1252" s="300"/>
    </row>
    <row r="1253" spans="1:16" s="55" customFormat="1" ht="90" customHeight="1" x14ac:dyDescent="0.25">
      <c r="A1253" s="561" t="s">
        <v>518</v>
      </c>
      <c r="B1253" s="103" t="s">
        <v>517</v>
      </c>
      <c r="C1253" s="430" t="s">
        <v>77</v>
      </c>
      <c r="D1253" s="28">
        <f>SUM(D1254:D1257)</f>
        <v>128183.12</v>
      </c>
      <c r="E1253" s="28">
        <f>SUM(E1254:E1257)</f>
        <v>137235.9</v>
      </c>
      <c r="F1253" s="28">
        <f t="shared" ref="F1253" si="617">SUM(F1254:F1257)</f>
        <v>101880.05</v>
      </c>
      <c r="G1253" s="123">
        <f t="shared" si="609"/>
        <v>0.74239999999999995</v>
      </c>
      <c r="H1253" s="28">
        <f>SUM(H1254:H1257)</f>
        <v>101880.05</v>
      </c>
      <c r="I1253" s="123">
        <f t="shared" si="605"/>
        <v>0.74239999999999995</v>
      </c>
      <c r="J1253" s="72">
        <f>H1253/F1253</f>
        <v>1</v>
      </c>
      <c r="K1253" s="28">
        <f>SUM(K1254:K1257)</f>
        <v>137235.15</v>
      </c>
      <c r="L1253" s="28">
        <f>SUM(L1254:L1257)</f>
        <v>8162.64</v>
      </c>
      <c r="M1253" s="429">
        <f t="shared" si="602"/>
        <v>1</v>
      </c>
      <c r="N1253" s="597"/>
      <c r="P1253" s="300"/>
    </row>
    <row r="1254" spans="1:16" s="158" customFormat="1" outlineLevel="2" x14ac:dyDescent="0.25">
      <c r="A1254" s="561"/>
      <c r="B1254" s="446" t="s">
        <v>17</v>
      </c>
      <c r="C1254" s="394"/>
      <c r="D1254" s="273">
        <f>D1259+D1264+D1269+D1274+D1279+D1284+D1289+D1294+D1299</f>
        <v>0</v>
      </c>
      <c r="E1254" s="273">
        <f t="shared" ref="E1254:F1254" si="618">E1259+E1264+E1269+E1274+E1279+E1284+E1289+E1294+E1299</f>
        <v>0</v>
      </c>
      <c r="F1254" s="273">
        <f t="shared" si="618"/>
        <v>0</v>
      </c>
      <c r="G1254" s="380" t="e">
        <f t="shared" si="609"/>
        <v>#DIV/0!</v>
      </c>
      <c r="H1254" s="273">
        <f t="shared" ref="H1254" si="619">H1259+H1264+H1269+H1274+H1279+H1284+H1289+H1294+H1299</f>
        <v>0</v>
      </c>
      <c r="I1254" s="380" t="e">
        <f t="shared" si="605"/>
        <v>#DIV/0!</v>
      </c>
      <c r="J1254" s="380" t="e">
        <f t="shared" ref="J1254:J1270" si="620">H1254/F1254</f>
        <v>#DIV/0!</v>
      </c>
      <c r="K1254" s="273">
        <f t="shared" ref="K1254:L1254" si="621">K1259+K1264+K1269+K1274+K1279+K1284+K1289+K1294+K1299</f>
        <v>0</v>
      </c>
      <c r="L1254" s="273">
        <f t="shared" si="621"/>
        <v>0</v>
      </c>
      <c r="M1254" s="381" t="e">
        <f t="shared" si="602"/>
        <v>#DIV/0!</v>
      </c>
      <c r="N1254" s="597"/>
      <c r="P1254" s="300"/>
    </row>
    <row r="1255" spans="1:16" s="158" customFormat="1" outlineLevel="2" x14ac:dyDescent="0.25">
      <c r="A1255" s="561"/>
      <c r="B1255" s="446" t="s">
        <v>16</v>
      </c>
      <c r="C1255" s="394"/>
      <c r="D1255" s="273">
        <f t="shared" ref="D1255:F1255" si="622">D1260+D1265+D1270+D1275+D1280+D1285+D1290+D1295+D1300</f>
        <v>0</v>
      </c>
      <c r="E1255" s="273">
        <f t="shared" si="622"/>
        <v>0</v>
      </c>
      <c r="F1255" s="273">
        <f t="shared" si="622"/>
        <v>0</v>
      </c>
      <c r="G1255" s="380" t="e">
        <f t="shared" si="609"/>
        <v>#DIV/0!</v>
      </c>
      <c r="H1255" s="273">
        <f t="shared" ref="H1255" si="623">H1260+H1265+H1270+H1275+H1280+H1285+H1290+H1295+H1300</f>
        <v>0</v>
      </c>
      <c r="I1255" s="380" t="e">
        <f t="shared" si="605"/>
        <v>#DIV/0!</v>
      </c>
      <c r="J1255" s="380" t="e">
        <f t="shared" si="620"/>
        <v>#DIV/0!</v>
      </c>
      <c r="K1255" s="273">
        <f t="shared" ref="K1255:L1255" si="624">K1260+K1265+K1270+K1275+K1280+K1285+K1290+K1295+K1300</f>
        <v>0</v>
      </c>
      <c r="L1255" s="273">
        <f t="shared" si="624"/>
        <v>0</v>
      </c>
      <c r="M1255" s="381" t="e">
        <f t="shared" si="602"/>
        <v>#DIV/0!</v>
      </c>
      <c r="N1255" s="597"/>
      <c r="O1255" s="300"/>
      <c r="P1255" s="300"/>
    </row>
    <row r="1256" spans="1:16" s="56" customFormat="1" x14ac:dyDescent="0.25">
      <c r="A1256" s="561"/>
      <c r="B1256" s="53" t="s">
        <v>80</v>
      </c>
      <c r="C1256" s="394"/>
      <c r="D1256" s="273">
        <f t="shared" ref="D1256:F1256" si="625">D1261+D1266+D1271+D1276+D1281+D1286+D1291+D1296+D1301</f>
        <v>128183.12</v>
      </c>
      <c r="E1256" s="273">
        <f t="shared" si="625"/>
        <v>137235.9</v>
      </c>
      <c r="F1256" s="273">
        <f t="shared" si="625"/>
        <v>101880.05</v>
      </c>
      <c r="G1256" s="199">
        <f t="shared" si="609"/>
        <v>0.74239999999999995</v>
      </c>
      <c r="H1256" s="273">
        <f t="shared" ref="H1256" si="626">H1261+H1266+H1271+H1276+H1281+H1286+H1291+H1296+H1301</f>
        <v>101880.05</v>
      </c>
      <c r="I1256" s="199">
        <f t="shared" si="605"/>
        <v>0.74239999999999995</v>
      </c>
      <c r="J1256" s="298">
        <f t="shared" si="620"/>
        <v>1</v>
      </c>
      <c r="K1256" s="273">
        <f t="shared" ref="K1256" si="627">K1261+K1266+K1271+K1276+K1281+K1286+K1291+K1296+K1301</f>
        <v>137235.15</v>
      </c>
      <c r="L1256" s="273">
        <f>L1261+L1266+L1271+L1276+L1281+L1286+L1291+L1296+L1301</f>
        <v>8162.64</v>
      </c>
      <c r="M1256" s="26">
        <f>K1256/E1256</f>
        <v>1</v>
      </c>
      <c r="N1256" s="597"/>
      <c r="O1256" s="159"/>
      <c r="P1256" s="300"/>
    </row>
    <row r="1257" spans="1:16" s="56" customFormat="1" x14ac:dyDescent="0.3">
      <c r="A1257" s="561"/>
      <c r="B1257" s="53" t="s">
        <v>18</v>
      </c>
      <c r="C1257" s="394"/>
      <c r="D1257" s="273">
        <f t="shared" ref="D1257:F1257" si="628">D1262+D1267+D1272+D1277+D1282+D1287+D1292+D1297+D1302</f>
        <v>0</v>
      </c>
      <c r="E1257" s="273">
        <f t="shared" si="628"/>
        <v>0</v>
      </c>
      <c r="F1257" s="273">
        <f t="shared" si="628"/>
        <v>0</v>
      </c>
      <c r="G1257" s="395" t="e">
        <f t="shared" si="609"/>
        <v>#DIV/0!</v>
      </c>
      <c r="H1257" s="273">
        <f t="shared" ref="H1257" si="629">H1262+H1267+H1272+H1277+H1282+H1287+H1292+H1297+H1302</f>
        <v>0</v>
      </c>
      <c r="I1257" s="395" t="e">
        <f t="shared" si="605"/>
        <v>#DIV/0!</v>
      </c>
      <c r="J1257" s="380" t="e">
        <f t="shared" si="620"/>
        <v>#DIV/0!</v>
      </c>
      <c r="K1257" s="273">
        <f t="shared" ref="K1257:L1257" si="630">K1262+K1267+K1272+K1277+K1282+K1287+K1292+K1297+K1302</f>
        <v>0</v>
      </c>
      <c r="L1257" s="273">
        <f t="shared" si="630"/>
        <v>0</v>
      </c>
      <c r="M1257" s="381" t="e">
        <f t="shared" si="602"/>
        <v>#DIV/0!</v>
      </c>
      <c r="N1257" s="597"/>
      <c r="O1257" s="1" t="b">
        <f>H1257=F1257</f>
        <v>1</v>
      </c>
      <c r="P1257" s="300"/>
    </row>
    <row r="1258" spans="1:16" s="56" customFormat="1" ht="105.75" customHeight="1" x14ac:dyDescent="0.25">
      <c r="A1258" s="557" t="s">
        <v>519</v>
      </c>
      <c r="B1258" s="195" t="s">
        <v>208</v>
      </c>
      <c r="C1258" s="50" t="s">
        <v>115</v>
      </c>
      <c r="D1258" s="271">
        <f t="shared" ref="D1258:F1258" si="631">SUM(D1259:D1262)</f>
        <v>39248.5</v>
      </c>
      <c r="E1258" s="271">
        <f t="shared" si="631"/>
        <v>39248.5</v>
      </c>
      <c r="F1258" s="271">
        <f t="shared" si="631"/>
        <v>32947.019999999997</v>
      </c>
      <c r="G1258" s="51">
        <f t="shared" si="609"/>
        <v>0.83899999999999997</v>
      </c>
      <c r="H1258" s="271">
        <f>SUM(H1259:H1262)</f>
        <v>32947.019999999997</v>
      </c>
      <c r="I1258" s="51">
        <f t="shared" si="605"/>
        <v>0.83899999999999997</v>
      </c>
      <c r="J1258" s="62">
        <f t="shared" si="620"/>
        <v>1</v>
      </c>
      <c r="K1258" s="36">
        <f t="shared" ref="K1258:K1275" si="632">E1258</f>
        <v>39248.5</v>
      </c>
      <c r="L1258" s="36">
        <f>SUM(L1259:L1262)</f>
        <v>6301.48</v>
      </c>
      <c r="M1258" s="26">
        <f t="shared" si="602"/>
        <v>1</v>
      </c>
      <c r="N1258" s="593" t="s">
        <v>807</v>
      </c>
      <c r="P1258" s="300"/>
    </row>
    <row r="1259" spans="1:16" s="56" customFormat="1" x14ac:dyDescent="0.25">
      <c r="A1259" s="557"/>
      <c r="B1259" s="462" t="s">
        <v>17</v>
      </c>
      <c r="C1259" s="272"/>
      <c r="D1259" s="273"/>
      <c r="E1259" s="273"/>
      <c r="F1259" s="273"/>
      <c r="G1259" s="52" t="e">
        <f t="shared" si="609"/>
        <v>#DIV/0!</v>
      </c>
      <c r="H1259" s="273"/>
      <c r="I1259" s="52" t="e">
        <f t="shared" si="605"/>
        <v>#DIV/0!</v>
      </c>
      <c r="J1259" s="52" t="e">
        <f t="shared" si="620"/>
        <v>#DIV/0!</v>
      </c>
      <c r="K1259" s="36">
        <v>0</v>
      </c>
      <c r="L1259" s="36">
        <f t="shared" ref="L1259:L1267" si="633">E1259-K1259</f>
        <v>0</v>
      </c>
      <c r="M1259" s="27" t="e">
        <f t="shared" si="602"/>
        <v>#DIV/0!</v>
      </c>
      <c r="N1259" s="593"/>
      <c r="P1259" s="300"/>
    </row>
    <row r="1260" spans="1:16" s="56" customFormat="1" x14ac:dyDescent="0.25">
      <c r="A1260" s="557"/>
      <c r="B1260" s="462" t="s">
        <v>16</v>
      </c>
      <c r="C1260" s="272"/>
      <c r="D1260" s="273"/>
      <c r="E1260" s="273"/>
      <c r="F1260" s="273"/>
      <c r="G1260" s="52" t="e">
        <f t="shared" si="609"/>
        <v>#DIV/0!</v>
      </c>
      <c r="H1260" s="273"/>
      <c r="I1260" s="52" t="e">
        <f t="shared" si="605"/>
        <v>#DIV/0!</v>
      </c>
      <c r="J1260" s="52" t="e">
        <f t="shared" si="620"/>
        <v>#DIV/0!</v>
      </c>
      <c r="K1260" s="36">
        <v>0</v>
      </c>
      <c r="L1260" s="36">
        <f t="shared" si="633"/>
        <v>0</v>
      </c>
      <c r="M1260" s="27" t="e">
        <f t="shared" si="602"/>
        <v>#DIV/0!</v>
      </c>
      <c r="N1260" s="593"/>
      <c r="O1260" s="300"/>
      <c r="P1260" s="300"/>
    </row>
    <row r="1261" spans="1:16" s="56" customFormat="1" x14ac:dyDescent="0.25">
      <c r="A1261" s="557"/>
      <c r="B1261" s="462" t="s">
        <v>36</v>
      </c>
      <c r="C1261" s="272"/>
      <c r="D1261" s="36">
        <v>39248.5</v>
      </c>
      <c r="E1261" s="36">
        <v>39248.5</v>
      </c>
      <c r="F1261" s="36">
        <v>32947.019999999997</v>
      </c>
      <c r="G1261" s="51">
        <f t="shared" si="609"/>
        <v>0.83899999999999997</v>
      </c>
      <c r="H1261" s="36">
        <v>32947.019999999997</v>
      </c>
      <c r="I1261" s="51">
        <f t="shared" si="605"/>
        <v>0.83899999999999997</v>
      </c>
      <c r="J1261" s="51">
        <f t="shared" si="620"/>
        <v>1</v>
      </c>
      <c r="K1261" s="36">
        <v>39248.5</v>
      </c>
      <c r="L1261" s="36">
        <f>K1261-H1261</f>
        <v>6301.48</v>
      </c>
      <c r="M1261" s="26">
        <f t="shared" si="602"/>
        <v>1</v>
      </c>
      <c r="N1261" s="593"/>
      <c r="O1261" s="159"/>
      <c r="P1261" s="300"/>
    </row>
    <row r="1262" spans="1:16" s="56" customFormat="1" x14ac:dyDescent="0.3">
      <c r="A1262" s="557"/>
      <c r="B1262" s="53" t="s">
        <v>18</v>
      </c>
      <c r="C1262" s="272"/>
      <c r="D1262" s="273"/>
      <c r="E1262" s="273"/>
      <c r="F1262" s="273"/>
      <c r="G1262" s="52" t="e">
        <f t="shared" si="609"/>
        <v>#DIV/0!</v>
      </c>
      <c r="H1262" s="273"/>
      <c r="I1262" s="52" t="e">
        <f t="shared" si="605"/>
        <v>#DIV/0!</v>
      </c>
      <c r="J1262" s="51"/>
      <c r="K1262" s="36">
        <v>0</v>
      </c>
      <c r="L1262" s="36">
        <f t="shared" si="633"/>
        <v>0</v>
      </c>
      <c r="M1262" s="27" t="e">
        <f t="shared" si="602"/>
        <v>#DIV/0!</v>
      </c>
      <c r="N1262" s="593"/>
      <c r="O1262" s="1" t="b">
        <f>H1262=F1262</f>
        <v>1</v>
      </c>
      <c r="P1262" s="300"/>
    </row>
    <row r="1263" spans="1:16" s="56" customFormat="1" ht="81" customHeight="1" x14ac:dyDescent="0.25">
      <c r="A1263" s="560" t="s">
        <v>520</v>
      </c>
      <c r="B1263" s="195" t="s">
        <v>209</v>
      </c>
      <c r="C1263" s="50" t="s">
        <v>115</v>
      </c>
      <c r="D1263" s="271">
        <f>SUM(D1264:D1267)</f>
        <v>9878</v>
      </c>
      <c r="E1263" s="271">
        <f>SUM(E1264:E1267)</f>
        <v>9878</v>
      </c>
      <c r="F1263" s="17">
        <f>F1266</f>
        <v>8536</v>
      </c>
      <c r="G1263" s="199">
        <f t="shared" si="609"/>
        <v>0.86409999999999998</v>
      </c>
      <c r="H1263" s="17">
        <f>H1266</f>
        <v>8536</v>
      </c>
      <c r="I1263" s="199">
        <f t="shared" si="605"/>
        <v>0.86409999999999998</v>
      </c>
      <c r="J1263" s="51">
        <f>H1263/F1263</f>
        <v>1</v>
      </c>
      <c r="K1263" s="17">
        <f t="shared" si="632"/>
        <v>9878</v>
      </c>
      <c r="L1263" s="17">
        <f>SUM(L1264:L1267)</f>
        <v>1342</v>
      </c>
      <c r="M1263" s="44">
        <f t="shared" si="602"/>
        <v>1</v>
      </c>
      <c r="N1263" s="654" t="s">
        <v>746</v>
      </c>
      <c r="P1263" s="300"/>
    </row>
    <row r="1264" spans="1:16" s="56" customFormat="1" x14ac:dyDescent="0.25">
      <c r="A1264" s="560"/>
      <c r="B1264" s="462" t="s">
        <v>17</v>
      </c>
      <c r="C1264" s="352"/>
      <c r="D1264" s="273"/>
      <c r="E1264" s="297"/>
      <c r="F1264" s="273"/>
      <c r="G1264" s="52" t="e">
        <f t="shared" si="609"/>
        <v>#DIV/0!</v>
      </c>
      <c r="H1264" s="273"/>
      <c r="I1264" s="52" t="e">
        <f t="shared" si="605"/>
        <v>#DIV/0!</v>
      </c>
      <c r="J1264" s="52" t="e">
        <f t="shared" si="620"/>
        <v>#DIV/0!</v>
      </c>
      <c r="K1264" s="36">
        <f t="shared" si="632"/>
        <v>0</v>
      </c>
      <c r="L1264" s="36">
        <f t="shared" si="633"/>
        <v>0</v>
      </c>
      <c r="M1264" s="27" t="e">
        <f t="shared" si="602"/>
        <v>#DIV/0!</v>
      </c>
      <c r="N1264" s="654"/>
      <c r="P1264" s="300"/>
    </row>
    <row r="1265" spans="1:16" s="56" customFormat="1" x14ac:dyDescent="0.25">
      <c r="A1265" s="560"/>
      <c r="B1265" s="462" t="s">
        <v>16</v>
      </c>
      <c r="C1265" s="352"/>
      <c r="D1265" s="273"/>
      <c r="E1265" s="297"/>
      <c r="F1265" s="273"/>
      <c r="G1265" s="52" t="e">
        <f t="shared" si="609"/>
        <v>#DIV/0!</v>
      </c>
      <c r="H1265" s="273"/>
      <c r="I1265" s="52" t="e">
        <f t="shared" si="605"/>
        <v>#DIV/0!</v>
      </c>
      <c r="J1265" s="52" t="e">
        <f t="shared" si="620"/>
        <v>#DIV/0!</v>
      </c>
      <c r="K1265" s="36">
        <f t="shared" si="632"/>
        <v>0</v>
      </c>
      <c r="L1265" s="36">
        <f t="shared" si="633"/>
        <v>0</v>
      </c>
      <c r="M1265" s="27" t="e">
        <f t="shared" si="602"/>
        <v>#DIV/0!</v>
      </c>
      <c r="N1265" s="654"/>
      <c r="O1265" s="300"/>
      <c r="P1265" s="300"/>
    </row>
    <row r="1266" spans="1:16" s="56" customFormat="1" x14ac:dyDescent="0.25">
      <c r="A1266" s="560"/>
      <c r="B1266" s="462" t="s">
        <v>36</v>
      </c>
      <c r="C1266" s="352"/>
      <c r="D1266" s="273">
        <v>9878</v>
      </c>
      <c r="E1266" s="273">
        <v>9878</v>
      </c>
      <c r="F1266" s="273">
        <v>8536</v>
      </c>
      <c r="G1266" s="199">
        <f t="shared" si="609"/>
        <v>0.86409999999999998</v>
      </c>
      <c r="H1266" s="273">
        <v>8536</v>
      </c>
      <c r="I1266" s="199">
        <f t="shared" si="605"/>
        <v>0.86409999999999998</v>
      </c>
      <c r="J1266" s="51">
        <f>H1266/F1266</f>
        <v>1</v>
      </c>
      <c r="K1266" s="36">
        <f>D1266</f>
        <v>9878</v>
      </c>
      <c r="L1266" s="36">
        <v>1342</v>
      </c>
      <c r="M1266" s="26">
        <f t="shared" si="602"/>
        <v>1</v>
      </c>
      <c r="N1266" s="654"/>
      <c r="O1266" s="159"/>
      <c r="P1266" s="300"/>
    </row>
    <row r="1267" spans="1:16" s="56" customFormat="1" x14ac:dyDescent="0.3">
      <c r="A1267" s="560"/>
      <c r="B1267" s="53" t="s">
        <v>18</v>
      </c>
      <c r="C1267" s="272"/>
      <c r="D1267" s="273"/>
      <c r="E1267" s="297"/>
      <c r="F1267" s="273"/>
      <c r="G1267" s="52" t="e">
        <f t="shared" si="609"/>
        <v>#DIV/0!</v>
      </c>
      <c r="H1267" s="273"/>
      <c r="I1267" s="52" t="e">
        <f t="shared" si="605"/>
        <v>#DIV/0!</v>
      </c>
      <c r="J1267" s="52" t="e">
        <f t="shared" si="620"/>
        <v>#DIV/0!</v>
      </c>
      <c r="K1267" s="36">
        <f t="shared" si="632"/>
        <v>0</v>
      </c>
      <c r="L1267" s="36">
        <f t="shared" si="633"/>
        <v>0</v>
      </c>
      <c r="M1267" s="27" t="e">
        <f t="shared" si="602"/>
        <v>#DIV/0!</v>
      </c>
      <c r="N1267" s="654"/>
      <c r="O1267" s="1" t="b">
        <f>H1267=F1267</f>
        <v>1</v>
      </c>
      <c r="P1267" s="300"/>
    </row>
    <row r="1268" spans="1:16" s="56" customFormat="1" ht="77.25" customHeight="1" x14ac:dyDescent="0.25">
      <c r="A1268" s="562" t="s">
        <v>253</v>
      </c>
      <c r="B1268" s="195" t="s">
        <v>221</v>
      </c>
      <c r="C1268" s="353" t="s">
        <v>115</v>
      </c>
      <c r="D1268" s="17">
        <f>SUM(D1269:D1272)</f>
        <v>624.19000000000005</v>
      </c>
      <c r="E1268" s="17">
        <f>SUM(E1269:E1272)</f>
        <v>584.19000000000005</v>
      </c>
      <c r="F1268" s="17">
        <f>SUM(F1269:F1272)</f>
        <v>370.7</v>
      </c>
      <c r="G1268" s="51">
        <f t="shared" si="609"/>
        <v>0.63500000000000001</v>
      </c>
      <c r="H1268" s="273">
        <f>SUM(H1269:H1272)</f>
        <v>370.7</v>
      </c>
      <c r="I1268" s="51">
        <f t="shared" si="605"/>
        <v>0.63500000000000001</v>
      </c>
      <c r="J1268" s="51">
        <f t="shared" si="620"/>
        <v>1</v>
      </c>
      <c r="K1268" s="36">
        <f t="shared" si="632"/>
        <v>584.19000000000005</v>
      </c>
      <c r="L1268" s="36">
        <f>SUM(L1269:L1272)</f>
        <v>213.49</v>
      </c>
      <c r="M1268" s="26">
        <f t="shared" si="602"/>
        <v>1</v>
      </c>
      <c r="N1268" s="593" t="s">
        <v>810</v>
      </c>
      <c r="P1268" s="300"/>
    </row>
    <row r="1269" spans="1:16" s="56" customFormat="1" x14ac:dyDescent="0.25">
      <c r="A1269" s="562"/>
      <c r="B1269" s="446" t="s">
        <v>17</v>
      </c>
      <c r="C1269" s="352"/>
      <c r="D1269" s="273">
        <v>0</v>
      </c>
      <c r="E1269" s="273">
        <v>0</v>
      </c>
      <c r="F1269" s="273">
        <v>0</v>
      </c>
      <c r="G1269" s="52" t="e">
        <f t="shared" si="609"/>
        <v>#DIV/0!</v>
      </c>
      <c r="H1269" s="273">
        <v>0</v>
      </c>
      <c r="I1269" s="52" t="e">
        <f t="shared" si="605"/>
        <v>#DIV/0!</v>
      </c>
      <c r="J1269" s="52" t="e">
        <f t="shared" si="620"/>
        <v>#DIV/0!</v>
      </c>
      <c r="K1269" s="36">
        <v>0</v>
      </c>
      <c r="L1269" s="36">
        <f>E1269-H1269</f>
        <v>0</v>
      </c>
      <c r="M1269" s="27" t="e">
        <f t="shared" si="602"/>
        <v>#DIV/0!</v>
      </c>
      <c r="N1269" s="593"/>
      <c r="P1269" s="300"/>
    </row>
    <row r="1270" spans="1:16" s="56" customFormat="1" x14ac:dyDescent="0.25">
      <c r="A1270" s="562"/>
      <c r="B1270" s="446" t="s">
        <v>16</v>
      </c>
      <c r="C1270" s="352"/>
      <c r="D1270" s="273">
        <v>0</v>
      </c>
      <c r="E1270" s="273">
        <v>0</v>
      </c>
      <c r="F1270" s="273">
        <v>0</v>
      </c>
      <c r="G1270" s="52" t="e">
        <f t="shared" si="609"/>
        <v>#DIV/0!</v>
      </c>
      <c r="H1270" s="273">
        <v>0</v>
      </c>
      <c r="I1270" s="52" t="e">
        <f t="shared" si="605"/>
        <v>#DIV/0!</v>
      </c>
      <c r="J1270" s="52" t="e">
        <f t="shared" si="620"/>
        <v>#DIV/0!</v>
      </c>
      <c r="K1270" s="36">
        <v>0</v>
      </c>
      <c r="L1270" s="36">
        <f>E1270-H1270</f>
        <v>0</v>
      </c>
      <c r="M1270" s="27" t="e">
        <f t="shared" si="602"/>
        <v>#DIV/0!</v>
      </c>
      <c r="N1270" s="593"/>
      <c r="O1270" s="300"/>
      <c r="P1270" s="300"/>
    </row>
    <row r="1271" spans="1:16" s="56" customFormat="1" x14ac:dyDescent="0.25">
      <c r="A1271" s="562"/>
      <c r="B1271" s="53" t="s">
        <v>80</v>
      </c>
      <c r="C1271" s="352"/>
      <c r="D1271" s="273">
        <v>624.19000000000005</v>
      </c>
      <c r="E1271" s="273">
        <v>584.19000000000005</v>
      </c>
      <c r="F1271" s="273">
        <v>370.7</v>
      </c>
      <c r="G1271" s="51">
        <f t="shared" si="609"/>
        <v>0.63500000000000001</v>
      </c>
      <c r="H1271" s="273">
        <v>370.7</v>
      </c>
      <c r="I1271" s="51">
        <f t="shared" si="605"/>
        <v>0.63500000000000001</v>
      </c>
      <c r="J1271" s="51">
        <f>H1271/F1271</f>
        <v>1</v>
      </c>
      <c r="K1271" s="273">
        <v>584.19000000000005</v>
      </c>
      <c r="L1271" s="36">
        <f>E1271-H1271</f>
        <v>213.49</v>
      </c>
      <c r="M1271" s="26">
        <f t="shared" si="602"/>
        <v>1</v>
      </c>
      <c r="N1271" s="593"/>
      <c r="O1271" s="159"/>
      <c r="P1271" s="300"/>
    </row>
    <row r="1272" spans="1:16" s="56" customFormat="1" ht="20.25" customHeight="1" x14ac:dyDescent="0.3">
      <c r="A1272" s="562"/>
      <c r="B1272" s="53" t="s">
        <v>18</v>
      </c>
      <c r="C1272" s="352"/>
      <c r="D1272" s="273">
        <v>0</v>
      </c>
      <c r="E1272" s="273">
        <v>0</v>
      </c>
      <c r="F1272" s="273">
        <v>0</v>
      </c>
      <c r="G1272" s="52" t="e">
        <f t="shared" si="609"/>
        <v>#DIV/0!</v>
      </c>
      <c r="H1272" s="273">
        <v>0</v>
      </c>
      <c r="I1272" s="52" t="e">
        <f t="shared" si="605"/>
        <v>#DIV/0!</v>
      </c>
      <c r="J1272" s="51"/>
      <c r="K1272" s="36">
        <v>0</v>
      </c>
      <c r="L1272" s="36">
        <f>E1272-H1272</f>
        <v>0</v>
      </c>
      <c r="M1272" s="27" t="e">
        <f t="shared" si="602"/>
        <v>#DIV/0!</v>
      </c>
      <c r="N1272" s="593"/>
      <c r="O1272" s="1" t="b">
        <f>H1272=F1272</f>
        <v>1</v>
      </c>
      <c r="P1272" s="300"/>
    </row>
    <row r="1273" spans="1:16" s="56" customFormat="1" ht="187.5" x14ac:dyDescent="0.25">
      <c r="A1273" s="562" t="s">
        <v>347</v>
      </c>
      <c r="B1273" s="195" t="s">
        <v>355</v>
      </c>
      <c r="C1273" s="353" t="s">
        <v>115</v>
      </c>
      <c r="D1273" s="17">
        <f>SUM(D1274:D1277)</f>
        <v>35.909999999999997</v>
      </c>
      <c r="E1273" s="17">
        <f t="shared" ref="E1273:H1273" si="634">SUM(E1274:E1277)</f>
        <v>35.909999999999997</v>
      </c>
      <c r="F1273" s="17">
        <f t="shared" si="634"/>
        <v>10.85</v>
      </c>
      <c r="G1273" s="51">
        <f t="shared" si="609"/>
        <v>0.30199999999999999</v>
      </c>
      <c r="H1273" s="17">
        <f t="shared" si="634"/>
        <v>10.85</v>
      </c>
      <c r="I1273" s="51">
        <f t="shared" ref="I1273:I1302" si="635">H1273/E1273</f>
        <v>0.30199999999999999</v>
      </c>
      <c r="J1273" s="51">
        <f>H1273/F1273</f>
        <v>1</v>
      </c>
      <c r="K1273" s="36">
        <f>E1273</f>
        <v>35.909999999999997</v>
      </c>
      <c r="L1273" s="36">
        <f>L1276</f>
        <v>25.06</v>
      </c>
      <c r="M1273" s="26">
        <f t="shared" ref="M1273:M1300" si="636">K1273/E1273</f>
        <v>1</v>
      </c>
      <c r="N1273" s="654" t="s">
        <v>851</v>
      </c>
      <c r="P1273" s="300"/>
    </row>
    <row r="1274" spans="1:16" s="56" customFormat="1" x14ac:dyDescent="0.25">
      <c r="A1274" s="562"/>
      <c r="B1274" s="446" t="s">
        <v>17</v>
      </c>
      <c r="C1274" s="355"/>
      <c r="D1274" s="36"/>
      <c r="E1274" s="36"/>
      <c r="F1274" s="36"/>
      <c r="G1274" s="52" t="e">
        <f t="shared" si="609"/>
        <v>#DIV/0!</v>
      </c>
      <c r="H1274" s="36"/>
      <c r="I1274" s="51"/>
      <c r="J1274" s="51"/>
      <c r="K1274" s="36">
        <f t="shared" si="632"/>
        <v>0</v>
      </c>
      <c r="L1274" s="36">
        <f>E1274-H1274</f>
        <v>0</v>
      </c>
      <c r="M1274" s="27" t="e">
        <f t="shared" si="636"/>
        <v>#DIV/0!</v>
      </c>
      <c r="N1274" s="654"/>
      <c r="P1274" s="300"/>
    </row>
    <row r="1275" spans="1:16" s="56" customFormat="1" x14ac:dyDescent="0.25">
      <c r="A1275" s="562"/>
      <c r="B1275" s="446" t="s">
        <v>16</v>
      </c>
      <c r="C1275" s="355"/>
      <c r="D1275" s="36"/>
      <c r="E1275" s="36"/>
      <c r="F1275" s="36"/>
      <c r="G1275" s="52" t="e">
        <f t="shared" si="609"/>
        <v>#DIV/0!</v>
      </c>
      <c r="H1275" s="36"/>
      <c r="I1275" s="51"/>
      <c r="J1275" s="51"/>
      <c r="K1275" s="36">
        <f t="shared" si="632"/>
        <v>0</v>
      </c>
      <c r="L1275" s="36">
        <f>E1275-H1275</f>
        <v>0</v>
      </c>
      <c r="M1275" s="27" t="e">
        <f t="shared" si="636"/>
        <v>#DIV/0!</v>
      </c>
      <c r="N1275" s="654"/>
      <c r="O1275" s="300"/>
      <c r="P1275" s="300"/>
    </row>
    <row r="1276" spans="1:16" s="56" customFormat="1" x14ac:dyDescent="0.25">
      <c r="A1276" s="562"/>
      <c r="B1276" s="53" t="s">
        <v>80</v>
      </c>
      <c r="C1276" s="355"/>
      <c r="D1276" s="36">
        <v>35.909999999999997</v>
      </c>
      <c r="E1276" s="36">
        <v>35.909999999999997</v>
      </c>
      <c r="F1276" s="36">
        <v>10.85</v>
      </c>
      <c r="G1276" s="51">
        <f t="shared" si="609"/>
        <v>0.30199999999999999</v>
      </c>
      <c r="H1276" s="36">
        <v>10.85</v>
      </c>
      <c r="I1276" s="51">
        <f t="shared" si="635"/>
        <v>0.30199999999999999</v>
      </c>
      <c r="J1276" s="51">
        <f t="shared" ref="J1276" si="637">H1276/F1276</f>
        <v>1</v>
      </c>
      <c r="K1276" s="36">
        <f>D1276</f>
        <v>35.909999999999997</v>
      </c>
      <c r="L1276" s="36">
        <f>E1276-H1276</f>
        <v>25.06</v>
      </c>
      <c r="M1276" s="26">
        <f t="shared" si="636"/>
        <v>1</v>
      </c>
      <c r="N1276" s="654"/>
      <c r="O1276" s="159"/>
      <c r="P1276" s="300"/>
    </row>
    <row r="1277" spans="1:16" s="56" customFormat="1" x14ac:dyDescent="0.3">
      <c r="A1277" s="562"/>
      <c r="B1277" s="53" t="s">
        <v>18</v>
      </c>
      <c r="C1277" s="356"/>
      <c r="D1277" s="36"/>
      <c r="E1277" s="36"/>
      <c r="F1277" s="357"/>
      <c r="G1277" s="52" t="e">
        <f t="shared" si="609"/>
        <v>#DIV/0!</v>
      </c>
      <c r="H1277" s="19"/>
      <c r="I1277" s="52"/>
      <c r="J1277" s="51" t="s">
        <v>470</v>
      </c>
      <c r="K1277" s="36">
        <f t="shared" ref="K1277:K1297" si="638">E1277</f>
        <v>0</v>
      </c>
      <c r="L1277" s="36">
        <f t="shared" ref="L1277:L1297" si="639">E1277-K1277</f>
        <v>0</v>
      </c>
      <c r="M1277" s="27" t="e">
        <f t="shared" si="636"/>
        <v>#DIV/0!</v>
      </c>
      <c r="N1277" s="654"/>
      <c r="O1277" s="1" t="b">
        <f>H1277=F1277</f>
        <v>1</v>
      </c>
      <c r="P1277" s="300"/>
    </row>
    <row r="1278" spans="1:16" s="56" customFormat="1" ht="131.25" x14ac:dyDescent="0.25">
      <c r="A1278" s="557" t="s">
        <v>521</v>
      </c>
      <c r="B1278" s="195" t="s">
        <v>356</v>
      </c>
      <c r="C1278" s="50" t="s">
        <v>115</v>
      </c>
      <c r="D1278" s="17">
        <f>SUM(D1279:D1282)</f>
        <v>300</v>
      </c>
      <c r="E1278" s="17">
        <f t="shared" ref="E1278:F1278" si="640">SUM(E1279:E1282)</f>
        <v>300</v>
      </c>
      <c r="F1278" s="17">
        <f t="shared" si="640"/>
        <v>117.31</v>
      </c>
      <c r="G1278" s="51">
        <f t="shared" si="609"/>
        <v>0.39100000000000001</v>
      </c>
      <c r="H1278" s="17">
        <f t="shared" ref="H1278" si="641">SUM(H1279:H1282)</f>
        <v>117.31</v>
      </c>
      <c r="I1278" s="51">
        <f t="shared" si="635"/>
        <v>0.39100000000000001</v>
      </c>
      <c r="J1278" s="51">
        <f>H1278/F1278</f>
        <v>1</v>
      </c>
      <c r="K1278" s="17">
        <f>SUM(K1279:K1282)</f>
        <v>300</v>
      </c>
      <c r="L1278" s="36">
        <f>SUM(L1279:L1282)</f>
        <v>182.69</v>
      </c>
      <c r="M1278" s="44">
        <f t="shared" si="636"/>
        <v>1</v>
      </c>
      <c r="N1278" s="654" t="s">
        <v>811</v>
      </c>
      <c r="P1278" s="300"/>
    </row>
    <row r="1279" spans="1:16" s="56" customFormat="1" x14ac:dyDescent="0.25">
      <c r="A1279" s="557"/>
      <c r="B1279" s="446" t="s">
        <v>17</v>
      </c>
      <c r="C1279" s="50"/>
      <c r="D1279" s="36"/>
      <c r="E1279" s="36"/>
      <c r="F1279" s="36"/>
      <c r="G1279" s="52" t="e">
        <f t="shared" si="609"/>
        <v>#DIV/0!</v>
      </c>
      <c r="H1279" s="36"/>
      <c r="I1279" s="52"/>
      <c r="J1279" s="52"/>
      <c r="K1279" s="36">
        <f t="shared" si="638"/>
        <v>0</v>
      </c>
      <c r="L1279" s="36">
        <f>E1279-H1279</f>
        <v>0</v>
      </c>
      <c r="M1279" s="27" t="e">
        <f t="shared" si="636"/>
        <v>#DIV/0!</v>
      </c>
      <c r="N1279" s="654"/>
      <c r="P1279" s="300"/>
    </row>
    <row r="1280" spans="1:16" s="56" customFormat="1" x14ac:dyDescent="0.25">
      <c r="A1280" s="557"/>
      <c r="B1280" s="446" t="s">
        <v>16</v>
      </c>
      <c r="C1280" s="50"/>
      <c r="D1280" s="36"/>
      <c r="E1280" s="36"/>
      <c r="F1280" s="36"/>
      <c r="G1280" s="52" t="e">
        <f t="shared" si="609"/>
        <v>#DIV/0!</v>
      </c>
      <c r="H1280" s="36"/>
      <c r="I1280" s="52"/>
      <c r="J1280" s="52"/>
      <c r="K1280" s="36">
        <f t="shared" si="638"/>
        <v>0</v>
      </c>
      <c r="L1280" s="36">
        <f>E1280-H1280</f>
        <v>0</v>
      </c>
      <c r="M1280" s="27" t="e">
        <f t="shared" si="636"/>
        <v>#DIV/0!</v>
      </c>
      <c r="N1280" s="654"/>
      <c r="O1280" s="300"/>
      <c r="P1280" s="300"/>
    </row>
    <row r="1281" spans="1:16" s="56" customFormat="1" x14ac:dyDescent="0.25">
      <c r="A1281" s="557"/>
      <c r="B1281" s="53" t="s">
        <v>80</v>
      </c>
      <c r="C1281" s="50"/>
      <c r="D1281" s="36">
        <v>300</v>
      </c>
      <c r="E1281" s="36">
        <v>300</v>
      </c>
      <c r="F1281" s="36">
        <v>117.31</v>
      </c>
      <c r="G1281" s="51">
        <f t="shared" si="609"/>
        <v>0.39100000000000001</v>
      </c>
      <c r="H1281" s="36">
        <f>F1281</f>
        <v>117.31</v>
      </c>
      <c r="I1281" s="51">
        <f t="shared" si="635"/>
        <v>0.39100000000000001</v>
      </c>
      <c r="J1281" s="51">
        <v>1</v>
      </c>
      <c r="K1281" s="36">
        <v>300</v>
      </c>
      <c r="L1281" s="36">
        <f>E1281-H1281</f>
        <v>182.69</v>
      </c>
      <c r="M1281" s="26">
        <f t="shared" si="636"/>
        <v>1</v>
      </c>
      <c r="N1281" s="654"/>
      <c r="O1281" s="159"/>
      <c r="P1281" s="300"/>
    </row>
    <row r="1282" spans="1:16" s="56" customFormat="1" x14ac:dyDescent="0.3">
      <c r="A1282" s="557"/>
      <c r="B1282" s="53" t="s">
        <v>18</v>
      </c>
      <c r="C1282" s="50"/>
      <c r="D1282" s="36"/>
      <c r="E1282" s="36"/>
      <c r="F1282" s="36"/>
      <c r="G1282" s="52" t="e">
        <f t="shared" si="609"/>
        <v>#DIV/0!</v>
      </c>
      <c r="H1282" s="36"/>
      <c r="I1282" s="52"/>
      <c r="J1282" s="52"/>
      <c r="K1282" s="36">
        <f t="shared" si="638"/>
        <v>0</v>
      </c>
      <c r="L1282" s="36">
        <f>E1282-H1282</f>
        <v>0</v>
      </c>
      <c r="M1282" s="27" t="e">
        <f t="shared" si="636"/>
        <v>#DIV/0!</v>
      </c>
      <c r="N1282" s="654"/>
      <c r="O1282" s="1" t="b">
        <f>H1282=F1282</f>
        <v>1</v>
      </c>
      <c r="P1282" s="300"/>
    </row>
    <row r="1283" spans="1:16" s="56" customFormat="1" ht="115.5" customHeight="1" x14ac:dyDescent="0.25">
      <c r="A1283" s="557" t="s">
        <v>522</v>
      </c>
      <c r="B1283" s="195" t="s">
        <v>210</v>
      </c>
      <c r="C1283" s="50" t="s">
        <v>115</v>
      </c>
      <c r="D1283" s="17">
        <f>SUM(D1284:D1287)</f>
        <v>156.84</v>
      </c>
      <c r="E1283" s="17">
        <f>SUM(E1284:E1287)</f>
        <v>156.84</v>
      </c>
      <c r="F1283" s="17">
        <f>SUM(F1284:F1287)</f>
        <v>59.67</v>
      </c>
      <c r="G1283" s="51">
        <f t="shared" si="609"/>
        <v>0.38</v>
      </c>
      <c r="H1283" s="17">
        <f>SUM(H1284:H1287)</f>
        <v>59.67</v>
      </c>
      <c r="I1283" s="51">
        <f t="shared" si="635"/>
        <v>0.38</v>
      </c>
      <c r="J1283" s="51">
        <f t="shared" ref="J1283:J1292" si="642">H1283/F1283</f>
        <v>1</v>
      </c>
      <c r="K1283" s="17">
        <f t="shared" si="638"/>
        <v>156.84</v>
      </c>
      <c r="L1283" s="36">
        <f>SUM(L1284:L1287)</f>
        <v>97.17</v>
      </c>
      <c r="M1283" s="44">
        <f t="shared" si="636"/>
        <v>1</v>
      </c>
      <c r="N1283" s="658" t="s">
        <v>812</v>
      </c>
      <c r="P1283" s="300"/>
    </row>
    <row r="1284" spans="1:16" s="56" customFormat="1" x14ac:dyDescent="0.25">
      <c r="A1284" s="557"/>
      <c r="B1284" s="446" t="s">
        <v>17</v>
      </c>
      <c r="C1284" s="50"/>
      <c r="D1284" s="36"/>
      <c r="E1284" s="36"/>
      <c r="F1284" s="36"/>
      <c r="G1284" s="52" t="e">
        <f t="shared" si="609"/>
        <v>#DIV/0!</v>
      </c>
      <c r="H1284" s="36"/>
      <c r="I1284" s="52"/>
      <c r="J1284" s="52"/>
      <c r="K1284" s="36">
        <v>0</v>
      </c>
      <c r="L1284" s="36">
        <f t="shared" si="639"/>
        <v>0</v>
      </c>
      <c r="M1284" s="27" t="e">
        <f t="shared" si="636"/>
        <v>#DIV/0!</v>
      </c>
      <c r="N1284" s="658"/>
      <c r="P1284" s="300"/>
    </row>
    <row r="1285" spans="1:16" s="56" customFormat="1" x14ac:dyDescent="0.25">
      <c r="A1285" s="557"/>
      <c r="B1285" s="446" t="s">
        <v>16</v>
      </c>
      <c r="C1285" s="50"/>
      <c r="D1285" s="36"/>
      <c r="E1285" s="36"/>
      <c r="F1285" s="36"/>
      <c r="G1285" s="52" t="e">
        <f t="shared" si="609"/>
        <v>#DIV/0!</v>
      </c>
      <c r="H1285" s="36"/>
      <c r="I1285" s="52"/>
      <c r="J1285" s="52"/>
      <c r="K1285" s="36">
        <v>0</v>
      </c>
      <c r="L1285" s="36">
        <f t="shared" si="639"/>
        <v>0</v>
      </c>
      <c r="M1285" s="27" t="e">
        <f t="shared" si="636"/>
        <v>#DIV/0!</v>
      </c>
      <c r="N1285" s="658"/>
      <c r="O1285" s="300"/>
      <c r="P1285" s="300"/>
    </row>
    <row r="1286" spans="1:16" s="56" customFormat="1" x14ac:dyDescent="0.25">
      <c r="A1286" s="557"/>
      <c r="B1286" s="53" t="s">
        <v>80</v>
      </c>
      <c r="C1286" s="50"/>
      <c r="D1286" s="36">
        <v>156.84</v>
      </c>
      <c r="E1286" s="36">
        <v>156.84</v>
      </c>
      <c r="F1286" s="36">
        <v>59.67</v>
      </c>
      <c r="G1286" s="51">
        <f t="shared" si="609"/>
        <v>0.38</v>
      </c>
      <c r="H1286" s="36">
        <v>59.67</v>
      </c>
      <c r="I1286" s="51">
        <f t="shared" si="635"/>
        <v>0.38</v>
      </c>
      <c r="J1286" s="51">
        <f t="shared" si="642"/>
        <v>1</v>
      </c>
      <c r="K1286" s="36">
        <v>156.84</v>
      </c>
      <c r="L1286" s="36">
        <f>E1286-H1286</f>
        <v>97.17</v>
      </c>
      <c r="M1286" s="26">
        <f t="shared" si="636"/>
        <v>1</v>
      </c>
      <c r="N1286" s="658"/>
      <c r="O1286" s="159"/>
      <c r="P1286" s="300"/>
    </row>
    <row r="1287" spans="1:16" s="56" customFormat="1" x14ac:dyDescent="0.3">
      <c r="A1287" s="557"/>
      <c r="B1287" s="53" t="s">
        <v>18</v>
      </c>
      <c r="C1287" s="50"/>
      <c r="D1287" s="36"/>
      <c r="E1287" s="36"/>
      <c r="F1287" s="36"/>
      <c r="G1287" s="52" t="e">
        <f t="shared" si="609"/>
        <v>#DIV/0!</v>
      </c>
      <c r="H1287" s="36"/>
      <c r="I1287" s="52"/>
      <c r="J1287" s="52"/>
      <c r="K1287" s="36">
        <v>0</v>
      </c>
      <c r="L1287" s="36">
        <f t="shared" si="639"/>
        <v>0</v>
      </c>
      <c r="M1287" s="27" t="e">
        <f t="shared" si="636"/>
        <v>#DIV/0!</v>
      </c>
      <c r="N1287" s="658"/>
      <c r="O1287" s="1" t="b">
        <f>H1287=F1287</f>
        <v>1</v>
      </c>
      <c r="P1287" s="300"/>
    </row>
    <row r="1288" spans="1:16" s="56" customFormat="1" ht="150" x14ac:dyDescent="0.25">
      <c r="A1288" s="557" t="s">
        <v>523</v>
      </c>
      <c r="B1288" s="358" t="s">
        <v>358</v>
      </c>
      <c r="C1288" s="50" t="s">
        <v>115</v>
      </c>
      <c r="D1288" s="17">
        <f>SUM(D1289:D1292)</f>
        <v>5999.79</v>
      </c>
      <c r="E1288" s="17">
        <f>SUM(E1289:E1292)</f>
        <v>5999.79</v>
      </c>
      <c r="F1288" s="17">
        <f>SUM(F1289:F1292)</f>
        <v>4499.28</v>
      </c>
      <c r="G1288" s="51">
        <f t="shared" si="609"/>
        <v>0.75</v>
      </c>
      <c r="H1288" s="359">
        <f>SUM(H1289:H1292)</f>
        <v>4499.28</v>
      </c>
      <c r="I1288" s="51">
        <f t="shared" si="635"/>
        <v>0.75</v>
      </c>
      <c r="J1288" s="62"/>
      <c r="K1288" s="17">
        <f>SUM(K1289:K1292)</f>
        <v>5999.04</v>
      </c>
      <c r="L1288" s="17">
        <f>SUM(L1289:L1292)</f>
        <v>0.75</v>
      </c>
      <c r="M1288" s="44">
        <f t="shared" si="636"/>
        <v>1</v>
      </c>
      <c r="N1288" s="597" t="s">
        <v>739</v>
      </c>
      <c r="P1288" s="300"/>
    </row>
    <row r="1289" spans="1:16" s="56" customFormat="1" x14ac:dyDescent="0.25">
      <c r="A1289" s="557"/>
      <c r="B1289" s="462" t="s">
        <v>17</v>
      </c>
      <c r="C1289" s="352"/>
      <c r="D1289" s="36"/>
      <c r="E1289" s="36"/>
      <c r="F1289" s="273"/>
      <c r="G1289" s="52" t="e">
        <f t="shared" si="609"/>
        <v>#DIV/0!</v>
      </c>
      <c r="H1289" s="19"/>
      <c r="I1289" s="52" t="e">
        <f t="shared" si="635"/>
        <v>#DIV/0!</v>
      </c>
      <c r="J1289" s="52" t="e">
        <f t="shared" si="642"/>
        <v>#DIV/0!</v>
      </c>
      <c r="K1289" s="36">
        <f t="shared" si="638"/>
        <v>0</v>
      </c>
      <c r="L1289" s="36">
        <f t="shared" si="639"/>
        <v>0</v>
      </c>
      <c r="M1289" s="27" t="e">
        <f t="shared" si="636"/>
        <v>#DIV/0!</v>
      </c>
      <c r="N1289" s="597"/>
      <c r="P1289" s="300"/>
    </row>
    <row r="1290" spans="1:16" s="56" customFormat="1" x14ac:dyDescent="0.25">
      <c r="A1290" s="557"/>
      <c r="B1290" s="462" t="s">
        <v>16</v>
      </c>
      <c r="C1290" s="352"/>
      <c r="D1290" s="36"/>
      <c r="E1290" s="36"/>
      <c r="F1290" s="273"/>
      <c r="G1290" s="52" t="e">
        <f t="shared" si="609"/>
        <v>#DIV/0!</v>
      </c>
      <c r="H1290" s="19"/>
      <c r="I1290" s="52" t="e">
        <f t="shared" si="635"/>
        <v>#DIV/0!</v>
      </c>
      <c r="J1290" s="52" t="e">
        <f t="shared" si="642"/>
        <v>#DIV/0!</v>
      </c>
      <c r="K1290" s="36">
        <f t="shared" si="638"/>
        <v>0</v>
      </c>
      <c r="L1290" s="36">
        <f t="shared" si="639"/>
        <v>0</v>
      </c>
      <c r="M1290" s="27" t="e">
        <f t="shared" si="636"/>
        <v>#DIV/0!</v>
      </c>
      <c r="N1290" s="597"/>
      <c r="O1290" s="300"/>
      <c r="P1290" s="300"/>
    </row>
    <row r="1291" spans="1:16" s="56" customFormat="1" x14ac:dyDescent="0.25">
      <c r="A1291" s="557"/>
      <c r="B1291" s="462" t="s">
        <v>36</v>
      </c>
      <c r="C1291" s="352"/>
      <c r="D1291" s="36">
        <v>5999.79</v>
      </c>
      <c r="E1291" s="36">
        <v>5999.79</v>
      </c>
      <c r="F1291" s="354">
        <v>4499.28</v>
      </c>
      <c r="G1291" s="51">
        <f t="shared" si="609"/>
        <v>0.75</v>
      </c>
      <c r="H1291" s="354">
        <f>F1291</f>
        <v>4499.28</v>
      </c>
      <c r="I1291" s="51">
        <f t="shared" si="635"/>
        <v>0.75</v>
      </c>
      <c r="J1291" s="51">
        <f t="shared" si="642"/>
        <v>1</v>
      </c>
      <c r="K1291" s="36">
        <v>5999.04</v>
      </c>
      <c r="L1291" s="36">
        <f>E1291-K1291</f>
        <v>0.75</v>
      </c>
      <c r="M1291" s="26">
        <f t="shared" si="636"/>
        <v>1</v>
      </c>
      <c r="N1291" s="597"/>
      <c r="O1291" s="159"/>
      <c r="P1291" s="300"/>
    </row>
    <row r="1292" spans="1:16" s="56" customFormat="1" x14ac:dyDescent="0.3">
      <c r="A1292" s="557"/>
      <c r="B1292" s="53" t="s">
        <v>18</v>
      </c>
      <c r="C1292" s="352"/>
      <c r="D1292" s="273"/>
      <c r="E1292" s="273"/>
      <c r="F1292" s="273"/>
      <c r="G1292" s="52" t="e">
        <f t="shared" si="609"/>
        <v>#DIV/0!</v>
      </c>
      <c r="H1292" s="19"/>
      <c r="I1292" s="52" t="e">
        <f t="shared" si="635"/>
        <v>#DIV/0!</v>
      </c>
      <c r="J1292" s="52" t="e">
        <f t="shared" si="642"/>
        <v>#DIV/0!</v>
      </c>
      <c r="K1292" s="36">
        <f t="shared" si="638"/>
        <v>0</v>
      </c>
      <c r="L1292" s="36">
        <f t="shared" si="639"/>
        <v>0</v>
      </c>
      <c r="M1292" s="27" t="e">
        <f t="shared" si="636"/>
        <v>#DIV/0!</v>
      </c>
      <c r="N1292" s="597"/>
      <c r="O1292" s="1" t="b">
        <f>H1292=F1292</f>
        <v>1</v>
      </c>
      <c r="P1292" s="300"/>
    </row>
    <row r="1293" spans="1:16" s="56" customFormat="1" ht="183.75" customHeight="1" x14ac:dyDescent="0.25">
      <c r="A1293" s="557" t="s">
        <v>524</v>
      </c>
      <c r="B1293" s="195" t="s">
        <v>362</v>
      </c>
      <c r="C1293" s="50" t="s">
        <v>115</v>
      </c>
      <c r="D1293" s="271">
        <f>SUM(D1294:D1297)</f>
        <v>70761.03</v>
      </c>
      <c r="E1293" s="271">
        <f>SUM(E1294:E1297)</f>
        <v>79853.81</v>
      </c>
      <c r="F1293" s="271">
        <f>SUM(F1294:F1297)</f>
        <v>55073.78</v>
      </c>
      <c r="G1293" s="51">
        <f t="shared" si="609"/>
        <v>0.69</v>
      </c>
      <c r="H1293" s="271">
        <f>SUM(H1294:H1297)</f>
        <v>55073.78</v>
      </c>
      <c r="I1293" s="51">
        <f t="shared" si="635"/>
        <v>0.69</v>
      </c>
      <c r="J1293" s="62">
        <f>H1293/F1293</f>
        <v>1</v>
      </c>
      <c r="K1293" s="17">
        <f t="shared" si="638"/>
        <v>79853.81</v>
      </c>
      <c r="L1293" s="36">
        <f>SUM(L1294:L1297)</f>
        <v>0</v>
      </c>
      <c r="M1293" s="26">
        <f>K1293/E1293</f>
        <v>1</v>
      </c>
      <c r="N1293" s="654" t="s">
        <v>815</v>
      </c>
      <c r="P1293" s="300"/>
    </row>
    <row r="1294" spans="1:16" s="56" customFormat="1" x14ac:dyDescent="0.25">
      <c r="A1294" s="557"/>
      <c r="B1294" s="462" t="s">
        <v>17</v>
      </c>
      <c r="C1294" s="352"/>
      <c r="D1294" s="273"/>
      <c r="E1294" s="273"/>
      <c r="F1294" s="273"/>
      <c r="G1294" s="52" t="e">
        <f t="shared" si="609"/>
        <v>#DIV/0!</v>
      </c>
      <c r="H1294" s="19"/>
      <c r="I1294" s="52" t="e">
        <f t="shared" si="635"/>
        <v>#DIV/0!</v>
      </c>
      <c r="J1294" s="52"/>
      <c r="K1294" s="36">
        <f t="shared" si="638"/>
        <v>0</v>
      </c>
      <c r="L1294" s="36">
        <f t="shared" si="639"/>
        <v>0</v>
      </c>
      <c r="M1294" s="27" t="e">
        <f t="shared" si="636"/>
        <v>#DIV/0!</v>
      </c>
      <c r="N1294" s="654"/>
      <c r="P1294" s="300"/>
    </row>
    <row r="1295" spans="1:16" s="56" customFormat="1" x14ac:dyDescent="0.25">
      <c r="A1295" s="557"/>
      <c r="B1295" s="462" t="s">
        <v>16</v>
      </c>
      <c r="C1295" s="352"/>
      <c r="D1295" s="273"/>
      <c r="E1295" s="273"/>
      <c r="F1295" s="273"/>
      <c r="G1295" s="52" t="e">
        <f t="shared" si="609"/>
        <v>#DIV/0!</v>
      </c>
      <c r="H1295" s="19"/>
      <c r="I1295" s="52" t="e">
        <f t="shared" si="635"/>
        <v>#DIV/0!</v>
      </c>
      <c r="J1295" s="52"/>
      <c r="K1295" s="36">
        <f t="shared" si="638"/>
        <v>0</v>
      </c>
      <c r="L1295" s="36">
        <f t="shared" si="639"/>
        <v>0</v>
      </c>
      <c r="M1295" s="27" t="e">
        <f t="shared" si="636"/>
        <v>#DIV/0!</v>
      </c>
      <c r="N1295" s="654"/>
      <c r="O1295" s="300"/>
      <c r="P1295" s="300"/>
    </row>
    <row r="1296" spans="1:16" s="56" customFormat="1" x14ac:dyDescent="0.25">
      <c r="A1296" s="557"/>
      <c r="B1296" s="462" t="s">
        <v>36</v>
      </c>
      <c r="C1296" s="352"/>
      <c r="D1296" s="273">
        <v>70761.03</v>
      </c>
      <c r="E1296" s="273">
        <v>79853.81</v>
      </c>
      <c r="F1296" s="273">
        <v>55073.78</v>
      </c>
      <c r="G1296" s="51">
        <f t="shared" si="609"/>
        <v>0.69</v>
      </c>
      <c r="H1296" s="36">
        <v>55073.78</v>
      </c>
      <c r="I1296" s="51">
        <f t="shared" si="635"/>
        <v>0.69</v>
      </c>
      <c r="J1296" s="62">
        <f>H1296/F1296</f>
        <v>1</v>
      </c>
      <c r="K1296" s="36">
        <f t="shared" si="638"/>
        <v>79853.81</v>
      </c>
      <c r="L1296" s="36">
        <f>E1296-K1296</f>
        <v>0</v>
      </c>
      <c r="M1296" s="26">
        <f>K1296/E1296</f>
        <v>1</v>
      </c>
      <c r="N1296" s="654"/>
      <c r="O1296" s="159"/>
      <c r="P1296" s="300"/>
    </row>
    <row r="1297" spans="1:16" s="56" customFormat="1" x14ac:dyDescent="0.3">
      <c r="A1297" s="557"/>
      <c r="B1297" s="53" t="s">
        <v>18</v>
      </c>
      <c r="C1297" s="352"/>
      <c r="D1297" s="273"/>
      <c r="E1297" s="273"/>
      <c r="F1297" s="273"/>
      <c r="G1297" s="52" t="e">
        <f t="shared" ref="G1297:G1360" si="643">F1297/E1297</f>
        <v>#DIV/0!</v>
      </c>
      <c r="H1297" s="19"/>
      <c r="I1297" s="52" t="e">
        <f t="shared" si="635"/>
        <v>#DIV/0!</v>
      </c>
      <c r="J1297" s="52"/>
      <c r="K1297" s="36">
        <f t="shared" si="638"/>
        <v>0</v>
      </c>
      <c r="L1297" s="36">
        <f t="shared" si="639"/>
        <v>0</v>
      </c>
      <c r="M1297" s="27" t="e">
        <f t="shared" si="636"/>
        <v>#DIV/0!</v>
      </c>
      <c r="N1297" s="654"/>
      <c r="O1297" s="1" t="b">
        <f>H1297=F1297</f>
        <v>1</v>
      </c>
      <c r="P1297" s="300"/>
    </row>
    <row r="1298" spans="1:16" s="56" customFormat="1" ht="93.75" x14ac:dyDescent="0.25">
      <c r="A1298" s="557" t="s">
        <v>525</v>
      </c>
      <c r="B1298" s="195" t="s">
        <v>363</v>
      </c>
      <c r="C1298" s="351" t="s">
        <v>115</v>
      </c>
      <c r="D1298" s="271">
        <f>SUM(D1299:D1302)</f>
        <v>1178.8599999999999</v>
      </c>
      <c r="E1298" s="271">
        <f>SUM(E1299:E1302)</f>
        <v>1178.8599999999999</v>
      </c>
      <c r="F1298" s="271">
        <f>SUM(F1299:F1302)</f>
        <v>265.44</v>
      </c>
      <c r="G1298" s="51">
        <f t="shared" si="643"/>
        <v>0.22500000000000001</v>
      </c>
      <c r="H1298" s="17">
        <f>SUM(H1299:H1302)</f>
        <v>265.44</v>
      </c>
      <c r="I1298" s="51">
        <f>H1298/E1298</f>
        <v>0.22500000000000001</v>
      </c>
      <c r="J1298" s="51">
        <f>H1298/F1298</f>
        <v>1</v>
      </c>
      <c r="K1298" s="17">
        <f>SUM(K1299:K1302)</f>
        <v>1178.8599999999999</v>
      </c>
      <c r="L1298" s="36">
        <f>SUM(L1299:L1302)</f>
        <v>0</v>
      </c>
      <c r="M1298" s="44">
        <f t="shared" si="636"/>
        <v>1</v>
      </c>
      <c r="N1298" s="593" t="s">
        <v>816</v>
      </c>
      <c r="P1298" s="300"/>
    </row>
    <row r="1299" spans="1:16" s="56" customFormat="1" x14ac:dyDescent="0.25">
      <c r="A1299" s="557"/>
      <c r="B1299" s="53" t="s">
        <v>17</v>
      </c>
      <c r="C1299" s="272"/>
      <c r="D1299" s="273"/>
      <c r="E1299" s="273"/>
      <c r="F1299" s="273"/>
      <c r="G1299" s="52" t="e">
        <f t="shared" si="643"/>
        <v>#DIV/0!</v>
      </c>
      <c r="H1299" s="273"/>
      <c r="I1299" s="52" t="e">
        <f t="shared" si="635"/>
        <v>#DIV/0!</v>
      </c>
      <c r="J1299" s="52" t="e">
        <f t="shared" ref="J1299:J1302" si="644">H1299/F1299</f>
        <v>#DIV/0!</v>
      </c>
      <c r="K1299" s="36"/>
      <c r="L1299" s="36"/>
      <c r="M1299" s="27" t="e">
        <f t="shared" si="636"/>
        <v>#DIV/0!</v>
      </c>
      <c r="N1299" s="593"/>
      <c r="P1299" s="300"/>
    </row>
    <row r="1300" spans="1:16" s="56" customFormat="1" x14ac:dyDescent="0.25">
      <c r="A1300" s="557"/>
      <c r="B1300" s="53" t="s">
        <v>16</v>
      </c>
      <c r="C1300" s="272"/>
      <c r="D1300" s="273"/>
      <c r="E1300" s="273"/>
      <c r="F1300" s="273"/>
      <c r="G1300" s="52" t="e">
        <f t="shared" si="643"/>
        <v>#DIV/0!</v>
      </c>
      <c r="H1300" s="273"/>
      <c r="I1300" s="52" t="e">
        <f t="shared" si="635"/>
        <v>#DIV/0!</v>
      </c>
      <c r="J1300" s="52" t="e">
        <f t="shared" si="644"/>
        <v>#DIV/0!</v>
      </c>
      <c r="K1300" s="36"/>
      <c r="L1300" s="36"/>
      <c r="M1300" s="27" t="e">
        <f t="shared" si="636"/>
        <v>#DIV/0!</v>
      </c>
      <c r="N1300" s="593"/>
      <c r="O1300" s="300"/>
      <c r="P1300" s="300"/>
    </row>
    <row r="1301" spans="1:16" s="56" customFormat="1" x14ac:dyDescent="0.25">
      <c r="A1301" s="557"/>
      <c r="B1301" s="53" t="s">
        <v>36</v>
      </c>
      <c r="C1301" s="272"/>
      <c r="D1301" s="273">
        <v>1178.8599999999999</v>
      </c>
      <c r="E1301" s="273">
        <v>1178.8599999999999</v>
      </c>
      <c r="F1301" s="273">
        <v>265.44</v>
      </c>
      <c r="G1301" s="51">
        <f t="shared" si="643"/>
        <v>0.22500000000000001</v>
      </c>
      <c r="H1301" s="273">
        <v>265.44</v>
      </c>
      <c r="I1301" s="51">
        <f t="shared" si="635"/>
        <v>0.22500000000000001</v>
      </c>
      <c r="J1301" s="51">
        <f>H1301/F1301</f>
        <v>1</v>
      </c>
      <c r="K1301" s="36">
        <f>E1301</f>
        <v>1178.8599999999999</v>
      </c>
      <c r="L1301" s="36">
        <f>E1301-K1301</f>
        <v>0</v>
      </c>
      <c r="M1301" s="26">
        <f t="shared" ref="M1301:M1302" si="645">K1301/E1301</f>
        <v>1</v>
      </c>
      <c r="N1301" s="593"/>
      <c r="O1301" s="159"/>
      <c r="P1301" s="300"/>
    </row>
    <row r="1302" spans="1:16" s="56" customFormat="1" x14ac:dyDescent="0.3">
      <c r="A1302" s="557"/>
      <c r="B1302" s="53" t="s">
        <v>18</v>
      </c>
      <c r="C1302" s="272"/>
      <c r="D1302" s="273"/>
      <c r="E1302" s="273"/>
      <c r="F1302" s="273"/>
      <c r="G1302" s="52" t="e">
        <f t="shared" si="643"/>
        <v>#DIV/0!</v>
      </c>
      <c r="H1302" s="273"/>
      <c r="I1302" s="52" t="e">
        <f t="shared" si="635"/>
        <v>#DIV/0!</v>
      </c>
      <c r="J1302" s="52" t="e">
        <f t="shared" si="644"/>
        <v>#DIV/0!</v>
      </c>
      <c r="K1302" s="36"/>
      <c r="L1302" s="36"/>
      <c r="M1302" s="27" t="e">
        <f t="shared" si="645"/>
        <v>#DIV/0!</v>
      </c>
      <c r="N1302" s="593"/>
      <c r="O1302" s="1" t="b">
        <f>H1302=F1302</f>
        <v>1</v>
      </c>
      <c r="P1302" s="300"/>
    </row>
    <row r="1303" spans="1:16" s="12" customFormat="1" ht="75" outlineLevel="1" x14ac:dyDescent="0.25">
      <c r="A1303" s="559" t="s">
        <v>527</v>
      </c>
      <c r="B1303" s="485" t="s">
        <v>526</v>
      </c>
      <c r="C1303" s="486" t="s">
        <v>77</v>
      </c>
      <c r="D1303" s="28">
        <f>SUM(D1304:D1307)</f>
        <v>239137.56</v>
      </c>
      <c r="E1303" s="28">
        <f>SUM(E1304:E1307)</f>
        <v>245028.74</v>
      </c>
      <c r="F1303" s="28">
        <f>SUM(F1304:F1307)</f>
        <v>198968.06</v>
      </c>
      <c r="G1303" s="72">
        <f t="shared" si="643"/>
        <v>0.81200000000000006</v>
      </c>
      <c r="H1303" s="28">
        <f>SUM(H1304:H1307)</f>
        <v>141792.54999999999</v>
      </c>
      <c r="I1303" s="72">
        <f t="shared" ref="I1303:I1342" si="646">H1303/E1303</f>
        <v>0.57899999999999996</v>
      </c>
      <c r="J1303" s="72">
        <f>H1303/F1303</f>
        <v>0.71299999999999997</v>
      </c>
      <c r="K1303" s="28">
        <f>SUM(K1304:K1306)</f>
        <v>245028.74</v>
      </c>
      <c r="L1303" s="28">
        <f>SUM(L1304:L1305)</f>
        <v>0</v>
      </c>
      <c r="M1303" s="81">
        <f t="shared" ref="M1303:M1337" si="647">K1303/E1303</f>
        <v>1</v>
      </c>
      <c r="N1303" s="601"/>
      <c r="P1303" s="300"/>
    </row>
    <row r="1304" spans="1:16" s="12" customFormat="1" outlineLevel="2" x14ac:dyDescent="0.25">
      <c r="A1304" s="559"/>
      <c r="B1304" s="437" t="s">
        <v>17</v>
      </c>
      <c r="C1304" s="32"/>
      <c r="D1304" s="259">
        <f t="shared" ref="D1304:F1307" si="648">D1309+D1324</f>
        <v>0</v>
      </c>
      <c r="E1304" s="259">
        <f t="shared" si="648"/>
        <v>0</v>
      </c>
      <c r="F1304" s="259">
        <f t="shared" si="648"/>
        <v>0</v>
      </c>
      <c r="G1304" s="74" t="e">
        <f t="shared" si="643"/>
        <v>#DIV/0!</v>
      </c>
      <c r="H1304" s="80">
        <f>H1309+H1324</f>
        <v>0</v>
      </c>
      <c r="I1304" s="74" t="e">
        <f t="shared" si="646"/>
        <v>#DIV/0!</v>
      </c>
      <c r="J1304" s="74" t="e">
        <f t="shared" ref="J1304:J1341" si="649">H1304/F1304</f>
        <v>#DIV/0!</v>
      </c>
      <c r="K1304" s="80">
        <f t="shared" ref="K1304:L1307" si="650">K1309+K1324</f>
        <v>0</v>
      </c>
      <c r="L1304" s="80">
        <f t="shared" si="650"/>
        <v>0</v>
      </c>
      <c r="M1304" s="121" t="e">
        <f t="shared" si="647"/>
        <v>#DIV/0!</v>
      </c>
      <c r="N1304" s="601"/>
      <c r="P1304" s="300"/>
    </row>
    <row r="1305" spans="1:16" s="12" customFormat="1" outlineLevel="2" x14ac:dyDescent="0.25">
      <c r="A1305" s="559"/>
      <c r="B1305" s="437" t="s">
        <v>78</v>
      </c>
      <c r="C1305" s="32"/>
      <c r="D1305" s="89">
        <f t="shared" si="648"/>
        <v>223568.9</v>
      </c>
      <c r="E1305" s="89">
        <f t="shared" si="648"/>
        <v>229460.09</v>
      </c>
      <c r="F1305" s="89">
        <f t="shared" si="648"/>
        <v>194307.41</v>
      </c>
      <c r="G1305" s="75">
        <f t="shared" si="643"/>
        <v>0.84699999999999998</v>
      </c>
      <c r="H1305" s="89">
        <f>H1310+H1325</f>
        <v>137131.9</v>
      </c>
      <c r="I1305" s="75">
        <f t="shared" si="646"/>
        <v>0.59799999999999998</v>
      </c>
      <c r="J1305" s="75">
        <f t="shared" si="649"/>
        <v>0.70599999999999996</v>
      </c>
      <c r="K1305" s="89">
        <f t="shared" si="650"/>
        <v>229460.09</v>
      </c>
      <c r="L1305" s="89">
        <f>E1305-K1305</f>
        <v>0</v>
      </c>
      <c r="M1305" s="92">
        <f>K1305/E1305</f>
        <v>1</v>
      </c>
      <c r="N1305" s="601"/>
      <c r="O1305" s="128"/>
      <c r="P1305" s="300"/>
    </row>
    <row r="1306" spans="1:16" s="12" customFormat="1" outlineLevel="2" x14ac:dyDescent="0.25">
      <c r="A1306" s="559"/>
      <c r="B1306" s="437" t="s">
        <v>36</v>
      </c>
      <c r="C1306" s="32"/>
      <c r="D1306" s="89">
        <f t="shared" si="648"/>
        <v>15568.66</v>
      </c>
      <c r="E1306" s="89">
        <f t="shared" si="648"/>
        <v>15568.65</v>
      </c>
      <c r="F1306" s="89">
        <f t="shared" si="648"/>
        <v>4660.6499999999996</v>
      </c>
      <c r="G1306" s="75">
        <f t="shared" si="643"/>
        <v>0.29899999999999999</v>
      </c>
      <c r="H1306" s="89">
        <f>H1311+H1326</f>
        <v>4660.6499999999996</v>
      </c>
      <c r="I1306" s="75">
        <f t="shared" si="646"/>
        <v>0.29899999999999999</v>
      </c>
      <c r="J1306" s="75">
        <f t="shared" si="649"/>
        <v>1</v>
      </c>
      <c r="K1306" s="89">
        <f t="shared" si="650"/>
        <v>15568.65</v>
      </c>
      <c r="L1306" s="89">
        <f>E1306-K1306</f>
        <v>0</v>
      </c>
      <c r="M1306" s="92">
        <f t="shared" si="647"/>
        <v>1</v>
      </c>
      <c r="N1306" s="601"/>
      <c r="O1306" s="11"/>
      <c r="P1306" s="300"/>
    </row>
    <row r="1307" spans="1:16" s="12" customFormat="1" outlineLevel="2" x14ac:dyDescent="0.3">
      <c r="A1307" s="559"/>
      <c r="B1307" s="437" t="s">
        <v>11</v>
      </c>
      <c r="C1307" s="32"/>
      <c r="D1307" s="89">
        <f t="shared" si="648"/>
        <v>0</v>
      </c>
      <c r="E1307" s="89">
        <f t="shared" si="648"/>
        <v>0</v>
      </c>
      <c r="F1307" s="89">
        <f t="shared" si="648"/>
        <v>0</v>
      </c>
      <c r="G1307" s="74" t="e">
        <f t="shared" si="643"/>
        <v>#DIV/0!</v>
      </c>
      <c r="H1307" s="89">
        <f>H1312+H1327</f>
        <v>0</v>
      </c>
      <c r="I1307" s="74" t="e">
        <f t="shared" si="646"/>
        <v>#DIV/0!</v>
      </c>
      <c r="J1307" s="74" t="e">
        <f t="shared" si="649"/>
        <v>#DIV/0!</v>
      </c>
      <c r="K1307" s="89">
        <f t="shared" si="650"/>
        <v>0</v>
      </c>
      <c r="L1307" s="89">
        <f t="shared" si="650"/>
        <v>0</v>
      </c>
      <c r="M1307" s="121" t="e">
        <f t="shared" si="647"/>
        <v>#DIV/0!</v>
      </c>
      <c r="N1307" s="601"/>
      <c r="O1307" s="129" t="b">
        <f>H1307=F1307</f>
        <v>1</v>
      </c>
      <c r="P1307" s="300"/>
    </row>
    <row r="1308" spans="1:16" s="12" customFormat="1" ht="58.5" outlineLevel="2" x14ac:dyDescent="0.25">
      <c r="A1308" s="556" t="s">
        <v>116</v>
      </c>
      <c r="B1308" s="173" t="s">
        <v>317</v>
      </c>
      <c r="C1308" s="246" t="s">
        <v>79</v>
      </c>
      <c r="D1308" s="247">
        <f>SUM(D1309:D1312)</f>
        <v>73987.600000000006</v>
      </c>
      <c r="E1308" s="247">
        <f>SUM(E1309:E1312)</f>
        <v>73987.59</v>
      </c>
      <c r="F1308" s="247">
        <f>SUM(F1309:F1312)</f>
        <v>63041.4</v>
      </c>
      <c r="G1308" s="67">
        <f t="shared" si="643"/>
        <v>0.85199999999999998</v>
      </c>
      <c r="H1308" s="247">
        <f>SUM(H1309:H1312)</f>
        <v>49865.59</v>
      </c>
      <c r="I1308" s="67">
        <f t="shared" si="646"/>
        <v>0.67400000000000004</v>
      </c>
      <c r="J1308" s="67">
        <f t="shared" si="649"/>
        <v>0.79100000000000004</v>
      </c>
      <c r="K1308" s="247">
        <f>SUM(K1309:K1312)</f>
        <v>73987.59</v>
      </c>
      <c r="L1308" s="247">
        <f>SUM(L1309:L1312)</f>
        <v>0</v>
      </c>
      <c r="M1308" s="248">
        <f t="shared" si="647"/>
        <v>1</v>
      </c>
      <c r="N1308" s="592"/>
      <c r="P1308" s="300"/>
    </row>
    <row r="1309" spans="1:16" s="12" customFormat="1" outlineLevel="2" x14ac:dyDescent="0.25">
      <c r="A1309" s="556"/>
      <c r="B1309" s="101" t="s">
        <v>17</v>
      </c>
      <c r="C1309" s="197"/>
      <c r="D1309" s="57"/>
      <c r="E1309" s="57"/>
      <c r="F1309" s="57">
        <f>F1314</f>
        <v>0</v>
      </c>
      <c r="G1309" s="58" t="e">
        <f t="shared" si="643"/>
        <v>#DIV/0!</v>
      </c>
      <c r="H1309" s="57">
        <f>H1314</f>
        <v>0</v>
      </c>
      <c r="I1309" s="58" t="e">
        <f t="shared" si="646"/>
        <v>#DIV/0!</v>
      </c>
      <c r="J1309" s="250" t="e">
        <f t="shared" si="649"/>
        <v>#DIV/0!</v>
      </c>
      <c r="K1309" s="22">
        <f t="shared" ref="K1309:K1342" si="651">E1309</f>
        <v>0</v>
      </c>
      <c r="L1309" s="22">
        <f t="shared" ref="L1309:L1342" si="652">E1309-K1309</f>
        <v>0</v>
      </c>
      <c r="M1309" s="188" t="e">
        <f t="shared" si="647"/>
        <v>#DIV/0!</v>
      </c>
      <c r="N1309" s="592"/>
      <c r="P1309" s="300"/>
    </row>
    <row r="1310" spans="1:16" s="12" customFormat="1" outlineLevel="2" x14ac:dyDescent="0.25">
      <c r="A1310" s="556"/>
      <c r="B1310" s="101" t="s">
        <v>444</v>
      </c>
      <c r="C1310" s="197"/>
      <c r="D1310" s="57">
        <f>D1315+D1320</f>
        <v>73741.5</v>
      </c>
      <c r="E1310" s="57">
        <f>E1315+E1320</f>
        <v>73741.5</v>
      </c>
      <c r="F1310" s="57">
        <f>F1315+F1320</f>
        <v>62890</v>
      </c>
      <c r="G1310" s="71">
        <f t="shared" si="643"/>
        <v>0.85299999999999998</v>
      </c>
      <c r="H1310" s="57">
        <f>H1315+H1320</f>
        <v>49714.19</v>
      </c>
      <c r="I1310" s="71">
        <f t="shared" si="646"/>
        <v>0.67400000000000004</v>
      </c>
      <c r="J1310" s="71">
        <f t="shared" si="649"/>
        <v>0.79</v>
      </c>
      <c r="K1310" s="57">
        <f>K1315+K1320</f>
        <v>73741.5</v>
      </c>
      <c r="L1310" s="57">
        <f>L1315+L1320</f>
        <v>0</v>
      </c>
      <c r="M1310" s="139">
        <f t="shared" si="647"/>
        <v>1</v>
      </c>
      <c r="N1310" s="592"/>
      <c r="O1310" s="128"/>
      <c r="P1310" s="300"/>
    </row>
    <row r="1311" spans="1:16" s="12" customFormat="1" outlineLevel="2" x14ac:dyDescent="0.25">
      <c r="A1311" s="556"/>
      <c r="B1311" s="101" t="s">
        <v>80</v>
      </c>
      <c r="C1311" s="197"/>
      <c r="D1311" s="57">
        <f>D1316+D1321</f>
        <v>246.1</v>
      </c>
      <c r="E1311" s="57">
        <f>E1316+E1321</f>
        <v>246.09</v>
      </c>
      <c r="F1311" s="57">
        <f t="shared" ref="F1311:F1312" si="653">F1316</f>
        <v>151.4</v>
      </c>
      <c r="G1311" s="71">
        <f t="shared" si="643"/>
        <v>0.61499999999999999</v>
      </c>
      <c r="H1311" s="57">
        <f>H1316+H1321</f>
        <v>151.4</v>
      </c>
      <c r="I1311" s="71">
        <f t="shared" si="646"/>
        <v>0.61499999999999999</v>
      </c>
      <c r="J1311" s="71">
        <f t="shared" si="649"/>
        <v>1</v>
      </c>
      <c r="K1311" s="57">
        <f>K1316+K1321</f>
        <v>246.09</v>
      </c>
      <c r="L1311" s="57">
        <f>L1316+L1321</f>
        <v>0</v>
      </c>
      <c r="M1311" s="188">
        <f t="shared" si="647"/>
        <v>1</v>
      </c>
      <c r="N1311" s="592"/>
      <c r="O1311" s="11"/>
      <c r="P1311" s="300"/>
    </row>
    <row r="1312" spans="1:16" s="12" customFormat="1" outlineLevel="2" x14ac:dyDescent="0.3">
      <c r="A1312" s="556"/>
      <c r="B1312" s="101" t="s">
        <v>11</v>
      </c>
      <c r="C1312" s="197"/>
      <c r="D1312" s="57"/>
      <c r="E1312" s="57"/>
      <c r="F1312" s="57">
        <f t="shared" si="653"/>
        <v>0</v>
      </c>
      <c r="G1312" s="58" t="e">
        <f t="shared" si="643"/>
        <v>#DIV/0!</v>
      </c>
      <c r="H1312" s="251">
        <f t="shared" ref="H1312" si="654">H1317</f>
        <v>0</v>
      </c>
      <c r="I1312" s="58" t="e">
        <f t="shared" si="646"/>
        <v>#DIV/0!</v>
      </c>
      <c r="J1312" s="250" t="e">
        <f t="shared" si="649"/>
        <v>#DIV/0!</v>
      </c>
      <c r="K1312" s="22">
        <f t="shared" si="651"/>
        <v>0</v>
      </c>
      <c r="L1312" s="22">
        <f t="shared" si="652"/>
        <v>0</v>
      </c>
      <c r="M1312" s="188" t="e">
        <f t="shared" si="647"/>
        <v>#DIV/0!</v>
      </c>
      <c r="N1312" s="592"/>
      <c r="O1312" s="129" t="b">
        <f>H1312=F1312</f>
        <v>1</v>
      </c>
      <c r="P1312" s="300"/>
    </row>
    <row r="1313" spans="1:16" s="12" customFormat="1" ht="37.5" outlineLevel="1" x14ac:dyDescent="0.25">
      <c r="A1313" s="558" t="s">
        <v>254</v>
      </c>
      <c r="B1313" s="116" t="s">
        <v>265</v>
      </c>
      <c r="C1313" s="60" t="s">
        <v>115</v>
      </c>
      <c r="D1313" s="222">
        <f>SUM(D1314:D1317)</f>
        <v>73916.600000000006</v>
      </c>
      <c r="E1313" s="222">
        <f t="shared" ref="E1313:F1313" si="655">SUM(E1314:E1317)</f>
        <v>73893.62</v>
      </c>
      <c r="F1313" s="222">
        <f t="shared" si="655"/>
        <v>63041.4</v>
      </c>
      <c r="G1313" s="76">
        <f t="shared" si="643"/>
        <v>0.85299999999999998</v>
      </c>
      <c r="H1313" s="222">
        <f>SUM(H1314:H1317)</f>
        <v>49865.59</v>
      </c>
      <c r="I1313" s="76">
        <f t="shared" si="646"/>
        <v>0.67500000000000004</v>
      </c>
      <c r="J1313" s="76">
        <f t="shared" si="649"/>
        <v>0.79100000000000004</v>
      </c>
      <c r="K1313" s="43">
        <f t="shared" si="651"/>
        <v>73893.62</v>
      </c>
      <c r="L1313" s="43">
        <f t="shared" si="652"/>
        <v>0</v>
      </c>
      <c r="M1313" s="252">
        <f t="shared" si="647"/>
        <v>1</v>
      </c>
      <c r="N1313" s="592" t="s">
        <v>701</v>
      </c>
      <c r="P1313" s="300"/>
    </row>
    <row r="1314" spans="1:16" s="12" customFormat="1" ht="26.25" customHeight="1" outlineLevel="2" x14ac:dyDescent="0.25">
      <c r="A1314" s="558"/>
      <c r="B1314" s="101" t="s">
        <v>17</v>
      </c>
      <c r="C1314" s="25"/>
      <c r="D1314" s="57"/>
      <c r="E1314" s="57"/>
      <c r="F1314" s="57"/>
      <c r="G1314" s="58" t="e">
        <f t="shared" si="643"/>
        <v>#DIV/0!</v>
      </c>
      <c r="H1314" s="57"/>
      <c r="I1314" s="58" t="e">
        <f t="shared" si="646"/>
        <v>#DIV/0!</v>
      </c>
      <c r="J1314" s="250" t="e">
        <f t="shared" si="649"/>
        <v>#DIV/0!</v>
      </c>
      <c r="K1314" s="22">
        <f t="shared" si="651"/>
        <v>0</v>
      </c>
      <c r="L1314" s="22">
        <f t="shared" si="652"/>
        <v>0</v>
      </c>
      <c r="M1314" s="253" t="e">
        <f t="shared" si="647"/>
        <v>#DIV/0!</v>
      </c>
      <c r="N1314" s="592"/>
      <c r="P1314" s="300"/>
    </row>
    <row r="1315" spans="1:16" s="12" customFormat="1" ht="26.25" customHeight="1" outlineLevel="2" x14ac:dyDescent="0.25">
      <c r="A1315" s="558"/>
      <c r="B1315" s="101" t="s">
        <v>78</v>
      </c>
      <c r="C1315" s="25"/>
      <c r="D1315" s="57">
        <v>73670.5</v>
      </c>
      <c r="E1315" s="57">
        <v>73647.53</v>
      </c>
      <c r="F1315" s="57">
        <v>62890</v>
      </c>
      <c r="G1315" s="71">
        <f t="shared" si="643"/>
        <v>0.85399999999999998</v>
      </c>
      <c r="H1315" s="57">
        <v>49714.19</v>
      </c>
      <c r="I1315" s="71">
        <v>0.47599999999999998</v>
      </c>
      <c r="J1315" s="71">
        <v>0.92</v>
      </c>
      <c r="K1315" s="57">
        <f>E1315</f>
        <v>73647.53</v>
      </c>
      <c r="L1315" s="22">
        <f t="shared" si="652"/>
        <v>0</v>
      </c>
      <c r="M1315" s="252">
        <f t="shared" si="647"/>
        <v>1</v>
      </c>
      <c r="N1315" s="592"/>
      <c r="O1315" s="128"/>
      <c r="P1315" s="300"/>
    </row>
    <row r="1316" spans="1:16" s="12" customFormat="1" ht="26.25" customHeight="1" outlineLevel="2" x14ac:dyDescent="0.25">
      <c r="A1316" s="558"/>
      <c r="B1316" s="101" t="s">
        <v>80</v>
      </c>
      <c r="C1316" s="25"/>
      <c r="D1316" s="57">
        <v>246.1</v>
      </c>
      <c r="E1316" s="57">
        <v>246.09</v>
      </c>
      <c r="F1316" s="57">
        <v>151.4</v>
      </c>
      <c r="G1316" s="71">
        <f t="shared" si="643"/>
        <v>0.61499999999999999</v>
      </c>
      <c r="H1316" s="57">
        <v>151.4</v>
      </c>
      <c r="I1316" s="71">
        <v>0.38300000000000001</v>
      </c>
      <c r="J1316" s="71">
        <v>1</v>
      </c>
      <c r="K1316" s="57">
        <f>E1316</f>
        <v>246.09</v>
      </c>
      <c r="L1316" s="22">
        <f t="shared" si="652"/>
        <v>0</v>
      </c>
      <c r="M1316" s="252">
        <f t="shared" si="647"/>
        <v>1</v>
      </c>
      <c r="N1316" s="592"/>
      <c r="O1316" s="11"/>
      <c r="P1316" s="300"/>
    </row>
    <row r="1317" spans="1:16" s="12" customFormat="1" ht="26.25" customHeight="1" outlineLevel="2" x14ac:dyDescent="0.3">
      <c r="A1317" s="558"/>
      <c r="B1317" s="101" t="s">
        <v>11</v>
      </c>
      <c r="C1317" s="25"/>
      <c r="D1317" s="57"/>
      <c r="E1317" s="57"/>
      <c r="F1317" s="57"/>
      <c r="G1317" s="58" t="e">
        <f t="shared" si="643"/>
        <v>#DIV/0!</v>
      </c>
      <c r="H1317" s="57"/>
      <c r="I1317" s="58" t="e">
        <f t="shared" si="646"/>
        <v>#DIV/0!</v>
      </c>
      <c r="J1317" s="250" t="e">
        <f t="shared" si="649"/>
        <v>#DIV/0!</v>
      </c>
      <c r="K1317" s="22">
        <f t="shared" si="651"/>
        <v>0</v>
      </c>
      <c r="L1317" s="22">
        <f t="shared" si="652"/>
        <v>0</v>
      </c>
      <c r="M1317" s="188" t="e">
        <f t="shared" si="647"/>
        <v>#DIV/0!</v>
      </c>
      <c r="N1317" s="592"/>
      <c r="O1317" s="129" t="b">
        <f>H1317=F1317</f>
        <v>1</v>
      </c>
      <c r="P1317" s="300"/>
    </row>
    <row r="1318" spans="1:16" s="12" customFormat="1" ht="93.75" outlineLevel="1" x14ac:dyDescent="0.25">
      <c r="A1318" s="558" t="s">
        <v>255</v>
      </c>
      <c r="B1318" s="116" t="s">
        <v>318</v>
      </c>
      <c r="C1318" s="60" t="s">
        <v>115</v>
      </c>
      <c r="D1318" s="222">
        <f>SUM(D1319:D1322)</f>
        <v>71</v>
      </c>
      <c r="E1318" s="222">
        <f t="shared" ref="E1318:F1318" si="656">SUM(E1319:E1322)</f>
        <v>93.97</v>
      </c>
      <c r="F1318" s="222">
        <f t="shared" si="656"/>
        <v>0</v>
      </c>
      <c r="G1318" s="71">
        <f t="shared" si="643"/>
        <v>0</v>
      </c>
      <c r="H1318" s="57">
        <f>SUM(H1319:H1322)</f>
        <v>0</v>
      </c>
      <c r="I1318" s="71">
        <f t="shared" ref="I1318:I1322" si="657">H1318/E1318</f>
        <v>0</v>
      </c>
      <c r="J1318" s="70" t="e">
        <f t="shared" ref="J1318:J1322" si="658">H1318/F1318</f>
        <v>#DIV/0!</v>
      </c>
      <c r="K1318" s="22">
        <f t="shared" ref="K1318:K1322" si="659">E1318</f>
        <v>93.97</v>
      </c>
      <c r="L1318" s="22">
        <f t="shared" ref="L1318:L1322" si="660">E1318-K1318</f>
        <v>0</v>
      </c>
      <c r="M1318" s="252">
        <f t="shared" ref="M1318:M1322" si="661">K1318/E1318</f>
        <v>1</v>
      </c>
      <c r="N1318" s="592" t="s">
        <v>659</v>
      </c>
      <c r="P1318" s="300"/>
    </row>
    <row r="1319" spans="1:16" s="12" customFormat="1" outlineLevel="2" x14ac:dyDescent="0.25">
      <c r="A1319" s="558"/>
      <c r="B1319" s="101" t="s">
        <v>17</v>
      </c>
      <c r="C1319" s="25"/>
      <c r="D1319" s="57"/>
      <c r="E1319" s="57"/>
      <c r="F1319" s="57"/>
      <c r="G1319" s="58" t="e">
        <f t="shared" si="643"/>
        <v>#DIV/0!</v>
      </c>
      <c r="H1319" s="57"/>
      <c r="I1319" s="58" t="e">
        <f t="shared" si="657"/>
        <v>#DIV/0!</v>
      </c>
      <c r="J1319" s="250" t="e">
        <f t="shared" si="658"/>
        <v>#DIV/0!</v>
      </c>
      <c r="K1319" s="22">
        <f t="shared" si="659"/>
        <v>0</v>
      </c>
      <c r="L1319" s="22">
        <f t="shared" si="660"/>
        <v>0</v>
      </c>
      <c r="M1319" s="253" t="e">
        <f t="shared" si="661"/>
        <v>#DIV/0!</v>
      </c>
      <c r="N1319" s="592"/>
      <c r="P1319" s="300"/>
    </row>
    <row r="1320" spans="1:16" s="12" customFormat="1" outlineLevel="2" x14ac:dyDescent="0.25">
      <c r="A1320" s="558"/>
      <c r="B1320" s="101" t="s">
        <v>78</v>
      </c>
      <c r="C1320" s="25"/>
      <c r="D1320" s="57">
        <v>71</v>
      </c>
      <c r="E1320" s="57">
        <v>93.97</v>
      </c>
      <c r="F1320" s="57">
        <v>0</v>
      </c>
      <c r="G1320" s="71">
        <f t="shared" si="643"/>
        <v>0</v>
      </c>
      <c r="H1320" s="57">
        <v>0</v>
      </c>
      <c r="I1320" s="71">
        <f t="shared" si="657"/>
        <v>0</v>
      </c>
      <c r="J1320" s="58" t="e">
        <f t="shared" si="658"/>
        <v>#DIV/0!</v>
      </c>
      <c r="K1320" s="22">
        <f t="shared" si="659"/>
        <v>93.97</v>
      </c>
      <c r="L1320" s="22">
        <f t="shared" si="660"/>
        <v>0</v>
      </c>
      <c r="M1320" s="252">
        <f t="shared" si="661"/>
        <v>1</v>
      </c>
      <c r="N1320" s="592"/>
      <c r="O1320" s="128"/>
      <c r="P1320" s="300"/>
    </row>
    <row r="1321" spans="1:16" s="12" customFormat="1" outlineLevel="2" x14ac:dyDescent="0.25">
      <c r="A1321" s="558"/>
      <c r="B1321" s="101" t="s">
        <v>80</v>
      </c>
      <c r="C1321" s="25"/>
      <c r="D1321" s="57"/>
      <c r="E1321" s="57"/>
      <c r="F1321" s="57"/>
      <c r="G1321" s="58" t="e">
        <f t="shared" si="643"/>
        <v>#DIV/0!</v>
      </c>
      <c r="H1321" s="57"/>
      <c r="I1321" s="71"/>
      <c r="J1321" s="58"/>
      <c r="K1321" s="22"/>
      <c r="L1321" s="22"/>
      <c r="M1321" s="252"/>
      <c r="N1321" s="592"/>
      <c r="O1321" s="11"/>
      <c r="P1321" s="300"/>
    </row>
    <row r="1322" spans="1:16" s="12" customFormat="1" outlineLevel="2" x14ac:dyDescent="0.3">
      <c r="A1322" s="558"/>
      <c r="B1322" s="101" t="s">
        <v>11</v>
      </c>
      <c r="C1322" s="25"/>
      <c r="D1322" s="57"/>
      <c r="E1322" s="57"/>
      <c r="F1322" s="57"/>
      <c r="G1322" s="58" t="e">
        <f t="shared" si="643"/>
        <v>#DIV/0!</v>
      </c>
      <c r="H1322" s="57"/>
      <c r="I1322" s="58" t="e">
        <f t="shared" si="657"/>
        <v>#DIV/0!</v>
      </c>
      <c r="J1322" s="250" t="e">
        <f t="shared" si="658"/>
        <v>#DIV/0!</v>
      </c>
      <c r="K1322" s="22">
        <f t="shared" si="659"/>
        <v>0</v>
      </c>
      <c r="L1322" s="22">
        <f t="shared" si="660"/>
        <v>0</v>
      </c>
      <c r="M1322" s="188" t="e">
        <f t="shared" si="661"/>
        <v>#DIV/0!</v>
      </c>
      <c r="N1322" s="592"/>
      <c r="O1322" s="129" t="b">
        <f>H1322=F1322</f>
        <v>1</v>
      </c>
      <c r="P1322" s="300"/>
    </row>
    <row r="1323" spans="1:16" s="203" customFormat="1" ht="117" x14ac:dyDescent="0.25">
      <c r="A1323" s="556" t="s">
        <v>117</v>
      </c>
      <c r="B1323" s="173" t="s">
        <v>319</v>
      </c>
      <c r="C1323" s="246" t="s">
        <v>79</v>
      </c>
      <c r="D1323" s="247">
        <f>SUM(D1324:D1327)</f>
        <v>165149.96</v>
      </c>
      <c r="E1323" s="247">
        <f>SUM(E1324:E1327)</f>
        <v>171041.15</v>
      </c>
      <c r="F1323" s="247">
        <f>SUM(F1324:F1327)</f>
        <v>135926.66</v>
      </c>
      <c r="G1323" s="67">
        <f t="shared" si="643"/>
        <v>0.79500000000000004</v>
      </c>
      <c r="H1323" s="247">
        <f>SUM(H1324:H1327)</f>
        <v>91926.96</v>
      </c>
      <c r="I1323" s="67">
        <f t="shared" si="646"/>
        <v>0.53700000000000003</v>
      </c>
      <c r="J1323" s="67">
        <f t="shared" si="649"/>
        <v>0.67600000000000005</v>
      </c>
      <c r="K1323" s="49">
        <f>SUM(K1324:K1327)</f>
        <v>171041.15</v>
      </c>
      <c r="L1323" s="167" t="e">
        <f>SUM(L1324:L1327)</f>
        <v>#REF!</v>
      </c>
      <c r="M1323" s="67">
        <f>K1323/E1323</f>
        <v>1</v>
      </c>
      <c r="N1323" s="592"/>
      <c r="P1323" s="300"/>
    </row>
    <row r="1324" spans="1:16" s="203" customFormat="1" x14ac:dyDescent="0.25">
      <c r="A1324" s="556"/>
      <c r="B1324" s="101" t="s">
        <v>17</v>
      </c>
      <c r="C1324" s="197"/>
      <c r="D1324" s="57">
        <f t="shared" ref="D1324:F1327" si="662">D1329+D1334+D1339</f>
        <v>0</v>
      </c>
      <c r="E1324" s="57">
        <f t="shared" si="662"/>
        <v>0</v>
      </c>
      <c r="F1324" s="57">
        <f t="shared" si="662"/>
        <v>0</v>
      </c>
      <c r="G1324" s="58" t="e">
        <f t="shared" si="643"/>
        <v>#DIV/0!</v>
      </c>
      <c r="H1324" s="33">
        <f>H1329+H1334+H1339</f>
        <v>0</v>
      </c>
      <c r="I1324" s="58" t="e">
        <f t="shared" si="646"/>
        <v>#DIV/0!</v>
      </c>
      <c r="J1324" s="58" t="e">
        <f t="shared" si="649"/>
        <v>#DIV/0!</v>
      </c>
      <c r="K1324" s="33">
        <f t="shared" ref="K1324:L1327" si="663">K1329+K1334+K1339</f>
        <v>0</v>
      </c>
      <c r="L1324" s="33">
        <f t="shared" si="663"/>
        <v>0</v>
      </c>
      <c r="M1324" s="188" t="e">
        <f>K1324/E1324</f>
        <v>#DIV/0!</v>
      </c>
      <c r="N1324" s="592"/>
      <c r="P1324" s="300"/>
    </row>
    <row r="1325" spans="1:16" s="203" customFormat="1" x14ac:dyDescent="0.25">
      <c r="A1325" s="556"/>
      <c r="B1325" s="101" t="s">
        <v>78</v>
      </c>
      <c r="C1325" s="197"/>
      <c r="D1325" s="57">
        <f t="shared" si="662"/>
        <v>149827.4</v>
      </c>
      <c r="E1325" s="57">
        <f t="shared" si="662"/>
        <v>155718.59</v>
      </c>
      <c r="F1325" s="57">
        <f t="shared" si="662"/>
        <v>131417.41</v>
      </c>
      <c r="G1325" s="71">
        <f t="shared" si="643"/>
        <v>0.84399999999999997</v>
      </c>
      <c r="H1325" s="57">
        <f>H1330+H1335+H1340</f>
        <v>87417.71</v>
      </c>
      <c r="I1325" s="71">
        <f t="shared" si="646"/>
        <v>0.56100000000000005</v>
      </c>
      <c r="J1325" s="71">
        <f t="shared" si="649"/>
        <v>0.66500000000000004</v>
      </c>
      <c r="K1325" s="57">
        <f t="shared" si="663"/>
        <v>155718.59</v>
      </c>
      <c r="L1325" s="33" t="e">
        <f t="shared" si="663"/>
        <v>#REF!</v>
      </c>
      <c r="M1325" s="139">
        <f>K1325/E1325</f>
        <v>1</v>
      </c>
      <c r="N1325" s="592"/>
      <c r="O1325" s="128"/>
      <c r="P1325" s="300"/>
    </row>
    <row r="1326" spans="1:16" s="203" customFormat="1" x14ac:dyDescent="0.25">
      <c r="A1326" s="556"/>
      <c r="B1326" s="101" t="s">
        <v>80</v>
      </c>
      <c r="C1326" s="197"/>
      <c r="D1326" s="57">
        <f t="shared" si="662"/>
        <v>15322.56</v>
      </c>
      <c r="E1326" s="57">
        <f t="shared" si="662"/>
        <v>15322.56</v>
      </c>
      <c r="F1326" s="57">
        <f t="shared" si="662"/>
        <v>4509.25</v>
      </c>
      <c r="G1326" s="58">
        <f t="shared" si="643"/>
        <v>0.29399999999999998</v>
      </c>
      <c r="H1326" s="33">
        <f>H1331+H1336+H1341</f>
        <v>4509.25</v>
      </c>
      <c r="I1326" s="58">
        <f t="shared" si="646"/>
        <v>0.29399999999999998</v>
      </c>
      <c r="J1326" s="58">
        <f t="shared" si="649"/>
        <v>1</v>
      </c>
      <c r="K1326" s="57">
        <f t="shared" si="663"/>
        <v>15322.56</v>
      </c>
      <c r="L1326" s="33">
        <f t="shared" si="663"/>
        <v>0</v>
      </c>
      <c r="M1326" s="87">
        <f t="shared" si="647"/>
        <v>1</v>
      </c>
      <c r="N1326" s="592"/>
      <c r="O1326" s="11"/>
      <c r="P1326" s="300"/>
    </row>
    <row r="1327" spans="1:16" s="203" customFormat="1" x14ac:dyDescent="0.3">
      <c r="A1327" s="556"/>
      <c r="B1327" s="101" t="s">
        <v>11</v>
      </c>
      <c r="C1327" s="197"/>
      <c r="D1327" s="57">
        <f t="shared" si="662"/>
        <v>0</v>
      </c>
      <c r="E1327" s="57">
        <f t="shared" si="662"/>
        <v>0</v>
      </c>
      <c r="F1327" s="57">
        <f t="shared" si="662"/>
        <v>0</v>
      </c>
      <c r="G1327" s="58" t="e">
        <f t="shared" si="643"/>
        <v>#DIV/0!</v>
      </c>
      <c r="H1327" s="57">
        <f>H1332+H1337+H1342</f>
        <v>0</v>
      </c>
      <c r="I1327" s="58" t="e">
        <f t="shared" si="646"/>
        <v>#DIV/0!</v>
      </c>
      <c r="J1327" s="250" t="e">
        <f t="shared" si="649"/>
        <v>#DIV/0!</v>
      </c>
      <c r="K1327" s="57">
        <f t="shared" si="663"/>
        <v>0</v>
      </c>
      <c r="L1327" s="57">
        <f t="shared" si="663"/>
        <v>0</v>
      </c>
      <c r="M1327" s="87" t="e">
        <f t="shared" si="647"/>
        <v>#DIV/0!</v>
      </c>
      <c r="N1327" s="592"/>
      <c r="O1327" s="129" t="b">
        <f>H1327=F1327</f>
        <v>1</v>
      </c>
      <c r="P1327" s="300"/>
    </row>
    <row r="1328" spans="1:16" s="12" customFormat="1" ht="341.25" customHeight="1" x14ac:dyDescent="0.25">
      <c r="A1328" s="558" t="s">
        <v>528</v>
      </c>
      <c r="B1328" s="116" t="s">
        <v>320</v>
      </c>
      <c r="C1328" s="60" t="s">
        <v>115</v>
      </c>
      <c r="D1328" s="222">
        <f>D1329+D1330+D1331+D1332</f>
        <v>100399.2</v>
      </c>
      <c r="E1328" s="222">
        <f t="shared" ref="E1328:F1328" si="664">E1329+E1330+E1331+E1332</f>
        <v>98057.5</v>
      </c>
      <c r="F1328" s="222">
        <f t="shared" si="664"/>
        <v>79314.7</v>
      </c>
      <c r="G1328" s="71">
        <f t="shared" si="643"/>
        <v>0.80900000000000005</v>
      </c>
      <c r="H1328" s="222">
        <f>H1329+H1330+H1331+H1332</f>
        <v>72828.95</v>
      </c>
      <c r="I1328" s="71">
        <f>H1328/E1328</f>
        <v>0.74299999999999999</v>
      </c>
      <c r="J1328" s="76">
        <f t="shared" si="649"/>
        <v>0.91800000000000004</v>
      </c>
      <c r="K1328" s="43">
        <f>SUM(K1329:K1332)</f>
        <v>98057.5</v>
      </c>
      <c r="L1328" s="136" t="e">
        <f>SUM(L1329:L1332)</f>
        <v>#REF!</v>
      </c>
      <c r="M1328" s="94">
        <f t="shared" si="647"/>
        <v>1</v>
      </c>
      <c r="N1328" s="609" t="s">
        <v>852</v>
      </c>
      <c r="P1328" s="300"/>
    </row>
    <row r="1329" spans="1:16" s="12" customFormat="1" x14ac:dyDescent="0.25">
      <c r="A1329" s="558"/>
      <c r="B1329" s="101" t="s">
        <v>17</v>
      </c>
      <c r="C1329" s="197"/>
      <c r="D1329" s="57">
        <v>0</v>
      </c>
      <c r="E1329" s="57">
        <v>0</v>
      </c>
      <c r="F1329" s="57">
        <v>0</v>
      </c>
      <c r="G1329" s="58" t="e">
        <f t="shared" si="643"/>
        <v>#DIV/0!</v>
      </c>
      <c r="H1329" s="33">
        <v>0</v>
      </c>
      <c r="I1329" s="58" t="e">
        <v>#DIV/0!</v>
      </c>
      <c r="J1329" s="70" t="e">
        <v>#DIV/0!</v>
      </c>
      <c r="K1329" s="33">
        <v>0</v>
      </c>
      <c r="L1329" s="33">
        <v>0</v>
      </c>
      <c r="M1329" s="87" t="e">
        <v>#DIV/0!</v>
      </c>
      <c r="N1329" s="609"/>
      <c r="P1329" s="300"/>
    </row>
    <row r="1330" spans="1:16" s="12" customFormat="1" x14ac:dyDescent="0.25">
      <c r="A1330" s="558"/>
      <c r="B1330" s="101" t="s">
        <v>78</v>
      </c>
      <c r="C1330" s="197"/>
      <c r="D1330" s="57">
        <v>100399.2</v>
      </c>
      <c r="E1330" s="57">
        <v>98057.5</v>
      </c>
      <c r="F1330" s="57">
        <v>79314.7</v>
      </c>
      <c r="G1330" s="71">
        <f t="shared" si="643"/>
        <v>0.80900000000000005</v>
      </c>
      <c r="H1330" s="57">
        <v>72828.95</v>
      </c>
      <c r="I1330" s="71">
        <f>H1330/E1330</f>
        <v>0.74299999999999999</v>
      </c>
      <c r="J1330" s="76">
        <f>H1330/F1330</f>
        <v>0.91800000000000004</v>
      </c>
      <c r="K1330" s="57">
        <f>E1330</f>
        <v>98057.5</v>
      </c>
      <c r="L1330" s="33" t="e">
        <f>#REF!+#REF!+#REF!</f>
        <v>#REF!</v>
      </c>
      <c r="M1330" s="41">
        <f t="shared" si="647"/>
        <v>1</v>
      </c>
      <c r="N1330" s="609"/>
      <c r="O1330" s="128"/>
      <c r="P1330" s="300"/>
    </row>
    <row r="1331" spans="1:16" s="12" customFormat="1" x14ac:dyDescent="0.25">
      <c r="A1331" s="558"/>
      <c r="B1331" s="101" t="s">
        <v>80</v>
      </c>
      <c r="C1331" s="197"/>
      <c r="D1331" s="57">
        <v>0</v>
      </c>
      <c r="E1331" s="57">
        <v>0</v>
      </c>
      <c r="F1331" s="57">
        <v>0</v>
      </c>
      <c r="G1331" s="58" t="e">
        <f t="shared" si="643"/>
        <v>#DIV/0!</v>
      </c>
      <c r="H1331" s="57">
        <v>0</v>
      </c>
      <c r="I1331" s="58" t="e">
        <v>#DIV/0!</v>
      </c>
      <c r="J1331" s="70" t="e">
        <v>#DIV/0!</v>
      </c>
      <c r="K1331" s="57">
        <v>0</v>
      </c>
      <c r="L1331" s="33">
        <v>0</v>
      </c>
      <c r="M1331" s="87" t="e">
        <v>#DIV/0!</v>
      </c>
      <c r="N1331" s="609"/>
      <c r="O1331" s="11"/>
      <c r="P1331" s="300"/>
    </row>
    <row r="1332" spans="1:16" s="12" customFormat="1" x14ac:dyDescent="0.3">
      <c r="A1332" s="558"/>
      <c r="B1332" s="101" t="s">
        <v>11</v>
      </c>
      <c r="C1332" s="197"/>
      <c r="D1332" s="57">
        <v>0</v>
      </c>
      <c r="E1332" s="57">
        <v>0</v>
      </c>
      <c r="F1332" s="57">
        <v>0</v>
      </c>
      <c r="G1332" s="249" t="e">
        <f t="shared" si="643"/>
        <v>#DIV/0!</v>
      </c>
      <c r="H1332" s="57">
        <v>0</v>
      </c>
      <c r="I1332" s="249" t="e">
        <v>#DIV/0!</v>
      </c>
      <c r="J1332" s="249" t="e">
        <v>#DIV/0!</v>
      </c>
      <c r="K1332" s="57">
        <v>0</v>
      </c>
      <c r="L1332" s="33">
        <v>0</v>
      </c>
      <c r="M1332" s="87" t="e">
        <v>#DIV/0!</v>
      </c>
      <c r="N1332" s="609"/>
      <c r="O1332" s="129" t="b">
        <f>H1332=F1332</f>
        <v>1</v>
      </c>
      <c r="P1332" s="300"/>
    </row>
    <row r="1333" spans="1:16" s="12" customFormat="1" ht="174.75" customHeight="1" x14ac:dyDescent="0.25">
      <c r="A1333" s="558" t="s">
        <v>529</v>
      </c>
      <c r="B1333" s="116" t="s">
        <v>321</v>
      </c>
      <c r="C1333" s="60" t="s">
        <v>115</v>
      </c>
      <c r="D1333" s="222">
        <f>SUM(D1334:D1337)</f>
        <v>63951.86</v>
      </c>
      <c r="E1333" s="222">
        <f>SUM(E1334:E1337)</f>
        <v>72635.649999999994</v>
      </c>
      <c r="F1333" s="222">
        <f>SUM(F1334:F1337)</f>
        <v>56611.96</v>
      </c>
      <c r="G1333" s="71">
        <f t="shared" si="643"/>
        <v>0.77900000000000003</v>
      </c>
      <c r="H1333" s="222">
        <f>SUM(H1334:H1337)</f>
        <v>19098.009999999998</v>
      </c>
      <c r="I1333" s="71">
        <f t="shared" si="646"/>
        <v>0.26300000000000001</v>
      </c>
      <c r="J1333" s="71">
        <f t="shared" si="649"/>
        <v>0.33700000000000002</v>
      </c>
      <c r="K1333" s="22">
        <f>SUM(K1334:K1337)</f>
        <v>72635.649999999994</v>
      </c>
      <c r="L1333" s="22">
        <f>SUM(L1334:L1337)</f>
        <v>0</v>
      </c>
      <c r="M1333" s="41">
        <f t="shared" si="647"/>
        <v>1</v>
      </c>
      <c r="N1333" s="592" t="s">
        <v>658</v>
      </c>
      <c r="P1333" s="300"/>
    </row>
    <row r="1334" spans="1:16" s="12" customFormat="1" x14ac:dyDescent="0.25">
      <c r="A1334" s="558"/>
      <c r="B1334" s="101" t="s">
        <v>17</v>
      </c>
      <c r="C1334" s="197"/>
      <c r="D1334" s="22">
        <v>0</v>
      </c>
      <c r="E1334" s="22"/>
      <c r="F1334" s="57"/>
      <c r="G1334" s="58" t="e">
        <f t="shared" si="643"/>
        <v>#DIV/0!</v>
      </c>
      <c r="H1334" s="254">
        <v>0</v>
      </c>
      <c r="I1334" s="58" t="e">
        <f t="shared" si="646"/>
        <v>#DIV/0!</v>
      </c>
      <c r="J1334" s="257" t="e">
        <f>H1334/F1334</f>
        <v>#DIV/0!</v>
      </c>
      <c r="K1334" s="22">
        <v>0</v>
      </c>
      <c r="L1334" s="22">
        <f t="shared" si="652"/>
        <v>0</v>
      </c>
      <c r="M1334" s="87" t="e">
        <f t="shared" si="647"/>
        <v>#DIV/0!</v>
      </c>
      <c r="N1334" s="592"/>
      <c r="P1334" s="300"/>
    </row>
    <row r="1335" spans="1:16" s="12" customFormat="1" x14ac:dyDescent="0.25">
      <c r="A1335" s="558"/>
      <c r="B1335" s="101" t="s">
        <v>78</v>
      </c>
      <c r="C1335" s="197"/>
      <c r="D1335" s="57">
        <v>48629.3</v>
      </c>
      <c r="E1335" s="57">
        <v>57313.09</v>
      </c>
      <c r="F1335" s="57">
        <v>52102.71</v>
      </c>
      <c r="G1335" s="71">
        <f t="shared" si="643"/>
        <v>0.90900000000000003</v>
      </c>
      <c r="H1335" s="254">
        <v>14588.76</v>
      </c>
      <c r="I1335" s="71">
        <f t="shared" si="646"/>
        <v>0.255</v>
      </c>
      <c r="J1335" s="71">
        <f t="shared" si="649"/>
        <v>0.28000000000000003</v>
      </c>
      <c r="K1335" s="22">
        <f>E1335</f>
        <v>57313.09</v>
      </c>
      <c r="L1335" s="22">
        <f t="shared" si="652"/>
        <v>0</v>
      </c>
      <c r="M1335" s="41">
        <f t="shared" si="647"/>
        <v>1</v>
      </c>
      <c r="N1335" s="592"/>
      <c r="O1335" s="128"/>
      <c r="P1335" s="300"/>
    </row>
    <row r="1336" spans="1:16" s="12" customFormat="1" x14ac:dyDescent="0.25">
      <c r="A1336" s="558"/>
      <c r="B1336" s="101" t="s">
        <v>80</v>
      </c>
      <c r="C1336" s="197"/>
      <c r="D1336" s="57">
        <v>15322.56</v>
      </c>
      <c r="E1336" s="57">
        <v>15322.56</v>
      </c>
      <c r="F1336" s="57">
        <v>4509.25</v>
      </c>
      <c r="G1336" s="71">
        <f t="shared" si="643"/>
        <v>0.29399999999999998</v>
      </c>
      <c r="H1336" s="57">
        <v>4509.25</v>
      </c>
      <c r="I1336" s="71">
        <f t="shared" si="646"/>
        <v>0.29399999999999998</v>
      </c>
      <c r="J1336" s="71">
        <f t="shared" si="649"/>
        <v>1</v>
      </c>
      <c r="K1336" s="57">
        <v>15322.56</v>
      </c>
      <c r="L1336" s="33">
        <f t="shared" si="652"/>
        <v>0</v>
      </c>
      <c r="M1336" s="87">
        <f t="shared" si="647"/>
        <v>1</v>
      </c>
      <c r="N1336" s="592"/>
      <c r="O1336" s="11"/>
      <c r="P1336" s="300"/>
    </row>
    <row r="1337" spans="1:16" s="12" customFormat="1" ht="23.25" customHeight="1" x14ac:dyDescent="0.3">
      <c r="A1337" s="558"/>
      <c r="B1337" s="101" t="s">
        <v>11</v>
      </c>
      <c r="C1337" s="197"/>
      <c r="D1337" s="57"/>
      <c r="E1337" s="57"/>
      <c r="F1337" s="57"/>
      <c r="G1337" s="58" t="e">
        <f t="shared" si="643"/>
        <v>#DIV/0!</v>
      </c>
      <c r="H1337" s="254"/>
      <c r="I1337" s="58" t="e">
        <f t="shared" si="646"/>
        <v>#DIV/0!</v>
      </c>
      <c r="J1337" s="250" t="e">
        <f t="shared" si="649"/>
        <v>#DIV/0!</v>
      </c>
      <c r="K1337" s="22">
        <f t="shared" si="651"/>
        <v>0</v>
      </c>
      <c r="L1337" s="22">
        <f t="shared" si="652"/>
        <v>0</v>
      </c>
      <c r="M1337" s="87" t="e">
        <f t="shared" si="647"/>
        <v>#DIV/0!</v>
      </c>
      <c r="N1337" s="592"/>
      <c r="O1337" s="129" t="b">
        <f>H1337=F1337</f>
        <v>1</v>
      </c>
      <c r="P1337" s="300"/>
    </row>
    <row r="1338" spans="1:16" s="12" customFormat="1" ht="93.75" x14ac:dyDescent="0.25">
      <c r="A1338" s="672" t="s">
        <v>530</v>
      </c>
      <c r="B1338" s="116" t="s">
        <v>322</v>
      </c>
      <c r="C1338" s="60" t="s">
        <v>115</v>
      </c>
      <c r="D1338" s="222">
        <f>SUM(D1339:D1342)</f>
        <v>798.9</v>
      </c>
      <c r="E1338" s="222">
        <f>SUM(E1339:E1342)</f>
        <v>348</v>
      </c>
      <c r="F1338" s="222">
        <f>SUM(F1339:F1342)</f>
        <v>0</v>
      </c>
      <c r="G1338" s="71">
        <f t="shared" si="643"/>
        <v>0</v>
      </c>
      <c r="H1338" s="254">
        <f>SUM(H1339:H1342)</f>
        <v>0</v>
      </c>
      <c r="I1338" s="71">
        <f t="shared" si="646"/>
        <v>0</v>
      </c>
      <c r="J1338" s="58" t="e">
        <f>H1338/F1338</f>
        <v>#DIV/0!</v>
      </c>
      <c r="K1338" s="43">
        <f>SUM(K1339:K1342)</f>
        <v>348</v>
      </c>
      <c r="L1338" s="43">
        <f>SUM(L1339:L1342)</f>
        <v>0</v>
      </c>
      <c r="M1338" s="94">
        <f>M1340</f>
        <v>1</v>
      </c>
      <c r="N1338" s="609" t="s">
        <v>726</v>
      </c>
      <c r="P1338" s="300"/>
    </row>
    <row r="1339" spans="1:16" s="12" customFormat="1" x14ac:dyDescent="0.25">
      <c r="A1339" s="672"/>
      <c r="B1339" s="101" t="s">
        <v>17</v>
      </c>
      <c r="C1339" s="197"/>
      <c r="D1339" s="105"/>
      <c r="E1339" s="105"/>
      <c r="F1339" s="57"/>
      <c r="G1339" s="58" t="e">
        <f t="shared" si="643"/>
        <v>#DIV/0!</v>
      </c>
      <c r="H1339" s="255"/>
      <c r="I1339" s="58" t="e">
        <f t="shared" si="646"/>
        <v>#DIV/0!</v>
      </c>
      <c r="J1339" s="258" t="e">
        <f t="shared" si="649"/>
        <v>#DIV/0!</v>
      </c>
      <c r="K1339" s="22">
        <f t="shared" si="651"/>
        <v>0</v>
      </c>
      <c r="L1339" s="22">
        <f t="shared" si="652"/>
        <v>0</v>
      </c>
      <c r="M1339" s="41"/>
      <c r="N1339" s="609"/>
      <c r="P1339" s="300"/>
    </row>
    <row r="1340" spans="1:16" s="12" customFormat="1" x14ac:dyDescent="0.25">
      <c r="A1340" s="672"/>
      <c r="B1340" s="101" t="s">
        <v>78</v>
      </c>
      <c r="C1340" s="197"/>
      <c r="D1340" s="57">
        <v>798.9</v>
      </c>
      <c r="E1340" s="57">
        <v>348</v>
      </c>
      <c r="F1340" s="57">
        <v>0</v>
      </c>
      <c r="G1340" s="71">
        <f t="shared" si="643"/>
        <v>0</v>
      </c>
      <c r="H1340" s="256">
        <v>0</v>
      </c>
      <c r="I1340" s="71">
        <f>H1340/E1340</f>
        <v>0</v>
      </c>
      <c r="J1340" s="58" t="e">
        <f>H1340/F1340</f>
        <v>#DIV/0!</v>
      </c>
      <c r="K1340" s="22">
        <f>E1340</f>
        <v>348</v>
      </c>
      <c r="L1340" s="22">
        <f>E1340-K1340</f>
        <v>0</v>
      </c>
      <c r="M1340" s="41">
        <f>K1340/E1340</f>
        <v>1</v>
      </c>
      <c r="N1340" s="609"/>
      <c r="O1340" s="128"/>
      <c r="P1340" s="300"/>
    </row>
    <row r="1341" spans="1:16" s="12" customFormat="1" x14ac:dyDescent="0.25">
      <c r="A1341" s="672"/>
      <c r="B1341" s="101" t="s">
        <v>80</v>
      </c>
      <c r="C1341" s="197"/>
      <c r="D1341" s="57"/>
      <c r="E1341" s="57"/>
      <c r="F1341" s="57"/>
      <c r="G1341" s="58" t="e">
        <f t="shared" si="643"/>
        <v>#DIV/0!</v>
      </c>
      <c r="H1341" s="254"/>
      <c r="I1341" s="58" t="e">
        <f t="shared" si="646"/>
        <v>#DIV/0!</v>
      </c>
      <c r="J1341" s="250" t="e">
        <f t="shared" si="649"/>
        <v>#DIV/0!</v>
      </c>
      <c r="K1341" s="22">
        <f t="shared" si="651"/>
        <v>0</v>
      </c>
      <c r="L1341" s="22">
        <f t="shared" si="652"/>
        <v>0</v>
      </c>
      <c r="M1341" s="87" t="e">
        <f t="shared" ref="M1341:M1351" si="665">K1341/E1341</f>
        <v>#DIV/0!</v>
      </c>
      <c r="N1341" s="609"/>
      <c r="O1341" s="11"/>
      <c r="P1341" s="300"/>
    </row>
    <row r="1342" spans="1:16" s="12" customFormat="1" x14ac:dyDescent="0.3">
      <c r="A1342" s="672"/>
      <c r="B1342" s="101" t="s">
        <v>470</v>
      </c>
      <c r="C1342" s="197"/>
      <c r="D1342" s="57"/>
      <c r="E1342" s="57"/>
      <c r="F1342" s="57"/>
      <c r="G1342" s="58" t="e">
        <f t="shared" si="643"/>
        <v>#DIV/0!</v>
      </c>
      <c r="H1342" s="254"/>
      <c r="I1342" s="58" t="e">
        <f t="shared" si="646"/>
        <v>#DIV/0!</v>
      </c>
      <c r="J1342" s="250" t="e">
        <f t="shared" ref="J1342" si="666">H1342/F1342</f>
        <v>#DIV/0!</v>
      </c>
      <c r="K1342" s="22">
        <f t="shared" si="651"/>
        <v>0</v>
      </c>
      <c r="L1342" s="22">
        <f t="shared" si="652"/>
        <v>0</v>
      </c>
      <c r="M1342" s="87" t="e">
        <f t="shared" si="665"/>
        <v>#DIV/0!</v>
      </c>
      <c r="N1342" s="609"/>
      <c r="O1342" s="129" t="b">
        <f>H1342=F1342</f>
        <v>1</v>
      </c>
      <c r="P1342" s="300"/>
    </row>
    <row r="1343" spans="1:16" s="409" customFormat="1" ht="37.5" x14ac:dyDescent="0.25">
      <c r="A1343" s="541" t="s">
        <v>118</v>
      </c>
      <c r="B1343" s="31" t="s">
        <v>531</v>
      </c>
      <c r="C1343" s="31" t="s">
        <v>77</v>
      </c>
      <c r="D1343" s="28">
        <f>SUM(D1344:D1347)</f>
        <v>43861.83</v>
      </c>
      <c r="E1343" s="28">
        <f>SUM(E1344:E1347)</f>
        <v>43861.83</v>
      </c>
      <c r="F1343" s="28">
        <f>SUM(F1344:F1347)</f>
        <v>26552.62</v>
      </c>
      <c r="G1343" s="72">
        <f t="shared" si="643"/>
        <v>0.60499999999999998</v>
      </c>
      <c r="H1343" s="28">
        <f>SUM(H1344:H1347)</f>
        <v>26552.62</v>
      </c>
      <c r="I1343" s="72">
        <f t="shared" ref="I1343:I1351" si="667">H1343/E1343</f>
        <v>0.60499999999999998</v>
      </c>
      <c r="J1343" s="72">
        <f t="shared" ref="J1343:J1351" si="668">H1343/F1343</f>
        <v>1</v>
      </c>
      <c r="K1343" s="28">
        <f>SUM(K1344:K1347)</f>
        <v>43861.83</v>
      </c>
      <c r="L1343" s="28">
        <f>SUM(L1344:L1347)</f>
        <v>0</v>
      </c>
      <c r="M1343" s="453">
        <f t="shared" si="665"/>
        <v>1</v>
      </c>
      <c r="N1343" s="601"/>
      <c r="P1343" s="300"/>
    </row>
    <row r="1344" spans="1:16" s="12" customFormat="1" x14ac:dyDescent="0.25">
      <c r="A1344" s="541"/>
      <c r="B1344" s="32" t="s">
        <v>17</v>
      </c>
      <c r="C1344" s="32"/>
      <c r="D1344" s="30">
        <f>D1349+D1354+D1359+D1364+D1369</f>
        <v>0</v>
      </c>
      <c r="E1344" s="30">
        <f t="shared" ref="E1344:F1344" si="669">E1349+E1354+E1359+E1364+E1369</f>
        <v>0</v>
      </c>
      <c r="F1344" s="30">
        <f t="shared" si="669"/>
        <v>0</v>
      </c>
      <c r="G1344" s="74" t="e">
        <f t="shared" si="643"/>
        <v>#DIV/0!</v>
      </c>
      <c r="H1344" s="30">
        <f t="shared" ref="H1344" si="670">H1349+H1354+H1359+H1364+H1369</f>
        <v>0</v>
      </c>
      <c r="I1344" s="74" t="e">
        <f t="shared" si="667"/>
        <v>#DIV/0!</v>
      </c>
      <c r="J1344" s="74" t="e">
        <f t="shared" si="668"/>
        <v>#DIV/0!</v>
      </c>
      <c r="K1344" s="30">
        <f t="shared" ref="K1344" si="671">K1349+K1354+K1359+K1364+K1369</f>
        <v>0</v>
      </c>
      <c r="L1344" s="30">
        <f>L1349+L1354</f>
        <v>0</v>
      </c>
      <c r="M1344" s="84" t="e">
        <f t="shared" si="665"/>
        <v>#DIV/0!</v>
      </c>
      <c r="N1344" s="601"/>
      <c r="P1344" s="300"/>
    </row>
    <row r="1345" spans="1:16" s="12" customFormat="1" x14ac:dyDescent="0.25">
      <c r="A1345" s="541"/>
      <c r="B1345" s="32" t="s">
        <v>16</v>
      </c>
      <c r="C1345" s="32"/>
      <c r="D1345" s="30">
        <f t="shared" ref="D1345:F1345" si="672">D1350+D1355+D1360+D1365+D1370</f>
        <v>0</v>
      </c>
      <c r="E1345" s="30">
        <f t="shared" si="672"/>
        <v>0</v>
      </c>
      <c r="F1345" s="30">
        <f t="shared" si="672"/>
        <v>0</v>
      </c>
      <c r="G1345" s="74" t="e">
        <f t="shared" si="643"/>
        <v>#DIV/0!</v>
      </c>
      <c r="H1345" s="30">
        <f t="shared" ref="H1345" si="673">H1350+H1355+H1360+H1365+H1370</f>
        <v>0</v>
      </c>
      <c r="I1345" s="74" t="e">
        <f t="shared" si="667"/>
        <v>#DIV/0!</v>
      </c>
      <c r="J1345" s="74" t="e">
        <f t="shared" si="668"/>
        <v>#DIV/0!</v>
      </c>
      <c r="K1345" s="30">
        <f t="shared" ref="K1345" si="674">K1350+K1355+K1360+K1365+K1370</f>
        <v>0</v>
      </c>
      <c r="L1345" s="80">
        <f>L1350+L1355</f>
        <v>0</v>
      </c>
      <c r="M1345" s="84" t="e">
        <f t="shared" si="665"/>
        <v>#DIV/0!</v>
      </c>
      <c r="N1345" s="601"/>
      <c r="O1345" s="128"/>
      <c r="P1345" s="300"/>
    </row>
    <row r="1346" spans="1:16" s="12" customFormat="1" x14ac:dyDescent="0.25">
      <c r="A1346" s="541"/>
      <c r="B1346" s="32" t="s">
        <v>36</v>
      </c>
      <c r="C1346" s="32"/>
      <c r="D1346" s="30">
        <f t="shared" ref="D1346:F1346" si="675">D1351+D1356+D1361+D1366+D1371</f>
        <v>43861.83</v>
      </c>
      <c r="E1346" s="30">
        <f t="shared" si="675"/>
        <v>43861.83</v>
      </c>
      <c r="F1346" s="30">
        <f t="shared" si="675"/>
        <v>26552.62</v>
      </c>
      <c r="G1346" s="75">
        <f t="shared" si="643"/>
        <v>0.60499999999999998</v>
      </c>
      <c r="H1346" s="30">
        <f t="shared" ref="H1346" si="676">H1351+H1356+H1361+H1366+H1371</f>
        <v>26552.62</v>
      </c>
      <c r="I1346" s="75">
        <f t="shared" si="667"/>
        <v>0.60499999999999998</v>
      </c>
      <c r="J1346" s="75">
        <f t="shared" si="668"/>
        <v>1</v>
      </c>
      <c r="K1346" s="30">
        <f t="shared" ref="K1346" si="677">K1351+K1356+K1361+K1366+K1371</f>
        <v>43861.83</v>
      </c>
      <c r="L1346" s="30">
        <f>L1351+L1356</f>
        <v>0</v>
      </c>
      <c r="M1346" s="83">
        <f t="shared" si="665"/>
        <v>1</v>
      </c>
      <c r="N1346" s="601"/>
      <c r="O1346" s="11"/>
      <c r="P1346" s="300"/>
    </row>
    <row r="1347" spans="1:16" s="12" customFormat="1" x14ac:dyDescent="0.3">
      <c r="A1347" s="541"/>
      <c r="B1347" s="32" t="s">
        <v>18</v>
      </c>
      <c r="C1347" s="32"/>
      <c r="D1347" s="30">
        <f t="shared" ref="D1347:F1347" si="678">D1352+D1357+D1362+D1367+D1372</f>
        <v>0</v>
      </c>
      <c r="E1347" s="30">
        <f t="shared" si="678"/>
        <v>0</v>
      </c>
      <c r="F1347" s="30">
        <f t="shared" si="678"/>
        <v>0</v>
      </c>
      <c r="G1347" s="74" t="e">
        <f t="shared" si="643"/>
        <v>#DIV/0!</v>
      </c>
      <c r="H1347" s="30">
        <f t="shared" ref="H1347" si="679">H1352+H1357+H1362+H1367+H1372</f>
        <v>0</v>
      </c>
      <c r="I1347" s="74"/>
      <c r="J1347" s="74"/>
      <c r="K1347" s="30">
        <f t="shared" ref="K1347" si="680">K1352+K1357+K1362+K1367+K1372</f>
        <v>0</v>
      </c>
      <c r="L1347" s="30"/>
      <c r="M1347" s="84"/>
      <c r="N1347" s="601"/>
      <c r="O1347" s="129" t="b">
        <f>H1347=F1347</f>
        <v>1</v>
      </c>
      <c r="P1347" s="300"/>
    </row>
    <row r="1348" spans="1:16" s="158" customFormat="1" ht="72.75" customHeight="1" x14ac:dyDescent="0.25">
      <c r="A1348" s="569" t="s">
        <v>211</v>
      </c>
      <c r="B1348" s="59" t="s">
        <v>633</v>
      </c>
      <c r="C1348" s="59" t="s">
        <v>79</v>
      </c>
      <c r="D1348" s="48">
        <f>SUM(D1349:D1352)</f>
        <v>36625.99</v>
      </c>
      <c r="E1348" s="48">
        <f>SUM(E1349:E1352)</f>
        <v>36625.99</v>
      </c>
      <c r="F1348" s="48">
        <f>SUM(F1349:F1352)</f>
        <v>22951.89</v>
      </c>
      <c r="G1348" s="63">
        <f t="shared" si="643"/>
        <v>0.627</v>
      </c>
      <c r="H1348" s="48">
        <f>SUM(H1349:H1352)</f>
        <v>22951.89</v>
      </c>
      <c r="I1348" s="63">
        <f t="shared" si="667"/>
        <v>0.627</v>
      </c>
      <c r="J1348" s="63">
        <f t="shared" si="668"/>
        <v>1</v>
      </c>
      <c r="K1348" s="48">
        <f>SUM(K1349:K1352)</f>
        <v>36625.99</v>
      </c>
      <c r="L1348" s="48">
        <f>SUM(L1349:L1352)</f>
        <v>0</v>
      </c>
      <c r="M1348" s="26">
        <f t="shared" si="665"/>
        <v>1</v>
      </c>
      <c r="N1348" s="592" t="s">
        <v>701</v>
      </c>
      <c r="P1348" s="300"/>
    </row>
    <row r="1349" spans="1:16" s="158" customFormat="1" x14ac:dyDescent="0.25">
      <c r="A1349" s="569"/>
      <c r="B1349" s="446" t="s">
        <v>17</v>
      </c>
      <c r="C1349" s="403"/>
      <c r="D1349" s="36"/>
      <c r="E1349" s="36"/>
      <c r="F1349" s="36"/>
      <c r="G1349" s="52" t="e">
        <f t="shared" si="643"/>
        <v>#DIV/0!</v>
      </c>
      <c r="H1349" s="36"/>
      <c r="I1349" s="52" t="e">
        <f t="shared" si="667"/>
        <v>#DIV/0!</v>
      </c>
      <c r="J1349" s="52" t="e">
        <f t="shared" si="668"/>
        <v>#DIV/0!</v>
      </c>
      <c r="K1349" s="36"/>
      <c r="L1349" s="36"/>
      <c r="M1349" s="27" t="e">
        <f t="shared" si="665"/>
        <v>#DIV/0!</v>
      </c>
      <c r="N1349" s="592"/>
      <c r="P1349" s="300"/>
    </row>
    <row r="1350" spans="1:16" s="158" customFormat="1" x14ac:dyDescent="0.25">
      <c r="A1350" s="569"/>
      <c r="B1350" s="446" t="s">
        <v>16</v>
      </c>
      <c r="C1350" s="403"/>
      <c r="D1350" s="36"/>
      <c r="E1350" s="36"/>
      <c r="F1350" s="36"/>
      <c r="G1350" s="52" t="e">
        <f t="shared" si="643"/>
        <v>#DIV/0!</v>
      </c>
      <c r="H1350" s="36"/>
      <c r="I1350" s="52" t="e">
        <f t="shared" si="667"/>
        <v>#DIV/0!</v>
      </c>
      <c r="J1350" s="52" t="e">
        <f t="shared" si="668"/>
        <v>#DIV/0!</v>
      </c>
      <c r="K1350" s="36"/>
      <c r="L1350" s="36"/>
      <c r="M1350" s="27" t="e">
        <f t="shared" si="665"/>
        <v>#DIV/0!</v>
      </c>
      <c r="N1350" s="592"/>
      <c r="O1350" s="300"/>
      <c r="P1350" s="300"/>
    </row>
    <row r="1351" spans="1:16" s="158" customFormat="1" x14ac:dyDescent="0.25">
      <c r="A1351" s="569"/>
      <c r="B1351" s="446" t="s">
        <v>36</v>
      </c>
      <c r="C1351" s="403"/>
      <c r="D1351" s="36">
        <v>36625.99</v>
      </c>
      <c r="E1351" s="36">
        <v>36625.99</v>
      </c>
      <c r="F1351" s="36">
        <v>22951.89</v>
      </c>
      <c r="G1351" s="51">
        <f t="shared" si="643"/>
        <v>0.627</v>
      </c>
      <c r="H1351" s="36">
        <f>F1351</f>
        <v>22951.89</v>
      </c>
      <c r="I1351" s="51">
        <f t="shared" si="667"/>
        <v>0.627</v>
      </c>
      <c r="J1351" s="51">
        <f t="shared" si="668"/>
        <v>1</v>
      </c>
      <c r="K1351" s="36">
        <f>E1351</f>
        <v>36625.99</v>
      </c>
      <c r="L1351" s="36">
        <f>E1351-K1351</f>
        <v>0</v>
      </c>
      <c r="M1351" s="26">
        <f t="shared" si="665"/>
        <v>1</v>
      </c>
      <c r="N1351" s="592"/>
      <c r="O1351" s="159"/>
      <c r="P1351" s="300"/>
    </row>
    <row r="1352" spans="1:16" s="158" customFormat="1" x14ac:dyDescent="0.3">
      <c r="A1352" s="569"/>
      <c r="B1352" s="446" t="s">
        <v>18</v>
      </c>
      <c r="C1352" s="403"/>
      <c r="D1352" s="36"/>
      <c r="E1352" s="36"/>
      <c r="F1352" s="36"/>
      <c r="G1352" s="52" t="e">
        <f t="shared" si="643"/>
        <v>#DIV/0!</v>
      </c>
      <c r="H1352" s="36"/>
      <c r="I1352" s="52"/>
      <c r="J1352" s="51"/>
      <c r="K1352" s="36"/>
      <c r="L1352" s="36"/>
      <c r="M1352" s="27"/>
      <c r="N1352" s="592"/>
      <c r="O1352" s="1" t="b">
        <f>H1352=F1352</f>
        <v>1</v>
      </c>
      <c r="P1352" s="300"/>
    </row>
    <row r="1353" spans="1:16" s="158" customFormat="1" ht="39" x14ac:dyDescent="0.25">
      <c r="A1353" s="569" t="s">
        <v>212</v>
      </c>
      <c r="B1353" s="59" t="s">
        <v>634</v>
      </c>
      <c r="C1353" s="59" t="s">
        <v>79</v>
      </c>
      <c r="D1353" s="48">
        <f>SUM(D1354:D1357)</f>
        <v>4550.8900000000003</v>
      </c>
      <c r="E1353" s="48">
        <f>SUM(E1354:E1357)</f>
        <v>4550.8900000000003</v>
      </c>
      <c r="F1353" s="48">
        <f>SUM(F1354:F1357)</f>
        <v>2150.21</v>
      </c>
      <c r="G1353" s="63">
        <f t="shared" si="643"/>
        <v>0.47199999999999998</v>
      </c>
      <c r="H1353" s="48">
        <f>SUM(H1354:H1357)</f>
        <v>2150.21</v>
      </c>
      <c r="I1353" s="63">
        <f t="shared" ref="I1353:I1356" si="681">H1353/E1353</f>
        <v>0.47199999999999998</v>
      </c>
      <c r="J1353" s="63">
        <f t="shared" ref="J1353:J1356" si="682">H1353/F1353</f>
        <v>1</v>
      </c>
      <c r="K1353" s="48">
        <f>SUM(K1354:K1357)</f>
        <v>4550.8900000000003</v>
      </c>
      <c r="L1353" s="48">
        <f t="shared" ref="L1353:L1355" si="683">E1353-K1353</f>
        <v>0</v>
      </c>
      <c r="M1353" s="46">
        <f t="shared" ref="M1353:M1356" si="684">K1353/E1353</f>
        <v>1</v>
      </c>
      <c r="N1353" s="592" t="s">
        <v>722</v>
      </c>
      <c r="P1353" s="300"/>
    </row>
    <row r="1354" spans="1:16" s="158" customFormat="1" x14ac:dyDescent="0.25">
      <c r="A1354" s="569"/>
      <c r="B1354" s="446" t="s">
        <v>17</v>
      </c>
      <c r="C1354" s="403"/>
      <c r="D1354" s="36"/>
      <c r="E1354" s="36"/>
      <c r="F1354" s="36"/>
      <c r="G1354" s="52" t="e">
        <f t="shared" si="643"/>
        <v>#DIV/0!</v>
      </c>
      <c r="H1354" s="36"/>
      <c r="I1354" s="52" t="e">
        <f t="shared" si="681"/>
        <v>#DIV/0!</v>
      </c>
      <c r="J1354" s="52" t="e">
        <f t="shared" si="682"/>
        <v>#DIV/0!</v>
      </c>
      <c r="K1354" s="36"/>
      <c r="L1354" s="36">
        <f t="shared" si="683"/>
        <v>0</v>
      </c>
      <c r="M1354" s="27" t="e">
        <f t="shared" si="684"/>
        <v>#DIV/0!</v>
      </c>
      <c r="N1354" s="592"/>
      <c r="P1354" s="300"/>
    </row>
    <row r="1355" spans="1:16" s="158" customFormat="1" x14ac:dyDescent="0.25">
      <c r="A1355" s="569"/>
      <c r="B1355" s="446" t="s">
        <v>16</v>
      </c>
      <c r="C1355" s="403"/>
      <c r="D1355" s="36"/>
      <c r="E1355" s="36"/>
      <c r="F1355" s="36"/>
      <c r="G1355" s="52" t="e">
        <f t="shared" si="643"/>
        <v>#DIV/0!</v>
      </c>
      <c r="H1355" s="36"/>
      <c r="I1355" s="52" t="e">
        <f t="shared" si="681"/>
        <v>#DIV/0!</v>
      </c>
      <c r="J1355" s="52" t="e">
        <f t="shared" si="682"/>
        <v>#DIV/0!</v>
      </c>
      <c r="K1355" s="36"/>
      <c r="L1355" s="36">
        <f t="shared" si="683"/>
        <v>0</v>
      </c>
      <c r="M1355" s="27" t="e">
        <f t="shared" si="684"/>
        <v>#DIV/0!</v>
      </c>
      <c r="N1355" s="592"/>
      <c r="O1355" s="300"/>
      <c r="P1355" s="300"/>
    </row>
    <row r="1356" spans="1:16" s="158" customFormat="1" x14ac:dyDescent="0.25">
      <c r="A1356" s="569"/>
      <c r="B1356" s="446" t="s">
        <v>36</v>
      </c>
      <c r="C1356" s="403"/>
      <c r="D1356" s="36">
        <v>4550.8900000000003</v>
      </c>
      <c r="E1356" s="36">
        <v>4550.8900000000003</v>
      </c>
      <c r="F1356" s="36">
        <v>2150.21</v>
      </c>
      <c r="G1356" s="51">
        <f t="shared" si="643"/>
        <v>0.47199999999999998</v>
      </c>
      <c r="H1356" s="36">
        <f>F1356</f>
        <v>2150.21</v>
      </c>
      <c r="I1356" s="51">
        <f t="shared" si="681"/>
        <v>0.47199999999999998</v>
      </c>
      <c r="J1356" s="51">
        <f t="shared" si="682"/>
        <v>1</v>
      </c>
      <c r="K1356" s="36">
        <f>E1356</f>
        <v>4550.8900000000003</v>
      </c>
      <c r="L1356" s="36">
        <f>E1356-K1356</f>
        <v>0</v>
      </c>
      <c r="M1356" s="26">
        <f t="shared" si="684"/>
        <v>1</v>
      </c>
      <c r="N1356" s="592"/>
      <c r="O1356" s="159"/>
      <c r="P1356" s="300"/>
    </row>
    <row r="1357" spans="1:16" s="158" customFormat="1" x14ac:dyDescent="0.3">
      <c r="A1357" s="569"/>
      <c r="B1357" s="446" t="s">
        <v>18</v>
      </c>
      <c r="C1357" s="403"/>
      <c r="D1357" s="36"/>
      <c r="E1357" s="36"/>
      <c r="F1357" s="36"/>
      <c r="G1357" s="52" t="e">
        <f t="shared" si="643"/>
        <v>#DIV/0!</v>
      </c>
      <c r="H1357" s="36"/>
      <c r="I1357" s="52"/>
      <c r="J1357" s="52"/>
      <c r="K1357" s="36"/>
      <c r="L1357" s="36"/>
      <c r="M1357" s="27"/>
      <c r="N1357" s="592"/>
      <c r="O1357" s="1" t="b">
        <f>H1357=F1357</f>
        <v>1</v>
      </c>
      <c r="P1357" s="300"/>
    </row>
    <row r="1358" spans="1:16" s="158" customFormat="1" ht="58.5" x14ac:dyDescent="0.25">
      <c r="A1358" s="569" t="s">
        <v>635</v>
      </c>
      <c r="B1358" s="59" t="s">
        <v>636</v>
      </c>
      <c r="C1358" s="59" t="s">
        <v>79</v>
      </c>
      <c r="D1358" s="48">
        <f>SUM(D1359:D1362)</f>
        <v>2400.15</v>
      </c>
      <c r="E1358" s="48">
        <f>SUM(E1359:E1362)</f>
        <v>2400.15</v>
      </c>
      <c r="F1358" s="48">
        <f>SUM(F1359:F1362)</f>
        <v>1203.72</v>
      </c>
      <c r="G1358" s="63">
        <f t="shared" si="643"/>
        <v>0.502</v>
      </c>
      <c r="H1358" s="48">
        <f>SUM(H1359:H1362)</f>
        <v>1203.72</v>
      </c>
      <c r="I1358" s="63">
        <f t="shared" ref="I1358:I1361" si="685">H1358/E1358</f>
        <v>0.502</v>
      </c>
      <c r="J1358" s="63">
        <f t="shared" ref="J1358:J1361" si="686">H1358/F1358</f>
        <v>1</v>
      </c>
      <c r="K1358" s="48">
        <f>SUM(K1359:K1362)</f>
        <v>2400.15</v>
      </c>
      <c r="L1358" s="48">
        <f t="shared" ref="L1358:L1361" si="687">E1358-K1358</f>
        <v>0</v>
      </c>
      <c r="M1358" s="46">
        <f t="shared" ref="M1358:M1361" si="688">K1358/E1358</f>
        <v>1</v>
      </c>
      <c r="N1358" s="592" t="s">
        <v>727</v>
      </c>
      <c r="P1358" s="300"/>
    </row>
    <row r="1359" spans="1:16" s="158" customFormat="1" x14ac:dyDescent="0.25">
      <c r="A1359" s="569"/>
      <c r="B1359" s="446" t="s">
        <v>17</v>
      </c>
      <c r="C1359" s="403"/>
      <c r="D1359" s="36"/>
      <c r="E1359" s="36"/>
      <c r="F1359" s="36"/>
      <c r="G1359" s="52" t="e">
        <f t="shared" si="643"/>
        <v>#DIV/0!</v>
      </c>
      <c r="H1359" s="36"/>
      <c r="I1359" s="52" t="e">
        <f t="shared" si="685"/>
        <v>#DIV/0!</v>
      </c>
      <c r="J1359" s="52" t="e">
        <f t="shared" si="686"/>
        <v>#DIV/0!</v>
      </c>
      <c r="K1359" s="36"/>
      <c r="L1359" s="36">
        <f t="shared" si="687"/>
        <v>0</v>
      </c>
      <c r="M1359" s="27" t="e">
        <f t="shared" si="688"/>
        <v>#DIV/0!</v>
      </c>
      <c r="N1359" s="592"/>
      <c r="P1359" s="300"/>
    </row>
    <row r="1360" spans="1:16" s="158" customFormat="1" x14ac:dyDescent="0.25">
      <c r="A1360" s="569"/>
      <c r="B1360" s="446" t="s">
        <v>16</v>
      </c>
      <c r="C1360" s="403"/>
      <c r="D1360" s="36"/>
      <c r="E1360" s="36"/>
      <c r="F1360" s="36"/>
      <c r="G1360" s="52" t="e">
        <f t="shared" si="643"/>
        <v>#DIV/0!</v>
      </c>
      <c r="H1360" s="36"/>
      <c r="I1360" s="52" t="e">
        <f t="shared" si="685"/>
        <v>#DIV/0!</v>
      </c>
      <c r="J1360" s="52" t="e">
        <f t="shared" si="686"/>
        <v>#DIV/0!</v>
      </c>
      <c r="K1360" s="36"/>
      <c r="L1360" s="36">
        <f t="shared" si="687"/>
        <v>0</v>
      </c>
      <c r="M1360" s="27" t="e">
        <f t="shared" si="688"/>
        <v>#DIV/0!</v>
      </c>
      <c r="N1360" s="592"/>
      <c r="O1360" s="300"/>
      <c r="P1360" s="300"/>
    </row>
    <row r="1361" spans="1:16" s="158" customFormat="1" x14ac:dyDescent="0.25">
      <c r="A1361" s="569"/>
      <c r="B1361" s="446" t="s">
        <v>36</v>
      </c>
      <c r="C1361" s="403"/>
      <c r="D1361" s="36">
        <v>2400.15</v>
      </c>
      <c r="E1361" s="36">
        <v>2400.15</v>
      </c>
      <c r="F1361" s="36">
        <v>1203.72</v>
      </c>
      <c r="G1361" s="51">
        <f t="shared" ref="G1361:G1424" si="689">F1361/E1361</f>
        <v>0.502</v>
      </c>
      <c r="H1361" s="36">
        <f>F1361</f>
        <v>1203.72</v>
      </c>
      <c r="I1361" s="51">
        <f t="shared" si="685"/>
        <v>0.502</v>
      </c>
      <c r="J1361" s="51">
        <f t="shared" si="686"/>
        <v>1</v>
      </c>
      <c r="K1361" s="36">
        <v>2400.15</v>
      </c>
      <c r="L1361" s="36">
        <f t="shared" si="687"/>
        <v>0</v>
      </c>
      <c r="M1361" s="26">
        <f t="shared" si="688"/>
        <v>1</v>
      </c>
      <c r="N1361" s="592"/>
      <c r="O1361" s="159"/>
      <c r="P1361" s="300"/>
    </row>
    <row r="1362" spans="1:16" s="158" customFormat="1" x14ac:dyDescent="0.3">
      <c r="A1362" s="569"/>
      <c r="B1362" s="446" t="s">
        <v>18</v>
      </c>
      <c r="C1362" s="403"/>
      <c r="D1362" s="36"/>
      <c r="E1362" s="36"/>
      <c r="F1362" s="36"/>
      <c r="G1362" s="52" t="e">
        <f t="shared" si="689"/>
        <v>#DIV/0!</v>
      </c>
      <c r="H1362" s="36"/>
      <c r="I1362" s="52"/>
      <c r="J1362" s="52"/>
      <c r="K1362" s="36"/>
      <c r="L1362" s="36"/>
      <c r="M1362" s="27"/>
      <c r="N1362" s="592"/>
      <c r="O1362" s="1" t="b">
        <f>H1362=F1362</f>
        <v>1</v>
      </c>
      <c r="P1362" s="300"/>
    </row>
    <row r="1363" spans="1:16" s="158" customFormat="1" ht="97.5" x14ac:dyDescent="0.25">
      <c r="A1363" s="540" t="s">
        <v>638</v>
      </c>
      <c r="B1363" s="59" t="s">
        <v>637</v>
      </c>
      <c r="C1363" s="59" t="s">
        <v>79</v>
      </c>
      <c r="D1363" s="48">
        <f>SUM(D1364:D1367)</f>
        <v>10.06</v>
      </c>
      <c r="E1363" s="48">
        <f>SUM(E1364:E1367)</f>
        <v>10.06</v>
      </c>
      <c r="F1363" s="48">
        <f>SUM(F1364:F1367)</f>
        <v>10.06</v>
      </c>
      <c r="G1363" s="63">
        <f t="shared" si="689"/>
        <v>1</v>
      </c>
      <c r="H1363" s="48">
        <f>SUM(H1364:H1367)</f>
        <v>10.06</v>
      </c>
      <c r="I1363" s="63">
        <f t="shared" ref="I1363:I1366" si="690">H1363/E1363</f>
        <v>1</v>
      </c>
      <c r="J1363" s="63">
        <f t="shared" ref="J1363:J1366" si="691">H1363/F1363</f>
        <v>1</v>
      </c>
      <c r="K1363" s="48">
        <f>SUM(K1364:K1367)</f>
        <v>10.06</v>
      </c>
      <c r="L1363" s="48">
        <f t="shared" ref="L1363:L1366" si="692">E1363-K1363</f>
        <v>0</v>
      </c>
      <c r="M1363" s="46">
        <f t="shared" ref="M1363:M1366" si="693">K1363/E1363</f>
        <v>1</v>
      </c>
      <c r="N1363" s="592" t="s">
        <v>702</v>
      </c>
      <c r="P1363" s="300"/>
    </row>
    <row r="1364" spans="1:16" s="12" customFormat="1" x14ac:dyDescent="0.25">
      <c r="A1364" s="540"/>
      <c r="B1364" s="197" t="s">
        <v>17</v>
      </c>
      <c r="C1364" s="197"/>
      <c r="D1364" s="22"/>
      <c r="E1364" s="22"/>
      <c r="F1364" s="22"/>
      <c r="G1364" s="58" t="e">
        <f t="shared" si="689"/>
        <v>#DIV/0!</v>
      </c>
      <c r="H1364" s="22"/>
      <c r="I1364" s="58" t="e">
        <f t="shared" si="690"/>
        <v>#DIV/0!</v>
      </c>
      <c r="J1364" s="58" t="e">
        <f t="shared" si="691"/>
        <v>#DIV/0!</v>
      </c>
      <c r="K1364" s="22"/>
      <c r="L1364" s="22">
        <f t="shared" si="692"/>
        <v>0</v>
      </c>
      <c r="M1364" s="87" t="e">
        <f t="shared" si="693"/>
        <v>#DIV/0!</v>
      </c>
      <c r="N1364" s="592"/>
      <c r="P1364" s="300"/>
    </row>
    <row r="1365" spans="1:16" s="12" customFormat="1" x14ac:dyDescent="0.25">
      <c r="A1365" s="540"/>
      <c r="B1365" s="197" t="s">
        <v>16</v>
      </c>
      <c r="C1365" s="197"/>
      <c r="D1365" s="22"/>
      <c r="E1365" s="22"/>
      <c r="F1365" s="22"/>
      <c r="G1365" s="58" t="e">
        <f t="shared" si="689"/>
        <v>#DIV/0!</v>
      </c>
      <c r="H1365" s="22"/>
      <c r="I1365" s="58" t="e">
        <f t="shared" si="690"/>
        <v>#DIV/0!</v>
      </c>
      <c r="J1365" s="58" t="e">
        <f t="shared" si="691"/>
        <v>#DIV/0!</v>
      </c>
      <c r="K1365" s="22"/>
      <c r="L1365" s="22">
        <f t="shared" si="692"/>
        <v>0</v>
      </c>
      <c r="M1365" s="87" t="e">
        <f t="shared" si="693"/>
        <v>#DIV/0!</v>
      </c>
      <c r="N1365" s="592"/>
      <c r="O1365" s="128"/>
      <c r="P1365" s="300"/>
    </row>
    <row r="1366" spans="1:16" s="12" customFormat="1" x14ac:dyDescent="0.25">
      <c r="A1366" s="540"/>
      <c r="B1366" s="197" t="s">
        <v>36</v>
      </c>
      <c r="C1366" s="197"/>
      <c r="D1366" s="22">
        <v>10.06</v>
      </c>
      <c r="E1366" s="22">
        <v>10.06</v>
      </c>
      <c r="F1366" s="22">
        <v>10.06</v>
      </c>
      <c r="G1366" s="71">
        <f t="shared" si="689"/>
        <v>1</v>
      </c>
      <c r="H1366" s="22">
        <f>F1366</f>
        <v>10.06</v>
      </c>
      <c r="I1366" s="71">
        <f t="shared" si="690"/>
        <v>1</v>
      </c>
      <c r="J1366" s="71">
        <f t="shared" si="691"/>
        <v>1</v>
      </c>
      <c r="K1366" s="22">
        <v>10.06</v>
      </c>
      <c r="L1366" s="22">
        <f t="shared" si="692"/>
        <v>0</v>
      </c>
      <c r="M1366" s="41">
        <f t="shared" si="693"/>
        <v>1</v>
      </c>
      <c r="N1366" s="592"/>
      <c r="O1366" s="11"/>
      <c r="P1366" s="300"/>
    </row>
    <row r="1367" spans="1:16" s="12" customFormat="1" x14ac:dyDescent="0.3">
      <c r="A1367" s="540"/>
      <c r="B1367" s="197" t="s">
        <v>18</v>
      </c>
      <c r="C1367" s="197"/>
      <c r="D1367" s="22"/>
      <c r="E1367" s="22"/>
      <c r="F1367" s="22"/>
      <c r="G1367" s="58" t="e">
        <f t="shared" si="689"/>
        <v>#DIV/0!</v>
      </c>
      <c r="H1367" s="22"/>
      <c r="I1367" s="58"/>
      <c r="J1367" s="58"/>
      <c r="K1367" s="22"/>
      <c r="L1367" s="22"/>
      <c r="M1367" s="87"/>
      <c r="N1367" s="592"/>
      <c r="O1367" s="129" t="b">
        <f>H1367=F1367</f>
        <v>1</v>
      </c>
      <c r="P1367" s="300"/>
    </row>
    <row r="1368" spans="1:16" s="158" customFormat="1" ht="39" x14ac:dyDescent="0.25">
      <c r="A1368" s="540" t="s">
        <v>639</v>
      </c>
      <c r="B1368" s="59" t="s">
        <v>640</v>
      </c>
      <c r="C1368" s="59" t="s">
        <v>79</v>
      </c>
      <c r="D1368" s="48">
        <f>SUM(D1369:D1372)</f>
        <v>274.74</v>
      </c>
      <c r="E1368" s="48">
        <f>SUM(E1369:E1372)</f>
        <v>274.74</v>
      </c>
      <c r="F1368" s="48">
        <f>SUM(F1369:F1372)</f>
        <v>236.74</v>
      </c>
      <c r="G1368" s="63">
        <f t="shared" si="689"/>
        <v>0.86199999999999999</v>
      </c>
      <c r="H1368" s="48">
        <f>SUM(H1369:H1372)</f>
        <v>236.74</v>
      </c>
      <c r="I1368" s="63">
        <f t="shared" ref="I1368:I1371" si="694">H1368/E1368</f>
        <v>0.86199999999999999</v>
      </c>
      <c r="J1368" s="63">
        <f t="shared" ref="J1368:J1371" si="695">H1368/F1368</f>
        <v>1</v>
      </c>
      <c r="K1368" s="48">
        <f>SUM(K1369:K1372)</f>
        <v>274.74</v>
      </c>
      <c r="L1368" s="48">
        <f t="shared" ref="L1368:L1370" si="696">E1368-K1368</f>
        <v>0</v>
      </c>
      <c r="M1368" s="46">
        <f t="shared" ref="M1368:M1371" si="697">K1368/E1368</f>
        <v>1</v>
      </c>
      <c r="N1368" s="592" t="s">
        <v>702</v>
      </c>
      <c r="P1368" s="300"/>
    </row>
    <row r="1369" spans="1:16" s="12" customFormat="1" x14ac:dyDescent="0.25">
      <c r="A1369" s="540"/>
      <c r="B1369" s="197" t="s">
        <v>17</v>
      </c>
      <c r="C1369" s="197"/>
      <c r="D1369" s="22"/>
      <c r="E1369" s="22"/>
      <c r="F1369" s="22"/>
      <c r="G1369" s="58" t="e">
        <f t="shared" si="689"/>
        <v>#DIV/0!</v>
      </c>
      <c r="H1369" s="22"/>
      <c r="I1369" s="58" t="e">
        <f t="shared" si="694"/>
        <v>#DIV/0!</v>
      </c>
      <c r="J1369" s="58" t="e">
        <f t="shared" si="695"/>
        <v>#DIV/0!</v>
      </c>
      <c r="K1369" s="22"/>
      <c r="L1369" s="22">
        <f t="shared" si="696"/>
        <v>0</v>
      </c>
      <c r="M1369" s="87" t="e">
        <f t="shared" si="697"/>
        <v>#DIV/0!</v>
      </c>
      <c r="N1369" s="592"/>
      <c r="P1369" s="300"/>
    </row>
    <row r="1370" spans="1:16" s="12" customFormat="1" x14ac:dyDescent="0.25">
      <c r="A1370" s="540"/>
      <c r="B1370" s="197" t="s">
        <v>16</v>
      </c>
      <c r="C1370" s="197"/>
      <c r="D1370" s="22"/>
      <c r="E1370" s="22"/>
      <c r="F1370" s="22"/>
      <c r="G1370" s="58" t="e">
        <f t="shared" si="689"/>
        <v>#DIV/0!</v>
      </c>
      <c r="H1370" s="22"/>
      <c r="I1370" s="58" t="e">
        <f t="shared" si="694"/>
        <v>#DIV/0!</v>
      </c>
      <c r="J1370" s="58" t="e">
        <f t="shared" si="695"/>
        <v>#DIV/0!</v>
      </c>
      <c r="K1370" s="22"/>
      <c r="L1370" s="22">
        <f t="shared" si="696"/>
        <v>0</v>
      </c>
      <c r="M1370" s="87" t="e">
        <f t="shared" si="697"/>
        <v>#DIV/0!</v>
      </c>
      <c r="N1370" s="592"/>
      <c r="O1370" s="128"/>
      <c r="P1370" s="300"/>
    </row>
    <row r="1371" spans="1:16" s="12" customFormat="1" x14ac:dyDescent="0.25">
      <c r="A1371" s="540"/>
      <c r="B1371" s="197" t="s">
        <v>36</v>
      </c>
      <c r="C1371" s="197"/>
      <c r="D1371" s="22">
        <v>274.74</v>
      </c>
      <c r="E1371" s="22">
        <v>274.74</v>
      </c>
      <c r="F1371" s="22">
        <v>236.74</v>
      </c>
      <c r="G1371" s="71">
        <f t="shared" si="689"/>
        <v>0.86199999999999999</v>
      </c>
      <c r="H1371" s="22">
        <f>F1371</f>
        <v>236.74</v>
      </c>
      <c r="I1371" s="71">
        <f t="shared" si="694"/>
        <v>0.86199999999999999</v>
      </c>
      <c r="J1371" s="71">
        <f t="shared" si="695"/>
        <v>1</v>
      </c>
      <c r="K1371" s="22">
        <f>E1371</f>
        <v>274.74</v>
      </c>
      <c r="L1371" s="22">
        <f>E1371-K1371</f>
        <v>0</v>
      </c>
      <c r="M1371" s="41">
        <f t="shared" si="697"/>
        <v>1</v>
      </c>
      <c r="N1371" s="592"/>
      <c r="O1371" s="11"/>
      <c r="P1371" s="300"/>
    </row>
    <row r="1372" spans="1:16" s="12" customFormat="1" x14ac:dyDescent="0.3">
      <c r="A1372" s="540"/>
      <c r="B1372" s="197" t="s">
        <v>18</v>
      </c>
      <c r="C1372" s="197"/>
      <c r="D1372" s="22"/>
      <c r="E1372" s="22"/>
      <c r="F1372" s="22"/>
      <c r="G1372" s="58" t="e">
        <f t="shared" si="689"/>
        <v>#DIV/0!</v>
      </c>
      <c r="H1372" s="22"/>
      <c r="I1372" s="58"/>
      <c r="J1372" s="58"/>
      <c r="K1372" s="22"/>
      <c r="L1372" s="22"/>
      <c r="M1372" s="87"/>
      <c r="N1372" s="592"/>
      <c r="O1372" s="129" t="b">
        <f>H1372=F1372</f>
        <v>1</v>
      </c>
      <c r="P1372" s="300"/>
    </row>
    <row r="1373" spans="1:16" s="409" customFormat="1" ht="56.25" x14ac:dyDescent="0.25">
      <c r="A1373" s="541" t="s">
        <v>418</v>
      </c>
      <c r="B1373" s="31" t="s">
        <v>532</v>
      </c>
      <c r="C1373" s="31" t="s">
        <v>237</v>
      </c>
      <c r="D1373" s="28">
        <f>SUM(D1374:D1377)</f>
        <v>2479.16</v>
      </c>
      <c r="E1373" s="28">
        <f t="shared" ref="E1373:H1373" si="698">SUM(E1374:E1377)</f>
        <v>2479.16</v>
      </c>
      <c r="F1373" s="28">
        <f t="shared" si="698"/>
        <v>1069.08</v>
      </c>
      <c r="G1373" s="72">
        <f t="shared" si="689"/>
        <v>0.43099999999999999</v>
      </c>
      <c r="H1373" s="28">
        <f t="shared" si="698"/>
        <v>1069.08</v>
      </c>
      <c r="I1373" s="72">
        <f t="shared" ref="I1373" si="699">H1373/E1373</f>
        <v>0.43099999999999999</v>
      </c>
      <c r="J1373" s="72">
        <f t="shared" ref="J1373" si="700">H1373/F1373</f>
        <v>1</v>
      </c>
      <c r="K1373" s="28">
        <f t="shared" ref="K1373:L1373" si="701">SUM(K1374:K1377)</f>
        <v>2308.09</v>
      </c>
      <c r="L1373" s="28">
        <f t="shared" si="701"/>
        <v>171.07</v>
      </c>
      <c r="M1373" s="453">
        <f t="shared" ref="M1373:M1421" si="702">K1373/E1373</f>
        <v>0.93</v>
      </c>
      <c r="N1373" s="601"/>
      <c r="P1373" s="300"/>
    </row>
    <row r="1374" spans="1:16" s="158" customFormat="1" x14ac:dyDescent="0.25">
      <c r="A1374" s="541"/>
      <c r="B1374" s="32" t="s">
        <v>17</v>
      </c>
      <c r="C1374" s="32"/>
      <c r="D1374" s="30"/>
      <c r="E1374" s="30"/>
      <c r="F1374" s="30"/>
      <c r="G1374" s="75" t="e">
        <f t="shared" si="689"/>
        <v>#DIV/0!</v>
      </c>
      <c r="H1374" s="30"/>
      <c r="I1374" s="75"/>
      <c r="J1374" s="75"/>
      <c r="K1374" s="30"/>
      <c r="L1374" s="30"/>
      <c r="M1374" s="84" t="e">
        <f t="shared" si="702"/>
        <v>#DIV/0!</v>
      </c>
      <c r="N1374" s="601"/>
      <c r="P1374" s="300"/>
    </row>
    <row r="1375" spans="1:16" s="158" customFormat="1" x14ac:dyDescent="0.25">
      <c r="A1375" s="541"/>
      <c r="B1375" s="32" t="s">
        <v>16</v>
      </c>
      <c r="C1375" s="32"/>
      <c r="D1375" s="30"/>
      <c r="E1375" s="30"/>
      <c r="F1375" s="30"/>
      <c r="G1375" s="75" t="e">
        <f t="shared" si="689"/>
        <v>#DIV/0!</v>
      </c>
      <c r="H1375" s="30"/>
      <c r="I1375" s="75"/>
      <c r="J1375" s="75"/>
      <c r="K1375" s="30"/>
      <c r="L1375" s="30"/>
      <c r="M1375" s="84" t="e">
        <f t="shared" si="702"/>
        <v>#DIV/0!</v>
      </c>
      <c r="N1375" s="601"/>
      <c r="O1375" s="300"/>
      <c r="P1375" s="300"/>
    </row>
    <row r="1376" spans="1:16" s="158" customFormat="1" x14ac:dyDescent="0.25">
      <c r="A1376" s="541"/>
      <c r="B1376" s="32" t="s">
        <v>36</v>
      </c>
      <c r="C1376" s="32"/>
      <c r="D1376" s="30">
        <f>SUM(D1381+D1386)</f>
        <v>2479.16</v>
      </c>
      <c r="E1376" s="30">
        <f>SUM(E1381+E1386)</f>
        <v>2479.16</v>
      </c>
      <c r="F1376" s="30">
        <f>SUM(F1381+F1386)</f>
        <v>1069.08</v>
      </c>
      <c r="G1376" s="75">
        <f t="shared" si="689"/>
        <v>0.43099999999999999</v>
      </c>
      <c r="H1376" s="30">
        <f>SUM(H1381+H1386)</f>
        <v>1069.08</v>
      </c>
      <c r="I1376" s="75">
        <f t="shared" ref="I1376" si="703">H1376/E1376</f>
        <v>0.43099999999999999</v>
      </c>
      <c r="J1376" s="75">
        <f t="shared" ref="J1376" si="704">H1376/F1376</f>
        <v>1</v>
      </c>
      <c r="K1376" s="30">
        <f>SUM(K1381+K1386)</f>
        <v>2308.09</v>
      </c>
      <c r="L1376" s="30">
        <f>E1376-K1376</f>
        <v>171.07</v>
      </c>
      <c r="M1376" s="83">
        <f t="shared" si="702"/>
        <v>0.93</v>
      </c>
      <c r="N1376" s="601"/>
      <c r="O1376" s="159"/>
      <c r="P1376" s="300"/>
    </row>
    <row r="1377" spans="1:16" s="158" customFormat="1" x14ac:dyDescent="0.3">
      <c r="A1377" s="541"/>
      <c r="B1377" s="32" t="s">
        <v>18</v>
      </c>
      <c r="C1377" s="32"/>
      <c r="D1377" s="30"/>
      <c r="E1377" s="30"/>
      <c r="F1377" s="30"/>
      <c r="G1377" s="74" t="e">
        <f t="shared" si="689"/>
        <v>#DIV/0!</v>
      </c>
      <c r="H1377" s="30"/>
      <c r="I1377" s="74"/>
      <c r="J1377" s="75"/>
      <c r="K1377" s="30"/>
      <c r="L1377" s="30"/>
      <c r="M1377" s="84" t="e">
        <f t="shared" si="702"/>
        <v>#DIV/0!</v>
      </c>
      <c r="N1377" s="601"/>
      <c r="O1377" s="1" t="b">
        <f>H1377=F1377</f>
        <v>1</v>
      </c>
      <c r="P1377" s="300"/>
    </row>
    <row r="1378" spans="1:16" s="12" customFormat="1" ht="37.5" x14ac:dyDescent="0.25">
      <c r="A1378" s="538" t="s">
        <v>419</v>
      </c>
      <c r="B1378" s="34" t="s">
        <v>113</v>
      </c>
      <c r="C1378" s="34" t="s">
        <v>115</v>
      </c>
      <c r="D1378" s="43">
        <f>D1379+D1380+D1381+D1382</f>
        <v>30</v>
      </c>
      <c r="E1378" s="43">
        <f>SUM(E1379:E1382)</f>
        <v>30</v>
      </c>
      <c r="F1378" s="43">
        <f>SUM(F1379:F1382)</f>
        <v>29.93</v>
      </c>
      <c r="G1378" s="71">
        <f t="shared" si="689"/>
        <v>0.998</v>
      </c>
      <c r="H1378" s="43">
        <f>SUM(H1379:H1382)</f>
        <v>29.93</v>
      </c>
      <c r="I1378" s="71">
        <f>H1378/E1378</f>
        <v>0.998</v>
      </c>
      <c r="J1378" s="71">
        <f>H1378/F1378</f>
        <v>1</v>
      </c>
      <c r="K1378" s="22">
        <f t="shared" ref="K1378:K1380" si="705">E1378</f>
        <v>30</v>
      </c>
      <c r="L1378" s="22">
        <f t="shared" ref="L1378:L1380" si="706">E1378-K1378</f>
        <v>0</v>
      </c>
      <c r="M1378" s="41">
        <f t="shared" si="702"/>
        <v>1</v>
      </c>
      <c r="N1378" s="592" t="s">
        <v>817</v>
      </c>
      <c r="P1378" s="300"/>
    </row>
    <row r="1379" spans="1:16" s="12" customFormat="1" x14ac:dyDescent="0.25">
      <c r="A1379" s="538"/>
      <c r="B1379" s="197" t="s">
        <v>17</v>
      </c>
      <c r="C1379" s="197"/>
      <c r="D1379" s="22"/>
      <c r="E1379" s="22"/>
      <c r="F1379" s="22"/>
      <c r="G1379" s="58" t="e">
        <f t="shared" si="689"/>
        <v>#DIV/0!</v>
      </c>
      <c r="H1379" s="262"/>
      <c r="I1379" s="58"/>
      <c r="J1379" s="71"/>
      <c r="K1379" s="22">
        <f t="shared" si="705"/>
        <v>0</v>
      </c>
      <c r="L1379" s="22">
        <f t="shared" si="706"/>
        <v>0</v>
      </c>
      <c r="M1379" s="87" t="e">
        <f t="shared" si="702"/>
        <v>#DIV/0!</v>
      </c>
      <c r="N1379" s="592"/>
      <c r="P1379" s="300"/>
    </row>
    <row r="1380" spans="1:16" s="12" customFormat="1" x14ac:dyDescent="0.25">
      <c r="A1380" s="538"/>
      <c r="B1380" s="197" t="s">
        <v>16</v>
      </c>
      <c r="C1380" s="197"/>
      <c r="D1380" s="22"/>
      <c r="E1380" s="22"/>
      <c r="F1380" s="22"/>
      <c r="G1380" s="58" t="e">
        <f t="shared" si="689"/>
        <v>#DIV/0!</v>
      </c>
      <c r="H1380" s="262"/>
      <c r="I1380" s="58"/>
      <c r="J1380" s="71"/>
      <c r="K1380" s="22">
        <f t="shared" si="705"/>
        <v>0</v>
      </c>
      <c r="L1380" s="22">
        <f t="shared" si="706"/>
        <v>0</v>
      </c>
      <c r="M1380" s="87" t="e">
        <f t="shared" si="702"/>
        <v>#DIV/0!</v>
      </c>
      <c r="N1380" s="592"/>
      <c r="O1380" s="128"/>
      <c r="P1380" s="300"/>
    </row>
    <row r="1381" spans="1:16" s="12" customFormat="1" x14ac:dyDescent="0.25">
      <c r="A1381" s="538"/>
      <c r="B1381" s="197" t="s">
        <v>36</v>
      </c>
      <c r="C1381" s="197"/>
      <c r="D1381" s="22">
        <v>30</v>
      </c>
      <c r="E1381" s="22">
        <v>30</v>
      </c>
      <c r="F1381" s="22">
        <v>29.93</v>
      </c>
      <c r="G1381" s="71">
        <f t="shared" si="689"/>
        <v>0.998</v>
      </c>
      <c r="H1381" s="22">
        <v>29.93</v>
      </c>
      <c r="I1381" s="71">
        <f t="shared" ref="I1381" si="707">H1381/E1381</f>
        <v>0.998</v>
      </c>
      <c r="J1381" s="71">
        <f>H1381/F1381</f>
        <v>1</v>
      </c>
      <c r="K1381" s="22">
        <v>29.9</v>
      </c>
      <c r="L1381" s="22">
        <f>E1381-K1381</f>
        <v>0.1</v>
      </c>
      <c r="M1381" s="41">
        <f t="shared" si="702"/>
        <v>1</v>
      </c>
      <c r="N1381" s="592"/>
      <c r="O1381" s="11"/>
      <c r="P1381" s="300"/>
    </row>
    <row r="1382" spans="1:16" s="12" customFormat="1" x14ac:dyDescent="0.3">
      <c r="A1382" s="538"/>
      <c r="B1382" s="197" t="s">
        <v>18</v>
      </c>
      <c r="C1382" s="197"/>
      <c r="D1382" s="22"/>
      <c r="E1382" s="22"/>
      <c r="F1382" s="22"/>
      <c r="G1382" s="58" t="e">
        <f t="shared" si="689"/>
        <v>#DIV/0!</v>
      </c>
      <c r="H1382" s="262"/>
      <c r="I1382" s="58"/>
      <c r="J1382" s="58"/>
      <c r="K1382" s="22">
        <f t="shared" ref="K1382" si="708">E1382</f>
        <v>0</v>
      </c>
      <c r="L1382" s="22">
        <f t="shared" ref="L1382" si="709">E1382-K1382</f>
        <v>0</v>
      </c>
      <c r="M1382" s="87" t="e">
        <f t="shared" si="702"/>
        <v>#DIV/0!</v>
      </c>
      <c r="N1382" s="592"/>
      <c r="O1382" s="129" t="b">
        <f>H1382=F1382</f>
        <v>1</v>
      </c>
      <c r="P1382" s="300"/>
    </row>
    <row r="1383" spans="1:16" s="12" customFormat="1" ht="63" customHeight="1" x14ac:dyDescent="0.25">
      <c r="A1383" s="674" t="s">
        <v>420</v>
      </c>
      <c r="B1383" s="42" t="s">
        <v>306</v>
      </c>
      <c r="C1383" s="34" t="s">
        <v>238</v>
      </c>
      <c r="D1383" s="43">
        <f>SUM(D1384:D1387)</f>
        <v>2449.16</v>
      </c>
      <c r="E1383" s="43">
        <f t="shared" ref="E1383:F1383" si="710">SUM(E1384:E1387)</f>
        <v>2449.16</v>
      </c>
      <c r="F1383" s="43">
        <f t="shared" si="710"/>
        <v>1039.1500000000001</v>
      </c>
      <c r="G1383" s="71">
        <f t="shared" si="689"/>
        <v>0.42399999999999999</v>
      </c>
      <c r="H1383" s="22">
        <f>SUM(H1384:H1387)</f>
        <v>1039.1500000000001</v>
      </c>
      <c r="I1383" s="71">
        <f t="shared" ref="I1383" si="711">H1383/E1383</f>
        <v>0.42399999999999999</v>
      </c>
      <c r="J1383" s="71">
        <f t="shared" ref="J1383" si="712">H1383/F1383</f>
        <v>1</v>
      </c>
      <c r="K1383" s="43">
        <f t="shared" ref="K1383" si="713">SUM(K1384:K1387)</f>
        <v>2278.19</v>
      </c>
      <c r="L1383" s="22">
        <f>E1383-K1383</f>
        <v>170.97</v>
      </c>
      <c r="M1383" s="41">
        <f t="shared" si="702"/>
        <v>0.93</v>
      </c>
      <c r="N1383" s="592" t="s">
        <v>432</v>
      </c>
      <c r="P1383" s="300"/>
    </row>
    <row r="1384" spans="1:16" s="12" customFormat="1" x14ac:dyDescent="0.25">
      <c r="A1384" s="674"/>
      <c r="B1384" s="197" t="s">
        <v>17</v>
      </c>
      <c r="C1384" s="197"/>
      <c r="D1384" s="22"/>
      <c r="E1384" s="22"/>
      <c r="F1384" s="22"/>
      <c r="G1384" s="58" t="e">
        <f t="shared" si="689"/>
        <v>#DIV/0!</v>
      </c>
      <c r="H1384" s="262"/>
      <c r="I1384" s="58"/>
      <c r="J1384" s="58"/>
      <c r="K1384" s="22">
        <v>0</v>
      </c>
      <c r="L1384" s="22">
        <f t="shared" ref="L1384:L1386" si="714">E1384-K1384</f>
        <v>0</v>
      </c>
      <c r="M1384" s="87" t="e">
        <f t="shared" si="702"/>
        <v>#DIV/0!</v>
      </c>
      <c r="N1384" s="592"/>
      <c r="P1384" s="300"/>
    </row>
    <row r="1385" spans="1:16" s="12" customFormat="1" x14ac:dyDescent="0.25">
      <c r="A1385" s="674"/>
      <c r="B1385" s="197" t="s">
        <v>16</v>
      </c>
      <c r="C1385" s="197"/>
      <c r="D1385" s="22"/>
      <c r="E1385" s="22"/>
      <c r="F1385" s="22"/>
      <c r="G1385" s="58" t="e">
        <f t="shared" si="689"/>
        <v>#DIV/0!</v>
      </c>
      <c r="H1385" s="262"/>
      <c r="I1385" s="58"/>
      <c r="J1385" s="58"/>
      <c r="K1385" s="22">
        <v>0</v>
      </c>
      <c r="L1385" s="22">
        <f t="shared" si="714"/>
        <v>0</v>
      </c>
      <c r="M1385" s="87" t="e">
        <f t="shared" si="702"/>
        <v>#DIV/0!</v>
      </c>
      <c r="N1385" s="592"/>
      <c r="O1385" s="128"/>
      <c r="P1385" s="300"/>
    </row>
    <row r="1386" spans="1:16" s="12" customFormat="1" x14ac:dyDescent="0.25">
      <c r="A1386" s="674"/>
      <c r="B1386" s="197" t="s">
        <v>36</v>
      </c>
      <c r="C1386" s="197"/>
      <c r="D1386" s="22">
        <v>2449.16</v>
      </c>
      <c r="E1386" s="22">
        <v>2449.16</v>
      </c>
      <c r="F1386" s="22">
        <v>1039.1500000000001</v>
      </c>
      <c r="G1386" s="71">
        <f t="shared" si="689"/>
        <v>0.42399999999999999</v>
      </c>
      <c r="H1386" s="22">
        <v>1039.1500000000001</v>
      </c>
      <c r="I1386" s="71">
        <f t="shared" ref="I1386" si="715">H1386/E1386</f>
        <v>0.42399999999999999</v>
      </c>
      <c r="J1386" s="71">
        <f t="shared" ref="J1386" si="716">H1386/F1386</f>
        <v>1</v>
      </c>
      <c r="K1386" s="22">
        <v>2278.19</v>
      </c>
      <c r="L1386" s="22">
        <f t="shared" si="714"/>
        <v>170.97</v>
      </c>
      <c r="M1386" s="41">
        <f t="shared" si="702"/>
        <v>0.93</v>
      </c>
      <c r="N1386" s="592"/>
      <c r="O1386" s="11"/>
      <c r="P1386" s="300"/>
    </row>
    <row r="1387" spans="1:16" s="12" customFormat="1" x14ac:dyDescent="0.3">
      <c r="A1387" s="674"/>
      <c r="B1387" s="197" t="s">
        <v>18</v>
      </c>
      <c r="C1387" s="197"/>
      <c r="D1387" s="22"/>
      <c r="E1387" s="22"/>
      <c r="F1387" s="22"/>
      <c r="G1387" s="58" t="e">
        <f t="shared" si="689"/>
        <v>#DIV/0!</v>
      </c>
      <c r="H1387" s="262"/>
      <c r="I1387" s="58"/>
      <c r="J1387" s="58"/>
      <c r="K1387" s="22">
        <v>0</v>
      </c>
      <c r="L1387" s="22">
        <v>0</v>
      </c>
      <c r="M1387" s="87" t="e">
        <f t="shared" si="702"/>
        <v>#DIV/0!</v>
      </c>
      <c r="N1387" s="592"/>
      <c r="O1387" s="129" t="b">
        <f>H1387=F1387</f>
        <v>1</v>
      </c>
      <c r="P1387" s="300"/>
    </row>
    <row r="1388" spans="1:16" s="158" customFormat="1" ht="56.25" x14ac:dyDescent="0.25">
      <c r="A1388" s="541" t="s">
        <v>228</v>
      </c>
      <c r="B1388" s="142" t="s">
        <v>533</v>
      </c>
      <c r="C1388" s="31" t="s">
        <v>77</v>
      </c>
      <c r="D1388" s="28">
        <f>SUM(D1389:D1392)</f>
        <v>130138.25</v>
      </c>
      <c r="E1388" s="28">
        <f>SUM(E1389:E1392)</f>
        <v>130138.25</v>
      </c>
      <c r="F1388" s="28">
        <f>SUM(F1389:F1392)</f>
        <v>97601.2</v>
      </c>
      <c r="G1388" s="72">
        <f t="shared" si="689"/>
        <v>0.75</v>
      </c>
      <c r="H1388" s="28">
        <f>SUM(H1389:H1392)</f>
        <v>97563.3</v>
      </c>
      <c r="I1388" s="72">
        <f t="shared" ref="I1388:I1432" si="717">H1388/E1388</f>
        <v>0.75</v>
      </c>
      <c r="J1388" s="72">
        <f t="shared" ref="J1388:J1392" si="718">H1388/F1388</f>
        <v>1</v>
      </c>
      <c r="K1388" s="28">
        <f>SUM(K1389:K1392)</f>
        <v>128431.23</v>
      </c>
      <c r="L1388" s="28">
        <f>SUM(L1389:L1392)</f>
        <v>1707.02</v>
      </c>
      <c r="M1388" s="429">
        <f t="shared" si="702"/>
        <v>0.99</v>
      </c>
      <c r="N1388" s="601"/>
      <c r="P1388" s="300"/>
    </row>
    <row r="1389" spans="1:16" s="158" customFormat="1" x14ac:dyDescent="0.25">
      <c r="A1389" s="541"/>
      <c r="B1389" s="32" t="s">
        <v>17</v>
      </c>
      <c r="C1389" s="32"/>
      <c r="D1389" s="30">
        <f t="shared" ref="D1389:F1392" si="719">D1394+D1429+D1479</f>
        <v>307.5</v>
      </c>
      <c r="E1389" s="30">
        <f t="shared" si="719"/>
        <v>307.5</v>
      </c>
      <c r="F1389" s="30">
        <f t="shared" si="719"/>
        <v>307.5</v>
      </c>
      <c r="G1389" s="75">
        <f t="shared" si="689"/>
        <v>1</v>
      </c>
      <c r="H1389" s="30">
        <f>H1394+H1429+H1479</f>
        <v>269.60000000000002</v>
      </c>
      <c r="I1389" s="75">
        <f t="shared" si="717"/>
        <v>0.877</v>
      </c>
      <c r="J1389" s="75">
        <f t="shared" si="718"/>
        <v>0.877</v>
      </c>
      <c r="K1389" s="30">
        <f t="shared" ref="K1389:L1392" si="720">K1394+K1429+K1479</f>
        <v>307.5</v>
      </c>
      <c r="L1389" s="435">
        <f t="shared" si="720"/>
        <v>0</v>
      </c>
      <c r="M1389" s="83">
        <f t="shared" si="702"/>
        <v>1</v>
      </c>
      <c r="N1389" s="601"/>
      <c r="P1389" s="300"/>
    </row>
    <row r="1390" spans="1:16" s="158" customFormat="1" x14ac:dyDescent="0.25">
      <c r="A1390" s="541"/>
      <c r="B1390" s="32" t="s">
        <v>16</v>
      </c>
      <c r="C1390" s="32"/>
      <c r="D1390" s="30">
        <f t="shared" si="719"/>
        <v>0</v>
      </c>
      <c r="E1390" s="30">
        <f t="shared" si="719"/>
        <v>0</v>
      </c>
      <c r="F1390" s="30">
        <f t="shared" si="719"/>
        <v>0</v>
      </c>
      <c r="G1390" s="74" t="e">
        <f t="shared" si="689"/>
        <v>#DIV/0!</v>
      </c>
      <c r="H1390" s="30">
        <f>H1395+H1430+H1480</f>
        <v>0</v>
      </c>
      <c r="I1390" s="74" t="e">
        <f t="shared" si="717"/>
        <v>#DIV/0!</v>
      </c>
      <c r="J1390" s="73" t="e">
        <f t="shared" si="718"/>
        <v>#DIV/0!</v>
      </c>
      <c r="K1390" s="30">
        <f t="shared" si="720"/>
        <v>0</v>
      </c>
      <c r="L1390" s="30">
        <f t="shared" si="720"/>
        <v>0</v>
      </c>
      <c r="M1390" s="84" t="e">
        <f t="shared" si="702"/>
        <v>#DIV/0!</v>
      </c>
      <c r="N1390" s="601"/>
      <c r="O1390" s="300"/>
      <c r="P1390" s="300"/>
    </row>
    <row r="1391" spans="1:16" s="158" customFormat="1" x14ac:dyDescent="0.25">
      <c r="A1391" s="541"/>
      <c r="B1391" s="32" t="s">
        <v>36</v>
      </c>
      <c r="C1391" s="32"/>
      <c r="D1391" s="30">
        <f t="shared" si="719"/>
        <v>129830.75</v>
      </c>
      <c r="E1391" s="30">
        <f t="shared" si="719"/>
        <v>129830.75</v>
      </c>
      <c r="F1391" s="30">
        <f t="shared" si="719"/>
        <v>97293.7</v>
      </c>
      <c r="G1391" s="75">
        <f t="shared" si="689"/>
        <v>0.749</v>
      </c>
      <c r="H1391" s="30">
        <f>H1396+H1431+H1481</f>
        <v>97293.7</v>
      </c>
      <c r="I1391" s="75">
        <f t="shared" si="717"/>
        <v>0.749</v>
      </c>
      <c r="J1391" s="75">
        <f t="shared" si="718"/>
        <v>1</v>
      </c>
      <c r="K1391" s="30">
        <f t="shared" si="720"/>
        <v>128123.73</v>
      </c>
      <c r="L1391" s="30">
        <f t="shared" si="720"/>
        <v>1707.02</v>
      </c>
      <c r="M1391" s="83">
        <f t="shared" si="702"/>
        <v>0.99</v>
      </c>
      <c r="N1391" s="601"/>
      <c r="O1391" s="159"/>
      <c r="P1391" s="300"/>
    </row>
    <row r="1392" spans="1:16" s="158" customFormat="1" x14ac:dyDescent="0.3">
      <c r="A1392" s="541"/>
      <c r="B1392" s="32" t="s">
        <v>18</v>
      </c>
      <c r="C1392" s="32"/>
      <c r="D1392" s="30">
        <f t="shared" si="719"/>
        <v>0</v>
      </c>
      <c r="E1392" s="30">
        <f t="shared" si="719"/>
        <v>0</v>
      </c>
      <c r="F1392" s="30">
        <f t="shared" si="719"/>
        <v>0</v>
      </c>
      <c r="G1392" s="74" t="e">
        <f t="shared" si="689"/>
        <v>#DIV/0!</v>
      </c>
      <c r="H1392" s="30">
        <f>H1397+H1432+H1482</f>
        <v>0</v>
      </c>
      <c r="I1392" s="74" t="e">
        <f t="shared" si="717"/>
        <v>#DIV/0!</v>
      </c>
      <c r="J1392" s="436" t="e">
        <f t="shared" si="718"/>
        <v>#DIV/0!</v>
      </c>
      <c r="K1392" s="30">
        <f t="shared" si="720"/>
        <v>0</v>
      </c>
      <c r="L1392" s="30">
        <f t="shared" si="720"/>
        <v>0</v>
      </c>
      <c r="M1392" s="84" t="e">
        <f t="shared" si="702"/>
        <v>#DIV/0!</v>
      </c>
      <c r="N1392" s="601"/>
      <c r="O1392" s="1" t="b">
        <f>H1392=F1392</f>
        <v>1</v>
      </c>
      <c r="P1392" s="300"/>
    </row>
    <row r="1393" spans="1:16" s="158" customFormat="1" ht="58.5" x14ac:dyDescent="0.25">
      <c r="A1393" s="675" t="s">
        <v>68</v>
      </c>
      <c r="B1393" s="375" t="s">
        <v>69</v>
      </c>
      <c r="C1393" s="375" t="s">
        <v>239</v>
      </c>
      <c r="D1393" s="376">
        <f>SUM(D1394:D1397)</f>
        <v>89903.33</v>
      </c>
      <c r="E1393" s="376">
        <f>SUM(E1394:E1397)</f>
        <v>89903.33</v>
      </c>
      <c r="F1393" s="396">
        <f>SUM(F1394:F1397)</f>
        <v>72049.73</v>
      </c>
      <c r="G1393" s="35">
        <f t="shared" si="689"/>
        <v>0.80100000000000005</v>
      </c>
      <c r="H1393" s="396">
        <f>SUM(H1394:H1397)</f>
        <v>72049.73</v>
      </c>
      <c r="I1393" s="35">
        <f>H1393/E1393</f>
        <v>0.80100000000000005</v>
      </c>
      <c r="J1393" s="396">
        <f>SUM(J1394:J1397)</f>
        <v>1</v>
      </c>
      <c r="K1393" s="48">
        <f>SUM(K1394:K1397)</f>
        <v>88296.31</v>
      </c>
      <c r="L1393" s="48">
        <f>SUM(L1394:L1397)</f>
        <v>1607.02</v>
      </c>
      <c r="M1393" s="46">
        <f t="shared" si="702"/>
        <v>0.98</v>
      </c>
      <c r="N1393" s="575"/>
      <c r="P1393" s="300"/>
    </row>
    <row r="1394" spans="1:16" s="158" customFormat="1" x14ac:dyDescent="0.25">
      <c r="A1394" s="675"/>
      <c r="B1394" s="360" t="s">
        <v>17</v>
      </c>
      <c r="C1394" s="360"/>
      <c r="D1394" s="361">
        <f t="shared" ref="D1394:F1397" si="721">D1399+D1404+D1409+D1414+D1419+D1424</f>
        <v>0</v>
      </c>
      <c r="E1394" s="361">
        <f t="shared" si="721"/>
        <v>0</v>
      </c>
      <c r="F1394" s="361">
        <f t="shared" si="721"/>
        <v>0</v>
      </c>
      <c r="G1394" s="52" t="e">
        <f t="shared" si="689"/>
        <v>#DIV/0!</v>
      </c>
      <c r="H1394" s="361">
        <f>H1399+H1404+H1409+H1414+H1419+H1424</f>
        <v>0</v>
      </c>
      <c r="I1394" s="52" t="e">
        <f t="shared" si="717"/>
        <v>#DIV/0!</v>
      </c>
      <c r="J1394" s="362">
        <f>IF(H1394&gt;0,H1394/F1394,0)</f>
        <v>0</v>
      </c>
      <c r="K1394" s="361">
        <f t="shared" ref="K1394:L1397" si="722">K1399+K1404+K1409+K1414+K1419+K1424</f>
        <v>0</v>
      </c>
      <c r="L1394" s="361">
        <f t="shared" si="722"/>
        <v>0</v>
      </c>
      <c r="M1394" s="27" t="e">
        <f t="shared" si="702"/>
        <v>#DIV/0!</v>
      </c>
      <c r="N1394" s="575"/>
      <c r="P1394" s="300"/>
    </row>
    <row r="1395" spans="1:16" s="158" customFormat="1" x14ac:dyDescent="0.25">
      <c r="A1395" s="675"/>
      <c r="B1395" s="360" t="s">
        <v>16</v>
      </c>
      <c r="C1395" s="360"/>
      <c r="D1395" s="361">
        <f t="shared" si="721"/>
        <v>0</v>
      </c>
      <c r="E1395" s="361">
        <f t="shared" si="721"/>
        <v>0</v>
      </c>
      <c r="F1395" s="361">
        <f t="shared" si="721"/>
        <v>0</v>
      </c>
      <c r="G1395" s="52" t="e">
        <f t="shared" si="689"/>
        <v>#DIV/0!</v>
      </c>
      <c r="H1395" s="361">
        <f>H1400+H1405+H1410+H1415+H1420+H1425</f>
        <v>0</v>
      </c>
      <c r="I1395" s="52" t="e">
        <f t="shared" si="717"/>
        <v>#DIV/0!</v>
      </c>
      <c r="J1395" s="362">
        <f>IF(H1395&gt;0,H1395/F1395,0)</f>
        <v>0</v>
      </c>
      <c r="K1395" s="361">
        <f t="shared" si="722"/>
        <v>0</v>
      </c>
      <c r="L1395" s="361">
        <f t="shared" si="722"/>
        <v>0</v>
      </c>
      <c r="M1395" s="27" t="e">
        <f t="shared" si="702"/>
        <v>#DIV/0!</v>
      </c>
      <c r="N1395" s="575"/>
      <c r="O1395" s="300"/>
      <c r="P1395" s="300"/>
    </row>
    <row r="1396" spans="1:16" s="158" customFormat="1" x14ac:dyDescent="0.25">
      <c r="A1396" s="675"/>
      <c r="B1396" s="360" t="s">
        <v>36</v>
      </c>
      <c r="C1396" s="360"/>
      <c r="D1396" s="361">
        <f>D1401+D1406+D1411+D1416+D1421+D1426</f>
        <v>89903.33</v>
      </c>
      <c r="E1396" s="361">
        <f t="shared" si="721"/>
        <v>89903.33</v>
      </c>
      <c r="F1396" s="361">
        <f>F1401+F1406+F1411+F1416+F1421+F1426</f>
        <v>72049.73</v>
      </c>
      <c r="G1396" s="51">
        <f t="shared" si="689"/>
        <v>0.80100000000000005</v>
      </c>
      <c r="H1396" s="361">
        <f>H1401+H1406+H1411+H1416+H1421+H1426</f>
        <v>72049.73</v>
      </c>
      <c r="I1396" s="51">
        <f>H1396/E1396</f>
        <v>0.80100000000000005</v>
      </c>
      <c r="J1396" s="362">
        <f>IF(H1396&gt;0,H1396/F1396,0)</f>
        <v>1</v>
      </c>
      <c r="K1396" s="361">
        <f t="shared" si="722"/>
        <v>88296.31</v>
      </c>
      <c r="L1396" s="361">
        <f t="shared" si="722"/>
        <v>1607.02</v>
      </c>
      <c r="M1396" s="26">
        <f t="shared" si="702"/>
        <v>0.98</v>
      </c>
      <c r="N1396" s="575"/>
      <c r="O1396" s="159"/>
      <c r="P1396" s="300"/>
    </row>
    <row r="1397" spans="1:16" s="158" customFormat="1" x14ac:dyDescent="0.3">
      <c r="A1397" s="675"/>
      <c r="B1397" s="360" t="s">
        <v>18</v>
      </c>
      <c r="C1397" s="360"/>
      <c r="D1397" s="361">
        <f t="shared" si="721"/>
        <v>0</v>
      </c>
      <c r="E1397" s="361">
        <f t="shared" si="721"/>
        <v>0</v>
      </c>
      <c r="F1397" s="361">
        <f t="shared" si="721"/>
        <v>0</v>
      </c>
      <c r="G1397" s="52" t="e">
        <f t="shared" si="689"/>
        <v>#DIV/0!</v>
      </c>
      <c r="H1397" s="361">
        <f>H1402+H1407+H1412+H1417+H1422+H1427</f>
        <v>0</v>
      </c>
      <c r="I1397" s="52" t="e">
        <f t="shared" si="717"/>
        <v>#DIV/0!</v>
      </c>
      <c r="J1397" s="362">
        <f>IF(H1397&gt;0,H1397/F1397,0)</f>
        <v>0</v>
      </c>
      <c r="K1397" s="361">
        <f t="shared" si="722"/>
        <v>0</v>
      </c>
      <c r="L1397" s="361">
        <f t="shared" si="722"/>
        <v>0</v>
      </c>
      <c r="M1397" s="27" t="e">
        <f t="shared" si="702"/>
        <v>#DIV/0!</v>
      </c>
      <c r="N1397" s="575"/>
      <c r="O1397" s="1" t="b">
        <f>H1397=F1397</f>
        <v>1</v>
      </c>
      <c r="P1397" s="300"/>
    </row>
    <row r="1398" spans="1:16" s="158" customFormat="1" ht="58.5" x14ac:dyDescent="0.25">
      <c r="A1398" s="671" t="s">
        <v>287</v>
      </c>
      <c r="B1398" s="375" t="s">
        <v>600</v>
      </c>
      <c r="C1398" s="363" t="s">
        <v>115</v>
      </c>
      <c r="D1398" s="364">
        <f>SUM(D1399:D1402)</f>
        <v>33350.129999999997</v>
      </c>
      <c r="E1398" s="364">
        <f>SUM(E1399:E1402)</f>
        <v>33350.129999999997</v>
      </c>
      <c r="F1398" s="364">
        <f>SUM(F1399:F1402)</f>
        <v>25217.09</v>
      </c>
      <c r="G1398" s="51">
        <f t="shared" si="689"/>
        <v>0.75600000000000001</v>
      </c>
      <c r="H1398" s="397">
        <f>SUM(H1399:H1402)</f>
        <v>25217.09</v>
      </c>
      <c r="I1398" s="51">
        <f t="shared" si="717"/>
        <v>0.75600000000000001</v>
      </c>
      <c r="J1398" s="373">
        <f t="shared" ref="J1398:J1437" si="723">IF(H1398&gt;0,H1398/F1398,0)</f>
        <v>1</v>
      </c>
      <c r="K1398" s="36">
        <f t="shared" ref="K1398:K1441" si="724">E1398</f>
        <v>33350.129999999997</v>
      </c>
      <c r="L1398" s="36">
        <f t="shared" ref="L1398:L1437" si="725">E1398-K1398</f>
        <v>0</v>
      </c>
      <c r="M1398" s="26">
        <f t="shared" si="702"/>
        <v>1</v>
      </c>
      <c r="N1398" s="575" t="s">
        <v>701</v>
      </c>
      <c r="P1398" s="300"/>
    </row>
    <row r="1399" spans="1:16" s="158" customFormat="1" x14ac:dyDescent="0.25">
      <c r="A1399" s="659"/>
      <c r="B1399" s="360" t="s">
        <v>17</v>
      </c>
      <c r="C1399" s="360"/>
      <c r="D1399" s="361"/>
      <c r="E1399" s="361"/>
      <c r="F1399" s="361"/>
      <c r="G1399" s="52" t="e">
        <f t="shared" si="689"/>
        <v>#DIV/0!</v>
      </c>
      <c r="H1399" s="398">
        <f t="shared" ref="H1399:H1417" si="726">F1399</f>
        <v>0</v>
      </c>
      <c r="I1399" s="52" t="e">
        <f t="shared" si="717"/>
        <v>#DIV/0!</v>
      </c>
      <c r="J1399" s="362">
        <f t="shared" si="723"/>
        <v>0</v>
      </c>
      <c r="K1399" s="36">
        <f t="shared" si="724"/>
        <v>0</v>
      </c>
      <c r="L1399" s="36">
        <f t="shared" si="725"/>
        <v>0</v>
      </c>
      <c r="M1399" s="27" t="e">
        <f t="shared" si="702"/>
        <v>#DIV/0!</v>
      </c>
      <c r="N1399" s="575"/>
      <c r="P1399" s="300"/>
    </row>
    <row r="1400" spans="1:16" s="158" customFormat="1" x14ac:dyDescent="0.25">
      <c r="A1400" s="659"/>
      <c r="B1400" s="360" t="s">
        <v>16</v>
      </c>
      <c r="C1400" s="360"/>
      <c r="D1400" s="361"/>
      <c r="E1400" s="361"/>
      <c r="F1400" s="361"/>
      <c r="G1400" s="52" t="e">
        <f t="shared" si="689"/>
        <v>#DIV/0!</v>
      </c>
      <c r="H1400" s="398">
        <f t="shared" si="726"/>
        <v>0</v>
      </c>
      <c r="I1400" s="52" t="e">
        <f t="shared" si="717"/>
        <v>#DIV/0!</v>
      </c>
      <c r="J1400" s="362">
        <f t="shared" si="723"/>
        <v>0</v>
      </c>
      <c r="K1400" s="36">
        <f t="shared" si="724"/>
        <v>0</v>
      </c>
      <c r="L1400" s="36">
        <f t="shared" si="725"/>
        <v>0</v>
      </c>
      <c r="M1400" s="27" t="e">
        <f t="shared" si="702"/>
        <v>#DIV/0!</v>
      </c>
      <c r="N1400" s="575"/>
      <c r="O1400" s="300"/>
      <c r="P1400" s="300"/>
    </row>
    <row r="1401" spans="1:16" s="158" customFormat="1" x14ac:dyDescent="0.25">
      <c r="A1401" s="659"/>
      <c r="B1401" s="360" t="s">
        <v>36</v>
      </c>
      <c r="C1401" s="360"/>
      <c r="D1401" s="361">
        <v>33350.129999999997</v>
      </c>
      <c r="E1401" s="361">
        <v>33350.129999999997</v>
      </c>
      <c r="F1401" s="361">
        <v>25217.09</v>
      </c>
      <c r="G1401" s="51">
        <f t="shared" si="689"/>
        <v>0.75600000000000001</v>
      </c>
      <c r="H1401" s="361">
        <f>F1401</f>
        <v>25217.09</v>
      </c>
      <c r="I1401" s="51">
        <f t="shared" si="717"/>
        <v>0.75600000000000001</v>
      </c>
      <c r="J1401" s="362">
        <f t="shared" si="723"/>
        <v>1</v>
      </c>
      <c r="K1401" s="36">
        <f t="shared" si="724"/>
        <v>33350.129999999997</v>
      </c>
      <c r="L1401" s="36">
        <f t="shared" si="725"/>
        <v>0</v>
      </c>
      <c r="M1401" s="26">
        <f t="shared" si="702"/>
        <v>1</v>
      </c>
      <c r="N1401" s="575"/>
      <c r="O1401" s="159"/>
      <c r="P1401" s="300"/>
    </row>
    <row r="1402" spans="1:16" s="158" customFormat="1" x14ac:dyDescent="0.3">
      <c r="A1402" s="659"/>
      <c r="B1402" s="446" t="s">
        <v>18</v>
      </c>
      <c r="C1402" s="360"/>
      <c r="D1402" s="361"/>
      <c r="E1402" s="361"/>
      <c r="F1402" s="361"/>
      <c r="G1402" s="52" t="e">
        <f t="shared" si="689"/>
        <v>#DIV/0!</v>
      </c>
      <c r="H1402" s="368">
        <f t="shared" si="726"/>
        <v>0</v>
      </c>
      <c r="I1402" s="52" t="e">
        <f t="shared" si="717"/>
        <v>#DIV/0!</v>
      </c>
      <c r="J1402" s="362">
        <f t="shared" si="723"/>
        <v>0</v>
      </c>
      <c r="K1402" s="36">
        <f t="shared" si="724"/>
        <v>0</v>
      </c>
      <c r="L1402" s="36">
        <f t="shared" si="725"/>
        <v>0</v>
      </c>
      <c r="M1402" s="27" t="e">
        <f t="shared" si="702"/>
        <v>#DIV/0!</v>
      </c>
      <c r="N1402" s="575"/>
      <c r="O1402" s="1" t="b">
        <f>H1402=F1402</f>
        <v>1</v>
      </c>
      <c r="P1402" s="300"/>
    </row>
    <row r="1403" spans="1:16" s="158" customFormat="1" ht="148.5" customHeight="1" x14ac:dyDescent="0.25">
      <c r="A1403" s="659" t="s">
        <v>288</v>
      </c>
      <c r="B1403" s="374" t="s">
        <v>601</v>
      </c>
      <c r="C1403" s="363" t="s">
        <v>115</v>
      </c>
      <c r="D1403" s="364">
        <f>SUM(D1404:D1407)</f>
        <v>30489.14</v>
      </c>
      <c r="E1403" s="364">
        <f>SUM(E1404:E1407)</f>
        <v>30489.14</v>
      </c>
      <c r="F1403" s="364">
        <f>SUM(F1404:F1407)</f>
        <v>27001.72</v>
      </c>
      <c r="G1403" s="51">
        <f t="shared" si="689"/>
        <v>0.88600000000000001</v>
      </c>
      <c r="H1403" s="364">
        <f t="shared" si="726"/>
        <v>27001.72</v>
      </c>
      <c r="I1403" s="51">
        <f t="shared" si="717"/>
        <v>0.88600000000000001</v>
      </c>
      <c r="J1403" s="362">
        <f t="shared" si="723"/>
        <v>1</v>
      </c>
      <c r="K1403" s="36">
        <f>SUM(K1404:K1407)</f>
        <v>28882.12</v>
      </c>
      <c r="L1403" s="36">
        <f>SUM(L1404:L1407)</f>
        <v>1607.02</v>
      </c>
      <c r="M1403" s="26">
        <f t="shared" si="702"/>
        <v>0.95</v>
      </c>
      <c r="N1403" s="575" t="s">
        <v>853</v>
      </c>
      <c r="P1403" s="300"/>
    </row>
    <row r="1404" spans="1:16" s="158" customFormat="1" x14ac:dyDescent="0.25">
      <c r="A1404" s="659"/>
      <c r="B1404" s="360" t="s">
        <v>17</v>
      </c>
      <c r="C1404" s="360"/>
      <c r="D1404" s="361"/>
      <c r="E1404" s="361"/>
      <c r="F1404" s="361"/>
      <c r="G1404" s="52" t="e">
        <f t="shared" si="689"/>
        <v>#DIV/0!</v>
      </c>
      <c r="H1404" s="365">
        <f t="shared" si="726"/>
        <v>0</v>
      </c>
      <c r="I1404" s="52" t="e">
        <f t="shared" si="717"/>
        <v>#DIV/0!</v>
      </c>
      <c r="J1404" s="362">
        <f t="shared" si="723"/>
        <v>0</v>
      </c>
      <c r="K1404" s="19">
        <f t="shared" si="724"/>
        <v>0</v>
      </c>
      <c r="L1404" s="19">
        <f t="shared" si="725"/>
        <v>0</v>
      </c>
      <c r="M1404" s="27" t="e">
        <f t="shared" si="702"/>
        <v>#DIV/0!</v>
      </c>
      <c r="N1404" s="575"/>
      <c r="P1404" s="300"/>
    </row>
    <row r="1405" spans="1:16" s="158" customFormat="1" x14ac:dyDescent="0.25">
      <c r="A1405" s="659"/>
      <c r="B1405" s="360" t="s">
        <v>16</v>
      </c>
      <c r="C1405" s="360"/>
      <c r="D1405" s="361"/>
      <c r="E1405" s="361"/>
      <c r="F1405" s="361"/>
      <c r="G1405" s="52" t="e">
        <f t="shared" si="689"/>
        <v>#DIV/0!</v>
      </c>
      <c r="H1405" s="365">
        <f t="shared" si="726"/>
        <v>0</v>
      </c>
      <c r="I1405" s="52" t="e">
        <f t="shared" si="717"/>
        <v>#DIV/0!</v>
      </c>
      <c r="J1405" s="362">
        <f t="shared" si="723"/>
        <v>0</v>
      </c>
      <c r="K1405" s="19">
        <f t="shared" si="724"/>
        <v>0</v>
      </c>
      <c r="L1405" s="19">
        <f t="shared" si="725"/>
        <v>0</v>
      </c>
      <c r="M1405" s="27" t="e">
        <f t="shared" si="702"/>
        <v>#DIV/0!</v>
      </c>
      <c r="N1405" s="575"/>
      <c r="O1405" s="300"/>
      <c r="P1405" s="300"/>
    </row>
    <row r="1406" spans="1:16" s="158" customFormat="1" x14ac:dyDescent="0.25">
      <c r="A1406" s="659"/>
      <c r="B1406" s="360" t="s">
        <v>36</v>
      </c>
      <c r="C1406" s="360"/>
      <c r="D1406" s="361">
        <v>30489.14</v>
      </c>
      <c r="E1406" s="361">
        <v>30489.14</v>
      </c>
      <c r="F1406" s="361">
        <v>27001.72</v>
      </c>
      <c r="G1406" s="51">
        <f t="shared" si="689"/>
        <v>0.88600000000000001</v>
      </c>
      <c r="H1406" s="361">
        <v>27001.72</v>
      </c>
      <c r="I1406" s="51">
        <f t="shared" si="717"/>
        <v>0.88600000000000001</v>
      </c>
      <c r="J1406" s="362">
        <f t="shared" si="723"/>
        <v>1</v>
      </c>
      <c r="K1406" s="361">
        <v>28882.12</v>
      </c>
      <c r="L1406" s="36">
        <f t="shared" si="725"/>
        <v>1607.02</v>
      </c>
      <c r="M1406" s="26">
        <f t="shared" si="702"/>
        <v>0.95</v>
      </c>
      <c r="N1406" s="575"/>
      <c r="O1406" s="159"/>
      <c r="P1406" s="300"/>
    </row>
    <row r="1407" spans="1:16" s="158" customFormat="1" x14ac:dyDescent="0.3">
      <c r="A1407" s="659"/>
      <c r="B1407" s="446" t="s">
        <v>18</v>
      </c>
      <c r="C1407" s="360"/>
      <c r="D1407" s="361"/>
      <c r="E1407" s="361"/>
      <c r="F1407" s="361"/>
      <c r="G1407" s="52" t="e">
        <f t="shared" si="689"/>
        <v>#DIV/0!</v>
      </c>
      <c r="H1407" s="365">
        <f t="shared" si="726"/>
        <v>0</v>
      </c>
      <c r="I1407" s="52" t="e">
        <f t="shared" si="717"/>
        <v>#DIV/0!</v>
      </c>
      <c r="J1407" s="362">
        <f t="shared" si="723"/>
        <v>0</v>
      </c>
      <c r="K1407" s="19">
        <f t="shared" si="724"/>
        <v>0</v>
      </c>
      <c r="L1407" s="19">
        <f t="shared" si="725"/>
        <v>0</v>
      </c>
      <c r="M1407" s="27" t="e">
        <f t="shared" si="702"/>
        <v>#DIV/0!</v>
      </c>
      <c r="N1407" s="575"/>
      <c r="O1407" s="1" t="b">
        <f>H1407=F1407</f>
        <v>1</v>
      </c>
      <c r="P1407" s="300"/>
    </row>
    <row r="1408" spans="1:16" s="158" customFormat="1" ht="39" x14ac:dyDescent="0.25">
      <c r="A1408" s="659" t="s">
        <v>534</v>
      </c>
      <c r="B1408" s="375" t="s">
        <v>760</v>
      </c>
      <c r="C1408" s="363" t="s">
        <v>115</v>
      </c>
      <c r="D1408" s="364">
        <f>SUM(D1409:D1412)</f>
        <v>200</v>
      </c>
      <c r="E1408" s="364">
        <f t="shared" ref="E1408:H1408" si="727">SUM(E1409:E1412)</f>
        <v>200</v>
      </c>
      <c r="F1408" s="364">
        <f t="shared" si="727"/>
        <v>126.59</v>
      </c>
      <c r="G1408" s="51">
        <f t="shared" si="689"/>
        <v>0.63300000000000001</v>
      </c>
      <c r="H1408" s="364">
        <f t="shared" si="727"/>
        <v>126.59</v>
      </c>
      <c r="I1408" s="51">
        <f t="shared" si="717"/>
        <v>0.63300000000000001</v>
      </c>
      <c r="J1408" s="362">
        <f>IF(H1408&gt;0,H1408/F1408,0)</f>
        <v>1</v>
      </c>
      <c r="K1408" s="364">
        <f t="shared" ref="K1408" si="728">SUM(K1409:K1412)</f>
        <v>200</v>
      </c>
      <c r="L1408" s="36">
        <f t="shared" si="725"/>
        <v>0</v>
      </c>
      <c r="M1408" s="26">
        <f t="shared" si="702"/>
        <v>1</v>
      </c>
      <c r="N1408" s="575" t="s">
        <v>706</v>
      </c>
      <c r="P1408" s="300"/>
    </row>
    <row r="1409" spans="1:16" s="158" customFormat="1" x14ac:dyDescent="0.25">
      <c r="A1409" s="659"/>
      <c r="B1409" s="360" t="s">
        <v>17</v>
      </c>
      <c r="C1409" s="360"/>
      <c r="D1409" s="361"/>
      <c r="E1409" s="361"/>
      <c r="F1409" s="361"/>
      <c r="G1409" s="52" t="e">
        <f t="shared" si="689"/>
        <v>#DIV/0!</v>
      </c>
      <c r="H1409" s="365">
        <f t="shared" si="726"/>
        <v>0</v>
      </c>
      <c r="I1409" s="52" t="e">
        <f t="shared" si="717"/>
        <v>#DIV/0!</v>
      </c>
      <c r="J1409" s="362">
        <f>IF(H1409&gt;0,H1409/F1409,0)</f>
        <v>0</v>
      </c>
      <c r="K1409" s="36">
        <f t="shared" si="724"/>
        <v>0</v>
      </c>
      <c r="L1409" s="36">
        <f t="shared" si="725"/>
        <v>0</v>
      </c>
      <c r="M1409" s="27" t="e">
        <f t="shared" si="702"/>
        <v>#DIV/0!</v>
      </c>
      <c r="N1409" s="575"/>
      <c r="P1409" s="300"/>
    </row>
    <row r="1410" spans="1:16" s="158" customFormat="1" x14ac:dyDescent="0.25">
      <c r="A1410" s="659"/>
      <c r="B1410" s="360" t="s">
        <v>16</v>
      </c>
      <c r="C1410" s="360"/>
      <c r="D1410" s="361"/>
      <c r="E1410" s="361"/>
      <c r="F1410" s="361"/>
      <c r="G1410" s="52" t="e">
        <f t="shared" si="689"/>
        <v>#DIV/0!</v>
      </c>
      <c r="H1410" s="365">
        <f t="shared" si="726"/>
        <v>0</v>
      </c>
      <c r="I1410" s="52" t="e">
        <f t="shared" si="717"/>
        <v>#DIV/0!</v>
      </c>
      <c r="J1410" s="362">
        <f>IF(H1410&gt;0,H1410/F1410,0)</f>
        <v>0</v>
      </c>
      <c r="K1410" s="36">
        <f t="shared" si="724"/>
        <v>0</v>
      </c>
      <c r="L1410" s="36">
        <f t="shared" si="725"/>
        <v>0</v>
      </c>
      <c r="M1410" s="27" t="e">
        <f t="shared" si="702"/>
        <v>#DIV/0!</v>
      </c>
      <c r="N1410" s="575"/>
      <c r="O1410" s="300"/>
      <c r="P1410" s="300"/>
    </row>
    <row r="1411" spans="1:16" s="158" customFormat="1" x14ac:dyDescent="0.25">
      <c r="A1411" s="659"/>
      <c r="B1411" s="360" t="s">
        <v>36</v>
      </c>
      <c r="C1411" s="360"/>
      <c r="D1411" s="361">
        <v>200</v>
      </c>
      <c r="E1411" s="361">
        <v>200</v>
      </c>
      <c r="F1411" s="361">
        <f>H1411</f>
        <v>126.59</v>
      </c>
      <c r="G1411" s="51">
        <f t="shared" si="689"/>
        <v>0.63300000000000001</v>
      </c>
      <c r="H1411" s="361">
        <v>126.59</v>
      </c>
      <c r="I1411" s="51">
        <f t="shared" si="717"/>
        <v>0.63300000000000001</v>
      </c>
      <c r="J1411" s="362">
        <f>IF(H1411&gt;0,H1411/F1411,0)</f>
        <v>1</v>
      </c>
      <c r="K1411" s="36">
        <v>200</v>
      </c>
      <c r="L1411" s="36">
        <f t="shared" si="725"/>
        <v>0</v>
      </c>
      <c r="M1411" s="26">
        <f t="shared" si="702"/>
        <v>1</v>
      </c>
      <c r="N1411" s="575"/>
      <c r="O1411" s="159"/>
      <c r="P1411" s="300"/>
    </row>
    <row r="1412" spans="1:16" s="158" customFormat="1" x14ac:dyDescent="0.3">
      <c r="A1412" s="659"/>
      <c r="B1412" s="446" t="s">
        <v>18</v>
      </c>
      <c r="C1412" s="360"/>
      <c r="D1412" s="361"/>
      <c r="E1412" s="361"/>
      <c r="F1412" s="361"/>
      <c r="G1412" s="52" t="e">
        <f t="shared" si="689"/>
        <v>#DIV/0!</v>
      </c>
      <c r="H1412" s="365">
        <f t="shared" si="726"/>
        <v>0</v>
      </c>
      <c r="I1412" s="52" t="e">
        <f t="shared" si="717"/>
        <v>#DIV/0!</v>
      </c>
      <c r="J1412" s="362">
        <f>IF(H1412&gt;0,H1412/F1412,0)</f>
        <v>0</v>
      </c>
      <c r="K1412" s="36">
        <f t="shared" si="724"/>
        <v>0</v>
      </c>
      <c r="L1412" s="36">
        <f t="shared" si="725"/>
        <v>0</v>
      </c>
      <c r="M1412" s="27" t="e">
        <f t="shared" si="702"/>
        <v>#DIV/0!</v>
      </c>
      <c r="N1412" s="575"/>
      <c r="O1412" s="1" t="b">
        <f>H1412=F1412</f>
        <v>1</v>
      </c>
      <c r="P1412" s="300"/>
    </row>
    <row r="1413" spans="1:16" s="158" customFormat="1" ht="79.5" customHeight="1" x14ac:dyDescent="0.25">
      <c r="A1413" s="664" t="s">
        <v>535</v>
      </c>
      <c r="B1413" s="374" t="s">
        <v>602</v>
      </c>
      <c r="C1413" s="363" t="s">
        <v>115</v>
      </c>
      <c r="D1413" s="364">
        <f>SUM(D1414:D1417)</f>
        <v>4330.72</v>
      </c>
      <c r="E1413" s="364">
        <f>SUM(E1414:E1417)</f>
        <v>4330.72</v>
      </c>
      <c r="F1413" s="364">
        <f>SUM(F1414:F1417)</f>
        <v>2247.5700000000002</v>
      </c>
      <c r="G1413" s="51">
        <f t="shared" si="689"/>
        <v>0.51900000000000002</v>
      </c>
      <c r="H1413" s="364">
        <f>F1413</f>
        <v>2247.5700000000002</v>
      </c>
      <c r="I1413" s="51">
        <f t="shared" si="717"/>
        <v>0.51900000000000002</v>
      </c>
      <c r="J1413" s="362">
        <f t="shared" si="723"/>
        <v>1</v>
      </c>
      <c r="K1413" s="36">
        <f t="shared" si="724"/>
        <v>4330.72</v>
      </c>
      <c r="L1413" s="36">
        <f t="shared" si="725"/>
        <v>0</v>
      </c>
      <c r="M1413" s="26">
        <f t="shared" si="702"/>
        <v>1</v>
      </c>
      <c r="N1413" s="575" t="s">
        <v>664</v>
      </c>
      <c r="P1413" s="300"/>
    </row>
    <row r="1414" spans="1:16" s="158" customFormat="1" x14ac:dyDescent="0.25">
      <c r="A1414" s="664"/>
      <c r="B1414" s="360" t="s">
        <v>17</v>
      </c>
      <c r="C1414" s="360"/>
      <c r="D1414" s="361"/>
      <c r="E1414" s="361"/>
      <c r="F1414" s="361"/>
      <c r="G1414" s="52" t="e">
        <f t="shared" si="689"/>
        <v>#DIV/0!</v>
      </c>
      <c r="H1414" s="365">
        <f t="shared" si="726"/>
        <v>0</v>
      </c>
      <c r="I1414" s="52" t="e">
        <f t="shared" si="717"/>
        <v>#DIV/0!</v>
      </c>
      <c r="J1414" s="362">
        <f t="shared" si="723"/>
        <v>0</v>
      </c>
      <c r="K1414" s="36">
        <f t="shared" si="724"/>
        <v>0</v>
      </c>
      <c r="L1414" s="36">
        <f t="shared" si="725"/>
        <v>0</v>
      </c>
      <c r="M1414" s="27" t="e">
        <f t="shared" si="702"/>
        <v>#DIV/0!</v>
      </c>
      <c r="N1414" s="575"/>
      <c r="P1414" s="300"/>
    </row>
    <row r="1415" spans="1:16" s="158" customFormat="1" x14ac:dyDescent="0.25">
      <c r="A1415" s="664"/>
      <c r="B1415" s="360" t="s">
        <v>16</v>
      </c>
      <c r="C1415" s="360"/>
      <c r="D1415" s="361"/>
      <c r="E1415" s="361"/>
      <c r="F1415" s="361"/>
      <c r="G1415" s="52" t="e">
        <f t="shared" si="689"/>
        <v>#DIV/0!</v>
      </c>
      <c r="H1415" s="365">
        <f t="shared" si="726"/>
        <v>0</v>
      </c>
      <c r="I1415" s="52" t="e">
        <f t="shared" si="717"/>
        <v>#DIV/0!</v>
      </c>
      <c r="J1415" s="362">
        <f t="shared" si="723"/>
        <v>0</v>
      </c>
      <c r="K1415" s="36">
        <f t="shared" si="724"/>
        <v>0</v>
      </c>
      <c r="L1415" s="36">
        <f t="shared" si="725"/>
        <v>0</v>
      </c>
      <c r="M1415" s="27" t="e">
        <f t="shared" si="702"/>
        <v>#DIV/0!</v>
      </c>
      <c r="N1415" s="575"/>
      <c r="O1415" s="300"/>
      <c r="P1415" s="300"/>
    </row>
    <row r="1416" spans="1:16" s="158" customFormat="1" x14ac:dyDescent="0.25">
      <c r="A1416" s="664"/>
      <c r="B1416" s="360" t="s">
        <v>36</v>
      </c>
      <c r="C1416" s="360"/>
      <c r="D1416" s="361">
        <v>4330.72</v>
      </c>
      <c r="E1416" s="361">
        <v>4330.72</v>
      </c>
      <c r="F1416" s="361">
        <v>2247.5700000000002</v>
      </c>
      <c r="G1416" s="51">
        <f t="shared" si="689"/>
        <v>0.51900000000000002</v>
      </c>
      <c r="H1416" s="361">
        <v>2247.5700000000002</v>
      </c>
      <c r="I1416" s="51">
        <f t="shared" si="717"/>
        <v>0.51900000000000002</v>
      </c>
      <c r="J1416" s="362">
        <f t="shared" si="723"/>
        <v>1</v>
      </c>
      <c r="K1416" s="36">
        <f t="shared" si="724"/>
        <v>4330.72</v>
      </c>
      <c r="L1416" s="36">
        <f t="shared" si="725"/>
        <v>0</v>
      </c>
      <c r="M1416" s="26">
        <f t="shared" si="702"/>
        <v>1</v>
      </c>
      <c r="N1416" s="575"/>
      <c r="O1416" s="159"/>
      <c r="P1416" s="300"/>
    </row>
    <row r="1417" spans="1:16" s="158" customFormat="1" x14ac:dyDescent="0.3">
      <c r="A1417" s="664"/>
      <c r="B1417" s="446" t="s">
        <v>18</v>
      </c>
      <c r="C1417" s="360"/>
      <c r="D1417" s="361"/>
      <c r="E1417" s="361"/>
      <c r="F1417" s="361"/>
      <c r="G1417" s="52" t="e">
        <f t="shared" si="689"/>
        <v>#DIV/0!</v>
      </c>
      <c r="H1417" s="365">
        <f t="shared" si="726"/>
        <v>0</v>
      </c>
      <c r="I1417" s="52" t="e">
        <f t="shared" si="717"/>
        <v>#DIV/0!</v>
      </c>
      <c r="J1417" s="362">
        <f t="shared" si="723"/>
        <v>0</v>
      </c>
      <c r="K1417" s="36">
        <f t="shared" si="724"/>
        <v>0</v>
      </c>
      <c r="L1417" s="36">
        <f t="shared" si="725"/>
        <v>0</v>
      </c>
      <c r="M1417" s="27" t="e">
        <f t="shared" si="702"/>
        <v>#DIV/0!</v>
      </c>
      <c r="N1417" s="575"/>
      <c r="O1417" s="1" t="b">
        <f>H1417=F1417</f>
        <v>1</v>
      </c>
      <c r="P1417" s="300"/>
    </row>
    <row r="1418" spans="1:16" ht="90.75" customHeight="1" x14ac:dyDescent="0.3">
      <c r="A1418" s="591" t="s">
        <v>536</v>
      </c>
      <c r="B1418" s="375" t="s">
        <v>603</v>
      </c>
      <c r="C1418" s="363" t="s">
        <v>115</v>
      </c>
      <c r="D1418" s="364">
        <f>SUM(D1419:D1422)</f>
        <v>408.99</v>
      </c>
      <c r="E1418" s="364">
        <f>SUM(E1419:E1422)</f>
        <v>408.99</v>
      </c>
      <c r="F1418" s="364">
        <f>SUM(F1419:F1422)</f>
        <v>274.8</v>
      </c>
      <c r="G1418" s="51">
        <f t="shared" si="689"/>
        <v>0.67200000000000004</v>
      </c>
      <c r="H1418" s="364">
        <f>SUM(H1419:H1422)</f>
        <v>274.8</v>
      </c>
      <c r="I1418" s="51">
        <f t="shared" si="717"/>
        <v>0.67200000000000004</v>
      </c>
      <c r="J1418" s="362">
        <f t="shared" si="723"/>
        <v>1</v>
      </c>
      <c r="K1418" s="36">
        <f t="shared" si="724"/>
        <v>408.99</v>
      </c>
      <c r="L1418" s="36">
        <f t="shared" si="725"/>
        <v>0</v>
      </c>
      <c r="M1418" s="26">
        <f t="shared" si="702"/>
        <v>1</v>
      </c>
      <c r="N1418" s="575" t="s">
        <v>707</v>
      </c>
      <c r="P1418" s="302"/>
    </row>
    <row r="1419" spans="1:16" x14ac:dyDescent="0.3">
      <c r="A1419" s="591"/>
      <c r="B1419" s="360" t="s">
        <v>17</v>
      </c>
      <c r="C1419" s="360"/>
      <c r="D1419" s="361"/>
      <c r="E1419" s="361"/>
      <c r="F1419" s="361"/>
      <c r="G1419" s="52" t="e">
        <f t="shared" si="689"/>
        <v>#DIV/0!</v>
      </c>
      <c r="H1419" s="370">
        <f t="shared" ref="H1419:H1425" si="729">F1419</f>
        <v>0</v>
      </c>
      <c r="I1419" s="52" t="e">
        <f t="shared" si="717"/>
        <v>#DIV/0!</v>
      </c>
      <c r="J1419" s="362">
        <f t="shared" si="723"/>
        <v>0</v>
      </c>
      <c r="K1419" s="36">
        <f t="shared" si="724"/>
        <v>0</v>
      </c>
      <c r="L1419" s="36">
        <f t="shared" si="725"/>
        <v>0</v>
      </c>
      <c r="M1419" s="27" t="e">
        <f t="shared" si="702"/>
        <v>#DIV/0!</v>
      </c>
      <c r="N1419" s="575"/>
      <c r="P1419" s="302"/>
    </row>
    <row r="1420" spans="1:16" x14ac:dyDescent="0.3">
      <c r="A1420" s="591"/>
      <c r="B1420" s="360" t="s">
        <v>16</v>
      </c>
      <c r="C1420" s="360"/>
      <c r="D1420" s="361"/>
      <c r="E1420" s="361"/>
      <c r="F1420" s="361"/>
      <c r="G1420" s="52" t="e">
        <f t="shared" si="689"/>
        <v>#DIV/0!</v>
      </c>
      <c r="H1420" s="370">
        <f t="shared" si="729"/>
        <v>0</v>
      </c>
      <c r="I1420" s="52" t="e">
        <f t="shared" si="717"/>
        <v>#DIV/0!</v>
      </c>
      <c r="J1420" s="362">
        <f t="shared" si="723"/>
        <v>0</v>
      </c>
      <c r="K1420" s="36">
        <f t="shared" si="724"/>
        <v>0</v>
      </c>
      <c r="L1420" s="36">
        <f t="shared" si="725"/>
        <v>0</v>
      </c>
      <c r="M1420" s="27" t="e">
        <f t="shared" si="702"/>
        <v>#DIV/0!</v>
      </c>
      <c r="N1420" s="575"/>
      <c r="O1420" s="300"/>
      <c r="P1420" s="302"/>
    </row>
    <row r="1421" spans="1:16" x14ac:dyDescent="0.3">
      <c r="A1421" s="591"/>
      <c r="B1421" s="360" t="s">
        <v>36</v>
      </c>
      <c r="C1421" s="360"/>
      <c r="D1421" s="361">
        <v>408.99</v>
      </c>
      <c r="E1421" s="361">
        <v>408.99</v>
      </c>
      <c r="F1421" s="361">
        <v>274.8</v>
      </c>
      <c r="G1421" s="51">
        <f t="shared" si="689"/>
        <v>0.67200000000000004</v>
      </c>
      <c r="H1421" s="369">
        <f t="shared" si="729"/>
        <v>274.8</v>
      </c>
      <c r="I1421" s="51">
        <f t="shared" si="717"/>
        <v>0.67200000000000004</v>
      </c>
      <c r="J1421" s="362">
        <f t="shared" si="723"/>
        <v>1</v>
      </c>
      <c r="K1421" s="36">
        <f t="shared" si="724"/>
        <v>408.99</v>
      </c>
      <c r="L1421" s="36">
        <f t="shared" si="725"/>
        <v>0</v>
      </c>
      <c r="M1421" s="26">
        <f t="shared" si="702"/>
        <v>1</v>
      </c>
      <c r="N1421" s="575"/>
      <c r="O1421" s="159"/>
      <c r="P1421" s="302"/>
    </row>
    <row r="1422" spans="1:16" x14ac:dyDescent="0.3">
      <c r="A1422" s="591"/>
      <c r="B1422" s="446" t="s">
        <v>18</v>
      </c>
      <c r="C1422" s="360"/>
      <c r="D1422" s="361"/>
      <c r="E1422" s="361"/>
      <c r="F1422" s="361"/>
      <c r="G1422" s="52" t="e">
        <f t="shared" si="689"/>
        <v>#DIV/0!</v>
      </c>
      <c r="H1422" s="370">
        <f t="shared" si="729"/>
        <v>0</v>
      </c>
      <c r="I1422" s="52" t="e">
        <f t="shared" si="717"/>
        <v>#DIV/0!</v>
      </c>
      <c r="J1422" s="362">
        <f t="shared" si="723"/>
        <v>0</v>
      </c>
      <c r="K1422" s="36">
        <f t="shared" si="724"/>
        <v>0</v>
      </c>
      <c r="L1422" s="36">
        <f t="shared" si="725"/>
        <v>0</v>
      </c>
      <c r="M1422" s="27" t="e">
        <f t="shared" ref="M1422:M1465" si="730">K1422/E1422</f>
        <v>#DIV/0!</v>
      </c>
      <c r="N1422" s="575"/>
      <c r="O1422" s="1" t="b">
        <f>H1422=F1422</f>
        <v>1</v>
      </c>
      <c r="P1422" s="302"/>
    </row>
    <row r="1423" spans="1:16" ht="58.5" x14ac:dyDescent="0.3">
      <c r="A1423" s="591" t="s">
        <v>537</v>
      </c>
      <c r="B1423" s="375" t="s">
        <v>604</v>
      </c>
      <c r="C1423" s="363" t="s">
        <v>115</v>
      </c>
      <c r="D1423" s="364">
        <f>SUM(D1424:D1427)</f>
        <v>21124.35</v>
      </c>
      <c r="E1423" s="364">
        <f>SUM(E1424:E1427)</f>
        <v>21124.35</v>
      </c>
      <c r="F1423" s="364">
        <f>SUM(F1424:F1427)</f>
        <v>17181.96</v>
      </c>
      <c r="G1423" s="51">
        <f t="shared" si="689"/>
        <v>0.81299999999999994</v>
      </c>
      <c r="H1423" s="364">
        <f t="shared" si="729"/>
        <v>17181.96</v>
      </c>
      <c r="I1423" s="51">
        <f t="shared" si="717"/>
        <v>0.81299999999999994</v>
      </c>
      <c r="J1423" s="373">
        <f t="shared" si="723"/>
        <v>1</v>
      </c>
      <c r="K1423" s="36">
        <f>SUM(K1424:K1427)</f>
        <v>21124.35</v>
      </c>
      <c r="L1423" s="36">
        <f>SUM(L1424:L1427)</f>
        <v>0</v>
      </c>
      <c r="M1423" s="26">
        <f t="shared" si="730"/>
        <v>1</v>
      </c>
      <c r="N1423" s="575" t="s">
        <v>665</v>
      </c>
      <c r="P1423" s="302"/>
    </row>
    <row r="1424" spans="1:16" x14ac:dyDescent="0.3">
      <c r="A1424" s="591"/>
      <c r="B1424" s="360" t="s">
        <v>17</v>
      </c>
      <c r="C1424" s="360"/>
      <c r="D1424" s="361"/>
      <c r="E1424" s="361"/>
      <c r="F1424" s="361"/>
      <c r="G1424" s="52" t="e">
        <f t="shared" si="689"/>
        <v>#DIV/0!</v>
      </c>
      <c r="H1424" s="368">
        <f t="shared" si="729"/>
        <v>0</v>
      </c>
      <c r="I1424" s="52" t="e">
        <f t="shared" si="717"/>
        <v>#DIV/0!</v>
      </c>
      <c r="J1424" s="362">
        <f t="shared" si="723"/>
        <v>0</v>
      </c>
      <c r="K1424" s="36">
        <f t="shared" si="724"/>
        <v>0</v>
      </c>
      <c r="L1424" s="36">
        <f t="shared" si="725"/>
        <v>0</v>
      </c>
      <c r="M1424" s="27" t="e">
        <f t="shared" si="730"/>
        <v>#DIV/0!</v>
      </c>
      <c r="N1424" s="575"/>
      <c r="P1424" s="302"/>
    </row>
    <row r="1425" spans="1:16" x14ac:dyDescent="0.3">
      <c r="A1425" s="591"/>
      <c r="B1425" s="360" t="s">
        <v>16</v>
      </c>
      <c r="C1425" s="360"/>
      <c r="D1425" s="361"/>
      <c r="E1425" s="361"/>
      <c r="F1425" s="361"/>
      <c r="G1425" s="52" t="e">
        <f t="shared" ref="G1425:G1488" si="731">F1425/E1425</f>
        <v>#DIV/0!</v>
      </c>
      <c r="H1425" s="368">
        <f t="shared" si="729"/>
        <v>0</v>
      </c>
      <c r="I1425" s="52" t="e">
        <f t="shared" si="717"/>
        <v>#DIV/0!</v>
      </c>
      <c r="J1425" s="362">
        <f t="shared" si="723"/>
        <v>0</v>
      </c>
      <c r="K1425" s="36">
        <f t="shared" si="724"/>
        <v>0</v>
      </c>
      <c r="L1425" s="36">
        <f t="shared" si="725"/>
        <v>0</v>
      </c>
      <c r="M1425" s="27" t="e">
        <f t="shared" si="730"/>
        <v>#DIV/0!</v>
      </c>
      <c r="N1425" s="575"/>
      <c r="O1425" s="300"/>
      <c r="P1425" s="302"/>
    </row>
    <row r="1426" spans="1:16" x14ac:dyDescent="0.3">
      <c r="A1426" s="591"/>
      <c r="B1426" s="360" t="s">
        <v>36</v>
      </c>
      <c r="C1426" s="360"/>
      <c r="D1426" s="361">
        <v>21124.35</v>
      </c>
      <c r="E1426" s="361">
        <v>21124.35</v>
      </c>
      <c r="F1426" s="361">
        <v>17181.96</v>
      </c>
      <c r="G1426" s="51">
        <f t="shared" si="731"/>
        <v>0.81299999999999994</v>
      </c>
      <c r="H1426" s="361">
        <v>17181.96</v>
      </c>
      <c r="I1426" s="51">
        <f t="shared" si="717"/>
        <v>0.81299999999999994</v>
      </c>
      <c r="J1426" s="362">
        <f t="shared" si="723"/>
        <v>1</v>
      </c>
      <c r="K1426" s="361">
        <f>E1426</f>
        <v>21124.35</v>
      </c>
      <c r="L1426" s="36">
        <f t="shared" si="725"/>
        <v>0</v>
      </c>
      <c r="M1426" s="26">
        <f t="shared" si="730"/>
        <v>1</v>
      </c>
      <c r="N1426" s="575"/>
      <c r="O1426" s="159"/>
      <c r="P1426" s="302"/>
    </row>
    <row r="1427" spans="1:16" x14ac:dyDescent="0.3">
      <c r="A1427" s="591"/>
      <c r="B1427" s="360" t="s">
        <v>18</v>
      </c>
      <c r="C1427" s="360"/>
      <c r="D1427" s="361"/>
      <c r="E1427" s="361"/>
      <c r="F1427" s="361"/>
      <c r="G1427" s="52" t="e">
        <f t="shared" si="731"/>
        <v>#DIV/0!</v>
      </c>
      <c r="H1427" s="368">
        <f>F1427</f>
        <v>0</v>
      </c>
      <c r="I1427" s="52" t="e">
        <f t="shared" si="717"/>
        <v>#DIV/0!</v>
      </c>
      <c r="J1427" s="362">
        <f t="shared" si="723"/>
        <v>0</v>
      </c>
      <c r="K1427" s="36">
        <f t="shared" si="724"/>
        <v>0</v>
      </c>
      <c r="L1427" s="36">
        <f t="shared" si="725"/>
        <v>0</v>
      </c>
      <c r="M1427" s="27" t="e">
        <f t="shared" si="730"/>
        <v>#DIV/0!</v>
      </c>
      <c r="N1427" s="575"/>
      <c r="O1427" s="1" t="b">
        <f>H1427=F1427</f>
        <v>1</v>
      </c>
      <c r="P1427" s="302"/>
    </row>
    <row r="1428" spans="1:16" ht="58.5" x14ac:dyDescent="0.3">
      <c r="A1428" s="675" t="s">
        <v>305</v>
      </c>
      <c r="B1428" s="374" t="s">
        <v>70</v>
      </c>
      <c r="C1428" s="375" t="s">
        <v>79</v>
      </c>
      <c r="D1428" s="376">
        <f>SUM(D1429:D1432)</f>
        <v>37384.15</v>
      </c>
      <c r="E1428" s="376">
        <f>SUM(E1429:E1432)</f>
        <v>37384.15</v>
      </c>
      <c r="F1428" s="376">
        <f>SUM(F1429:F1432)</f>
        <v>23441.47</v>
      </c>
      <c r="G1428" s="63">
        <f t="shared" si="731"/>
        <v>0.627</v>
      </c>
      <c r="H1428" s="376">
        <f>H1429+H1431</f>
        <v>23403.57</v>
      </c>
      <c r="I1428" s="63">
        <f t="shared" si="717"/>
        <v>0.626</v>
      </c>
      <c r="J1428" s="377">
        <f t="shared" si="723"/>
        <v>0.998</v>
      </c>
      <c r="K1428" s="48">
        <f>SUM(K1429:K1432)</f>
        <v>37384.15</v>
      </c>
      <c r="L1428" s="48">
        <f>SUM(L1429:L1432)</f>
        <v>0</v>
      </c>
      <c r="M1428" s="46">
        <f t="shared" si="730"/>
        <v>1</v>
      </c>
      <c r="N1428" s="575"/>
      <c r="P1428" s="302"/>
    </row>
    <row r="1429" spans="1:16" x14ac:dyDescent="0.3">
      <c r="A1429" s="675"/>
      <c r="B1429" s="360" t="s">
        <v>17</v>
      </c>
      <c r="C1429" s="360"/>
      <c r="D1429" s="361">
        <f t="shared" ref="D1429:F1432" si="732">D1434+D1439+D1444+D1449+D1454+D1459+D1464+D1469+D1474</f>
        <v>307.5</v>
      </c>
      <c r="E1429" s="361">
        <f t="shared" si="732"/>
        <v>307.5</v>
      </c>
      <c r="F1429" s="361">
        <f t="shared" si="732"/>
        <v>307.5</v>
      </c>
      <c r="G1429" s="52">
        <f t="shared" si="731"/>
        <v>1</v>
      </c>
      <c r="H1429" s="361">
        <f>H1434+H1439+H1444+H1449+H1454+H1459+H1464+H1469+H1474</f>
        <v>269.60000000000002</v>
      </c>
      <c r="I1429" s="52">
        <f t="shared" si="717"/>
        <v>0.877</v>
      </c>
      <c r="J1429" s="362">
        <f t="shared" si="723"/>
        <v>0.877</v>
      </c>
      <c r="K1429" s="361">
        <f t="shared" ref="K1429:L1432" si="733">K1434+K1439+K1444+K1449+K1454+K1459+K1464+K1469+K1474</f>
        <v>307.5</v>
      </c>
      <c r="L1429" s="361">
        <f t="shared" si="733"/>
        <v>0</v>
      </c>
      <c r="M1429" s="27">
        <f t="shared" si="730"/>
        <v>1</v>
      </c>
      <c r="N1429" s="575"/>
      <c r="P1429" s="302"/>
    </row>
    <row r="1430" spans="1:16" x14ac:dyDescent="0.3">
      <c r="A1430" s="675"/>
      <c r="B1430" s="360" t="s">
        <v>16</v>
      </c>
      <c r="C1430" s="360"/>
      <c r="D1430" s="361">
        <f t="shared" si="732"/>
        <v>0</v>
      </c>
      <c r="E1430" s="361">
        <f t="shared" si="732"/>
        <v>0</v>
      </c>
      <c r="F1430" s="361">
        <f t="shared" si="732"/>
        <v>0</v>
      </c>
      <c r="G1430" s="52" t="e">
        <f t="shared" si="731"/>
        <v>#DIV/0!</v>
      </c>
      <c r="H1430" s="361">
        <f>H1435+H1440+H1445+H1450+H1455+H1460+H1465+H1470+H1475</f>
        <v>0</v>
      </c>
      <c r="I1430" s="52" t="e">
        <f t="shared" si="717"/>
        <v>#DIV/0!</v>
      </c>
      <c r="J1430" s="362">
        <f t="shared" si="723"/>
        <v>0</v>
      </c>
      <c r="K1430" s="361">
        <f t="shared" si="733"/>
        <v>0</v>
      </c>
      <c r="L1430" s="361">
        <f t="shared" si="733"/>
        <v>0</v>
      </c>
      <c r="M1430" s="27" t="e">
        <f t="shared" si="730"/>
        <v>#DIV/0!</v>
      </c>
      <c r="N1430" s="575"/>
      <c r="O1430" s="300"/>
      <c r="P1430" s="302"/>
    </row>
    <row r="1431" spans="1:16" x14ac:dyDescent="0.3">
      <c r="A1431" s="675"/>
      <c r="B1431" s="360" t="s">
        <v>36</v>
      </c>
      <c r="C1431" s="360"/>
      <c r="D1431" s="361">
        <f t="shared" si="732"/>
        <v>37076.65</v>
      </c>
      <c r="E1431" s="361">
        <f t="shared" si="732"/>
        <v>37076.65</v>
      </c>
      <c r="F1431" s="361">
        <f t="shared" si="732"/>
        <v>23133.97</v>
      </c>
      <c r="G1431" s="51">
        <f t="shared" si="731"/>
        <v>0.624</v>
      </c>
      <c r="H1431" s="361">
        <f>H1436+H1441+H1446+H1451+H1456+H1461+H1466+H1471+H1476</f>
        <v>23133.97</v>
      </c>
      <c r="I1431" s="51">
        <f t="shared" si="717"/>
        <v>0.624</v>
      </c>
      <c r="J1431" s="362">
        <f t="shared" si="723"/>
        <v>1</v>
      </c>
      <c r="K1431" s="361">
        <f t="shared" si="733"/>
        <v>37076.65</v>
      </c>
      <c r="L1431" s="361">
        <f t="shared" si="733"/>
        <v>0</v>
      </c>
      <c r="M1431" s="26">
        <f t="shared" si="730"/>
        <v>1</v>
      </c>
      <c r="N1431" s="575"/>
      <c r="O1431" s="159"/>
      <c r="P1431" s="302"/>
    </row>
    <row r="1432" spans="1:16" x14ac:dyDescent="0.3">
      <c r="A1432" s="675"/>
      <c r="B1432" s="360" t="s">
        <v>18</v>
      </c>
      <c r="C1432" s="360"/>
      <c r="D1432" s="361">
        <f t="shared" si="732"/>
        <v>0</v>
      </c>
      <c r="E1432" s="361">
        <f t="shared" si="732"/>
        <v>0</v>
      </c>
      <c r="F1432" s="361">
        <f t="shared" si="732"/>
        <v>0</v>
      </c>
      <c r="G1432" s="52" t="e">
        <f t="shared" si="731"/>
        <v>#DIV/0!</v>
      </c>
      <c r="H1432" s="361">
        <f>H1437+H1442+H1447+H1452+H1457+H1462+H1467+H1472+H1477</f>
        <v>0</v>
      </c>
      <c r="I1432" s="52" t="e">
        <f t="shared" si="717"/>
        <v>#DIV/0!</v>
      </c>
      <c r="J1432" s="362">
        <f t="shared" si="723"/>
        <v>0</v>
      </c>
      <c r="K1432" s="361">
        <f t="shared" si="733"/>
        <v>0</v>
      </c>
      <c r="L1432" s="361">
        <f t="shared" si="733"/>
        <v>0</v>
      </c>
      <c r="M1432" s="27" t="e">
        <f t="shared" si="730"/>
        <v>#DIV/0!</v>
      </c>
      <c r="N1432" s="575"/>
      <c r="O1432" s="1" t="b">
        <f>H1432=F1432</f>
        <v>1</v>
      </c>
      <c r="P1432" s="302"/>
    </row>
    <row r="1433" spans="1:16" ht="117" x14ac:dyDescent="0.3">
      <c r="A1433" s="591" t="s">
        <v>538</v>
      </c>
      <c r="B1433" s="375" t="s">
        <v>605</v>
      </c>
      <c r="C1433" s="363" t="s">
        <v>238</v>
      </c>
      <c r="D1433" s="361">
        <f>SUM(D1434:D1437)</f>
        <v>400</v>
      </c>
      <c r="E1433" s="361">
        <f>SUM(E1434:E1437)</f>
        <v>400</v>
      </c>
      <c r="F1433" s="364">
        <f>SUM(F1434:F1437)</f>
        <v>137.1</v>
      </c>
      <c r="G1433" s="51">
        <f t="shared" si="731"/>
        <v>0.34300000000000003</v>
      </c>
      <c r="H1433" s="366">
        <f>F1433</f>
        <v>137.1</v>
      </c>
      <c r="I1433" s="51">
        <f t="shared" ref="I1433:I1482" si="734">H1433/E1433</f>
        <v>0.34300000000000003</v>
      </c>
      <c r="J1433" s="373">
        <f t="shared" si="723"/>
        <v>1</v>
      </c>
      <c r="K1433" s="36">
        <f t="shared" si="724"/>
        <v>400</v>
      </c>
      <c r="L1433" s="36">
        <f t="shared" si="725"/>
        <v>0</v>
      </c>
      <c r="M1433" s="26">
        <f t="shared" si="730"/>
        <v>1</v>
      </c>
      <c r="N1433" s="577" t="s">
        <v>708</v>
      </c>
      <c r="P1433" s="302"/>
    </row>
    <row r="1434" spans="1:16" x14ac:dyDescent="0.3">
      <c r="A1434" s="591"/>
      <c r="B1434" s="363" t="s">
        <v>17</v>
      </c>
      <c r="C1434" s="363"/>
      <c r="D1434" s="361"/>
      <c r="E1434" s="361"/>
      <c r="F1434" s="364"/>
      <c r="G1434" s="52" t="e">
        <f t="shared" si="731"/>
        <v>#DIV/0!</v>
      </c>
      <c r="H1434" s="367">
        <f t="shared" ref="H1434:H1467" si="735">F1434</f>
        <v>0</v>
      </c>
      <c r="I1434" s="52" t="e">
        <f t="shared" si="734"/>
        <v>#DIV/0!</v>
      </c>
      <c r="J1434" s="373">
        <f t="shared" si="723"/>
        <v>0</v>
      </c>
      <c r="K1434" s="36">
        <f t="shared" si="724"/>
        <v>0</v>
      </c>
      <c r="L1434" s="36">
        <f t="shared" si="725"/>
        <v>0</v>
      </c>
      <c r="M1434" s="27" t="e">
        <f t="shared" si="730"/>
        <v>#DIV/0!</v>
      </c>
      <c r="N1434" s="577"/>
      <c r="P1434" s="302"/>
    </row>
    <row r="1435" spans="1:16" x14ac:dyDescent="0.3">
      <c r="A1435" s="591"/>
      <c r="B1435" s="363" t="s">
        <v>16</v>
      </c>
      <c r="C1435" s="363"/>
      <c r="D1435" s="361"/>
      <c r="E1435" s="361"/>
      <c r="F1435" s="364"/>
      <c r="G1435" s="52" t="e">
        <f t="shared" si="731"/>
        <v>#DIV/0!</v>
      </c>
      <c r="H1435" s="367">
        <f t="shared" si="735"/>
        <v>0</v>
      </c>
      <c r="I1435" s="52" t="e">
        <f t="shared" si="734"/>
        <v>#DIV/0!</v>
      </c>
      <c r="J1435" s="373">
        <f t="shared" si="723"/>
        <v>0</v>
      </c>
      <c r="K1435" s="36">
        <f t="shared" si="724"/>
        <v>0</v>
      </c>
      <c r="L1435" s="36">
        <f t="shared" si="725"/>
        <v>0</v>
      </c>
      <c r="M1435" s="27" t="e">
        <f t="shared" si="730"/>
        <v>#DIV/0!</v>
      </c>
      <c r="N1435" s="577"/>
      <c r="O1435" s="300"/>
      <c r="P1435" s="302"/>
    </row>
    <row r="1436" spans="1:16" x14ac:dyDescent="0.3">
      <c r="A1436" s="591"/>
      <c r="B1436" s="363" t="s">
        <v>36</v>
      </c>
      <c r="C1436" s="363"/>
      <c r="D1436" s="361">
        <v>400</v>
      </c>
      <c r="E1436" s="361">
        <v>400</v>
      </c>
      <c r="F1436" s="361">
        <v>137.1</v>
      </c>
      <c r="G1436" s="51">
        <f t="shared" si="731"/>
        <v>0.34300000000000003</v>
      </c>
      <c r="H1436" s="369">
        <v>137.1</v>
      </c>
      <c r="I1436" s="51">
        <f t="shared" si="734"/>
        <v>0.34300000000000003</v>
      </c>
      <c r="J1436" s="362">
        <f t="shared" si="723"/>
        <v>1</v>
      </c>
      <c r="K1436" s="36">
        <f t="shared" si="724"/>
        <v>400</v>
      </c>
      <c r="L1436" s="36">
        <f t="shared" si="725"/>
        <v>0</v>
      </c>
      <c r="M1436" s="26">
        <f t="shared" si="730"/>
        <v>1</v>
      </c>
      <c r="N1436" s="577"/>
      <c r="O1436" s="159"/>
      <c r="P1436" s="302"/>
    </row>
    <row r="1437" spans="1:16" x14ac:dyDescent="0.3">
      <c r="A1437" s="591"/>
      <c r="B1437" s="446" t="s">
        <v>18</v>
      </c>
      <c r="C1437" s="363"/>
      <c r="D1437" s="364"/>
      <c r="E1437" s="364"/>
      <c r="F1437" s="364"/>
      <c r="G1437" s="52" t="e">
        <f t="shared" si="731"/>
        <v>#DIV/0!</v>
      </c>
      <c r="H1437" s="371">
        <f t="shared" si="735"/>
        <v>0</v>
      </c>
      <c r="I1437" s="52" t="e">
        <f t="shared" si="734"/>
        <v>#DIV/0!</v>
      </c>
      <c r="J1437" s="373">
        <f t="shared" si="723"/>
        <v>0</v>
      </c>
      <c r="K1437" s="36">
        <f t="shared" si="724"/>
        <v>0</v>
      </c>
      <c r="L1437" s="36">
        <f t="shared" si="725"/>
        <v>0</v>
      </c>
      <c r="M1437" s="27" t="e">
        <f t="shared" si="730"/>
        <v>#DIV/0!</v>
      </c>
      <c r="N1437" s="577"/>
      <c r="O1437" s="1" t="b">
        <f>H1437=F1437</f>
        <v>1</v>
      </c>
      <c r="P1437" s="302"/>
    </row>
    <row r="1438" spans="1:16" ht="58.5" x14ac:dyDescent="0.3">
      <c r="A1438" s="591" t="s">
        <v>539</v>
      </c>
      <c r="B1438" s="375" t="s">
        <v>606</v>
      </c>
      <c r="C1438" s="363" t="s">
        <v>115</v>
      </c>
      <c r="D1438" s="364">
        <f>SUM(D1439:D1442)</f>
        <v>27334.26</v>
      </c>
      <c r="E1438" s="364">
        <f>SUM(E1439:E1442)</f>
        <v>27334.26</v>
      </c>
      <c r="F1438" s="364">
        <f>SUM(F1439:F1442)</f>
        <v>17486.37</v>
      </c>
      <c r="G1438" s="51">
        <f t="shared" si="731"/>
        <v>0.64</v>
      </c>
      <c r="H1438" s="364">
        <f>F1438</f>
        <v>17486.37</v>
      </c>
      <c r="I1438" s="51">
        <f t="shared" si="734"/>
        <v>0.64</v>
      </c>
      <c r="J1438" s="362">
        <f t="shared" ref="J1438:J1487" si="736">IF(H1438&gt;0,H1438/F1438,0)</f>
        <v>1</v>
      </c>
      <c r="K1438" s="36">
        <f t="shared" si="724"/>
        <v>27334.26</v>
      </c>
      <c r="L1438" s="36">
        <f t="shared" ref="L1438:L1477" si="737">E1438-K1438</f>
        <v>0</v>
      </c>
      <c r="M1438" s="26">
        <f t="shared" si="730"/>
        <v>1</v>
      </c>
      <c r="N1438" s="575" t="s">
        <v>667</v>
      </c>
      <c r="P1438" s="302"/>
    </row>
    <row r="1439" spans="1:16" x14ac:dyDescent="0.3">
      <c r="A1439" s="591"/>
      <c r="B1439" s="360" t="s">
        <v>17</v>
      </c>
      <c r="C1439" s="360"/>
      <c r="D1439" s="361"/>
      <c r="E1439" s="361"/>
      <c r="F1439" s="361"/>
      <c r="G1439" s="52" t="e">
        <f t="shared" si="731"/>
        <v>#DIV/0!</v>
      </c>
      <c r="H1439" s="365">
        <f t="shared" si="735"/>
        <v>0</v>
      </c>
      <c r="I1439" s="52" t="e">
        <f t="shared" si="734"/>
        <v>#DIV/0!</v>
      </c>
      <c r="J1439" s="362">
        <f t="shared" si="736"/>
        <v>0</v>
      </c>
      <c r="K1439" s="36">
        <f t="shared" si="724"/>
        <v>0</v>
      </c>
      <c r="L1439" s="36">
        <f t="shared" si="737"/>
        <v>0</v>
      </c>
      <c r="M1439" s="27" t="e">
        <f t="shared" si="730"/>
        <v>#DIV/0!</v>
      </c>
      <c r="N1439" s="575"/>
      <c r="P1439" s="302"/>
    </row>
    <row r="1440" spans="1:16" x14ac:dyDescent="0.3">
      <c r="A1440" s="591"/>
      <c r="B1440" s="360" t="s">
        <v>16</v>
      </c>
      <c r="C1440" s="360"/>
      <c r="D1440" s="361"/>
      <c r="E1440" s="361"/>
      <c r="F1440" s="361"/>
      <c r="G1440" s="52" t="e">
        <f t="shared" si="731"/>
        <v>#DIV/0!</v>
      </c>
      <c r="H1440" s="365">
        <f t="shared" si="735"/>
        <v>0</v>
      </c>
      <c r="I1440" s="52" t="e">
        <f t="shared" si="734"/>
        <v>#DIV/0!</v>
      </c>
      <c r="J1440" s="362">
        <f t="shared" si="736"/>
        <v>0</v>
      </c>
      <c r="K1440" s="36">
        <f t="shared" si="724"/>
        <v>0</v>
      </c>
      <c r="L1440" s="36">
        <f t="shared" si="737"/>
        <v>0</v>
      </c>
      <c r="M1440" s="27" t="e">
        <f t="shared" si="730"/>
        <v>#DIV/0!</v>
      </c>
      <c r="N1440" s="575"/>
      <c r="O1440" s="300"/>
      <c r="P1440" s="302"/>
    </row>
    <row r="1441" spans="1:16" x14ac:dyDescent="0.3">
      <c r="A1441" s="591"/>
      <c r="B1441" s="360" t="s">
        <v>36</v>
      </c>
      <c r="C1441" s="360"/>
      <c r="D1441" s="361">
        <v>27334.26</v>
      </c>
      <c r="E1441" s="361">
        <v>27334.26</v>
      </c>
      <c r="F1441" s="361">
        <v>17486.37</v>
      </c>
      <c r="G1441" s="51">
        <f t="shared" si="731"/>
        <v>0.64</v>
      </c>
      <c r="H1441" s="361">
        <v>17486.37</v>
      </c>
      <c r="I1441" s="51">
        <f t="shared" si="734"/>
        <v>0.64</v>
      </c>
      <c r="J1441" s="362">
        <f t="shared" si="736"/>
        <v>1</v>
      </c>
      <c r="K1441" s="36">
        <f t="shared" si="724"/>
        <v>27334.26</v>
      </c>
      <c r="L1441" s="36">
        <f t="shared" si="737"/>
        <v>0</v>
      </c>
      <c r="M1441" s="26">
        <f t="shared" si="730"/>
        <v>1</v>
      </c>
      <c r="N1441" s="575"/>
      <c r="O1441" s="159"/>
      <c r="P1441" s="302"/>
    </row>
    <row r="1442" spans="1:16" x14ac:dyDescent="0.3">
      <c r="A1442" s="591"/>
      <c r="B1442" s="446" t="s">
        <v>18</v>
      </c>
      <c r="C1442" s="360"/>
      <c r="D1442" s="361"/>
      <c r="E1442" s="361"/>
      <c r="F1442" s="361"/>
      <c r="G1442" s="52" t="e">
        <f t="shared" si="731"/>
        <v>#DIV/0!</v>
      </c>
      <c r="H1442" s="368">
        <f t="shared" si="735"/>
        <v>0</v>
      </c>
      <c r="I1442" s="52" t="e">
        <f t="shared" si="734"/>
        <v>#DIV/0!</v>
      </c>
      <c r="J1442" s="362">
        <f t="shared" si="736"/>
        <v>0</v>
      </c>
      <c r="K1442" s="36">
        <f t="shared" ref="K1442:K1477" si="738">E1442</f>
        <v>0</v>
      </c>
      <c r="L1442" s="36">
        <f t="shared" si="737"/>
        <v>0</v>
      </c>
      <c r="M1442" s="27" t="e">
        <f t="shared" si="730"/>
        <v>#DIV/0!</v>
      </c>
      <c r="N1442" s="575"/>
      <c r="O1442" s="1" t="b">
        <f>H1442=F1442</f>
        <v>1</v>
      </c>
      <c r="P1442" s="302"/>
    </row>
    <row r="1443" spans="1:16" ht="58.5" x14ac:dyDescent="0.3">
      <c r="A1443" s="591" t="s">
        <v>413</v>
      </c>
      <c r="B1443" s="374" t="s">
        <v>607</v>
      </c>
      <c r="C1443" s="363" t="s">
        <v>115</v>
      </c>
      <c r="D1443" s="364">
        <f>SUM(D1444:D1447)</f>
        <v>600.87</v>
      </c>
      <c r="E1443" s="364">
        <f>SUM(E1444:E1447)</f>
        <v>600.87</v>
      </c>
      <c r="F1443" s="364">
        <f>SUM(F1444:F1447)</f>
        <v>304.64</v>
      </c>
      <c r="G1443" s="51">
        <f t="shared" si="731"/>
        <v>0.50700000000000001</v>
      </c>
      <c r="H1443" s="366">
        <f>F1443</f>
        <v>304.64</v>
      </c>
      <c r="I1443" s="51">
        <f t="shared" si="734"/>
        <v>0.50700000000000001</v>
      </c>
      <c r="J1443" s="362">
        <f t="shared" si="736"/>
        <v>1</v>
      </c>
      <c r="K1443" s="36">
        <f t="shared" si="738"/>
        <v>600.87</v>
      </c>
      <c r="L1443" s="36">
        <f t="shared" si="737"/>
        <v>0</v>
      </c>
      <c r="M1443" s="26">
        <f t="shared" si="730"/>
        <v>1</v>
      </c>
      <c r="N1443" s="575" t="s">
        <v>668</v>
      </c>
      <c r="P1443" s="302"/>
    </row>
    <row r="1444" spans="1:16" x14ac:dyDescent="0.3">
      <c r="A1444" s="591"/>
      <c r="B1444" s="360" t="s">
        <v>17</v>
      </c>
      <c r="C1444" s="360"/>
      <c r="D1444" s="361"/>
      <c r="E1444" s="361"/>
      <c r="F1444" s="361"/>
      <c r="G1444" s="52" t="e">
        <f t="shared" si="731"/>
        <v>#DIV/0!</v>
      </c>
      <c r="H1444" s="370">
        <f t="shared" si="735"/>
        <v>0</v>
      </c>
      <c r="I1444" s="52" t="e">
        <f t="shared" si="734"/>
        <v>#DIV/0!</v>
      </c>
      <c r="J1444" s="362">
        <f t="shared" si="736"/>
        <v>0</v>
      </c>
      <c r="K1444" s="36">
        <f t="shared" si="738"/>
        <v>0</v>
      </c>
      <c r="L1444" s="36">
        <f t="shared" si="737"/>
        <v>0</v>
      </c>
      <c r="M1444" s="27" t="e">
        <f t="shared" si="730"/>
        <v>#DIV/0!</v>
      </c>
      <c r="N1444" s="575"/>
      <c r="P1444" s="302"/>
    </row>
    <row r="1445" spans="1:16" x14ac:dyDescent="0.3">
      <c r="A1445" s="591"/>
      <c r="B1445" s="360" t="s">
        <v>16</v>
      </c>
      <c r="C1445" s="360"/>
      <c r="D1445" s="361"/>
      <c r="E1445" s="361"/>
      <c r="F1445" s="361"/>
      <c r="G1445" s="52" t="e">
        <f t="shared" si="731"/>
        <v>#DIV/0!</v>
      </c>
      <c r="H1445" s="370">
        <f t="shared" si="735"/>
        <v>0</v>
      </c>
      <c r="I1445" s="52" t="e">
        <f t="shared" si="734"/>
        <v>#DIV/0!</v>
      </c>
      <c r="J1445" s="362">
        <f t="shared" si="736"/>
        <v>0</v>
      </c>
      <c r="K1445" s="36">
        <f t="shared" si="738"/>
        <v>0</v>
      </c>
      <c r="L1445" s="36">
        <f t="shared" si="737"/>
        <v>0</v>
      </c>
      <c r="M1445" s="27" t="e">
        <f t="shared" si="730"/>
        <v>#DIV/0!</v>
      </c>
      <c r="N1445" s="575"/>
      <c r="O1445" s="300"/>
      <c r="P1445" s="302"/>
    </row>
    <row r="1446" spans="1:16" x14ac:dyDescent="0.3">
      <c r="A1446" s="591"/>
      <c r="B1446" s="360" t="s">
        <v>36</v>
      </c>
      <c r="C1446" s="360"/>
      <c r="D1446" s="361">
        <v>600.87</v>
      </c>
      <c r="E1446" s="361">
        <v>600.87</v>
      </c>
      <c r="F1446" s="361">
        <v>304.64</v>
      </c>
      <c r="G1446" s="51">
        <f t="shared" si="731"/>
        <v>0.50700000000000001</v>
      </c>
      <c r="H1446" s="369">
        <f t="shared" si="735"/>
        <v>304.64</v>
      </c>
      <c r="I1446" s="51">
        <f t="shared" si="734"/>
        <v>0.50700000000000001</v>
      </c>
      <c r="J1446" s="362">
        <f t="shared" si="736"/>
        <v>1</v>
      </c>
      <c r="K1446" s="36">
        <f t="shared" si="738"/>
        <v>600.87</v>
      </c>
      <c r="L1446" s="36">
        <f t="shared" si="737"/>
        <v>0</v>
      </c>
      <c r="M1446" s="26">
        <f t="shared" si="730"/>
        <v>1</v>
      </c>
      <c r="N1446" s="575"/>
      <c r="O1446" s="159"/>
      <c r="P1446" s="302"/>
    </row>
    <row r="1447" spans="1:16" x14ac:dyDescent="0.3">
      <c r="A1447" s="591"/>
      <c r="B1447" s="446" t="s">
        <v>18</v>
      </c>
      <c r="C1447" s="360"/>
      <c r="D1447" s="361"/>
      <c r="E1447" s="361"/>
      <c r="F1447" s="361"/>
      <c r="G1447" s="52" t="e">
        <f t="shared" si="731"/>
        <v>#DIV/0!</v>
      </c>
      <c r="H1447" s="370">
        <f t="shared" si="735"/>
        <v>0</v>
      </c>
      <c r="I1447" s="52" t="e">
        <f t="shared" si="734"/>
        <v>#DIV/0!</v>
      </c>
      <c r="J1447" s="362">
        <f t="shared" si="736"/>
        <v>0</v>
      </c>
      <c r="K1447" s="36">
        <f t="shared" si="738"/>
        <v>0</v>
      </c>
      <c r="L1447" s="36">
        <f t="shared" si="737"/>
        <v>0</v>
      </c>
      <c r="M1447" s="27" t="e">
        <f t="shared" si="730"/>
        <v>#DIV/0!</v>
      </c>
      <c r="N1447" s="575"/>
      <c r="O1447" s="1" t="b">
        <f>H1447=F1447</f>
        <v>1</v>
      </c>
      <c r="P1447" s="302"/>
    </row>
    <row r="1448" spans="1:16" ht="58.5" x14ac:dyDescent="0.3">
      <c r="A1448" s="664" t="s">
        <v>540</v>
      </c>
      <c r="B1448" s="374" t="s">
        <v>608</v>
      </c>
      <c r="C1448" s="363" t="s">
        <v>115</v>
      </c>
      <c r="D1448" s="364">
        <f>SUM(D1449:D1452)</f>
        <v>2250</v>
      </c>
      <c r="E1448" s="364">
        <f>SUM(E1449:E1452)</f>
        <v>2250</v>
      </c>
      <c r="F1448" s="364">
        <f>SUM(F1449:F1452)</f>
        <v>997.26</v>
      </c>
      <c r="G1448" s="51">
        <f t="shared" si="731"/>
        <v>0.443</v>
      </c>
      <c r="H1448" s="366">
        <f>F1448</f>
        <v>997.26</v>
      </c>
      <c r="I1448" s="51">
        <f t="shared" si="734"/>
        <v>0.443</v>
      </c>
      <c r="J1448" s="362">
        <f t="shared" si="736"/>
        <v>1</v>
      </c>
      <c r="K1448" s="36">
        <f t="shared" si="738"/>
        <v>2250</v>
      </c>
      <c r="L1448" s="36">
        <f t="shared" si="737"/>
        <v>0</v>
      </c>
      <c r="M1448" s="26">
        <f t="shared" si="730"/>
        <v>1</v>
      </c>
      <c r="N1448" s="577" t="s">
        <v>854</v>
      </c>
      <c r="P1448" s="302"/>
    </row>
    <row r="1449" spans="1:16" x14ac:dyDescent="0.3">
      <c r="A1449" s="664"/>
      <c r="B1449" s="360" t="s">
        <v>17</v>
      </c>
      <c r="C1449" s="360"/>
      <c r="D1449" s="361"/>
      <c r="E1449" s="361"/>
      <c r="F1449" s="361"/>
      <c r="G1449" s="52" t="e">
        <f t="shared" si="731"/>
        <v>#DIV/0!</v>
      </c>
      <c r="H1449" s="370">
        <f t="shared" si="735"/>
        <v>0</v>
      </c>
      <c r="I1449" s="52" t="e">
        <f t="shared" si="734"/>
        <v>#DIV/0!</v>
      </c>
      <c r="J1449" s="362">
        <f t="shared" si="736"/>
        <v>0</v>
      </c>
      <c r="K1449" s="36">
        <f t="shared" si="738"/>
        <v>0</v>
      </c>
      <c r="L1449" s="36">
        <f t="shared" si="737"/>
        <v>0</v>
      </c>
      <c r="M1449" s="27" t="e">
        <f t="shared" si="730"/>
        <v>#DIV/0!</v>
      </c>
      <c r="N1449" s="577"/>
      <c r="P1449" s="302"/>
    </row>
    <row r="1450" spans="1:16" x14ac:dyDescent="0.3">
      <c r="A1450" s="664"/>
      <c r="B1450" s="360" t="s">
        <v>16</v>
      </c>
      <c r="C1450" s="360"/>
      <c r="D1450" s="361"/>
      <c r="E1450" s="361"/>
      <c r="F1450" s="361"/>
      <c r="G1450" s="52" t="e">
        <f t="shared" si="731"/>
        <v>#DIV/0!</v>
      </c>
      <c r="H1450" s="370">
        <f t="shared" si="735"/>
        <v>0</v>
      </c>
      <c r="I1450" s="52" t="e">
        <f t="shared" si="734"/>
        <v>#DIV/0!</v>
      </c>
      <c r="J1450" s="362">
        <f t="shared" si="736"/>
        <v>0</v>
      </c>
      <c r="K1450" s="36">
        <f t="shared" si="738"/>
        <v>0</v>
      </c>
      <c r="L1450" s="36">
        <f t="shared" si="737"/>
        <v>0</v>
      </c>
      <c r="M1450" s="27" t="e">
        <f t="shared" si="730"/>
        <v>#DIV/0!</v>
      </c>
      <c r="N1450" s="577"/>
      <c r="O1450" s="300"/>
      <c r="P1450" s="302"/>
    </row>
    <row r="1451" spans="1:16" x14ac:dyDescent="0.3">
      <c r="A1451" s="664"/>
      <c r="B1451" s="360" t="s">
        <v>36</v>
      </c>
      <c r="C1451" s="360"/>
      <c r="D1451" s="361">
        <v>2250</v>
      </c>
      <c r="E1451" s="361">
        <v>2250</v>
      </c>
      <c r="F1451" s="361">
        <v>997.26</v>
      </c>
      <c r="G1451" s="51">
        <f t="shared" si="731"/>
        <v>0.443</v>
      </c>
      <c r="H1451" s="361">
        <f>F1451</f>
        <v>997.26</v>
      </c>
      <c r="I1451" s="51">
        <f t="shared" si="734"/>
        <v>0.443</v>
      </c>
      <c r="J1451" s="362">
        <f t="shared" si="736"/>
        <v>1</v>
      </c>
      <c r="K1451" s="36">
        <f t="shared" si="738"/>
        <v>2250</v>
      </c>
      <c r="L1451" s="36">
        <f t="shared" si="737"/>
        <v>0</v>
      </c>
      <c r="M1451" s="26">
        <f t="shared" si="730"/>
        <v>1</v>
      </c>
      <c r="N1451" s="577"/>
      <c r="O1451" s="159"/>
      <c r="P1451" s="302"/>
    </row>
    <row r="1452" spans="1:16" x14ac:dyDescent="0.3">
      <c r="A1452" s="664"/>
      <c r="B1452" s="446" t="s">
        <v>18</v>
      </c>
      <c r="C1452" s="360"/>
      <c r="D1452" s="361"/>
      <c r="E1452" s="361"/>
      <c r="F1452" s="361"/>
      <c r="G1452" s="52" t="e">
        <f t="shared" si="731"/>
        <v>#DIV/0!</v>
      </c>
      <c r="H1452" s="368">
        <f t="shared" si="735"/>
        <v>0</v>
      </c>
      <c r="I1452" s="52" t="e">
        <f t="shared" si="734"/>
        <v>#DIV/0!</v>
      </c>
      <c r="J1452" s="362">
        <f t="shared" si="736"/>
        <v>0</v>
      </c>
      <c r="K1452" s="36">
        <f t="shared" si="738"/>
        <v>0</v>
      </c>
      <c r="L1452" s="36">
        <f t="shared" si="737"/>
        <v>0</v>
      </c>
      <c r="M1452" s="27" t="e">
        <f t="shared" si="730"/>
        <v>#DIV/0!</v>
      </c>
      <c r="N1452" s="577"/>
      <c r="O1452" s="1" t="b">
        <f>H1452=F1452</f>
        <v>1</v>
      </c>
      <c r="P1452" s="302"/>
    </row>
    <row r="1453" spans="1:16" ht="58.5" x14ac:dyDescent="0.3">
      <c r="A1453" s="591" t="s">
        <v>541</v>
      </c>
      <c r="B1453" s="375" t="s">
        <v>609</v>
      </c>
      <c r="C1453" s="363" t="s">
        <v>115</v>
      </c>
      <c r="D1453" s="364">
        <f>SUM(D1454:D1457)</f>
        <v>5658.52</v>
      </c>
      <c r="E1453" s="364">
        <f>SUM(E1454:E1457)</f>
        <v>5658.52</v>
      </c>
      <c r="F1453" s="364">
        <f>SUM(F1454:F1457)</f>
        <v>3982.1</v>
      </c>
      <c r="G1453" s="51">
        <f t="shared" si="731"/>
        <v>0.70399999999999996</v>
      </c>
      <c r="H1453" s="364">
        <f>F1453</f>
        <v>3982.1</v>
      </c>
      <c r="I1453" s="51">
        <f t="shared" si="734"/>
        <v>0.70399999999999996</v>
      </c>
      <c r="J1453" s="373">
        <f t="shared" si="736"/>
        <v>1</v>
      </c>
      <c r="K1453" s="36">
        <f t="shared" si="738"/>
        <v>5658.52</v>
      </c>
      <c r="L1453" s="36">
        <f t="shared" si="737"/>
        <v>0</v>
      </c>
      <c r="M1453" s="26">
        <f t="shared" si="730"/>
        <v>1</v>
      </c>
      <c r="N1453" s="577" t="s">
        <v>709</v>
      </c>
      <c r="P1453" s="302"/>
    </row>
    <row r="1454" spans="1:16" x14ac:dyDescent="0.3">
      <c r="A1454" s="591"/>
      <c r="B1454" s="360" t="s">
        <v>17</v>
      </c>
      <c r="C1454" s="360"/>
      <c r="D1454" s="361"/>
      <c r="E1454" s="361"/>
      <c r="F1454" s="361"/>
      <c r="G1454" s="52" t="e">
        <f t="shared" si="731"/>
        <v>#DIV/0!</v>
      </c>
      <c r="H1454" s="368">
        <f t="shared" si="735"/>
        <v>0</v>
      </c>
      <c r="I1454" s="52" t="e">
        <f t="shared" si="734"/>
        <v>#DIV/0!</v>
      </c>
      <c r="J1454" s="362">
        <f t="shared" si="736"/>
        <v>0</v>
      </c>
      <c r="K1454" s="36">
        <f t="shared" si="738"/>
        <v>0</v>
      </c>
      <c r="L1454" s="36">
        <f t="shared" si="737"/>
        <v>0</v>
      </c>
      <c r="M1454" s="27" t="e">
        <f t="shared" si="730"/>
        <v>#DIV/0!</v>
      </c>
      <c r="N1454" s="577"/>
      <c r="P1454" s="302"/>
    </row>
    <row r="1455" spans="1:16" x14ac:dyDescent="0.3">
      <c r="A1455" s="591"/>
      <c r="B1455" s="360" t="s">
        <v>16</v>
      </c>
      <c r="C1455" s="360"/>
      <c r="D1455" s="361"/>
      <c r="E1455" s="361"/>
      <c r="F1455" s="361"/>
      <c r="G1455" s="52" t="e">
        <f t="shared" si="731"/>
        <v>#DIV/0!</v>
      </c>
      <c r="H1455" s="368">
        <f t="shared" si="735"/>
        <v>0</v>
      </c>
      <c r="I1455" s="52" t="e">
        <f t="shared" si="734"/>
        <v>#DIV/0!</v>
      </c>
      <c r="J1455" s="362">
        <f t="shared" si="736"/>
        <v>0</v>
      </c>
      <c r="K1455" s="36">
        <f t="shared" si="738"/>
        <v>0</v>
      </c>
      <c r="L1455" s="36">
        <f t="shared" si="737"/>
        <v>0</v>
      </c>
      <c r="M1455" s="27" t="e">
        <f t="shared" si="730"/>
        <v>#DIV/0!</v>
      </c>
      <c r="N1455" s="577"/>
      <c r="O1455" s="300"/>
      <c r="P1455" s="302"/>
    </row>
    <row r="1456" spans="1:16" x14ac:dyDescent="0.3">
      <c r="A1456" s="591"/>
      <c r="B1456" s="360" t="s">
        <v>36</v>
      </c>
      <c r="C1456" s="360"/>
      <c r="D1456" s="361">
        <v>5658.52</v>
      </c>
      <c r="E1456" s="361">
        <v>5658.52</v>
      </c>
      <c r="F1456" s="361">
        <v>3982.1</v>
      </c>
      <c r="G1456" s="51">
        <f t="shared" si="731"/>
        <v>0.70399999999999996</v>
      </c>
      <c r="H1456" s="361">
        <f>F1456</f>
        <v>3982.1</v>
      </c>
      <c r="I1456" s="51">
        <f t="shared" si="734"/>
        <v>0.70399999999999996</v>
      </c>
      <c r="J1456" s="362">
        <f t="shared" si="736"/>
        <v>1</v>
      </c>
      <c r="K1456" s="36">
        <f t="shared" si="738"/>
        <v>5658.52</v>
      </c>
      <c r="L1456" s="36">
        <f t="shared" si="737"/>
        <v>0</v>
      </c>
      <c r="M1456" s="26">
        <f t="shared" si="730"/>
        <v>1</v>
      </c>
      <c r="N1456" s="577"/>
      <c r="O1456" s="159"/>
      <c r="P1456" s="302"/>
    </row>
    <row r="1457" spans="1:16" x14ac:dyDescent="0.3">
      <c r="A1457" s="591"/>
      <c r="B1457" s="446" t="s">
        <v>18</v>
      </c>
      <c r="C1457" s="360"/>
      <c r="D1457" s="361"/>
      <c r="E1457" s="361"/>
      <c r="F1457" s="361"/>
      <c r="G1457" s="52" t="e">
        <f t="shared" si="731"/>
        <v>#DIV/0!</v>
      </c>
      <c r="H1457" s="370">
        <f t="shared" si="735"/>
        <v>0</v>
      </c>
      <c r="I1457" s="52" t="e">
        <f t="shared" si="734"/>
        <v>#DIV/0!</v>
      </c>
      <c r="J1457" s="362">
        <f t="shared" si="736"/>
        <v>0</v>
      </c>
      <c r="K1457" s="36">
        <f t="shared" si="738"/>
        <v>0</v>
      </c>
      <c r="L1457" s="36">
        <f t="shared" si="737"/>
        <v>0</v>
      </c>
      <c r="M1457" s="27" t="e">
        <f t="shared" si="730"/>
        <v>#DIV/0!</v>
      </c>
      <c r="N1457" s="577"/>
      <c r="O1457" s="1" t="b">
        <f>H1457=F1457</f>
        <v>1</v>
      </c>
      <c r="P1457" s="302"/>
    </row>
    <row r="1458" spans="1:16" ht="67.5" customHeight="1" x14ac:dyDescent="0.3">
      <c r="A1458" s="591" t="s">
        <v>542</v>
      </c>
      <c r="B1458" s="375" t="s">
        <v>610</v>
      </c>
      <c r="C1458" s="363" t="s">
        <v>115</v>
      </c>
      <c r="D1458" s="364">
        <f>SUM(D1459:D1462)</f>
        <v>200</v>
      </c>
      <c r="E1458" s="364">
        <f>SUM(E1459:E1462)</f>
        <v>200</v>
      </c>
      <c r="F1458" s="364">
        <f>SUM(F1459:F1462)</f>
        <v>200</v>
      </c>
      <c r="G1458" s="51">
        <f t="shared" si="731"/>
        <v>1</v>
      </c>
      <c r="H1458" s="366">
        <f>SUM(H1459:H1461)</f>
        <v>200</v>
      </c>
      <c r="I1458" s="51">
        <f t="shared" si="734"/>
        <v>1</v>
      </c>
      <c r="J1458" s="373">
        <f t="shared" si="736"/>
        <v>1</v>
      </c>
      <c r="K1458" s="36">
        <f t="shared" si="738"/>
        <v>200</v>
      </c>
      <c r="L1458" s="36">
        <f t="shared" si="737"/>
        <v>0</v>
      </c>
      <c r="M1458" s="26">
        <f t="shared" si="730"/>
        <v>1</v>
      </c>
      <c r="N1458" s="575" t="s">
        <v>702</v>
      </c>
      <c r="P1458" s="302"/>
    </row>
    <row r="1459" spans="1:16" x14ac:dyDescent="0.3">
      <c r="A1459" s="591"/>
      <c r="B1459" s="363" t="s">
        <v>17</v>
      </c>
      <c r="C1459" s="363"/>
      <c r="D1459" s="364"/>
      <c r="E1459" s="364"/>
      <c r="F1459" s="364"/>
      <c r="G1459" s="52" t="e">
        <f t="shared" si="731"/>
        <v>#DIV/0!</v>
      </c>
      <c r="H1459" s="366">
        <f t="shared" si="735"/>
        <v>0</v>
      </c>
      <c r="I1459" s="52" t="e">
        <f t="shared" si="734"/>
        <v>#DIV/0!</v>
      </c>
      <c r="J1459" s="373">
        <f t="shared" si="736"/>
        <v>0</v>
      </c>
      <c r="K1459" s="36">
        <f t="shared" si="738"/>
        <v>0</v>
      </c>
      <c r="L1459" s="36">
        <f t="shared" si="737"/>
        <v>0</v>
      </c>
      <c r="M1459" s="27" t="e">
        <f t="shared" si="730"/>
        <v>#DIV/0!</v>
      </c>
      <c r="N1459" s="575"/>
      <c r="P1459" s="302"/>
    </row>
    <row r="1460" spans="1:16" x14ac:dyDescent="0.3">
      <c r="A1460" s="591"/>
      <c r="B1460" s="363" t="s">
        <v>16</v>
      </c>
      <c r="C1460" s="363"/>
      <c r="D1460" s="364"/>
      <c r="E1460" s="364"/>
      <c r="F1460" s="364">
        <f>F1465+F1470</f>
        <v>0</v>
      </c>
      <c r="G1460" s="52" t="e">
        <f t="shared" si="731"/>
        <v>#DIV/0!</v>
      </c>
      <c r="H1460" s="366">
        <f t="shared" si="735"/>
        <v>0</v>
      </c>
      <c r="I1460" s="52" t="e">
        <f t="shared" si="734"/>
        <v>#DIV/0!</v>
      </c>
      <c r="J1460" s="373">
        <f t="shared" si="736"/>
        <v>0</v>
      </c>
      <c r="K1460" s="36">
        <f t="shared" si="738"/>
        <v>0</v>
      </c>
      <c r="L1460" s="36">
        <f t="shared" si="737"/>
        <v>0</v>
      </c>
      <c r="M1460" s="27" t="e">
        <f t="shared" si="730"/>
        <v>#DIV/0!</v>
      </c>
      <c r="N1460" s="575"/>
      <c r="O1460" s="300"/>
      <c r="P1460" s="302"/>
    </row>
    <row r="1461" spans="1:16" x14ac:dyDescent="0.3">
      <c r="A1461" s="591"/>
      <c r="B1461" s="363" t="s">
        <v>36</v>
      </c>
      <c r="C1461" s="363"/>
      <c r="D1461" s="361">
        <v>200</v>
      </c>
      <c r="E1461" s="361">
        <v>200</v>
      </c>
      <c r="F1461" s="361">
        <v>200</v>
      </c>
      <c r="G1461" s="51">
        <f t="shared" si="731"/>
        <v>1</v>
      </c>
      <c r="H1461" s="369">
        <v>200</v>
      </c>
      <c r="I1461" s="51">
        <f t="shared" si="734"/>
        <v>1</v>
      </c>
      <c r="J1461" s="362">
        <f t="shared" si="736"/>
        <v>1</v>
      </c>
      <c r="K1461" s="36">
        <f t="shared" si="738"/>
        <v>200</v>
      </c>
      <c r="L1461" s="36">
        <f t="shared" si="737"/>
        <v>0</v>
      </c>
      <c r="M1461" s="26">
        <f t="shared" si="730"/>
        <v>1</v>
      </c>
      <c r="N1461" s="575"/>
      <c r="O1461" s="159"/>
      <c r="P1461" s="302"/>
    </row>
    <row r="1462" spans="1:16" x14ac:dyDescent="0.3">
      <c r="A1462" s="591"/>
      <c r="B1462" s="446" t="s">
        <v>18</v>
      </c>
      <c r="C1462" s="363"/>
      <c r="D1462" s="364"/>
      <c r="E1462" s="364">
        <f t="shared" ref="E1462" si="739">E1467+E1472</f>
        <v>0</v>
      </c>
      <c r="F1462" s="364">
        <f>F1467+F1472</f>
        <v>0</v>
      </c>
      <c r="G1462" s="52" t="e">
        <f t="shared" si="731"/>
        <v>#DIV/0!</v>
      </c>
      <c r="H1462" s="371">
        <f t="shared" si="735"/>
        <v>0</v>
      </c>
      <c r="I1462" s="52" t="e">
        <f t="shared" si="734"/>
        <v>#DIV/0!</v>
      </c>
      <c r="J1462" s="373">
        <f t="shared" si="736"/>
        <v>0</v>
      </c>
      <c r="K1462" s="36">
        <f t="shared" si="738"/>
        <v>0</v>
      </c>
      <c r="L1462" s="36">
        <f t="shared" si="737"/>
        <v>0</v>
      </c>
      <c r="M1462" s="27" t="e">
        <f t="shared" si="730"/>
        <v>#DIV/0!</v>
      </c>
      <c r="N1462" s="575"/>
      <c r="O1462" s="1" t="b">
        <f>H1462=F1462</f>
        <v>1</v>
      </c>
      <c r="P1462" s="302"/>
    </row>
    <row r="1463" spans="1:16" ht="56.25" customHeight="1" x14ac:dyDescent="0.3">
      <c r="A1463" s="671" t="s">
        <v>543</v>
      </c>
      <c r="B1463" s="375" t="s">
        <v>611</v>
      </c>
      <c r="C1463" s="363" t="s">
        <v>115</v>
      </c>
      <c r="D1463" s="364">
        <f>SUM(D1464:D1467)</f>
        <v>300</v>
      </c>
      <c r="E1463" s="364">
        <f>SUM(E1464:E1467)</f>
        <v>300</v>
      </c>
      <c r="F1463" s="364">
        <f>SUM(F1464:F1467)</f>
        <v>0</v>
      </c>
      <c r="G1463" s="51">
        <f t="shared" si="731"/>
        <v>0</v>
      </c>
      <c r="H1463" s="366">
        <f>F1463</f>
        <v>0</v>
      </c>
      <c r="I1463" s="51">
        <f t="shared" si="734"/>
        <v>0</v>
      </c>
      <c r="J1463" s="362">
        <f t="shared" si="736"/>
        <v>0</v>
      </c>
      <c r="K1463" s="36">
        <f t="shared" si="738"/>
        <v>300</v>
      </c>
      <c r="L1463" s="36">
        <f t="shared" si="737"/>
        <v>0</v>
      </c>
      <c r="M1463" s="26">
        <f t="shared" si="730"/>
        <v>1</v>
      </c>
      <c r="N1463" s="577" t="s">
        <v>855</v>
      </c>
      <c r="P1463" s="302"/>
    </row>
    <row r="1464" spans="1:16" x14ac:dyDescent="0.3">
      <c r="A1464" s="671"/>
      <c r="B1464" s="360" t="s">
        <v>17</v>
      </c>
      <c r="C1464" s="360"/>
      <c r="D1464" s="361"/>
      <c r="E1464" s="361"/>
      <c r="F1464" s="361"/>
      <c r="G1464" s="52" t="e">
        <f t="shared" si="731"/>
        <v>#DIV/0!</v>
      </c>
      <c r="H1464" s="371">
        <f t="shared" si="735"/>
        <v>0</v>
      </c>
      <c r="I1464" s="52" t="e">
        <f t="shared" si="734"/>
        <v>#DIV/0!</v>
      </c>
      <c r="J1464" s="362">
        <f t="shared" si="736"/>
        <v>0</v>
      </c>
      <c r="K1464" s="36">
        <f t="shared" si="738"/>
        <v>0</v>
      </c>
      <c r="L1464" s="36">
        <f t="shared" si="737"/>
        <v>0</v>
      </c>
      <c r="M1464" s="27" t="e">
        <f t="shared" si="730"/>
        <v>#DIV/0!</v>
      </c>
      <c r="N1464" s="577"/>
      <c r="P1464" s="302"/>
    </row>
    <row r="1465" spans="1:16" x14ac:dyDescent="0.3">
      <c r="A1465" s="671"/>
      <c r="B1465" s="360" t="s">
        <v>16</v>
      </c>
      <c r="C1465" s="360"/>
      <c r="D1465" s="361"/>
      <c r="E1465" s="361"/>
      <c r="F1465" s="361"/>
      <c r="G1465" s="52" t="e">
        <f t="shared" si="731"/>
        <v>#DIV/0!</v>
      </c>
      <c r="H1465" s="370">
        <f t="shared" si="735"/>
        <v>0</v>
      </c>
      <c r="I1465" s="52" t="e">
        <f t="shared" si="734"/>
        <v>#DIV/0!</v>
      </c>
      <c r="J1465" s="362">
        <f t="shared" si="736"/>
        <v>0</v>
      </c>
      <c r="K1465" s="36">
        <f t="shared" si="738"/>
        <v>0</v>
      </c>
      <c r="L1465" s="36">
        <f t="shared" si="737"/>
        <v>0</v>
      </c>
      <c r="M1465" s="27" t="e">
        <f t="shared" si="730"/>
        <v>#DIV/0!</v>
      </c>
      <c r="N1465" s="577"/>
      <c r="O1465" s="300"/>
      <c r="P1465" s="302"/>
    </row>
    <row r="1466" spans="1:16" x14ac:dyDescent="0.3">
      <c r="A1466" s="671"/>
      <c r="B1466" s="360" t="s">
        <v>36</v>
      </c>
      <c r="C1466" s="360"/>
      <c r="D1466" s="361">
        <v>300</v>
      </c>
      <c r="E1466" s="361">
        <v>300</v>
      </c>
      <c r="F1466" s="361"/>
      <c r="G1466" s="51">
        <f t="shared" si="731"/>
        <v>0</v>
      </c>
      <c r="H1466" s="369">
        <f t="shared" si="735"/>
        <v>0</v>
      </c>
      <c r="I1466" s="51">
        <f t="shared" si="734"/>
        <v>0</v>
      </c>
      <c r="J1466" s="362">
        <f t="shared" si="736"/>
        <v>0</v>
      </c>
      <c r="K1466" s="36">
        <f t="shared" si="738"/>
        <v>300</v>
      </c>
      <c r="L1466" s="36">
        <f t="shared" si="737"/>
        <v>0</v>
      </c>
      <c r="M1466" s="26">
        <f t="shared" ref="M1466:M1499" si="740">K1466/E1466</f>
        <v>1</v>
      </c>
      <c r="N1466" s="577"/>
      <c r="O1466" s="159"/>
      <c r="P1466" s="302"/>
    </row>
    <row r="1467" spans="1:16" x14ac:dyDescent="0.3">
      <c r="A1467" s="671"/>
      <c r="B1467" s="446" t="s">
        <v>18</v>
      </c>
      <c r="C1467" s="360"/>
      <c r="D1467" s="361"/>
      <c r="E1467" s="361"/>
      <c r="F1467" s="361"/>
      <c r="G1467" s="52" t="e">
        <f t="shared" si="731"/>
        <v>#DIV/0!</v>
      </c>
      <c r="H1467" s="370">
        <f t="shared" si="735"/>
        <v>0</v>
      </c>
      <c r="I1467" s="52" t="e">
        <f t="shared" si="734"/>
        <v>#DIV/0!</v>
      </c>
      <c r="J1467" s="362">
        <f t="shared" si="736"/>
        <v>0</v>
      </c>
      <c r="K1467" s="36">
        <f t="shared" si="738"/>
        <v>0</v>
      </c>
      <c r="L1467" s="36">
        <f t="shared" si="737"/>
        <v>0</v>
      </c>
      <c r="M1467" s="27" t="e">
        <f t="shared" si="740"/>
        <v>#DIV/0!</v>
      </c>
      <c r="N1467" s="577"/>
      <c r="O1467" s="1" t="b">
        <f>H1467=F1467</f>
        <v>1</v>
      </c>
      <c r="P1467" s="302"/>
    </row>
    <row r="1468" spans="1:16" ht="97.5" x14ac:dyDescent="0.3">
      <c r="A1468" s="660" t="s">
        <v>544</v>
      </c>
      <c r="B1468" s="375" t="s">
        <v>612</v>
      </c>
      <c r="C1468" s="360" t="s">
        <v>229</v>
      </c>
      <c r="D1468" s="364">
        <f>SUM(D1469:D1472)</f>
        <v>307.5</v>
      </c>
      <c r="E1468" s="364">
        <f>SUM(E1469:E1472)</f>
        <v>307.5</v>
      </c>
      <c r="F1468" s="364">
        <f>SUM(F1469:F1472)</f>
        <v>307.5</v>
      </c>
      <c r="G1468" s="62">
        <f t="shared" si="731"/>
        <v>1</v>
      </c>
      <c r="H1468" s="366">
        <f>F1468</f>
        <v>307.5</v>
      </c>
      <c r="I1468" s="62">
        <f t="shared" si="734"/>
        <v>1</v>
      </c>
      <c r="J1468" s="373">
        <f t="shared" si="736"/>
        <v>1</v>
      </c>
      <c r="K1468" s="17">
        <f t="shared" si="738"/>
        <v>307.5</v>
      </c>
      <c r="L1468" s="36">
        <f t="shared" si="737"/>
        <v>0</v>
      </c>
      <c r="M1468" s="26">
        <f t="shared" si="740"/>
        <v>1</v>
      </c>
      <c r="N1468" s="575"/>
      <c r="P1468" s="302"/>
    </row>
    <row r="1469" spans="1:16" x14ac:dyDescent="0.3">
      <c r="A1469" s="660"/>
      <c r="B1469" s="360" t="s">
        <v>17</v>
      </c>
      <c r="C1469" s="360"/>
      <c r="D1469" s="361">
        <v>307.5</v>
      </c>
      <c r="E1469" s="361">
        <v>307.5</v>
      </c>
      <c r="F1469" s="361">
        <v>307.5</v>
      </c>
      <c r="G1469" s="52">
        <f t="shared" si="731"/>
        <v>1</v>
      </c>
      <c r="H1469" s="361">
        <v>269.60000000000002</v>
      </c>
      <c r="I1469" s="52">
        <f t="shared" si="734"/>
        <v>0.877</v>
      </c>
      <c r="J1469" s="362">
        <f t="shared" si="736"/>
        <v>0.877</v>
      </c>
      <c r="K1469" s="36">
        <v>307.5</v>
      </c>
      <c r="L1469" s="36">
        <v>0</v>
      </c>
      <c r="M1469" s="26">
        <f t="shared" si="740"/>
        <v>1</v>
      </c>
      <c r="N1469" s="575"/>
      <c r="P1469" s="302"/>
    </row>
    <row r="1470" spans="1:16" x14ac:dyDescent="0.3">
      <c r="A1470" s="660"/>
      <c r="B1470" s="360" t="s">
        <v>16</v>
      </c>
      <c r="C1470" s="360"/>
      <c r="D1470" s="361">
        <v>0</v>
      </c>
      <c r="E1470" s="361">
        <v>0</v>
      </c>
      <c r="F1470" s="361">
        <v>0</v>
      </c>
      <c r="G1470" s="52" t="e">
        <f t="shared" si="731"/>
        <v>#DIV/0!</v>
      </c>
      <c r="H1470" s="361">
        <v>0</v>
      </c>
      <c r="I1470" s="52" t="e">
        <f t="shared" si="734"/>
        <v>#DIV/0!</v>
      </c>
      <c r="J1470" s="362">
        <f t="shared" si="736"/>
        <v>0</v>
      </c>
      <c r="K1470" s="36">
        <v>0</v>
      </c>
      <c r="L1470" s="36">
        <v>0</v>
      </c>
      <c r="M1470" s="27" t="e">
        <f t="shared" si="740"/>
        <v>#DIV/0!</v>
      </c>
      <c r="N1470" s="575"/>
      <c r="O1470" s="300"/>
      <c r="P1470" s="302"/>
    </row>
    <row r="1471" spans="1:16" x14ac:dyDescent="0.3">
      <c r="A1471" s="660"/>
      <c r="B1471" s="360" t="s">
        <v>36</v>
      </c>
      <c r="C1471" s="360"/>
      <c r="D1471" s="361">
        <v>0</v>
      </c>
      <c r="E1471" s="361">
        <v>0</v>
      </c>
      <c r="F1471" s="361">
        <v>0</v>
      </c>
      <c r="G1471" s="52" t="e">
        <f t="shared" si="731"/>
        <v>#DIV/0!</v>
      </c>
      <c r="H1471" s="365">
        <v>0</v>
      </c>
      <c r="I1471" s="52" t="e">
        <f t="shared" si="734"/>
        <v>#DIV/0!</v>
      </c>
      <c r="J1471" s="378">
        <f t="shared" si="736"/>
        <v>0</v>
      </c>
      <c r="K1471" s="36">
        <v>0</v>
      </c>
      <c r="L1471" s="36">
        <v>0</v>
      </c>
      <c r="M1471" s="27" t="e">
        <f t="shared" si="740"/>
        <v>#DIV/0!</v>
      </c>
      <c r="N1471" s="575"/>
      <c r="O1471" s="159"/>
      <c r="P1471" s="302"/>
    </row>
    <row r="1472" spans="1:16" x14ac:dyDescent="0.3">
      <c r="A1472" s="660"/>
      <c r="B1472" s="446" t="s">
        <v>18</v>
      </c>
      <c r="C1472" s="360"/>
      <c r="D1472" s="361">
        <v>0</v>
      </c>
      <c r="E1472" s="361">
        <v>0</v>
      </c>
      <c r="F1472" s="361">
        <v>0</v>
      </c>
      <c r="G1472" s="52" t="e">
        <f t="shared" si="731"/>
        <v>#DIV/0!</v>
      </c>
      <c r="H1472" s="361">
        <v>0</v>
      </c>
      <c r="I1472" s="52" t="e">
        <f t="shared" si="734"/>
        <v>#DIV/0!</v>
      </c>
      <c r="J1472" s="362">
        <f t="shared" si="736"/>
        <v>0</v>
      </c>
      <c r="K1472" s="36">
        <v>0</v>
      </c>
      <c r="L1472" s="36">
        <v>0</v>
      </c>
      <c r="M1472" s="27" t="e">
        <f t="shared" si="740"/>
        <v>#DIV/0!</v>
      </c>
      <c r="N1472" s="575"/>
      <c r="O1472" s="1" t="b">
        <f>H1472=F1472</f>
        <v>1</v>
      </c>
      <c r="P1472" s="302"/>
    </row>
    <row r="1473" spans="1:16" ht="79.5" customHeight="1" x14ac:dyDescent="0.3">
      <c r="A1473" s="591" t="s">
        <v>545</v>
      </c>
      <c r="B1473" s="375" t="s">
        <v>613</v>
      </c>
      <c r="C1473" s="363" t="s">
        <v>115</v>
      </c>
      <c r="D1473" s="364">
        <f>SUM(D1474:D1477)</f>
        <v>333</v>
      </c>
      <c r="E1473" s="364">
        <f>SUM(E1474:E1477)</f>
        <v>333</v>
      </c>
      <c r="F1473" s="364">
        <f>SUM(F1474:F1477)</f>
        <v>26.5</v>
      </c>
      <c r="G1473" s="51">
        <f t="shared" si="731"/>
        <v>0.08</v>
      </c>
      <c r="H1473" s="366">
        <f>SUM(H1474:H1477)</f>
        <v>26.5</v>
      </c>
      <c r="I1473" s="51">
        <f t="shared" si="734"/>
        <v>0.08</v>
      </c>
      <c r="J1473" s="373">
        <f t="shared" si="736"/>
        <v>1</v>
      </c>
      <c r="K1473" s="36">
        <f t="shared" si="738"/>
        <v>333</v>
      </c>
      <c r="L1473" s="36">
        <f t="shared" si="737"/>
        <v>0</v>
      </c>
      <c r="M1473" s="26">
        <f t="shared" si="740"/>
        <v>1</v>
      </c>
      <c r="N1473" s="577" t="s">
        <v>710</v>
      </c>
      <c r="P1473" s="302"/>
    </row>
    <row r="1474" spans="1:16" x14ac:dyDescent="0.3">
      <c r="A1474" s="591"/>
      <c r="B1474" s="360" t="s">
        <v>17</v>
      </c>
      <c r="C1474" s="363"/>
      <c r="D1474" s="364"/>
      <c r="E1474" s="364"/>
      <c r="F1474" s="364"/>
      <c r="G1474" s="52" t="e">
        <f t="shared" si="731"/>
        <v>#DIV/0!</v>
      </c>
      <c r="H1474" s="371">
        <f>F1474</f>
        <v>0</v>
      </c>
      <c r="I1474" s="52" t="e">
        <f t="shared" si="734"/>
        <v>#DIV/0!</v>
      </c>
      <c r="J1474" s="373">
        <f t="shared" si="736"/>
        <v>0</v>
      </c>
      <c r="K1474" s="36">
        <f t="shared" si="738"/>
        <v>0</v>
      </c>
      <c r="L1474" s="36">
        <f t="shared" si="737"/>
        <v>0</v>
      </c>
      <c r="M1474" s="27" t="e">
        <f t="shared" si="740"/>
        <v>#DIV/0!</v>
      </c>
      <c r="N1474" s="577"/>
      <c r="P1474" s="302"/>
    </row>
    <row r="1475" spans="1:16" x14ac:dyDescent="0.3">
      <c r="A1475" s="591"/>
      <c r="B1475" s="360" t="s">
        <v>16</v>
      </c>
      <c r="C1475" s="363"/>
      <c r="D1475" s="364"/>
      <c r="E1475" s="364"/>
      <c r="F1475" s="364"/>
      <c r="G1475" s="52" t="e">
        <f t="shared" si="731"/>
        <v>#DIV/0!</v>
      </c>
      <c r="H1475" s="371">
        <f>F1475</f>
        <v>0</v>
      </c>
      <c r="I1475" s="52" t="e">
        <f t="shared" si="734"/>
        <v>#DIV/0!</v>
      </c>
      <c r="J1475" s="373">
        <f t="shared" si="736"/>
        <v>0</v>
      </c>
      <c r="K1475" s="36">
        <f t="shared" si="738"/>
        <v>0</v>
      </c>
      <c r="L1475" s="36">
        <f t="shared" si="737"/>
        <v>0</v>
      </c>
      <c r="M1475" s="27" t="e">
        <f t="shared" si="740"/>
        <v>#DIV/0!</v>
      </c>
      <c r="N1475" s="577"/>
      <c r="O1475" s="300"/>
      <c r="P1475" s="302"/>
    </row>
    <row r="1476" spans="1:16" x14ac:dyDescent="0.3">
      <c r="A1476" s="591"/>
      <c r="B1476" s="360" t="s">
        <v>36</v>
      </c>
      <c r="C1476" s="363"/>
      <c r="D1476" s="361">
        <v>333</v>
      </c>
      <c r="E1476" s="361">
        <v>333</v>
      </c>
      <c r="F1476" s="361">
        <v>26.5</v>
      </c>
      <c r="G1476" s="51">
        <f t="shared" si="731"/>
        <v>0.08</v>
      </c>
      <c r="H1476" s="361">
        <v>26.5</v>
      </c>
      <c r="I1476" s="51">
        <f t="shared" si="734"/>
        <v>0.08</v>
      </c>
      <c r="J1476" s="373">
        <f t="shared" si="736"/>
        <v>1</v>
      </c>
      <c r="K1476" s="36">
        <f t="shared" si="738"/>
        <v>333</v>
      </c>
      <c r="L1476" s="36">
        <f t="shared" si="737"/>
        <v>0</v>
      </c>
      <c r="M1476" s="26">
        <f t="shared" si="740"/>
        <v>1</v>
      </c>
      <c r="N1476" s="577"/>
      <c r="O1476" s="159"/>
      <c r="P1476" s="302"/>
    </row>
    <row r="1477" spans="1:16" x14ac:dyDescent="0.3">
      <c r="A1477" s="591"/>
      <c r="B1477" s="446" t="s">
        <v>18</v>
      </c>
      <c r="C1477" s="363"/>
      <c r="D1477" s="364"/>
      <c r="E1477" s="364"/>
      <c r="F1477" s="364"/>
      <c r="G1477" s="52" t="e">
        <f t="shared" si="731"/>
        <v>#DIV/0!</v>
      </c>
      <c r="H1477" s="371">
        <f>F1477</f>
        <v>0</v>
      </c>
      <c r="I1477" s="52" t="e">
        <f t="shared" si="734"/>
        <v>#DIV/0!</v>
      </c>
      <c r="J1477" s="373">
        <f t="shared" si="736"/>
        <v>0</v>
      </c>
      <c r="K1477" s="36">
        <f t="shared" si="738"/>
        <v>0</v>
      </c>
      <c r="L1477" s="36">
        <f t="shared" si="737"/>
        <v>0</v>
      </c>
      <c r="M1477" s="27" t="e">
        <f t="shared" si="740"/>
        <v>#DIV/0!</v>
      </c>
      <c r="N1477" s="577"/>
      <c r="O1477" s="1" t="b">
        <f>H1477=F1477</f>
        <v>1</v>
      </c>
      <c r="P1477" s="302"/>
    </row>
    <row r="1478" spans="1:16" ht="51" customHeight="1" x14ac:dyDescent="0.3">
      <c r="A1478" s="673" t="s">
        <v>546</v>
      </c>
      <c r="B1478" s="375" t="s">
        <v>71</v>
      </c>
      <c r="C1478" s="375" t="s">
        <v>79</v>
      </c>
      <c r="D1478" s="376">
        <f>SUM(D1479:D1482)</f>
        <v>2850.77</v>
      </c>
      <c r="E1478" s="376">
        <f>SUM(E1479:E1482)</f>
        <v>2850.77</v>
      </c>
      <c r="F1478" s="376">
        <f>SUM(F1479:F1482)</f>
        <v>2110</v>
      </c>
      <c r="G1478" s="63">
        <f t="shared" si="731"/>
        <v>0.74</v>
      </c>
      <c r="H1478" s="376">
        <f>SUM(H1479:H1482)</f>
        <v>2110</v>
      </c>
      <c r="I1478" s="63">
        <f t="shared" si="734"/>
        <v>0.74</v>
      </c>
      <c r="J1478" s="377">
        <f t="shared" si="736"/>
        <v>1</v>
      </c>
      <c r="K1478" s="48">
        <f>SUM(K1479:K1482)</f>
        <v>2750.77</v>
      </c>
      <c r="L1478" s="48">
        <f>SUM(L1479:L1482)</f>
        <v>100</v>
      </c>
      <c r="M1478" s="46">
        <f t="shared" si="740"/>
        <v>0.96</v>
      </c>
      <c r="N1478" s="575"/>
      <c r="P1478" s="302"/>
    </row>
    <row r="1479" spans="1:16" ht="21.75" customHeight="1" x14ac:dyDescent="0.3">
      <c r="A1479" s="673"/>
      <c r="B1479" s="360" t="s">
        <v>17</v>
      </c>
      <c r="C1479" s="360"/>
      <c r="D1479" s="361">
        <f>D1484+D1489+D1494+D1499</f>
        <v>0</v>
      </c>
      <c r="E1479" s="361">
        <f t="shared" ref="E1479:F1479" si="741">E1484+E1489+E1494+E1499</f>
        <v>0</v>
      </c>
      <c r="F1479" s="361">
        <f t="shared" si="741"/>
        <v>0</v>
      </c>
      <c r="G1479" s="52" t="e">
        <f t="shared" si="731"/>
        <v>#DIV/0!</v>
      </c>
      <c r="H1479" s="361">
        <f t="shared" ref="H1479" si="742">H1484+H1489+H1494+H1499</f>
        <v>0</v>
      </c>
      <c r="I1479" s="52" t="e">
        <f t="shared" si="734"/>
        <v>#DIV/0!</v>
      </c>
      <c r="J1479" s="362">
        <f t="shared" si="736"/>
        <v>0</v>
      </c>
      <c r="K1479" s="361">
        <f t="shared" ref="K1479" si="743">K1484+K1489+K1494+K1499</f>
        <v>0</v>
      </c>
      <c r="L1479" s="361">
        <f>E1479-K1479</f>
        <v>0</v>
      </c>
      <c r="M1479" s="27" t="e">
        <f t="shared" si="740"/>
        <v>#DIV/0!</v>
      </c>
      <c r="N1479" s="575"/>
      <c r="P1479" s="302"/>
    </row>
    <row r="1480" spans="1:16" ht="23.25" customHeight="1" x14ac:dyDescent="0.3">
      <c r="A1480" s="673"/>
      <c r="B1480" s="360" t="s">
        <v>16</v>
      </c>
      <c r="C1480" s="360"/>
      <c r="D1480" s="361">
        <f t="shared" ref="D1480:F1480" si="744">D1485+D1490+D1495+D1500</f>
        <v>0</v>
      </c>
      <c r="E1480" s="361">
        <f t="shared" si="744"/>
        <v>0</v>
      </c>
      <c r="F1480" s="361">
        <f t="shared" si="744"/>
        <v>0</v>
      </c>
      <c r="G1480" s="52" t="e">
        <f t="shared" si="731"/>
        <v>#DIV/0!</v>
      </c>
      <c r="H1480" s="361">
        <f t="shared" ref="H1480" si="745">H1485+H1490+H1495+H1500</f>
        <v>0</v>
      </c>
      <c r="I1480" s="52" t="e">
        <f t="shared" si="734"/>
        <v>#DIV/0!</v>
      </c>
      <c r="J1480" s="362">
        <f t="shared" si="736"/>
        <v>0</v>
      </c>
      <c r="K1480" s="361">
        <f t="shared" ref="K1480" si="746">K1485+K1490+K1495+K1500</f>
        <v>0</v>
      </c>
      <c r="L1480" s="361">
        <f t="shared" ref="L1480:L1482" si="747">E1480-K1480</f>
        <v>0</v>
      </c>
      <c r="M1480" s="27" t="e">
        <f t="shared" si="740"/>
        <v>#DIV/0!</v>
      </c>
      <c r="N1480" s="575"/>
      <c r="O1480" s="300"/>
      <c r="P1480" s="302"/>
    </row>
    <row r="1481" spans="1:16" x14ac:dyDescent="0.3">
      <c r="A1481" s="673"/>
      <c r="B1481" s="360" t="s">
        <v>36</v>
      </c>
      <c r="C1481" s="360"/>
      <c r="D1481" s="361">
        <f t="shared" ref="D1481:F1481" si="748">D1486+D1491+D1496+D1501</f>
        <v>2850.77</v>
      </c>
      <c r="E1481" s="361">
        <f t="shared" si="748"/>
        <v>2850.77</v>
      </c>
      <c r="F1481" s="361">
        <f t="shared" si="748"/>
        <v>2110</v>
      </c>
      <c r="G1481" s="51">
        <f t="shared" si="731"/>
        <v>0.74</v>
      </c>
      <c r="H1481" s="361">
        <f t="shared" ref="H1481" si="749">H1486+H1491+H1496+H1501</f>
        <v>2110</v>
      </c>
      <c r="I1481" s="51">
        <f t="shared" si="734"/>
        <v>0.74</v>
      </c>
      <c r="J1481" s="362">
        <f t="shared" si="736"/>
        <v>1</v>
      </c>
      <c r="K1481" s="361">
        <f t="shared" ref="K1481" si="750">K1486+K1491+K1496+K1501</f>
        <v>2750.77</v>
      </c>
      <c r="L1481" s="361">
        <f t="shared" si="747"/>
        <v>100</v>
      </c>
      <c r="M1481" s="26">
        <f t="shared" si="740"/>
        <v>0.96</v>
      </c>
      <c r="N1481" s="575"/>
      <c r="O1481" s="159"/>
      <c r="P1481" s="302"/>
    </row>
    <row r="1482" spans="1:16" ht="20.25" customHeight="1" x14ac:dyDescent="0.3">
      <c r="A1482" s="673"/>
      <c r="B1482" s="446" t="s">
        <v>18</v>
      </c>
      <c r="C1482" s="360"/>
      <c r="D1482" s="361">
        <f t="shared" ref="D1482:F1482" si="751">D1487+D1492+D1497+D1502</f>
        <v>0</v>
      </c>
      <c r="E1482" s="361">
        <f t="shared" si="751"/>
        <v>0</v>
      </c>
      <c r="F1482" s="361">
        <f t="shared" si="751"/>
        <v>0</v>
      </c>
      <c r="G1482" s="52" t="e">
        <f t="shared" si="731"/>
        <v>#DIV/0!</v>
      </c>
      <c r="H1482" s="361">
        <f t="shared" ref="H1482" si="752">H1487+H1492+H1497+H1502</f>
        <v>0</v>
      </c>
      <c r="I1482" s="52" t="e">
        <f t="shared" si="734"/>
        <v>#DIV/0!</v>
      </c>
      <c r="J1482" s="362">
        <f t="shared" si="736"/>
        <v>0</v>
      </c>
      <c r="K1482" s="361">
        <f t="shared" ref="K1482" si="753">K1487+K1492+K1497+K1502</f>
        <v>0</v>
      </c>
      <c r="L1482" s="361">
        <f t="shared" si="747"/>
        <v>0</v>
      </c>
      <c r="M1482" s="27" t="e">
        <f t="shared" si="740"/>
        <v>#DIV/0!</v>
      </c>
      <c r="N1482" s="575"/>
      <c r="O1482" s="1" t="b">
        <f>H1482=F1482</f>
        <v>1</v>
      </c>
      <c r="P1482" s="302"/>
    </row>
    <row r="1483" spans="1:16" ht="82.5" customHeight="1" x14ac:dyDescent="0.3">
      <c r="A1483" s="659" t="s">
        <v>547</v>
      </c>
      <c r="B1483" s="375" t="s">
        <v>614</v>
      </c>
      <c r="C1483" s="363" t="s">
        <v>115</v>
      </c>
      <c r="D1483" s="364">
        <f>SUM(D1484:D1487)</f>
        <v>2190.77</v>
      </c>
      <c r="E1483" s="364">
        <f>SUM(E1484:E1487)</f>
        <v>2190.77</v>
      </c>
      <c r="F1483" s="361">
        <f>SUM(F1484:F1487)</f>
        <v>2110</v>
      </c>
      <c r="G1483" s="51">
        <f t="shared" si="731"/>
        <v>0.96299999999999997</v>
      </c>
      <c r="H1483" s="361">
        <f>SUM(H1484:H1487)</f>
        <v>2110</v>
      </c>
      <c r="I1483" s="51">
        <f t="shared" ref="I1483:I1502" si="754">H1483/E1483</f>
        <v>0.96299999999999997</v>
      </c>
      <c r="J1483" s="362">
        <f t="shared" si="736"/>
        <v>1</v>
      </c>
      <c r="K1483" s="36">
        <f>SUM(K1484:K1487)</f>
        <v>2190.77</v>
      </c>
      <c r="L1483" s="36">
        <f>SUM(L1484:L1487)</f>
        <v>0</v>
      </c>
      <c r="M1483" s="26">
        <f t="shared" si="740"/>
        <v>1</v>
      </c>
      <c r="N1483" s="575" t="s">
        <v>711</v>
      </c>
      <c r="P1483" s="302"/>
    </row>
    <row r="1484" spans="1:16" x14ac:dyDescent="0.3">
      <c r="A1484" s="659"/>
      <c r="B1484" s="360" t="s">
        <v>17</v>
      </c>
      <c r="C1484" s="360"/>
      <c r="D1484" s="361">
        <v>0</v>
      </c>
      <c r="E1484" s="361">
        <v>0</v>
      </c>
      <c r="F1484" s="361">
        <v>0</v>
      </c>
      <c r="G1484" s="52" t="e">
        <f t="shared" si="731"/>
        <v>#DIV/0!</v>
      </c>
      <c r="H1484" s="361">
        <v>0</v>
      </c>
      <c r="I1484" s="52" t="e">
        <f t="shared" si="754"/>
        <v>#DIV/0!</v>
      </c>
      <c r="J1484" s="362">
        <f t="shared" si="736"/>
        <v>0</v>
      </c>
      <c r="K1484" s="361">
        <v>0</v>
      </c>
      <c r="L1484" s="36">
        <f>E1484-K1484</f>
        <v>0</v>
      </c>
      <c r="M1484" s="27" t="e">
        <f t="shared" si="740"/>
        <v>#DIV/0!</v>
      </c>
      <c r="N1484" s="575"/>
      <c r="P1484" s="302"/>
    </row>
    <row r="1485" spans="1:16" x14ac:dyDescent="0.3">
      <c r="A1485" s="659"/>
      <c r="B1485" s="360" t="s">
        <v>16</v>
      </c>
      <c r="C1485" s="360"/>
      <c r="D1485" s="361">
        <v>0</v>
      </c>
      <c r="E1485" s="361">
        <v>0</v>
      </c>
      <c r="F1485" s="361">
        <v>0</v>
      </c>
      <c r="G1485" s="52" t="e">
        <f t="shared" si="731"/>
        <v>#DIV/0!</v>
      </c>
      <c r="H1485" s="361">
        <v>0</v>
      </c>
      <c r="I1485" s="52" t="e">
        <f t="shared" si="754"/>
        <v>#DIV/0!</v>
      </c>
      <c r="J1485" s="362">
        <f t="shared" si="736"/>
        <v>0</v>
      </c>
      <c r="K1485" s="361">
        <v>0</v>
      </c>
      <c r="L1485" s="36">
        <f t="shared" ref="L1485:L1487" si="755">E1485-K1485</f>
        <v>0</v>
      </c>
      <c r="M1485" s="27" t="e">
        <f t="shared" si="740"/>
        <v>#DIV/0!</v>
      </c>
      <c r="N1485" s="575"/>
      <c r="O1485" s="300"/>
      <c r="P1485" s="302"/>
    </row>
    <row r="1486" spans="1:16" x14ac:dyDescent="0.3">
      <c r="A1486" s="659"/>
      <c r="B1486" s="360" t="s">
        <v>36</v>
      </c>
      <c r="C1486" s="360"/>
      <c r="D1486" s="361">
        <v>2190.77</v>
      </c>
      <c r="E1486" s="361">
        <v>2190.77</v>
      </c>
      <c r="F1486" s="361">
        <v>2110</v>
      </c>
      <c r="G1486" s="51">
        <f t="shared" si="731"/>
        <v>0.96299999999999997</v>
      </c>
      <c r="H1486" s="361">
        <v>2110</v>
      </c>
      <c r="I1486" s="51">
        <f t="shared" si="754"/>
        <v>0.96299999999999997</v>
      </c>
      <c r="J1486" s="362">
        <f t="shared" si="736"/>
        <v>1</v>
      </c>
      <c r="K1486" s="361">
        <v>2190.77</v>
      </c>
      <c r="L1486" s="36">
        <f>E1486-K1486</f>
        <v>0</v>
      </c>
      <c r="M1486" s="26">
        <f t="shared" si="740"/>
        <v>1</v>
      </c>
      <c r="N1486" s="575"/>
      <c r="O1486" s="159"/>
      <c r="P1486" s="302"/>
    </row>
    <row r="1487" spans="1:16" x14ac:dyDescent="0.3">
      <c r="A1487" s="659"/>
      <c r="B1487" s="446" t="s">
        <v>18</v>
      </c>
      <c r="C1487" s="360"/>
      <c r="D1487" s="361">
        <v>0</v>
      </c>
      <c r="E1487" s="361">
        <v>0</v>
      </c>
      <c r="F1487" s="361">
        <v>0</v>
      </c>
      <c r="G1487" s="52" t="e">
        <f t="shared" si="731"/>
        <v>#DIV/0!</v>
      </c>
      <c r="H1487" s="361">
        <v>0</v>
      </c>
      <c r="I1487" s="52" t="e">
        <f t="shared" si="754"/>
        <v>#DIV/0!</v>
      </c>
      <c r="J1487" s="362">
        <f t="shared" si="736"/>
        <v>0</v>
      </c>
      <c r="K1487" s="361">
        <v>0</v>
      </c>
      <c r="L1487" s="36">
        <f t="shared" si="755"/>
        <v>0</v>
      </c>
      <c r="M1487" s="27" t="e">
        <f t="shared" si="740"/>
        <v>#DIV/0!</v>
      </c>
      <c r="N1487" s="575"/>
      <c r="O1487" s="1" t="b">
        <f>H1487=F1487</f>
        <v>1</v>
      </c>
      <c r="P1487" s="302"/>
    </row>
    <row r="1488" spans="1:16" ht="117" x14ac:dyDescent="0.3">
      <c r="A1488" s="671" t="s">
        <v>548</v>
      </c>
      <c r="B1488" s="375" t="s">
        <v>615</v>
      </c>
      <c r="C1488" s="363" t="s">
        <v>115</v>
      </c>
      <c r="D1488" s="364">
        <f>SUM(D1489:D1492)</f>
        <v>210</v>
      </c>
      <c r="E1488" s="364">
        <f>SUM(E1489:E1492)</f>
        <v>210</v>
      </c>
      <c r="F1488" s="364">
        <f>SUM(F1489:F1492)</f>
        <v>0</v>
      </c>
      <c r="G1488" s="51">
        <f t="shared" si="731"/>
        <v>0</v>
      </c>
      <c r="H1488" s="366">
        <f t="shared" ref="H1488:H1492" si="756">F1488</f>
        <v>0</v>
      </c>
      <c r="I1488" s="51">
        <f t="shared" si="754"/>
        <v>0</v>
      </c>
      <c r="J1488" s="362">
        <f t="shared" ref="J1488:J1497" si="757">IF(H1488&gt;0,H1488/F1488,0)</f>
        <v>0</v>
      </c>
      <c r="K1488" s="36">
        <f>SUM(K1489:K1492)</f>
        <v>110</v>
      </c>
      <c r="L1488" s="36">
        <f>SUM(L1489:L1492)</f>
        <v>100</v>
      </c>
      <c r="M1488" s="26">
        <f t="shared" si="740"/>
        <v>0.52</v>
      </c>
      <c r="N1488" s="577" t="s">
        <v>863</v>
      </c>
      <c r="P1488" s="302"/>
    </row>
    <row r="1489" spans="1:16" x14ac:dyDescent="0.3">
      <c r="A1489" s="671"/>
      <c r="B1489" s="360" t="s">
        <v>17</v>
      </c>
      <c r="C1489" s="360"/>
      <c r="D1489" s="361"/>
      <c r="E1489" s="361"/>
      <c r="F1489" s="361"/>
      <c r="G1489" s="52" t="e">
        <f t="shared" ref="G1489:G1552" si="758">F1489/E1489</f>
        <v>#DIV/0!</v>
      </c>
      <c r="H1489" s="367">
        <f t="shared" si="756"/>
        <v>0</v>
      </c>
      <c r="I1489" s="52" t="e">
        <f t="shared" si="754"/>
        <v>#DIV/0!</v>
      </c>
      <c r="J1489" s="362">
        <f t="shared" si="757"/>
        <v>0</v>
      </c>
      <c r="K1489" s="36">
        <f t="shared" ref="K1489:K1502" si="759">E1489</f>
        <v>0</v>
      </c>
      <c r="L1489" s="36">
        <f t="shared" ref="L1489:L1502" si="760">E1489-K1489</f>
        <v>0</v>
      </c>
      <c r="M1489" s="27" t="e">
        <f t="shared" si="740"/>
        <v>#DIV/0!</v>
      </c>
      <c r="N1489" s="577"/>
      <c r="P1489" s="302"/>
    </row>
    <row r="1490" spans="1:16" x14ac:dyDescent="0.3">
      <c r="A1490" s="671"/>
      <c r="B1490" s="360" t="s">
        <v>16</v>
      </c>
      <c r="C1490" s="360"/>
      <c r="D1490" s="361"/>
      <c r="E1490" s="361"/>
      <c r="F1490" s="361"/>
      <c r="G1490" s="52" t="e">
        <f t="shared" si="758"/>
        <v>#DIV/0!</v>
      </c>
      <c r="H1490" s="368">
        <f t="shared" si="756"/>
        <v>0</v>
      </c>
      <c r="I1490" s="52" t="e">
        <f t="shared" si="754"/>
        <v>#DIV/0!</v>
      </c>
      <c r="J1490" s="362">
        <f t="shared" si="757"/>
        <v>0</v>
      </c>
      <c r="K1490" s="36">
        <f t="shared" si="759"/>
        <v>0</v>
      </c>
      <c r="L1490" s="36">
        <f t="shared" si="760"/>
        <v>0</v>
      </c>
      <c r="M1490" s="27" t="e">
        <f t="shared" si="740"/>
        <v>#DIV/0!</v>
      </c>
      <c r="N1490" s="577"/>
      <c r="O1490" s="300"/>
      <c r="P1490" s="302"/>
    </row>
    <row r="1491" spans="1:16" x14ac:dyDescent="0.3">
      <c r="A1491" s="671"/>
      <c r="B1491" s="360" t="s">
        <v>36</v>
      </c>
      <c r="C1491" s="360"/>
      <c r="D1491" s="361">
        <v>210</v>
      </c>
      <c r="E1491" s="361">
        <v>210</v>
      </c>
      <c r="F1491" s="361"/>
      <c r="G1491" s="51">
        <f t="shared" si="758"/>
        <v>0</v>
      </c>
      <c r="H1491" s="369">
        <f t="shared" si="756"/>
        <v>0</v>
      </c>
      <c r="I1491" s="51">
        <f t="shared" si="754"/>
        <v>0</v>
      </c>
      <c r="J1491" s="362">
        <f t="shared" si="757"/>
        <v>0</v>
      </c>
      <c r="K1491" s="36">
        <v>110</v>
      </c>
      <c r="L1491" s="36">
        <f t="shared" si="760"/>
        <v>100</v>
      </c>
      <c r="M1491" s="26">
        <f t="shared" si="740"/>
        <v>0.52</v>
      </c>
      <c r="N1491" s="577"/>
      <c r="O1491" s="159"/>
      <c r="P1491" s="302"/>
    </row>
    <row r="1492" spans="1:16" x14ac:dyDescent="0.3">
      <c r="A1492" s="671"/>
      <c r="B1492" s="446" t="s">
        <v>18</v>
      </c>
      <c r="C1492" s="360"/>
      <c r="D1492" s="361"/>
      <c r="E1492" s="361"/>
      <c r="F1492" s="361"/>
      <c r="G1492" s="52" t="e">
        <f t="shared" si="758"/>
        <v>#DIV/0!</v>
      </c>
      <c r="H1492" s="370">
        <f t="shared" si="756"/>
        <v>0</v>
      </c>
      <c r="I1492" s="52" t="e">
        <f t="shared" si="754"/>
        <v>#DIV/0!</v>
      </c>
      <c r="J1492" s="362">
        <f t="shared" si="757"/>
        <v>0</v>
      </c>
      <c r="K1492" s="36">
        <f t="shared" si="759"/>
        <v>0</v>
      </c>
      <c r="L1492" s="36">
        <f t="shared" si="760"/>
        <v>0</v>
      </c>
      <c r="M1492" s="27" t="e">
        <f t="shared" si="740"/>
        <v>#DIV/0!</v>
      </c>
      <c r="N1492" s="577"/>
      <c r="O1492" s="1" t="b">
        <f>H1492=F1492</f>
        <v>1</v>
      </c>
      <c r="P1492" s="302"/>
    </row>
    <row r="1493" spans="1:16" ht="58.5" x14ac:dyDescent="0.3">
      <c r="A1493" s="659" t="s">
        <v>549</v>
      </c>
      <c r="B1493" s="375" t="s">
        <v>616</v>
      </c>
      <c r="C1493" s="363" t="s">
        <v>115</v>
      </c>
      <c r="D1493" s="364">
        <f>SUM(D1494:D1497)</f>
        <v>300</v>
      </c>
      <c r="E1493" s="364">
        <f>SUM(E1494:E1497)</f>
        <v>300</v>
      </c>
      <c r="F1493" s="364">
        <f>SUM(F1494:F1497)</f>
        <v>0</v>
      </c>
      <c r="G1493" s="51">
        <f t="shared" si="758"/>
        <v>0</v>
      </c>
      <c r="H1493" s="371">
        <f t="shared" ref="H1493:H1497" si="761">F1493</f>
        <v>0</v>
      </c>
      <c r="I1493" s="51">
        <f t="shared" si="754"/>
        <v>0</v>
      </c>
      <c r="J1493" s="362">
        <f t="shared" si="757"/>
        <v>0</v>
      </c>
      <c r="K1493" s="36">
        <f>SUM(K1494:K1497)</f>
        <v>300</v>
      </c>
      <c r="L1493" s="36">
        <f t="shared" si="760"/>
        <v>0</v>
      </c>
      <c r="M1493" s="26">
        <f t="shared" si="740"/>
        <v>1</v>
      </c>
      <c r="N1493" s="577" t="s">
        <v>864</v>
      </c>
      <c r="P1493" s="302"/>
    </row>
    <row r="1494" spans="1:16" x14ac:dyDescent="0.3">
      <c r="A1494" s="659"/>
      <c r="B1494" s="360" t="s">
        <v>17</v>
      </c>
      <c r="C1494" s="360"/>
      <c r="D1494" s="361"/>
      <c r="E1494" s="361"/>
      <c r="F1494" s="361"/>
      <c r="G1494" s="52" t="e">
        <f t="shared" si="758"/>
        <v>#DIV/0!</v>
      </c>
      <c r="H1494" s="371">
        <f t="shared" si="761"/>
        <v>0</v>
      </c>
      <c r="I1494" s="52" t="e">
        <f t="shared" si="754"/>
        <v>#DIV/0!</v>
      </c>
      <c r="J1494" s="362">
        <f t="shared" si="757"/>
        <v>0</v>
      </c>
      <c r="K1494" s="36">
        <f t="shared" si="759"/>
        <v>0</v>
      </c>
      <c r="L1494" s="36">
        <f t="shared" si="760"/>
        <v>0</v>
      </c>
      <c r="M1494" s="27" t="e">
        <f t="shared" si="740"/>
        <v>#DIV/0!</v>
      </c>
      <c r="N1494" s="577"/>
      <c r="P1494" s="302"/>
    </row>
    <row r="1495" spans="1:16" x14ac:dyDescent="0.3">
      <c r="A1495" s="659"/>
      <c r="B1495" s="360" t="s">
        <v>16</v>
      </c>
      <c r="C1495" s="360"/>
      <c r="D1495" s="361"/>
      <c r="E1495" s="361"/>
      <c r="F1495" s="361"/>
      <c r="G1495" s="52" t="e">
        <f t="shared" si="758"/>
        <v>#DIV/0!</v>
      </c>
      <c r="H1495" s="370">
        <f t="shared" si="761"/>
        <v>0</v>
      </c>
      <c r="I1495" s="52" t="e">
        <f t="shared" si="754"/>
        <v>#DIV/0!</v>
      </c>
      <c r="J1495" s="362">
        <f t="shared" si="757"/>
        <v>0</v>
      </c>
      <c r="K1495" s="36">
        <f t="shared" si="759"/>
        <v>0</v>
      </c>
      <c r="L1495" s="36">
        <f t="shared" si="760"/>
        <v>0</v>
      </c>
      <c r="M1495" s="27" t="e">
        <f t="shared" si="740"/>
        <v>#DIV/0!</v>
      </c>
      <c r="N1495" s="577"/>
      <c r="O1495" s="300"/>
      <c r="P1495" s="302"/>
    </row>
    <row r="1496" spans="1:16" x14ac:dyDescent="0.3">
      <c r="A1496" s="659"/>
      <c r="B1496" s="360" t="s">
        <v>36</v>
      </c>
      <c r="C1496" s="360"/>
      <c r="D1496" s="361">
        <v>300</v>
      </c>
      <c r="E1496" s="361">
        <v>300</v>
      </c>
      <c r="F1496" s="361">
        <v>0</v>
      </c>
      <c r="G1496" s="52">
        <f t="shared" si="758"/>
        <v>0</v>
      </c>
      <c r="H1496" s="370">
        <f t="shared" si="761"/>
        <v>0</v>
      </c>
      <c r="I1496" s="52">
        <f t="shared" si="754"/>
        <v>0</v>
      </c>
      <c r="J1496" s="362">
        <f t="shared" si="757"/>
        <v>0</v>
      </c>
      <c r="K1496" s="361">
        <v>300</v>
      </c>
      <c r="L1496" s="36">
        <f t="shared" si="760"/>
        <v>0</v>
      </c>
      <c r="M1496" s="26">
        <f t="shared" si="740"/>
        <v>1</v>
      </c>
      <c r="N1496" s="577"/>
      <c r="O1496" s="159"/>
      <c r="P1496" s="302"/>
    </row>
    <row r="1497" spans="1:16" x14ac:dyDescent="0.3">
      <c r="A1497" s="659"/>
      <c r="B1497" s="446" t="s">
        <v>18</v>
      </c>
      <c r="C1497" s="360"/>
      <c r="D1497" s="361"/>
      <c r="E1497" s="361"/>
      <c r="F1497" s="361"/>
      <c r="G1497" s="52" t="e">
        <f t="shared" si="758"/>
        <v>#DIV/0!</v>
      </c>
      <c r="H1497" s="370">
        <f t="shared" si="761"/>
        <v>0</v>
      </c>
      <c r="I1497" s="52" t="e">
        <f t="shared" si="754"/>
        <v>#DIV/0!</v>
      </c>
      <c r="J1497" s="362">
        <f t="shared" si="757"/>
        <v>0</v>
      </c>
      <c r="K1497" s="36">
        <f t="shared" si="759"/>
        <v>0</v>
      </c>
      <c r="L1497" s="36">
        <f t="shared" si="760"/>
        <v>0</v>
      </c>
      <c r="M1497" s="27" t="e">
        <f t="shared" si="740"/>
        <v>#DIV/0!</v>
      </c>
      <c r="N1497" s="577"/>
      <c r="O1497" s="1" t="b">
        <f>H1497=F1497</f>
        <v>1</v>
      </c>
      <c r="P1497" s="302"/>
    </row>
    <row r="1498" spans="1:16" ht="97.5" x14ac:dyDescent="0.3">
      <c r="A1498" s="659" t="s">
        <v>550</v>
      </c>
      <c r="B1498" s="375" t="s">
        <v>617</v>
      </c>
      <c r="C1498" s="363" t="s">
        <v>115</v>
      </c>
      <c r="D1498" s="364">
        <f>SUM(D1499:D1502)</f>
        <v>150</v>
      </c>
      <c r="E1498" s="364">
        <f>SUM(E1499:E1502)</f>
        <v>150</v>
      </c>
      <c r="F1498" s="364">
        <f>SUM(F1499:F1502)</f>
        <v>0</v>
      </c>
      <c r="G1498" s="52">
        <f t="shared" si="758"/>
        <v>0</v>
      </c>
      <c r="H1498" s="371">
        <f>F1498</f>
        <v>0</v>
      </c>
      <c r="I1498" s="52">
        <f t="shared" si="754"/>
        <v>0</v>
      </c>
      <c r="J1498" s="362">
        <f>IF(H1498&gt;0,H1498/F1498,0)</f>
        <v>0</v>
      </c>
      <c r="K1498" s="36">
        <f t="shared" si="759"/>
        <v>150</v>
      </c>
      <c r="L1498" s="36">
        <f t="shared" si="760"/>
        <v>0</v>
      </c>
      <c r="M1498" s="26">
        <f t="shared" si="740"/>
        <v>1</v>
      </c>
      <c r="N1498" s="577" t="s">
        <v>712</v>
      </c>
      <c r="P1498" s="302"/>
    </row>
    <row r="1499" spans="1:16" x14ac:dyDescent="0.3">
      <c r="A1499" s="659"/>
      <c r="B1499" s="360" t="s">
        <v>17</v>
      </c>
      <c r="C1499" s="360"/>
      <c r="D1499" s="361"/>
      <c r="E1499" s="361"/>
      <c r="F1499" s="361"/>
      <c r="G1499" s="52" t="e">
        <f t="shared" si="758"/>
        <v>#DIV/0!</v>
      </c>
      <c r="H1499" s="371">
        <f>F1499</f>
        <v>0</v>
      </c>
      <c r="I1499" s="52" t="e">
        <f t="shared" si="754"/>
        <v>#DIV/0!</v>
      </c>
      <c r="J1499" s="362">
        <f>IF(H1499&gt;0,H1499/F1499,0)</f>
        <v>0</v>
      </c>
      <c r="K1499" s="36">
        <f t="shared" si="759"/>
        <v>0</v>
      </c>
      <c r="L1499" s="36">
        <f t="shared" si="760"/>
        <v>0</v>
      </c>
      <c r="M1499" s="27" t="e">
        <f t="shared" si="740"/>
        <v>#DIV/0!</v>
      </c>
      <c r="N1499" s="577"/>
      <c r="P1499" s="302"/>
    </row>
    <row r="1500" spans="1:16" x14ac:dyDescent="0.3">
      <c r="A1500" s="659"/>
      <c r="B1500" s="360" t="s">
        <v>16</v>
      </c>
      <c r="C1500" s="360"/>
      <c r="D1500" s="361"/>
      <c r="E1500" s="361"/>
      <c r="F1500" s="361"/>
      <c r="G1500" s="52" t="e">
        <f t="shared" si="758"/>
        <v>#DIV/0!</v>
      </c>
      <c r="H1500" s="370">
        <f>F1500</f>
        <v>0</v>
      </c>
      <c r="I1500" s="52" t="e">
        <f t="shared" si="754"/>
        <v>#DIV/0!</v>
      </c>
      <c r="J1500" s="362">
        <f>IF(H1500&gt;0,H1500/F1500,0)</f>
        <v>0</v>
      </c>
      <c r="K1500" s="36">
        <f t="shared" si="759"/>
        <v>0</v>
      </c>
      <c r="L1500" s="36">
        <f t="shared" si="760"/>
        <v>0</v>
      </c>
      <c r="M1500" s="27" t="e">
        <f t="shared" ref="M1500:M1502" si="762">K1500/E1500</f>
        <v>#DIV/0!</v>
      </c>
      <c r="N1500" s="577"/>
      <c r="O1500" s="300"/>
      <c r="P1500" s="302"/>
    </row>
    <row r="1501" spans="1:16" x14ac:dyDescent="0.3">
      <c r="A1501" s="659"/>
      <c r="B1501" s="360" t="s">
        <v>36</v>
      </c>
      <c r="C1501" s="360"/>
      <c r="D1501" s="361">
        <v>150</v>
      </c>
      <c r="E1501" s="361">
        <v>150</v>
      </c>
      <c r="F1501" s="361">
        <v>0</v>
      </c>
      <c r="G1501" s="51">
        <f t="shared" si="758"/>
        <v>0</v>
      </c>
      <c r="H1501" s="369">
        <f>F1501</f>
        <v>0</v>
      </c>
      <c r="I1501" s="51">
        <f t="shared" si="754"/>
        <v>0</v>
      </c>
      <c r="J1501" s="362">
        <f>IF(H1501&gt;0,H1501/F1501,0)</f>
        <v>0</v>
      </c>
      <c r="K1501" s="36">
        <f t="shared" si="759"/>
        <v>150</v>
      </c>
      <c r="L1501" s="36">
        <f t="shared" si="760"/>
        <v>0</v>
      </c>
      <c r="M1501" s="26">
        <f t="shared" si="762"/>
        <v>1</v>
      </c>
      <c r="N1501" s="577"/>
      <c r="O1501" s="159"/>
      <c r="P1501" s="302"/>
    </row>
    <row r="1502" spans="1:16" x14ac:dyDescent="0.3">
      <c r="A1502" s="659"/>
      <c r="B1502" s="446" t="s">
        <v>18</v>
      </c>
      <c r="C1502" s="360"/>
      <c r="D1502" s="361"/>
      <c r="E1502" s="379"/>
      <c r="F1502" s="361"/>
      <c r="G1502" s="52" t="e">
        <f t="shared" si="758"/>
        <v>#DIV/0!</v>
      </c>
      <c r="H1502" s="370">
        <f>F1502</f>
        <v>0</v>
      </c>
      <c r="I1502" s="52" t="e">
        <f t="shared" si="754"/>
        <v>#DIV/0!</v>
      </c>
      <c r="J1502" s="362">
        <f>IF(H1502&gt;0,H1502/F1502,0)</f>
        <v>0</v>
      </c>
      <c r="K1502" s="36">
        <f t="shared" si="759"/>
        <v>0</v>
      </c>
      <c r="L1502" s="36">
        <f t="shared" si="760"/>
        <v>0</v>
      </c>
      <c r="M1502" s="27" t="e">
        <f t="shared" si="762"/>
        <v>#DIV/0!</v>
      </c>
      <c r="N1502" s="577"/>
      <c r="O1502" s="1" t="b">
        <f>H1502=F1502</f>
        <v>1</v>
      </c>
      <c r="P1502" s="302"/>
    </row>
    <row r="1503" spans="1:16" ht="97.5" customHeight="1" x14ac:dyDescent="0.3">
      <c r="A1503" s="641" t="s">
        <v>66</v>
      </c>
      <c r="B1503" s="142" t="s">
        <v>551</v>
      </c>
      <c r="C1503" s="31" t="s">
        <v>77</v>
      </c>
      <c r="D1503" s="28">
        <f>SUM(D1504:D1507)</f>
        <v>165361.45000000001</v>
      </c>
      <c r="E1503" s="28">
        <f>SUM(E1504:E1507)</f>
        <v>165143.54999999999</v>
      </c>
      <c r="F1503" s="28">
        <f>SUM(F1504:F1507)</f>
        <v>48245.21</v>
      </c>
      <c r="G1503" s="72">
        <f t="shared" si="758"/>
        <v>0.29199999999999998</v>
      </c>
      <c r="H1503" s="28">
        <f>SUM(H1504:H1507)</f>
        <v>48245.21</v>
      </c>
      <c r="I1503" s="72">
        <f t="shared" ref="I1503:I1507" si="763">H1503/E1503</f>
        <v>0.29199999999999998</v>
      </c>
      <c r="J1503" s="72">
        <f t="shared" ref="J1503:J1507" si="764">H1503/F1503</f>
        <v>1</v>
      </c>
      <c r="K1503" s="28">
        <f>SUM(K1504:K1507)</f>
        <v>129161.12</v>
      </c>
      <c r="L1503" s="28">
        <f>SUM(L1504:L1507)</f>
        <v>35982.43</v>
      </c>
      <c r="M1503" s="429">
        <f t="shared" ref="M1503:M1507" si="765">K1503/E1503</f>
        <v>0.78</v>
      </c>
      <c r="N1503" s="601"/>
      <c r="P1503" s="302"/>
    </row>
    <row r="1504" spans="1:16" x14ac:dyDescent="0.3">
      <c r="A1504" s="641"/>
      <c r="B1504" s="32" t="s">
        <v>17</v>
      </c>
      <c r="C1504" s="32"/>
      <c r="D1504" s="145">
        <f t="shared" ref="D1504:F1507" si="766">D1509</f>
        <v>0</v>
      </c>
      <c r="E1504" s="145">
        <f t="shared" si="766"/>
        <v>0</v>
      </c>
      <c r="F1504" s="145">
        <f t="shared" si="766"/>
        <v>0</v>
      </c>
      <c r="G1504" s="74" t="e">
        <f t="shared" si="758"/>
        <v>#DIV/0!</v>
      </c>
      <c r="H1504" s="145">
        <f>H1509</f>
        <v>0</v>
      </c>
      <c r="I1504" s="74" t="e">
        <f t="shared" si="763"/>
        <v>#DIV/0!</v>
      </c>
      <c r="J1504" s="74" t="e">
        <f t="shared" si="764"/>
        <v>#DIV/0!</v>
      </c>
      <c r="K1504" s="145">
        <f t="shared" ref="K1504:L1507" si="767">K1509</f>
        <v>0</v>
      </c>
      <c r="L1504" s="145">
        <f t="shared" si="767"/>
        <v>0</v>
      </c>
      <c r="M1504" s="84" t="e">
        <f t="shared" si="765"/>
        <v>#DIV/0!</v>
      </c>
      <c r="N1504" s="601"/>
      <c r="P1504" s="302"/>
    </row>
    <row r="1505" spans="1:16" x14ac:dyDescent="0.3">
      <c r="A1505" s="641"/>
      <c r="B1505" s="32" t="s">
        <v>16</v>
      </c>
      <c r="C1505" s="32"/>
      <c r="D1505" s="145">
        <f t="shared" si="766"/>
        <v>113452</v>
      </c>
      <c r="E1505" s="145">
        <f t="shared" si="766"/>
        <v>113234.1</v>
      </c>
      <c r="F1505" s="145">
        <f t="shared" si="766"/>
        <v>38208.06</v>
      </c>
      <c r="G1505" s="75">
        <f t="shared" si="758"/>
        <v>0.33700000000000002</v>
      </c>
      <c r="H1505" s="145">
        <f>H1510</f>
        <v>38208.06</v>
      </c>
      <c r="I1505" s="75">
        <f t="shared" si="763"/>
        <v>0.33700000000000002</v>
      </c>
      <c r="J1505" s="75">
        <f t="shared" si="764"/>
        <v>1</v>
      </c>
      <c r="K1505" s="145">
        <f t="shared" si="767"/>
        <v>86110.3</v>
      </c>
      <c r="L1505" s="145">
        <f t="shared" si="767"/>
        <v>27123.8</v>
      </c>
      <c r="M1505" s="83">
        <f t="shared" si="765"/>
        <v>0.76</v>
      </c>
      <c r="N1505" s="601"/>
      <c r="O1505" s="300"/>
      <c r="P1505" s="302"/>
    </row>
    <row r="1506" spans="1:16" x14ac:dyDescent="0.3">
      <c r="A1506" s="641"/>
      <c r="B1506" s="32" t="s">
        <v>36</v>
      </c>
      <c r="C1506" s="32"/>
      <c r="D1506" s="145">
        <f t="shared" si="766"/>
        <v>51909.45</v>
      </c>
      <c r="E1506" s="145">
        <f>E1511</f>
        <v>51909.45</v>
      </c>
      <c r="F1506" s="145">
        <f t="shared" si="766"/>
        <v>10037.15</v>
      </c>
      <c r="G1506" s="75">
        <f t="shared" si="758"/>
        <v>0.193</v>
      </c>
      <c r="H1506" s="145">
        <f>H1511</f>
        <v>10037.15</v>
      </c>
      <c r="I1506" s="75">
        <f t="shared" si="763"/>
        <v>0.193</v>
      </c>
      <c r="J1506" s="75">
        <f t="shared" si="764"/>
        <v>1</v>
      </c>
      <c r="K1506" s="145">
        <f t="shared" si="767"/>
        <v>43050.82</v>
      </c>
      <c r="L1506" s="145">
        <f t="shared" si="767"/>
        <v>8858.6299999999992</v>
      </c>
      <c r="M1506" s="119">
        <f t="shared" si="765"/>
        <v>0.83</v>
      </c>
      <c r="N1506" s="601"/>
      <c r="O1506" s="159"/>
      <c r="P1506" s="302"/>
    </row>
    <row r="1507" spans="1:16" x14ac:dyDescent="0.3">
      <c r="A1507" s="641"/>
      <c r="B1507" s="32" t="s">
        <v>18</v>
      </c>
      <c r="C1507" s="437"/>
      <c r="D1507" s="145">
        <f t="shared" si="766"/>
        <v>0</v>
      </c>
      <c r="E1507" s="145">
        <f t="shared" si="766"/>
        <v>0</v>
      </c>
      <c r="F1507" s="145">
        <f t="shared" si="766"/>
        <v>0</v>
      </c>
      <c r="G1507" s="74" t="e">
        <f t="shared" si="758"/>
        <v>#DIV/0!</v>
      </c>
      <c r="H1507" s="145">
        <f>H1512</f>
        <v>0</v>
      </c>
      <c r="I1507" s="74" t="e">
        <f t="shared" si="763"/>
        <v>#DIV/0!</v>
      </c>
      <c r="J1507" s="73" t="e">
        <f t="shared" si="764"/>
        <v>#DIV/0!</v>
      </c>
      <c r="K1507" s="145">
        <f t="shared" si="767"/>
        <v>0</v>
      </c>
      <c r="L1507" s="145">
        <f t="shared" si="767"/>
        <v>0</v>
      </c>
      <c r="M1507" s="84" t="e">
        <f t="shared" si="765"/>
        <v>#DIV/0!</v>
      </c>
      <c r="N1507" s="601"/>
      <c r="O1507" s="1" t="b">
        <f>H1507=F1507</f>
        <v>1</v>
      </c>
      <c r="P1507" s="302"/>
    </row>
    <row r="1508" spans="1:16" ht="75" x14ac:dyDescent="0.3">
      <c r="A1508" s="568" t="s">
        <v>67</v>
      </c>
      <c r="B1508" s="15" t="s">
        <v>414</v>
      </c>
      <c r="C1508" s="382" t="s">
        <v>115</v>
      </c>
      <c r="D1508" s="17">
        <v>165361.45000000001</v>
      </c>
      <c r="E1508" s="17">
        <v>165143.54999999999</v>
      </c>
      <c r="F1508" s="17">
        <v>48245.21</v>
      </c>
      <c r="G1508" s="51">
        <f t="shared" si="758"/>
        <v>0.29199999999999998</v>
      </c>
      <c r="H1508" s="36">
        <v>48245.21</v>
      </c>
      <c r="I1508" s="51">
        <v>0.29199999999999998</v>
      </c>
      <c r="J1508" s="51">
        <v>1</v>
      </c>
      <c r="K1508" s="36">
        <v>129161.12</v>
      </c>
      <c r="L1508" s="36">
        <v>35982.43</v>
      </c>
      <c r="M1508" s="26">
        <v>0.78</v>
      </c>
      <c r="N1508" s="575" t="s">
        <v>744</v>
      </c>
      <c r="P1508" s="302"/>
    </row>
    <row r="1509" spans="1:16" ht="102" customHeight="1" x14ac:dyDescent="0.3">
      <c r="A1509" s="568"/>
      <c r="B1509" s="446" t="s">
        <v>17</v>
      </c>
      <c r="C1509" s="382"/>
      <c r="D1509" s="36">
        <v>0</v>
      </c>
      <c r="E1509" s="36">
        <v>0</v>
      </c>
      <c r="F1509" s="36">
        <v>0</v>
      </c>
      <c r="G1509" s="52" t="e">
        <f t="shared" si="758"/>
        <v>#DIV/0!</v>
      </c>
      <c r="H1509" s="36">
        <v>0</v>
      </c>
      <c r="I1509" s="52" t="e">
        <v>#DIV/0!</v>
      </c>
      <c r="J1509" s="52" t="e">
        <v>#DIV/0!</v>
      </c>
      <c r="K1509" s="36">
        <v>0</v>
      </c>
      <c r="L1509" s="36">
        <v>0</v>
      </c>
      <c r="M1509" s="27" t="e">
        <v>#DIV/0!</v>
      </c>
      <c r="N1509" s="575"/>
      <c r="P1509" s="302"/>
    </row>
    <row r="1510" spans="1:16" ht="102" customHeight="1" x14ac:dyDescent="0.3">
      <c r="A1510" s="568"/>
      <c r="B1510" s="446" t="s">
        <v>103</v>
      </c>
      <c r="C1510" s="382"/>
      <c r="D1510" s="36">
        <v>113452</v>
      </c>
      <c r="E1510" s="36">
        <v>113234.1</v>
      </c>
      <c r="F1510" s="36">
        <v>38208.06</v>
      </c>
      <c r="G1510" s="51">
        <f t="shared" si="758"/>
        <v>0.33700000000000002</v>
      </c>
      <c r="H1510" s="36">
        <v>38208.06</v>
      </c>
      <c r="I1510" s="51">
        <v>0.33700000000000002</v>
      </c>
      <c r="J1510" s="51">
        <v>1</v>
      </c>
      <c r="K1510" s="36">
        <v>86110.3</v>
      </c>
      <c r="L1510" s="36">
        <v>27123.8</v>
      </c>
      <c r="M1510" s="27">
        <v>0.76</v>
      </c>
      <c r="N1510" s="575"/>
      <c r="O1510" s="300"/>
      <c r="P1510" s="302"/>
    </row>
    <row r="1511" spans="1:16" ht="102" customHeight="1" x14ac:dyDescent="0.3">
      <c r="A1511" s="568"/>
      <c r="B1511" s="446" t="s">
        <v>36</v>
      </c>
      <c r="C1511" s="382"/>
      <c r="D1511" s="36">
        <v>51909.45</v>
      </c>
      <c r="E1511" s="36">
        <v>51909.45</v>
      </c>
      <c r="F1511" s="36">
        <v>10037.15</v>
      </c>
      <c r="G1511" s="51">
        <f t="shared" si="758"/>
        <v>0.193</v>
      </c>
      <c r="H1511" s="36">
        <v>10037.15</v>
      </c>
      <c r="I1511" s="51">
        <v>0.193</v>
      </c>
      <c r="J1511" s="51">
        <v>1</v>
      </c>
      <c r="K1511" s="36">
        <v>43050.82</v>
      </c>
      <c r="L1511" s="36">
        <v>8858.6299999999992</v>
      </c>
      <c r="M1511" s="26">
        <v>0.83</v>
      </c>
      <c r="N1511" s="575"/>
      <c r="O1511" s="159"/>
      <c r="P1511" s="302"/>
    </row>
    <row r="1512" spans="1:16" ht="45" customHeight="1" x14ac:dyDescent="0.3">
      <c r="A1512" s="568"/>
      <c r="B1512" s="446" t="s">
        <v>18</v>
      </c>
      <c r="C1512" s="382"/>
      <c r="D1512" s="36">
        <v>0</v>
      </c>
      <c r="E1512" s="36">
        <v>0</v>
      </c>
      <c r="F1512" s="36">
        <v>0</v>
      </c>
      <c r="G1512" s="52" t="e">
        <f t="shared" si="758"/>
        <v>#DIV/0!</v>
      </c>
      <c r="H1512" s="36">
        <v>0</v>
      </c>
      <c r="I1512" s="52" t="e">
        <v>#DIV/0!</v>
      </c>
      <c r="J1512" s="52" t="e">
        <v>#DIV/0!</v>
      </c>
      <c r="K1512" s="36">
        <v>0</v>
      </c>
      <c r="L1512" s="36">
        <v>0</v>
      </c>
      <c r="M1512" s="27" t="e">
        <v>#DIV/0!</v>
      </c>
      <c r="N1512" s="575"/>
      <c r="O1512" s="1" t="b">
        <f>H1512=F1512</f>
        <v>1</v>
      </c>
      <c r="P1512" s="302"/>
    </row>
    <row r="1513" spans="1:16" s="420" customFormat="1" ht="56.25" outlineLevel="2" x14ac:dyDescent="0.25">
      <c r="A1513" s="668" t="s">
        <v>226</v>
      </c>
      <c r="B1513" s="487" t="s">
        <v>552</v>
      </c>
      <c r="C1513" s="481" t="s">
        <v>77</v>
      </c>
      <c r="D1513" s="88">
        <f>SUM(D1514:D1517)</f>
        <v>194057.48</v>
      </c>
      <c r="E1513" s="88">
        <f>SUM(E1514:E1517)</f>
        <v>194265.83</v>
      </c>
      <c r="F1513" s="88">
        <f>SUM(F1514:F1517)</f>
        <v>118035.86</v>
      </c>
      <c r="G1513" s="104">
        <f t="shared" si="758"/>
        <v>0.60799999999999998</v>
      </c>
      <c r="H1513" s="88">
        <f>SUM(H1514:H1517)</f>
        <v>118035.86</v>
      </c>
      <c r="I1513" s="104">
        <f>H1513/F1513</f>
        <v>1</v>
      </c>
      <c r="J1513" s="488">
        <f t="shared" ref="J1513:J1519" si="768">H1513/F1513</f>
        <v>1</v>
      </c>
      <c r="K1513" s="88">
        <f>SUM(K1514:K1517)</f>
        <v>194265.83</v>
      </c>
      <c r="L1513" s="88">
        <f t="shared" ref="L1513:L1557" si="769">E1513-K1513</f>
        <v>0</v>
      </c>
      <c r="M1513" s="114">
        <f>K1513/E1513</f>
        <v>1</v>
      </c>
      <c r="N1513" s="669"/>
      <c r="P1513" s="300"/>
    </row>
    <row r="1514" spans="1:16" s="384" customFormat="1" ht="20.25" outlineLevel="2" x14ac:dyDescent="0.25">
      <c r="A1514" s="668"/>
      <c r="B1514" s="477" t="s">
        <v>17</v>
      </c>
      <c r="C1514" s="477"/>
      <c r="D1514" s="89">
        <f t="shared" ref="D1514:F1517" si="770">D1519+D1549</f>
        <v>0</v>
      </c>
      <c r="E1514" s="89">
        <f t="shared" si="770"/>
        <v>0</v>
      </c>
      <c r="F1514" s="89">
        <f t="shared" si="770"/>
        <v>0</v>
      </c>
      <c r="G1514" s="85" t="e">
        <f t="shared" si="758"/>
        <v>#DIV/0!</v>
      </c>
      <c r="H1514" s="89">
        <f>H1519+H1549</f>
        <v>0</v>
      </c>
      <c r="I1514" s="85" t="e">
        <f>H1514/F1514</f>
        <v>#DIV/0!</v>
      </c>
      <c r="J1514" s="479" t="e">
        <f t="shared" si="768"/>
        <v>#DIV/0!</v>
      </c>
      <c r="K1514" s="89">
        <f>K1519+K1549</f>
        <v>0</v>
      </c>
      <c r="L1514" s="89">
        <f t="shared" si="769"/>
        <v>0</v>
      </c>
      <c r="M1514" s="115"/>
      <c r="N1514" s="670"/>
      <c r="P1514" s="300"/>
    </row>
    <row r="1515" spans="1:16" s="384" customFormat="1" ht="20.25" outlineLevel="2" x14ac:dyDescent="0.25">
      <c r="A1515" s="668"/>
      <c r="B1515" s="477" t="s">
        <v>16</v>
      </c>
      <c r="C1515" s="489"/>
      <c r="D1515" s="89">
        <f t="shared" si="770"/>
        <v>0</v>
      </c>
      <c r="E1515" s="89">
        <f t="shared" si="770"/>
        <v>0</v>
      </c>
      <c r="F1515" s="89">
        <f t="shared" si="770"/>
        <v>0</v>
      </c>
      <c r="G1515" s="85" t="e">
        <f t="shared" si="758"/>
        <v>#DIV/0!</v>
      </c>
      <c r="H1515" s="89">
        <f>H1520+H1550</f>
        <v>0</v>
      </c>
      <c r="I1515" s="85" t="e">
        <f>H1515/F1515</f>
        <v>#DIV/0!</v>
      </c>
      <c r="J1515" s="479" t="e">
        <f t="shared" si="768"/>
        <v>#DIV/0!</v>
      </c>
      <c r="K1515" s="89">
        <f>E1515</f>
        <v>0</v>
      </c>
      <c r="L1515" s="89">
        <f t="shared" si="769"/>
        <v>0</v>
      </c>
      <c r="M1515" s="490" t="e">
        <f>K1515/E1515</f>
        <v>#DIV/0!</v>
      </c>
      <c r="N1515" s="670"/>
      <c r="O1515" s="300"/>
      <c r="P1515" s="300"/>
    </row>
    <row r="1516" spans="1:16" s="384" customFormat="1" ht="20.25" outlineLevel="2" x14ac:dyDescent="0.25">
      <c r="A1516" s="668"/>
      <c r="B1516" s="477" t="s">
        <v>36</v>
      </c>
      <c r="C1516" s="477"/>
      <c r="D1516" s="89">
        <f>D1521+D1551</f>
        <v>194057.48</v>
      </c>
      <c r="E1516" s="89">
        <f t="shared" si="770"/>
        <v>194265.83</v>
      </c>
      <c r="F1516" s="89">
        <f t="shared" si="770"/>
        <v>118035.86</v>
      </c>
      <c r="G1516" s="85">
        <f t="shared" si="758"/>
        <v>0.60799999999999998</v>
      </c>
      <c r="H1516" s="89">
        <f>H1521+H1551</f>
        <v>118035.86</v>
      </c>
      <c r="I1516" s="85">
        <f>H1516/F1516</f>
        <v>1</v>
      </c>
      <c r="J1516" s="479">
        <f t="shared" si="768"/>
        <v>1</v>
      </c>
      <c r="K1516" s="89">
        <f>E1516</f>
        <v>194265.83</v>
      </c>
      <c r="L1516" s="89">
        <f t="shared" si="769"/>
        <v>0</v>
      </c>
      <c r="M1516" s="115">
        <f>K1516/E1516</f>
        <v>1</v>
      </c>
      <c r="N1516" s="670"/>
      <c r="O1516" s="159"/>
      <c r="P1516" s="300"/>
    </row>
    <row r="1517" spans="1:16" s="384" customFormat="1" ht="20.25" outlineLevel="2" x14ac:dyDescent="0.3">
      <c r="A1517" s="668"/>
      <c r="B1517" s="477" t="s">
        <v>18</v>
      </c>
      <c r="C1517" s="477"/>
      <c r="D1517" s="89">
        <f t="shared" si="770"/>
        <v>0</v>
      </c>
      <c r="E1517" s="89">
        <f t="shared" si="770"/>
        <v>0</v>
      </c>
      <c r="F1517" s="89">
        <f t="shared" si="770"/>
        <v>0</v>
      </c>
      <c r="G1517" s="85" t="e">
        <f t="shared" si="758"/>
        <v>#DIV/0!</v>
      </c>
      <c r="H1517" s="89">
        <f>H1522+H1552</f>
        <v>0</v>
      </c>
      <c r="I1517" s="85"/>
      <c r="J1517" s="479" t="e">
        <f t="shared" si="768"/>
        <v>#DIV/0!</v>
      </c>
      <c r="K1517" s="89">
        <f>K1522+K1552</f>
        <v>0</v>
      </c>
      <c r="L1517" s="89">
        <f t="shared" si="769"/>
        <v>0</v>
      </c>
      <c r="M1517" s="115"/>
      <c r="N1517" s="670"/>
      <c r="O1517" s="1" t="b">
        <f>H1517=F1517</f>
        <v>1</v>
      </c>
      <c r="P1517" s="300"/>
    </row>
    <row r="1518" spans="1:16" s="384" customFormat="1" ht="78" outlineLevel="2" x14ac:dyDescent="0.25">
      <c r="A1518" s="569" t="s">
        <v>112</v>
      </c>
      <c r="B1518" s="59" t="s">
        <v>376</v>
      </c>
      <c r="C1518" s="59" t="s">
        <v>79</v>
      </c>
      <c r="D1518" s="48">
        <f>SUM(D1519:D1522)</f>
        <v>76729.48</v>
      </c>
      <c r="E1518" s="48">
        <f>SUM(E1519:E1522)</f>
        <v>76729.490000000005</v>
      </c>
      <c r="F1518" s="48">
        <f>SUM(F1519:F1522)</f>
        <v>46042.96</v>
      </c>
      <c r="G1518" s="63">
        <f t="shared" si="758"/>
        <v>0.6</v>
      </c>
      <c r="H1518" s="48">
        <f>SUM(H1519:H1522)</f>
        <v>46042.96</v>
      </c>
      <c r="I1518" s="63">
        <f>H1518/F1518</f>
        <v>1</v>
      </c>
      <c r="J1518" s="385">
        <f t="shared" si="768"/>
        <v>1</v>
      </c>
      <c r="K1518" s="48">
        <f>K1520+K1521</f>
        <v>76729.490000000005</v>
      </c>
      <c r="L1518" s="36">
        <f t="shared" si="769"/>
        <v>0</v>
      </c>
      <c r="M1518" s="46">
        <f>K1518/E1518</f>
        <v>1</v>
      </c>
      <c r="N1518" s="575"/>
      <c r="P1518" s="300"/>
    </row>
    <row r="1519" spans="1:16" s="384" customFormat="1" ht="20.25" outlineLevel="2" x14ac:dyDescent="0.25">
      <c r="A1519" s="569"/>
      <c r="B1519" s="446" t="s">
        <v>17</v>
      </c>
      <c r="C1519" s="372"/>
      <c r="D1519" s="36"/>
      <c r="E1519" s="36">
        <f>E1524+E1529+E1534</f>
        <v>0</v>
      </c>
      <c r="F1519" s="36">
        <f>F1524+F1529+F1534</f>
        <v>0</v>
      </c>
      <c r="G1519" s="52" t="e">
        <f t="shared" si="758"/>
        <v>#DIV/0!</v>
      </c>
      <c r="H1519" s="36">
        <f>H1524+H1529+H1534</f>
        <v>0</v>
      </c>
      <c r="I1519" s="52" t="e">
        <f>H1519/F1519</f>
        <v>#DIV/0!</v>
      </c>
      <c r="J1519" s="150" t="e">
        <f t="shared" si="768"/>
        <v>#DIV/0!</v>
      </c>
      <c r="K1519" s="36"/>
      <c r="L1519" s="36">
        <f t="shared" si="769"/>
        <v>0</v>
      </c>
      <c r="M1519" s="26"/>
      <c r="N1519" s="575"/>
      <c r="P1519" s="300"/>
    </row>
    <row r="1520" spans="1:16" s="384" customFormat="1" ht="20.25" outlineLevel="2" x14ac:dyDescent="0.25">
      <c r="A1520" s="569"/>
      <c r="B1520" s="446" t="s">
        <v>16</v>
      </c>
      <c r="C1520" s="372"/>
      <c r="D1520" s="36"/>
      <c r="E1520" s="36"/>
      <c r="F1520" s="36"/>
      <c r="G1520" s="52" t="e">
        <f t="shared" si="758"/>
        <v>#DIV/0!</v>
      </c>
      <c r="H1520" s="36"/>
      <c r="I1520" s="51"/>
      <c r="J1520" s="141"/>
      <c r="K1520" s="36">
        <f>E1520</f>
        <v>0</v>
      </c>
      <c r="L1520" s="36">
        <f t="shared" si="769"/>
        <v>0</v>
      </c>
      <c r="M1520" s="26"/>
      <c r="N1520" s="575"/>
      <c r="O1520" s="300"/>
      <c r="P1520" s="300"/>
    </row>
    <row r="1521" spans="1:16" s="384" customFormat="1" ht="20.25" outlineLevel="2" x14ac:dyDescent="0.25">
      <c r="A1521" s="569"/>
      <c r="B1521" s="446" t="s">
        <v>36</v>
      </c>
      <c r="C1521" s="372"/>
      <c r="D1521" s="36">
        <f>D1526+D1531+D1536+D1541+D1546</f>
        <v>76729.48</v>
      </c>
      <c r="E1521" s="36">
        <f>E1526+E1531+E1536+E1541+E1546</f>
        <v>76729.490000000005</v>
      </c>
      <c r="F1521" s="36">
        <f>F1526+F1531+F1536+F1541+F1546</f>
        <v>46042.96</v>
      </c>
      <c r="G1521" s="51">
        <f t="shared" si="758"/>
        <v>0.6</v>
      </c>
      <c r="H1521" s="36">
        <f>H1526+H1531+H1536+H1541+H1546</f>
        <v>46042.96</v>
      </c>
      <c r="I1521" s="51">
        <f>H1521/F1521</f>
        <v>1</v>
      </c>
      <c r="J1521" s="141">
        <f>H1521/F1521</f>
        <v>1</v>
      </c>
      <c r="K1521" s="36">
        <f>E1521</f>
        <v>76729.490000000005</v>
      </c>
      <c r="L1521" s="36">
        <f t="shared" si="769"/>
        <v>0</v>
      </c>
      <c r="M1521" s="26">
        <f>K1521/E1521</f>
        <v>1</v>
      </c>
      <c r="N1521" s="575"/>
      <c r="O1521" s="159"/>
      <c r="P1521" s="300"/>
    </row>
    <row r="1522" spans="1:16" s="384" customFormat="1" ht="20.25" outlineLevel="2" x14ac:dyDescent="0.3">
      <c r="A1522" s="569"/>
      <c r="B1522" s="446" t="s">
        <v>18</v>
      </c>
      <c r="C1522" s="372"/>
      <c r="D1522" s="36">
        <f>D1527+D1532+D1537</f>
        <v>0</v>
      </c>
      <c r="E1522" s="36">
        <f>E1527+E1532+E1537</f>
        <v>0</v>
      </c>
      <c r="F1522" s="36">
        <f>F1527+F1532+F1537</f>
        <v>0</v>
      </c>
      <c r="G1522" s="52" t="e">
        <f t="shared" si="758"/>
        <v>#DIV/0!</v>
      </c>
      <c r="H1522" s="36">
        <f>H1527+H1532+H1537</f>
        <v>0</v>
      </c>
      <c r="I1522" s="52" t="e">
        <f>H1522/F1522</f>
        <v>#DIV/0!</v>
      </c>
      <c r="J1522" s="150" t="e">
        <f>H1522/F1522</f>
        <v>#DIV/0!</v>
      </c>
      <c r="K1522" s="36">
        <f>K1527+K1532+K1537</f>
        <v>0</v>
      </c>
      <c r="L1522" s="36">
        <f t="shared" si="769"/>
        <v>0</v>
      </c>
      <c r="M1522" s="26"/>
      <c r="N1522" s="575"/>
      <c r="O1522" s="1" t="b">
        <f>H1522=F1522</f>
        <v>1</v>
      </c>
      <c r="P1522" s="300"/>
    </row>
    <row r="1523" spans="1:16" s="387" customFormat="1" ht="174" customHeight="1" outlineLevel="1" x14ac:dyDescent="0.25">
      <c r="A1523" s="568" t="s">
        <v>256</v>
      </c>
      <c r="B1523" s="20" t="s">
        <v>377</v>
      </c>
      <c r="C1523" s="15" t="s">
        <v>115</v>
      </c>
      <c r="D1523" s="36">
        <f>D1524+D1525+D1526+D1527</f>
        <v>16710.71</v>
      </c>
      <c r="E1523" s="36">
        <f>E1524+E1525+E1526+E1527</f>
        <v>16490.71</v>
      </c>
      <c r="F1523" s="36">
        <f>F1524+F1525+F1526+F1527</f>
        <v>6605.96</v>
      </c>
      <c r="G1523" s="62">
        <f t="shared" si="758"/>
        <v>0.40100000000000002</v>
      </c>
      <c r="H1523" s="36">
        <f>SUM(H1524:H1527)</f>
        <v>6605.96</v>
      </c>
      <c r="I1523" s="62">
        <f>H1523/F1523</f>
        <v>1</v>
      </c>
      <c r="J1523" s="141">
        <f>H1523/F1523</f>
        <v>1</v>
      </c>
      <c r="K1523" s="36">
        <f>K1526</f>
        <v>16490.71</v>
      </c>
      <c r="L1523" s="386">
        <f t="shared" si="769"/>
        <v>0</v>
      </c>
      <c r="M1523" s="44">
        <f>K1523/E1523</f>
        <v>1</v>
      </c>
      <c r="N1523" s="592" t="s">
        <v>774</v>
      </c>
      <c r="P1523" s="300"/>
    </row>
    <row r="1524" spans="1:16" s="384" customFormat="1" ht="20.25" outlineLevel="1" x14ac:dyDescent="0.25">
      <c r="A1524" s="568"/>
      <c r="B1524" s="446" t="s">
        <v>17</v>
      </c>
      <c r="C1524" s="407"/>
      <c r="D1524" s="36"/>
      <c r="E1524" s="36"/>
      <c r="F1524" s="36"/>
      <c r="G1524" s="64" t="e">
        <f t="shared" si="758"/>
        <v>#DIV/0!</v>
      </c>
      <c r="H1524" s="36"/>
      <c r="I1524" s="35"/>
      <c r="J1524" s="141"/>
      <c r="K1524" s="36">
        <f>E1524</f>
        <v>0</v>
      </c>
      <c r="L1524" s="386">
        <f t="shared" si="769"/>
        <v>0</v>
      </c>
      <c r="M1524" s="26"/>
      <c r="N1524" s="592"/>
      <c r="P1524" s="300"/>
    </row>
    <row r="1525" spans="1:16" s="384" customFormat="1" ht="20.25" outlineLevel="1" x14ac:dyDescent="0.25">
      <c r="A1525" s="568"/>
      <c r="B1525" s="446" t="s">
        <v>16</v>
      </c>
      <c r="C1525" s="407"/>
      <c r="D1525" s="36"/>
      <c r="E1525" s="36"/>
      <c r="F1525" s="36"/>
      <c r="G1525" s="64" t="e">
        <f t="shared" si="758"/>
        <v>#DIV/0!</v>
      </c>
      <c r="H1525" s="36"/>
      <c r="I1525" s="35"/>
      <c r="J1525" s="141">
        <f>H1525/F1526</f>
        <v>0</v>
      </c>
      <c r="K1525" s="36"/>
      <c r="L1525" s="386">
        <f t="shared" si="769"/>
        <v>0</v>
      </c>
      <c r="M1525" s="26"/>
      <c r="N1525" s="592"/>
      <c r="O1525" s="300"/>
      <c r="P1525" s="300"/>
    </row>
    <row r="1526" spans="1:16" s="384" customFormat="1" ht="20.25" outlineLevel="1" x14ac:dyDescent="0.25">
      <c r="A1526" s="568"/>
      <c r="B1526" s="446" t="s">
        <v>36</v>
      </c>
      <c r="C1526" s="407"/>
      <c r="D1526" s="36">
        <v>16710.71</v>
      </c>
      <c r="E1526" s="36">
        <v>16490.71</v>
      </c>
      <c r="F1526" s="36">
        <v>6605.96</v>
      </c>
      <c r="G1526" s="51">
        <f t="shared" si="758"/>
        <v>0.40100000000000002</v>
      </c>
      <c r="H1526" s="36">
        <f>F1526</f>
        <v>6605.96</v>
      </c>
      <c r="I1526" s="51">
        <f>H1526/F1526</f>
        <v>1</v>
      </c>
      <c r="J1526" s="141">
        <f>H1526/F1526</f>
        <v>1</v>
      </c>
      <c r="K1526" s="36">
        <f>E1526</f>
        <v>16490.71</v>
      </c>
      <c r="L1526" s="386">
        <f t="shared" si="769"/>
        <v>0</v>
      </c>
      <c r="M1526" s="26">
        <f>K1526/E1526</f>
        <v>1</v>
      </c>
      <c r="N1526" s="592"/>
      <c r="O1526" s="159"/>
      <c r="P1526" s="300"/>
    </row>
    <row r="1527" spans="1:16" s="384" customFormat="1" ht="88.5" customHeight="1" outlineLevel="1" x14ac:dyDescent="0.3">
      <c r="A1527" s="568"/>
      <c r="B1527" s="446" t="s">
        <v>18</v>
      </c>
      <c r="C1527" s="407"/>
      <c r="D1527" s="36"/>
      <c r="E1527" s="36"/>
      <c r="F1527" s="36"/>
      <c r="G1527" s="52" t="e">
        <f t="shared" si="758"/>
        <v>#DIV/0!</v>
      </c>
      <c r="H1527" s="36"/>
      <c r="I1527" s="51"/>
      <c r="J1527" s="141"/>
      <c r="K1527" s="36"/>
      <c r="L1527" s="386">
        <f t="shared" si="769"/>
        <v>0</v>
      </c>
      <c r="M1527" s="27" t="e">
        <f>K1527/E1527</f>
        <v>#DIV/0!</v>
      </c>
      <c r="N1527" s="592"/>
      <c r="O1527" s="1" t="b">
        <f>H1527=F1527</f>
        <v>1</v>
      </c>
      <c r="P1527" s="300"/>
    </row>
    <row r="1528" spans="1:16" s="384" customFormat="1" ht="75" outlineLevel="1" x14ac:dyDescent="0.25">
      <c r="A1528" s="667" t="s">
        <v>257</v>
      </c>
      <c r="B1528" s="20" t="s">
        <v>379</v>
      </c>
      <c r="C1528" s="20" t="s">
        <v>115</v>
      </c>
      <c r="D1528" s="36">
        <f>SUM(D1529:D1532)</f>
        <v>6058.7</v>
      </c>
      <c r="E1528" s="36">
        <f>SUM(E1529:E1532)</f>
        <v>7433.79</v>
      </c>
      <c r="F1528" s="36">
        <f>SUM(F1529:F1532)</f>
        <v>5852.22</v>
      </c>
      <c r="G1528" s="51">
        <f t="shared" si="758"/>
        <v>0.78700000000000003</v>
      </c>
      <c r="H1528" s="388">
        <f>SUM(H1529:H1532)</f>
        <v>5852.22</v>
      </c>
      <c r="I1528" s="51">
        <f>H1528/F1528</f>
        <v>1</v>
      </c>
      <c r="J1528" s="141">
        <f>H1528/F1528</f>
        <v>1</v>
      </c>
      <c r="K1528" s="36">
        <f>E1528</f>
        <v>7433.79</v>
      </c>
      <c r="L1528" s="386">
        <f t="shared" si="769"/>
        <v>0</v>
      </c>
      <c r="M1528" s="26">
        <f t="shared" ref="M1528:M1548" si="771">K1528/E1528</f>
        <v>1</v>
      </c>
      <c r="N1528" s="609" t="s">
        <v>432</v>
      </c>
      <c r="P1528" s="300"/>
    </row>
    <row r="1529" spans="1:16" s="384" customFormat="1" ht="20.25" outlineLevel="1" x14ac:dyDescent="0.25">
      <c r="A1529" s="667"/>
      <c r="B1529" s="446" t="s">
        <v>17</v>
      </c>
      <c r="C1529" s="407"/>
      <c r="D1529" s="36"/>
      <c r="E1529" s="36"/>
      <c r="F1529" s="36"/>
      <c r="G1529" s="52" t="e">
        <f t="shared" si="758"/>
        <v>#DIV/0!</v>
      </c>
      <c r="H1529" s="36"/>
      <c r="I1529" s="51"/>
      <c r="J1529" s="141"/>
      <c r="K1529" s="36">
        <f>E1529</f>
        <v>0</v>
      </c>
      <c r="L1529" s="386">
        <f t="shared" si="769"/>
        <v>0</v>
      </c>
      <c r="M1529" s="27" t="e">
        <f t="shared" si="771"/>
        <v>#DIV/0!</v>
      </c>
      <c r="N1529" s="609"/>
      <c r="P1529" s="300"/>
    </row>
    <row r="1530" spans="1:16" s="384" customFormat="1" ht="20.25" outlineLevel="1" x14ac:dyDescent="0.25">
      <c r="A1530" s="667"/>
      <c r="B1530" s="446" t="s">
        <v>16</v>
      </c>
      <c r="C1530" s="407"/>
      <c r="D1530" s="36"/>
      <c r="E1530" s="36"/>
      <c r="F1530" s="36"/>
      <c r="G1530" s="52" t="e">
        <f t="shared" si="758"/>
        <v>#DIV/0!</v>
      </c>
      <c r="H1530" s="36"/>
      <c r="I1530" s="51"/>
      <c r="J1530" s="141"/>
      <c r="K1530" s="36"/>
      <c r="L1530" s="386">
        <f t="shared" si="769"/>
        <v>0</v>
      </c>
      <c r="M1530" s="27" t="e">
        <f t="shared" si="771"/>
        <v>#DIV/0!</v>
      </c>
      <c r="N1530" s="609"/>
      <c r="O1530" s="300"/>
      <c r="P1530" s="300"/>
    </row>
    <row r="1531" spans="1:16" s="384" customFormat="1" ht="20.25" outlineLevel="1" x14ac:dyDescent="0.25">
      <c r="A1531" s="667"/>
      <c r="B1531" s="446" t="s">
        <v>36</v>
      </c>
      <c r="C1531" s="407"/>
      <c r="D1531" s="36">
        <v>6058.7</v>
      </c>
      <c r="E1531" s="36">
        <v>7433.79</v>
      </c>
      <c r="F1531" s="36">
        <v>5852.22</v>
      </c>
      <c r="G1531" s="51">
        <f t="shared" si="758"/>
        <v>0.78700000000000003</v>
      </c>
      <c r="H1531" s="36">
        <v>5852.22</v>
      </c>
      <c r="I1531" s="51">
        <f>H1531/F1531</f>
        <v>1</v>
      </c>
      <c r="J1531" s="141">
        <f>H1531/F1531</f>
        <v>1</v>
      </c>
      <c r="K1531" s="36">
        <f>E1531</f>
        <v>7433.79</v>
      </c>
      <c r="L1531" s="386">
        <f t="shared" si="769"/>
        <v>0</v>
      </c>
      <c r="M1531" s="26">
        <f>K1531/E1531</f>
        <v>1</v>
      </c>
      <c r="N1531" s="609"/>
      <c r="O1531" s="159"/>
      <c r="P1531" s="300"/>
    </row>
    <row r="1532" spans="1:16" s="384" customFormat="1" ht="20.25" outlineLevel="1" x14ac:dyDescent="0.3">
      <c r="A1532" s="667"/>
      <c r="B1532" s="446" t="s">
        <v>18</v>
      </c>
      <c r="C1532" s="407"/>
      <c r="D1532" s="36"/>
      <c r="E1532" s="36"/>
      <c r="F1532" s="36"/>
      <c r="G1532" s="64" t="e">
        <f t="shared" si="758"/>
        <v>#DIV/0!</v>
      </c>
      <c r="H1532" s="36"/>
      <c r="I1532" s="64" t="e">
        <f t="shared" ref="I1532:I1557" si="772">H1532/F1532</f>
        <v>#DIV/0!</v>
      </c>
      <c r="J1532" s="150" t="e">
        <f t="shared" ref="J1532:J1557" si="773">H1532/F1532</f>
        <v>#DIV/0!</v>
      </c>
      <c r="K1532" s="36"/>
      <c r="L1532" s="386">
        <f t="shared" si="769"/>
        <v>0</v>
      </c>
      <c r="M1532" s="26"/>
      <c r="N1532" s="609"/>
      <c r="O1532" s="1" t="b">
        <f>H1532=F1532</f>
        <v>1</v>
      </c>
      <c r="P1532" s="300"/>
    </row>
    <row r="1533" spans="1:16" s="384" customFormat="1" ht="54" customHeight="1" outlineLevel="1" x14ac:dyDescent="0.25">
      <c r="A1533" s="562" t="s">
        <v>553</v>
      </c>
      <c r="B1533" s="15" t="s">
        <v>383</v>
      </c>
      <c r="C1533" s="407" t="s">
        <v>115</v>
      </c>
      <c r="D1533" s="36">
        <f>SUM(D1534:D1537)</f>
        <v>25525.52</v>
      </c>
      <c r="E1533" s="36">
        <f>SUM(E1534:E1537)</f>
        <v>25326.84</v>
      </c>
      <c r="F1533" s="36">
        <f>SUM(F1534:F1537)</f>
        <v>16194.25</v>
      </c>
      <c r="G1533" s="51">
        <f t="shared" si="758"/>
        <v>0.63900000000000001</v>
      </c>
      <c r="H1533" s="36">
        <f>SUM(H1534:H1537)</f>
        <v>16194.25</v>
      </c>
      <c r="I1533" s="51">
        <f>H1533/E1533</f>
        <v>0.63900000000000001</v>
      </c>
      <c r="J1533" s="141">
        <f>H1533/F1533</f>
        <v>1</v>
      </c>
      <c r="K1533" s="36">
        <f>SUM(K1534:K1537)</f>
        <v>25326.84</v>
      </c>
      <c r="L1533" s="386">
        <f t="shared" si="769"/>
        <v>0</v>
      </c>
      <c r="M1533" s="26">
        <f>K1533/E1533</f>
        <v>1</v>
      </c>
      <c r="N1533" s="592" t="s">
        <v>856</v>
      </c>
      <c r="P1533" s="300"/>
    </row>
    <row r="1534" spans="1:16" s="384" customFormat="1" ht="20.25" outlineLevel="1" x14ac:dyDescent="0.25">
      <c r="A1534" s="562"/>
      <c r="B1534" s="446" t="s">
        <v>17</v>
      </c>
      <c r="C1534" s="407"/>
      <c r="D1534" s="36"/>
      <c r="E1534" s="36"/>
      <c r="F1534" s="36"/>
      <c r="G1534" s="52" t="e">
        <f t="shared" si="758"/>
        <v>#DIV/0!</v>
      </c>
      <c r="H1534" s="36"/>
      <c r="I1534" s="51"/>
      <c r="J1534" s="141"/>
      <c r="K1534" s="36"/>
      <c r="L1534" s="386">
        <f t="shared" si="769"/>
        <v>0</v>
      </c>
      <c r="M1534" s="389" t="e">
        <f t="shared" si="771"/>
        <v>#DIV/0!</v>
      </c>
      <c r="N1534" s="592"/>
      <c r="P1534" s="300"/>
    </row>
    <row r="1535" spans="1:16" s="384" customFormat="1" ht="20.25" outlineLevel="1" x14ac:dyDescent="0.25">
      <c r="A1535" s="562"/>
      <c r="B1535" s="446" t="s">
        <v>16</v>
      </c>
      <c r="C1535" s="407"/>
      <c r="D1535" s="36"/>
      <c r="E1535" s="36"/>
      <c r="F1535" s="36"/>
      <c r="G1535" s="52" t="e">
        <f t="shared" si="758"/>
        <v>#DIV/0!</v>
      </c>
      <c r="H1535" s="36"/>
      <c r="I1535" s="51"/>
      <c r="J1535" s="141"/>
      <c r="K1535" s="36"/>
      <c r="L1535" s="386">
        <f t="shared" si="769"/>
        <v>0</v>
      </c>
      <c r="M1535" s="389" t="e">
        <f t="shared" si="771"/>
        <v>#DIV/0!</v>
      </c>
      <c r="N1535" s="592"/>
      <c r="O1535" s="300"/>
      <c r="P1535" s="300"/>
    </row>
    <row r="1536" spans="1:16" s="384" customFormat="1" ht="20.25" outlineLevel="1" x14ac:dyDescent="0.25">
      <c r="A1536" s="562"/>
      <c r="B1536" s="446" t="s">
        <v>36</v>
      </c>
      <c r="C1536" s="407"/>
      <c r="D1536" s="36">
        <v>25525.52</v>
      </c>
      <c r="E1536" s="36">
        <v>25326.84</v>
      </c>
      <c r="F1536" s="36">
        <v>16194.25</v>
      </c>
      <c r="G1536" s="51">
        <f t="shared" si="758"/>
        <v>0.63900000000000001</v>
      </c>
      <c r="H1536" s="36">
        <f>F1536</f>
        <v>16194.25</v>
      </c>
      <c r="I1536" s="51">
        <f>H1536/E1536</f>
        <v>0.63900000000000001</v>
      </c>
      <c r="J1536" s="141">
        <f>H1536/F1536</f>
        <v>1</v>
      </c>
      <c r="K1536" s="36">
        <f>E1536</f>
        <v>25326.84</v>
      </c>
      <c r="L1536" s="386">
        <f t="shared" si="769"/>
        <v>0</v>
      </c>
      <c r="M1536" s="26">
        <f>K1536/E1536</f>
        <v>1</v>
      </c>
      <c r="N1536" s="592"/>
      <c r="O1536" s="159"/>
      <c r="P1536" s="300"/>
    </row>
    <row r="1537" spans="1:16" s="384" customFormat="1" ht="20.25" outlineLevel="1" x14ac:dyDescent="0.3">
      <c r="A1537" s="562"/>
      <c r="B1537" s="446" t="s">
        <v>18</v>
      </c>
      <c r="C1537" s="407"/>
      <c r="D1537" s="36"/>
      <c r="E1537" s="36"/>
      <c r="F1537" s="36"/>
      <c r="G1537" s="64" t="e">
        <f t="shared" si="758"/>
        <v>#DIV/0!</v>
      </c>
      <c r="H1537" s="36"/>
      <c r="I1537" s="35"/>
      <c r="J1537" s="141"/>
      <c r="K1537" s="36"/>
      <c r="L1537" s="386">
        <f t="shared" si="769"/>
        <v>0</v>
      </c>
      <c r="M1537" s="389" t="e">
        <f t="shared" si="771"/>
        <v>#DIV/0!</v>
      </c>
      <c r="N1537" s="592"/>
      <c r="O1537" s="1" t="b">
        <f>H1537=F1537</f>
        <v>1</v>
      </c>
      <c r="P1537" s="300"/>
    </row>
    <row r="1538" spans="1:16" s="384" customFormat="1" ht="37.5" outlineLevel="1" x14ac:dyDescent="0.25">
      <c r="A1538" s="405" t="s">
        <v>554</v>
      </c>
      <c r="B1538" s="15" t="s">
        <v>388</v>
      </c>
      <c r="C1538" s="407" t="s">
        <v>115</v>
      </c>
      <c r="D1538" s="36">
        <f>SUM(D1539:D1542)</f>
        <v>7316.35</v>
      </c>
      <c r="E1538" s="36">
        <f>SUM(E1539:E1542)</f>
        <v>6487.06</v>
      </c>
      <c r="F1538" s="36">
        <f>SUM(F1539:F1542)</f>
        <v>3415.24</v>
      </c>
      <c r="G1538" s="51">
        <f t="shared" si="758"/>
        <v>0.52600000000000002</v>
      </c>
      <c r="H1538" s="36">
        <f>SUM(H1539:H1542)</f>
        <v>3415.24</v>
      </c>
      <c r="I1538" s="51">
        <f>H1538/E1538</f>
        <v>0.52600000000000002</v>
      </c>
      <c r="J1538" s="141">
        <f>H1538/F1538</f>
        <v>1</v>
      </c>
      <c r="K1538" s="36">
        <f>SUM(K1539:K1542)</f>
        <v>6487.06</v>
      </c>
      <c r="L1538" s="386">
        <f t="shared" si="769"/>
        <v>0</v>
      </c>
      <c r="M1538" s="26">
        <f t="shared" ref="M1538:M1547" si="774">K1538/E1538</f>
        <v>1</v>
      </c>
      <c r="N1538" s="609" t="s">
        <v>440</v>
      </c>
      <c r="P1538" s="300"/>
    </row>
    <row r="1539" spans="1:16" s="384" customFormat="1" ht="20.25" outlineLevel="1" x14ac:dyDescent="0.25">
      <c r="A1539" s="405"/>
      <c r="B1539" s="446" t="s">
        <v>17</v>
      </c>
      <c r="C1539" s="407"/>
      <c r="D1539" s="36"/>
      <c r="E1539" s="36"/>
      <c r="F1539" s="36"/>
      <c r="G1539" s="52" t="e">
        <f t="shared" si="758"/>
        <v>#DIV/0!</v>
      </c>
      <c r="H1539" s="36"/>
      <c r="I1539" s="51"/>
      <c r="J1539" s="141"/>
      <c r="K1539" s="36"/>
      <c r="L1539" s="386">
        <f t="shared" si="769"/>
        <v>0</v>
      </c>
      <c r="M1539" s="389" t="e">
        <f t="shared" si="774"/>
        <v>#DIV/0!</v>
      </c>
      <c r="N1539" s="609"/>
      <c r="P1539" s="300"/>
    </row>
    <row r="1540" spans="1:16" s="384" customFormat="1" ht="20.25" outlineLevel="1" x14ac:dyDescent="0.25">
      <c r="A1540" s="405"/>
      <c r="B1540" s="446" t="s">
        <v>16</v>
      </c>
      <c r="C1540" s="407"/>
      <c r="D1540" s="36"/>
      <c r="E1540" s="36"/>
      <c r="F1540" s="36"/>
      <c r="G1540" s="52" t="e">
        <f t="shared" si="758"/>
        <v>#DIV/0!</v>
      </c>
      <c r="H1540" s="36"/>
      <c r="I1540" s="51"/>
      <c r="J1540" s="141"/>
      <c r="K1540" s="36"/>
      <c r="L1540" s="386">
        <f t="shared" si="769"/>
        <v>0</v>
      </c>
      <c r="M1540" s="389" t="e">
        <f t="shared" si="774"/>
        <v>#DIV/0!</v>
      </c>
      <c r="N1540" s="609"/>
      <c r="O1540" s="300"/>
      <c r="P1540" s="300"/>
    </row>
    <row r="1541" spans="1:16" s="384" customFormat="1" ht="20.25" outlineLevel="1" x14ac:dyDescent="0.25">
      <c r="A1541" s="405"/>
      <c r="B1541" s="446" t="s">
        <v>36</v>
      </c>
      <c r="C1541" s="407"/>
      <c r="D1541" s="36">
        <v>7316.35</v>
      </c>
      <c r="E1541" s="36">
        <v>6487.06</v>
      </c>
      <c r="F1541" s="36">
        <v>3415.24</v>
      </c>
      <c r="G1541" s="51">
        <f t="shared" si="758"/>
        <v>0.52600000000000002</v>
      </c>
      <c r="H1541" s="36">
        <f>F1541</f>
        <v>3415.24</v>
      </c>
      <c r="I1541" s="51">
        <f>H1541/E1541</f>
        <v>0.52600000000000002</v>
      </c>
      <c r="J1541" s="141">
        <f>H1541/F1541</f>
        <v>1</v>
      </c>
      <c r="K1541" s="36">
        <f>E1541</f>
        <v>6487.06</v>
      </c>
      <c r="L1541" s="386">
        <f t="shared" si="769"/>
        <v>0</v>
      </c>
      <c r="M1541" s="26">
        <f t="shared" si="774"/>
        <v>1</v>
      </c>
      <c r="N1541" s="609"/>
      <c r="O1541" s="159"/>
      <c r="P1541" s="300"/>
    </row>
    <row r="1542" spans="1:16" s="384" customFormat="1" ht="20.25" outlineLevel="1" x14ac:dyDescent="0.3">
      <c r="A1542" s="405"/>
      <c r="B1542" s="446" t="s">
        <v>18</v>
      </c>
      <c r="C1542" s="407"/>
      <c r="D1542" s="36"/>
      <c r="E1542" s="36"/>
      <c r="F1542" s="36"/>
      <c r="G1542" s="64" t="e">
        <f t="shared" si="758"/>
        <v>#DIV/0!</v>
      </c>
      <c r="H1542" s="36"/>
      <c r="I1542" s="35"/>
      <c r="J1542" s="141"/>
      <c r="K1542" s="36"/>
      <c r="L1542" s="386">
        <f t="shared" si="769"/>
        <v>0</v>
      </c>
      <c r="M1542" s="389" t="e">
        <f t="shared" si="774"/>
        <v>#DIV/0!</v>
      </c>
      <c r="N1542" s="609"/>
      <c r="O1542" s="1" t="b">
        <f>H1542=F1542</f>
        <v>1</v>
      </c>
      <c r="P1542" s="300"/>
    </row>
    <row r="1543" spans="1:16" s="384" customFormat="1" ht="93.75" outlineLevel="1" x14ac:dyDescent="0.25">
      <c r="A1543" s="405" t="s">
        <v>555</v>
      </c>
      <c r="B1543" s="15" t="s">
        <v>389</v>
      </c>
      <c r="C1543" s="407" t="s">
        <v>115</v>
      </c>
      <c r="D1543" s="36">
        <f>SUM(D1544:D1547)</f>
        <v>21118.2</v>
      </c>
      <c r="E1543" s="36">
        <f>SUM(E1544:E1547)</f>
        <v>20991.09</v>
      </c>
      <c r="F1543" s="36">
        <f>SUM(F1544:F1547)</f>
        <v>13975.29</v>
      </c>
      <c r="G1543" s="51">
        <f t="shared" si="758"/>
        <v>0.66600000000000004</v>
      </c>
      <c r="H1543" s="36">
        <f>SUM(H1544:H1547)</f>
        <v>13975.29</v>
      </c>
      <c r="I1543" s="51">
        <f>H1543/E1543</f>
        <v>0.66600000000000004</v>
      </c>
      <c r="J1543" s="141">
        <f>H1543/F1543</f>
        <v>1</v>
      </c>
      <c r="K1543" s="36">
        <f>SUM(K1544:K1547)</f>
        <v>20991.09</v>
      </c>
      <c r="L1543" s="386">
        <f t="shared" si="769"/>
        <v>0</v>
      </c>
      <c r="M1543" s="26">
        <f t="shared" si="774"/>
        <v>1</v>
      </c>
      <c r="N1543" s="592" t="s">
        <v>440</v>
      </c>
      <c r="P1543" s="300"/>
    </row>
    <row r="1544" spans="1:16" s="384" customFormat="1" ht="20.25" outlineLevel="1" x14ac:dyDescent="0.25">
      <c r="A1544" s="405"/>
      <c r="B1544" s="446" t="s">
        <v>17</v>
      </c>
      <c r="C1544" s="407"/>
      <c r="D1544" s="36"/>
      <c r="E1544" s="36"/>
      <c r="F1544" s="36"/>
      <c r="G1544" s="52" t="e">
        <f t="shared" si="758"/>
        <v>#DIV/0!</v>
      </c>
      <c r="H1544" s="36"/>
      <c r="I1544" s="51"/>
      <c r="J1544" s="141"/>
      <c r="K1544" s="36"/>
      <c r="L1544" s="386">
        <f t="shared" si="769"/>
        <v>0</v>
      </c>
      <c r="M1544" s="389" t="e">
        <f t="shared" si="774"/>
        <v>#DIV/0!</v>
      </c>
      <c r="N1544" s="592"/>
      <c r="P1544" s="300"/>
    </row>
    <row r="1545" spans="1:16" s="384" customFormat="1" ht="20.25" outlineLevel="1" x14ac:dyDescent="0.25">
      <c r="A1545" s="405"/>
      <c r="B1545" s="446" t="s">
        <v>16</v>
      </c>
      <c r="C1545" s="407"/>
      <c r="D1545" s="36"/>
      <c r="E1545" s="36"/>
      <c r="F1545" s="36"/>
      <c r="G1545" s="52" t="e">
        <f t="shared" si="758"/>
        <v>#DIV/0!</v>
      </c>
      <c r="H1545" s="36"/>
      <c r="I1545" s="51"/>
      <c r="J1545" s="141"/>
      <c r="K1545" s="36"/>
      <c r="L1545" s="386">
        <f t="shared" si="769"/>
        <v>0</v>
      </c>
      <c r="M1545" s="389" t="e">
        <f t="shared" si="774"/>
        <v>#DIV/0!</v>
      </c>
      <c r="N1545" s="592"/>
      <c r="O1545" s="300"/>
      <c r="P1545" s="300"/>
    </row>
    <row r="1546" spans="1:16" s="384" customFormat="1" ht="20.25" outlineLevel="1" x14ac:dyDescent="0.25">
      <c r="A1546" s="405"/>
      <c r="B1546" s="446" t="s">
        <v>36</v>
      </c>
      <c r="C1546" s="407"/>
      <c r="D1546" s="36">
        <v>21118.2</v>
      </c>
      <c r="E1546" s="36">
        <v>20991.09</v>
      </c>
      <c r="F1546" s="36">
        <v>13975.29</v>
      </c>
      <c r="G1546" s="51">
        <f t="shared" si="758"/>
        <v>0.66600000000000004</v>
      </c>
      <c r="H1546" s="36">
        <f>F1546</f>
        <v>13975.29</v>
      </c>
      <c r="I1546" s="51">
        <f>H1546/E1546</f>
        <v>0.66600000000000004</v>
      </c>
      <c r="J1546" s="141">
        <f>H1546/F1546</f>
        <v>1</v>
      </c>
      <c r="K1546" s="36">
        <f>E1546</f>
        <v>20991.09</v>
      </c>
      <c r="L1546" s="386">
        <f t="shared" si="769"/>
        <v>0</v>
      </c>
      <c r="M1546" s="26">
        <f t="shared" si="774"/>
        <v>1</v>
      </c>
      <c r="N1546" s="592"/>
      <c r="O1546" s="159"/>
      <c r="P1546" s="300"/>
    </row>
    <row r="1547" spans="1:16" s="384" customFormat="1" ht="20.25" outlineLevel="1" x14ac:dyDescent="0.3">
      <c r="A1547" s="405"/>
      <c r="B1547" s="446" t="s">
        <v>18</v>
      </c>
      <c r="C1547" s="407"/>
      <c r="D1547" s="36"/>
      <c r="E1547" s="36"/>
      <c r="F1547" s="36"/>
      <c r="G1547" s="64" t="e">
        <f t="shared" si="758"/>
        <v>#DIV/0!</v>
      </c>
      <c r="H1547" s="36"/>
      <c r="I1547" s="35"/>
      <c r="J1547" s="141"/>
      <c r="K1547" s="36"/>
      <c r="L1547" s="386">
        <f t="shared" si="769"/>
        <v>0</v>
      </c>
      <c r="M1547" s="389" t="e">
        <f t="shared" si="774"/>
        <v>#DIV/0!</v>
      </c>
      <c r="N1547" s="592"/>
      <c r="O1547" s="1" t="b">
        <f>H1547=F1547</f>
        <v>1</v>
      </c>
      <c r="P1547" s="300"/>
    </row>
    <row r="1548" spans="1:16" s="384" customFormat="1" ht="39" outlineLevel="1" x14ac:dyDescent="0.25">
      <c r="A1548" s="569" t="s">
        <v>114</v>
      </c>
      <c r="B1548" s="59" t="s">
        <v>391</v>
      </c>
      <c r="C1548" s="59" t="s">
        <v>79</v>
      </c>
      <c r="D1548" s="48">
        <f>SUM(D1549:D1552)</f>
        <v>117328</v>
      </c>
      <c r="E1548" s="48">
        <f>SUM(E1549:E1552)</f>
        <v>117536.34</v>
      </c>
      <c r="F1548" s="48">
        <f>SUM(F1549:F1552)</f>
        <v>71992.899999999994</v>
      </c>
      <c r="G1548" s="63">
        <f t="shared" si="758"/>
        <v>0.61299999999999999</v>
      </c>
      <c r="H1548" s="48">
        <f>SUM(H1549:H1552)</f>
        <v>71992.899999999994</v>
      </c>
      <c r="I1548" s="63">
        <f t="shared" si="772"/>
        <v>1</v>
      </c>
      <c r="J1548" s="385">
        <f t="shared" si="773"/>
        <v>1</v>
      </c>
      <c r="K1548" s="48">
        <f>E1548</f>
        <v>117536.34</v>
      </c>
      <c r="L1548" s="386">
        <f t="shared" si="769"/>
        <v>0</v>
      </c>
      <c r="M1548" s="46">
        <f t="shared" si="771"/>
        <v>1</v>
      </c>
      <c r="N1548" s="592"/>
      <c r="P1548" s="300"/>
    </row>
    <row r="1549" spans="1:16" s="384" customFormat="1" ht="20.25" outlineLevel="1" x14ac:dyDescent="0.25">
      <c r="A1549" s="569"/>
      <c r="B1549" s="446" t="s">
        <v>17</v>
      </c>
      <c r="C1549" s="407"/>
      <c r="D1549" s="36">
        <f t="shared" ref="D1549:F1552" si="775">D1554</f>
        <v>0</v>
      </c>
      <c r="E1549" s="36">
        <f t="shared" si="775"/>
        <v>0</v>
      </c>
      <c r="F1549" s="36">
        <f t="shared" si="775"/>
        <v>0</v>
      </c>
      <c r="G1549" s="52" t="e">
        <f t="shared" si="758"/>
        <v>#DIV/0!</v>
      </c>
      <c r="H1549" s="36">
        <f>H1554</f>
        <v>0</v>
      </c>
      <c r="I1549" s="52" t="e">
        <f t="shared" si="772"/>
        <v>#DIV/0!</v>
      </c>
      <c r="J1549" s="150" t="e">
        <f t="shared" si="773"/>
        <v>#DIV/0!</v>
      </c>
      <c r="K1549" s="36">
        <f>E1549</f>
        <v>0</v>
      </c>
      <c r="L1549" s="386">
        <f t="shared" si="769"/>
        <v>0</v>
      </c>
      <c r="M1549" s="26"/>
      <c r="N1549" s="592"/>
      <c r="P1549" s="300"/>
    </row>
    <row r="1550" spans="1:16" s="384" customFormat="1" ht="20.25" outlineLevel="1" x14ac:dyDescent="0.25">
      <c r="A1550" s="569"/>
      <c r="B1550" s="446" t="s">
        <v>16</v>
      </c>
      <c r="C1550" s="407"/>
      <c r="D1550" s="36">
        <f t="shared" si="775"/>
        <v>0</v>
      </c>
      <c r="E1550" s="36">
        <f t="shared" si="775"/>
        <v>0</v>
      </c>
      <c r="F1550" s="36">
        <f t="shared" si="775"/>
        <v>0</v>
      </c>
      <c r="G1550" s="52" t="e">
        <f t="shared" si="758"/>
        <v>#DIV/0!</v>
      </c>
      <c r="H1550" s="36">
        <f>H1555</f>
        <v>0</v>
      </c>
      <c r="I1550" s="52" t="e">
        <f t="shared" si="772"/>
        <v>#DIV/0!</v>
      </c>
      <c r="J1550" s="150" t="e">
        <f t="shared" si="773"/>
        <v>#DIV/0!</v>
      </c>
      <c r="K1550" s="36">
        <f>E1550</f>
        <v>0</v>
      </c>
      <c r="L1550" s="386">
        <f t="shared" si="769"/>
        <v>0</v>
      </c>
      <c r="M1550" s="27" t="e">
        <f t="shared" ref="M1550" si="776">K1550/E1550</f>
        <v>#DIV/0!</v>
      </c>
      <c r="N1550" s="592"/>
      <c r="O1550" s="300"/>
      <c r="P1550" s="300"/>
    </row>
    <row r="1551" spans="1:16" s="384" customFormat="1" ht="20.25" outlineLevel="1" x14ac:dyDescent="0.25">
      <c r="A1551" s="569"/>
      <c r="B1551" s="446" t="s">
        <v>36</v>
      </c>
      <c r="C1551" s="407"/>
      <c r="D1551" s="36">
        <f>D1556</f>
        <v>117328</v>
      </c>
      <c r="E1551" s="36">
        <f>E1556</f>
        <v>117536.34</v>
      </c>
      <c r="F1551" s="36">
        <f>F1556</f>
        <v>71992.899999999994</v>
      </c>
      <c r="G1551" s="36">
        <f t="shared" si="758"/>
        <v>0.61</v>
      </c>
      <c r="H1551" s="36">
        <f>H1556</f>
        <v>71992.899999999994</v>
      </c>
      <c r="I1551" s="36">
        <f>I1556</f>
        <v>1</v>
      </c>
      <c r="J1551" s="36">
        <f>J1556</f>
        <v>1</v>
      </c>
      <c r="K1551" s="36">
        <f>K1556</f>
        <v>117536.34</v>
      </c>
      <c r="L1551" s="390">
        <f>L1556</f>
        <v>0</v>
      </c>
      <c r="M1551" s="390">
        <f>M1556</f>
        <v>1</v>
      </c>
      <c r="N1551" s="592"/>
      <c r="O1551" s="159"/>
      <c r="P1551" s="300"/>
    </row>
    <row r="1552" spans="1:16" s="384" customFormat="1" ht="20.25" outlineLevel="1" x14ac:dyDescent="0.3">
      <c r="A1552" s="569"/>
      <c r="B1552" s="446" t="s">
        <v>18</v>
      </c>
      <c r="C1552" s="407"/>
      <c r="D1552" s="36">
        <f t="shared" si="775"/>
        <v>0</v>
      </c>
      <c r="E1552" s="36">
        <f t="shared" si="775"/>
        <v>0</v>
      </c>
      <c r="F1552" s="36">
        <f t="shared" si="775"/>
        <v>0</v>
      </c>
      <c r="G1552" s="64" t="e">
        <f t="shared" si="758"/>
        <v>#DIV/0!</v>
      </c>
      <c r="H1552" s="36">
        <f>H1557</f>
        <v>0</v>
      </c>
      <c r="I1552" s="64" t="e">
        <f t="shared" si="772"/>
        <v>#DIV/0!</v>
      </c>
      <c r="J1552" s="150" t="e">
        <f t="shared" si="773"/>
        <v>#DIV/0!</v>
      </c>
      <c r="K1552" s="36">
        <f>E1552</f>
        <v>0</v>
      </c>
      <c r="L1552" s="386">
        <f t="shared" si="769"/>
        <v>0</v>
      </c>
      <c r="M1552" s="26"/>
      <c r="N1552" s="592"/>
      <c r="O1552" s="1" t="b">
        <f>H1552=F1552</f>
        <v>1</v>
      </c>
      <c r="P1552" s="300"/>
    </row>
    <row r="1553" spans="1:16" s="384" customFormat="1" ht="69.75" customHeight="1" outlineLevel="1" x14ac:dyDescent="0.25">
      <c r="A1553" s="540" t="s">
        <v>556</v>
      </c>
      <c r="B1553" s="20" t="s">
        <v>390</v>
      </c>
      <c r="C1553" s="20" t="s">
        <v>115</v>
      </c>
      <c r="D1553" s="36">
        <f>SUM(D1554:D1557)</f>
        <v>117328</v>
      </c>
      <c r="E1553" s="36">
        <f>SUM(E1554:E1557)</f>
        <v>117536.34</v>
      </c>
      <c r="F1553" s="36">
        <f>SUM(F1554:F1557)</f>
        <v>71992.899999999994</v>
      </c>
      <c r="G1553" s="51">
        <f t="shared" ref="G1553:G1597" si="777">F1553/E1553</f>
        <v>0.61299999999999999</v>
      </c>
      <c r="H1553" s="36">
        <f>SUM(H1554:H1557)</f>
        <v>71992.899999999994</v>
      </c>
      <c r="I1553" s="51">
        <f>H1553/E1553</f>
        <v>0.61299999999999999</v>
      </c>
      <c r="J1553" s="141">
        <f>H1553/F1553</f>
        <v>1</v>
      </c>
      <c r="K1553" s="36">
        <f>SUM(K1554:K1557)</f>
        <v>117536.34</v>
      </c>
      <c r="L1553" s="391">
        <f t="shared" si="769"/>
        <v>0</v>
      </c>
      <c r="M1553" s="26">
        <f>K1553/E1553</f>
        <v>1</v>
      </c>
      <c r="N1553" s="592" t="s">
        <v>701</v>
      </c>
      <c r="P1553" s="300"/>
    </row>
    <row r="1554" spans="1:16" s="384" customFormat="1" ht="20.25" outlineLevel="1" x14ac:dyDescent="0.25">
      <c r="A1554" s="540"/>
      <c r="B1554" s="446" t="s">
        <v>17</v>
      </c>
      <c r="C1554" s="407"/>
      <c r="D1554" s="36"/>
      <c r="E1554" s="36"/>
      <c r="F1554" s="36"/>
      <c r="G1554" s="52" t="e">
        <f t="shared" si="777"/>
        <v>#DIV/0!</v>
      </c>
      <c r="H1554" s="36"/>
      <c r="I1554" s="51"/>
      <c r="J1554" s="141"/>
      <c r="K1554" s="36"/>
      <c r="L1554" s="391">
        <f t="shared" si="769"/>
        <v>0</v>
      </c>
      <c r="M1554" s="389" t="e">
        <f>K1554/E1554</f>
        <v>#DIV/0!</v>
      </c>
      <c r="N1554" s="592"/>
      <c r="P1554" s="300"/>
    </row>
    <row r="1555" spans="1:16" s="211" customFormat="1" ht="20.25" outlineLevel="1" x14ac:dyDescent="0.25">
      <c r="A1555" s="540"/>
      <c r="B1555" s="197" t="s">
        <v>16</v>
      </c>
      <c r="C1555" s="197"/>
      <c r="D1555" s="22"/>
      <c r="E1555" s="22"/>
      <c r="F1555" s="22"/>
      <c r="G1555" s="58" t="e">
        <f t="shared" si="777"/>
        <v>#DIV/0!</v>
      </c>
      <c r="H1555" s="22"/>
      <c r="I1555" s="71"/>
      <c r="J1555" s="107"/>
      <c r="K1555" s="22"/>
      <c r="L1555" s="213">
        <f t="shared" si="769"/>
        <v>0</v>
      </c>
      <c r="M1555" s="96" t="e">
        <f>K1555/E1555</f>
        <v>#DIV/0!</v>
      </c>
      <c r="N1555" s="592"/>
      <c r="O1555" s="128"/>
      <c r="P1555" s="300"/>
    </row>
    <row r="1556" spans="1:16" s="211" customFormat="1" ht="20.25" outlineLevel="1" x14ac:dyDescent="0.25">
      <c r="A1556" s="540"/>
      <c r="B1556" s="197" t="s">
        <v>36</v>
      </c>
      <c r="C1556" s="197"/>
      <c r="D1556" s="22">
        <v>117328</v>
      </c>
      <c r="E1556" s="22">
        <v>117536.34</v>
      </c>
      <c r="F1556" s="22">
        <v>71992.899999999994</v>
      </c>
      <c r="G1556" s="71">
        <f t="shared" si="777"/>
        <v>0.61299999999999999</v>
      </c>
      <c r="H1556" s="22">
        <f>F1556</f>
        <v>71992.899999999994</v>
      </c>
      <c r="I1556" s="71">
        <f>H1556/F1556</f>
        <v>1</v>
      </c>
      <c r="J1556" s="107">
        <f>H1556/F1556</f>
        <v>1</v>
      </c>
      <c r="K1556" s="22">
        <f>E1556</f>
        <v>117536.34</v>
      </c>
      <c r="L1556" s="189">
        <f>E1556-K1556</f>
        <v>0</v>
      </c>
      <c r="M1556" s="41">
        <f>K1556/E1556</f>
        <v>1</v>
      </c>
      <c r="N1556" s="592"/>
      <c r="O1556" s="11"/>
      <c r="P1556" s="300"/>
    </row>
    <row r="1557" spans="1:16" s="211" customFormat="1" ht="20.25" outlineLevel="1" x14ac:dyDescent="0.3">
      <c r="A1557" s="540"/>
      <c r="B1557" s="197" t="s">
        <v>18</v>
      </c>
      <c r="C1557" s="197"/>
      <c r="D1557" s="22"/>
      <c r="E1557" s="22"/>
      <c r="F1557" s="22"/>
      <c r="G1557" s="69" t="e">
        <f t="shared" si="777"/>
        <v>#DIV/0!</v>
      </c>
      <c r="H1557" s="22"/>
      <c r="I1557" s="69" t="e">
        <f t="shared" si="772"/>
        <v>#DIV/0!</v>
      </c>
      <c r="J1557" s="110" t="e">
        <f t="shared" si="773"/>
        <v>#DIV/0!</v>
      </c>
      <c r="K1557" s="22">
        <f>E1557</f>
        <v>0</v>
      </c>
      <c r="L1557" s="212">
        <f t="shared" si="769"/>
        <v>0</v>
      </c>
      <c r="M1557" s="41"/>
      <c r="N1557" s="592"/>
      <c r="O1557" s="129" t="b">
        <f>H1557=F1557</f>
        <v>1</v>
      </c>
      <c r="P1557" s="300"/>
    </row>
    <row r="1558" spans="1:16" s="129" customFormat="1" ht="56.25" x14ac:dyDescent="0.3">
      <c r="A1558" s="665" t="s">
        <v>227</v>
      </c>
      <c r="B1558" s="202" t="s">
        <v>557</v>
      </c>
      <c r="C1558" s="263" t="s">
        <v>79</v>
      </c>
      <c r="D1558" s="264">
        <f>SUM(D1560:D1562)</f>
        <v>44236.57</v>
      </c>
      <c r="E1558" s="264">
        <f>SUM(E1560:E1562)</f>
        <v>44236.57</v>
      </c>
      <c r="F1558" s="264">
        <f>SUM(F1560:F1562)</f>
        <v>22813.46</v>
      </c>
      <c r="G1558" s="265">
        <f t="shared" si="777"/>
        <v>0.51600000000000001</v>
      </c>
      <c r="H1558" s="264">
        <f>SUM(H1559:H1562)</f>
        <v>22308.39</v>
      </c>
      <c r="I1558" s="265">
        <f t="shared" ref="I1558:I1571" si="778">H1558/E1558</f>
        <v>0.504</v>
      </c>
      <c r="J1558" s="265">
        <f t="shared" ref="J1558:J1571" si="779">H1558/F1558</f>
        <v>0.97799999999999998</v>
      </c>
      <c r="K1558" s="264">
        <f>SUM(K1559:K1562)</f>
        <v>44236.57</v>
      </c>
      <c r="L1558" s="264">
        <f>SUM(L1559:L1562)</f>
        <v>0</v>
      </c>
      <c r="M1558" s="266">
        <f t="shared" ref="M1558:M1572" si="780">K1558/E1558</f>
        <v>1</v>
      </c>
      <c r="N1558" s="666"/>
      <c r="P1558" s="302"/>
    </row>
    <row r="1559" spans="1:16" s="129" customFormat="1" x14ac:dyDescent="0.3">
      <c r="A1559" s="665"/>
      <c r="B1559" s="32" t="s">
        <v>17</v>
      </c>
      <c r="C1559" s="31"/>
      <c r="D1559" s="30">
        <f t="shared" ref="D1559:F1562" si="781">D1564+D1569</f>
        <v>0</v>
      </c>
      <c r="E1559" s="30">
        <f t="shared" si="781"/>
        <v>0</v>
      </c>
      <c r="F1559" s="80">
        <f t="shared" si="781"/>
        <v>0</v>
      </c>
      <c r="G1559" s="74" t="e">
        <f t="shared" si="777"/>
        <v>#DIV/0!</v>
      </c>
      <c r="H1559" s="80">
        <f>H1564+H1569</f>
        <v>0</v>
      </c>
      <c r="I1559" s="74" t="e">
        <f t="shared" si="778"/>
        <v>#DIV/0!</v>
      </c>
      <c r="J1559" s="74" t="e">
        <f t="shared" si="779"/>
        <v>#DIV/0!</v>
      </c>
      <c r="K1559" s="80">
        <f t="shared" ref="K1559:L1562" si="782">K1564+K1569</f>
        <v>0</v>
      </c>
      <c r="L1559" s="80">
        <f t="shared" si="782"/>
        <v>0</v>
      </c>
      <c r="M1559" s="149" t="e">
        <f t="shared" si="780"/>
        <v>#DIV/0!</v>
      </c>
      <c r="N1559" s="666"/>
      <c r="P1559" s="302"/>
    </row>
    <row r="1560" spans="1:16" s="129" customFormat="1" x14ac:dyDescent="0.3">
      <c r="A1560" s="665"/>
      <c r="B1560" s="32" t="s">
        <v>16</v>
      </c>
      <c r="C1560" s="31"/>
      <c r="D1560" s="30">
        <f t="shared" si="781"/>
        <v>8024.6</v>
      </c>
      <c r="E1560" s="30">
        <f t="shared" si="781"/>
        <v>8024.6</v>
      </c>
      <c r="F1560" s="30">
        <f t="shared" si="781"/>
        <v>5300</v>
      </c>
      <c r="G1560" s="75">
        <f t="shared" si="777"/>
        <v>0.66</v>
      </c>
      <c r="H1560" s="30">
        <f>H1565+H1570</f>
        <v>4794.93</v>
      </c>
      <c r="I1560" s="75">
        <f t="shared" si="778"/>
        <v>0.59799999999999998</v>
      </c>
      <c r="J1560" s="75">
        <f t="shared" si="779"/>
        <v>0.90500000000000003</v>
      </c>
      <c r="K1560" s="30">
        <f t="shared" si="782"/>
        <v>8024.6</v>
      </c>
      <c r="L1560" s="30">
        <f t="shared" si="782"/>
        <v>0</v>
      </c>
      <c r="M1560" s="111">
        <f t="shared" si="780"/>
        <v>1</v>
      </c>
      <c r="N1560" s="666"/>
      <c r="O1560" s="128"/>
      <c r="P1560" s="302"/>
    </row>
    <row r="1561" spans="1:16" s="129" customFormat="1" x14ac:dyDescent="0.3">
      <c r="A1561" s="665"/>
      <c r="B1561" s="32" t="s">
        <v>36</v>
      </c>
      <c r="C1561" s="147"/>
      <c r="D1561" s="30">
        <f t="shared" si="781"/>
        <v>15846.7</v>
      </c>
      <c r="E1561" s="30">
        <f t="shared" si="781"/>
        <v>15846.7</v>
      </c>
      <c r="F1561" s="30">
        <f t="shared" si="781"/>
        <v>6106.96</v>
      </c>
      <c r="G1561" s="75">
        <f t="shared" si="777"/>
        <v>0.38500000000000001</v>
      </c>
      <c r="H1561" s="30">
        <f>H1566+H1571</f>
        <v>6106.96</v>
      </c>
      <c r="I1561" s="75">
        <f t="shared" si="778"/>
        <v>0.38500000000000001</v>
      </c>
      <c r="J1561" s="75">
        <f t="shared" si="779"/>
        <v>1</v>
      </c>
      <c r="K1561" s="30">
        <f t="shared" si="782"/>
        <v>15846.7</v>
      </c>
      <c r="L1561" s="30">
        <f t="shared" si="782"/>
        <v>0</v>
      </c>
      <c r="M1561" s="111">
        <f t="shared" si="780"/>
        <v>1</v>
      </c>
      <c r="N1561" s="666"/>
      <c r="O1561" s="11"/>
      <c r="P1561" s="302"/>
    </row>
    <row r="1562" spans="1:16" s="129" customFormat="1" x14ac:dyDescent="0.3">
      <c r="A1562" s="665"/>
      <c r="B1562" s="32" t="s">
        <v>18</v>
      </c>
      <c r="C1562" s="31"/>
      <c r="D1562" s="30">
        <f t="shared" si="781"/>
        <v>20365.27</v>
      </c>
      <c r="E1562" s="30">
        <f t="shared" si="781"/>
        <v>20365.27</v>
      </c>
      <c r="F1562" s="30">
        <f t="shared" si="781"/>
        <v>11406.5</v>
      </c>
      <c r="G1562" s="75">
        <f t="shared" si="777"/>
        <v>0.56000000000000005</v>
      </c>
      <c r="H1562" s="30">
        <f>H1567+H1572</f>
        <v>11406.5</v>
      </c>
      <c r="I1562" s="75">
        <f t="shared" si="778"/>
        <v>0.56000000000000005</v>
      </c>
      <c r="J1562" s="75">
        <f t="shared" si="779"/>
        <v>1</v>
      </c>
      <c r="K1562" s="30">
        <f t="shared" si="782"/>
        <v>20365.27</v>
      </c>
      <c r="L1562" s="30">
        <f t="shared" si="782"/>
        <v>0</v>
      </c>
      <c r="M1562" s="111">
        <f t="shared" si="780"/>
        <v>1</v>
      </c>
      <c r="N1562" s="666"/>
      <c r="O1562" s="129" t="b">
        <f>H1562=F1562</f>
        <v>1</v>
      </c>
      <c r="P1562" s="302"/>
    </row>
    <row r="1563" spans="1:16" s="438" customFormat="1" ht="98.25" customHeight="1" x14ac:dyDescent="0.3">
      <c r="A1563" s="568" t="s">
        <v>72</v>
      </c>
      <c r="B1563" s="90" t="s">
        <v>641</v>
      </c>
      <c r="C1563" s="15" t="s">
        <v>115</v>
      </c>
      <c r="D1563" s="17">
        <f>SUM(D1564:D1567)</f>
        <v>8046.74</v>
      </c>
      <c r="E1563" s="17">
        <f>SUM(E1564:E1567)</f>
        <v>8046.74</v>
      </c>
      <c r="F1563" s="17">
        <f>SUM(F1564:F1567)</f>
        <v>5312.26</v>
      </c>
      <c r="G1563" s="62">
        <f t="shared" si="777"/>
        <v>0.66</v>
      </c>
      <c r="H1563" s="17">
        <f>SUM(H1564:H1567)</f>
        <v>4807.1899999999996</v>
      </c>
      <c r="I1563" s="62">
        <f t="shared" si="778"/>
        <v>0.59699999999999998</v>
      </c>
      <c r="J1563" s="62">
        <f t="shared" si="779"/>
        <v>0.90500000000000003</v>
      </c>
      <c r="K1563" s="17">
        <f>SUM(K1564:K1567)</f>
        <v>8046.74</v>
      </c>
      <c r="L1563" s="36">
        <f>E1563-K1563</f>
        <v>0</v>
      </c>
      <c r="M1563" s="156">
        <f t="shared" si="780"/>
        <v>1</v>
      </c>
      <c r="N1563" s="528" t="s">
        <v>857</v>
      </c>
      <c r="P1563" s="302"/>
    </row>
    <row r="1564" spans="1:16" s="438" customFormat="1" x14ac:dyDescent="0.3">
      <c r="A1564" s="568"/>
      <c r="B1564" s="446" t="s">
        <v>17</v>
      </c>
      <c r="C1564" s="428"/>
      <c r="D1564" s="36"/>
      <c r="E1564" s="36"/>
      <c r="F1564" s="36"/>
      <c r="G1564" s="52" t="e">
        <f t="shared" si="777"/>
        <v>#DIV/0!</v>
      </c>
      <c r="H1564" s="19"/>
      <c r="I1564" s="52" t="e">
        <f t="shared" si="778"/>
        <v>#DIV/0!</v>
      </c>
      <c r="J1564" s="52" t="e">
        <f t="shared" si="779"/>
        <v>#DIV/0!</v>
      </c>
      <c r="K1564" s="36"/>
      <c r="L1564" s="36"/>
      <c r="M1564" s="150" t="e">
        <f t="shared" si="780"/>
        <v>#DIV/0!</v>
      </c>
      <c r="N1564" s="529"/>
      <c r="P1564" s="302"/>
    </row>
    <row r="1565" spans="1:16" s="438" customFormat="1" x14ac:dyDescent="0.3">
      <c r="A1565" s="568"/>
      <c r="B1565" s="446" t="s">
        <v>16</v>
      </c>
      <c r="C1565" s="428"/>
      <c r="D1565" s="36">
        <v>8024.6</v>
      </c>
      <c r="E1565" s="36">
        <v>8024.6</v>
      </c>
      <c r="F1565" s="36">
        <v>5300</v>
      </c>
      <c r="G1565" s="51">
        <f t="shared" si="777"/>
        <v>0.66</v>
      </c>
      <c r="H1565" s="36">
        <v>4794.93</v>
      </c>
      <c r="I1565" s="51">
        <f t="shared" si="778"/>
        <v>0.59799999999999998</v>
      </c>
      <c r="J1565" s="51">
        <f t="shared" si="779"/>
        <v>0.90500000000000003</v>
      </c>
      <c r="K1565" s="36">
        <v>8024.6</v>
      </c>
      <c r="L1565" s="36"/>
      <c r="M1565" s="141">
        <f t="shared" si="780"/>
        <v>1</v>
      </c>
      <c r="N1565" s="529"/>
      <c r="O1565" s="300"/>
      <c r="P1565" s="302"/>
    </row>
    <row r="1566" spans="1:16" s="438" customFormat="1" x14ac:dyDescent="0.3">
      <c r="A1566" s="568"/>
      <c r="B1566" s="446" t="s">
        <v>36</v>
      </c>
      <c r="C1566" s="428"/>
      <c r="D1566" s="36">
        <v>22.14</v>
      </c>
      <c r="E1566" s="36">
        <v>22.14</v>
      </c>
      <c r="F1566" s="36">
        <f>H1566</f>
        <v>12.26</v>
      </c>
      <c r="G1566" s="51">
        <f t="shared" si="777"/>
        <v>0.55400000000000005</v>
      </c>
      <c r="H1566" s="36">
        <v>12.26</v>
      </c>
      <c r="I1566" s="51">
        <f t="shared" si="778"/>
        <v>0.55400000000000005</v>
      </c>
      <c r="J1566" s="51">
        <f t="shared" si="779"/>
        <v>1</v>
      </c>
      <c r="K1566" s="36">
        <v>22.14</v>
      </c>
      <c r="L1566" s="36"/>
      <c r="M1566" s="141">
        <f t="shared" si="780"/>
        <v>1</v>
      </c>
      <c r="N1566" s="529"/>
      <c r="O1566" s="159"/>
      <c r="P1566" s="302"/>
    </row>
    <row r="1567" spans="1:16" s="438" customFormat="1" x14ac:dyDescent="0.3">
      <c r="A1567" s="568"/>
      <c r="B1567" s="446" t="s">
        <v>18</v>
      </c>
      <c r="C1567" s="428"/>
      <c r="D1567" s="36"/>
      <c r="E1567" s="36"/>
      <c r="F1567" s="36"/>
      <c r="G1567" s="52" t="e">
        <f t="shared" si="777"/>
        <v>#DIV/0!</v>
      </c>
      <c r="H1567" s="36"/>
      <c r="I1567" s="52" t="e">
        <f t="shared" si="778"/>
        <v>#DIV/0!</v>
      </c>
      <c r="J1567" s="52" t="e">
        <f t="shared" si="779"/>
        <v>#DIV/0!</v>
      </c>
      <c r="K1567" s="36"/>
      <c r="L1567" s="36"/>
      <c r="M1567" s="150" t="e">
        <f t="shared" si="780"/>
        <v>#DIV/0!</v>
      </c>
      <c r="N1567" s="530"/>
      <c r="O1567" s="1" t="b">
        <f>H1567=F1567</f>
        <v>1</v>
      </c>
      <c r="P1567" s="302"/>
    </row>
    <row r="1568" spans="1:16" s="438" customFormat="1" ht="78" x14ac:dyDescent="0.3">
      <c r="A1568" s="538" t="s">
        <v>643</v>
      </c>
      <c r="B1568" s="90" t="s">
        <v>642</v>
      </c>
      <c r="C1568" s="15" t="s">
        <v>115</v>
      </c>
      <c r="D1568" s="17">
        <f>SUM(D1569:D1572)</f>
        <v>36189.83</v>
      </c>
      <c r="E1568" s="17">
        <f>SUM(E1569:E1572)</f>
        <v>36189.83</v>
      </c>
      <c r="F1568" s="17">
        <f>SUM(F1569:F1572)</f>
        <v>17501.2</v>
      </c>
      <c r="G1568" s="62">
        <f t="shared" si="777"/>
        <v>0.48399999999999999</v>
      </c>
      <c r="H1568" s="17">
        <f>SUM(H1569:H1572)</f>
        <v>17501.2</v>
      </c>
      <c r="I1568" s="62">
        <f t="shared" si="778"/>
        <v>0.48399999999999999</v>
      </c>
      <c r="J1568" s="62">
        <f t="shared" si="779"/>
        <v>1</v>
      </c>
      <c r="K1568" s="17">
        <f>SUM(K1569:K1572)</f>
        <v>36189.83</v>
      </c>
      <c r="L1568" s="17">
        <f>SUM(L1569:L1572)</f>
        <v>0</v>
      </c>
      <c r="M1568" s="156">
        <f t="shared" si="780"/>
        <v>1</v>
      </c>
      <c r="N1568" s="592" t="s">
        <v>715</v>
      </c>
      <c r="P1568" s="302"/>
    </row>
    <row r="1569" spans="1:16" s="438" customFormat="1" x14ac:dyDescent="0.3">
      <c r="A1569" s="538"/>
      <c r="B1569" s="446" t="s">
        <v>17</v>
      </c>
      <c r="C1569" s="428"/>
      <c r="D1569" s="36"/>
      <c r="E1569" s="36"/>
      <c r="F1569" s="36"/>
      <c r="G1569" s="126" t="e">
        <f t="shared" si="777"/>
        <v>#DIV/0!</v>
      </c>
      <c r="H1569" s="36"/>
      <c r="I1569" s="126" t="e">
        <f t="shared" si="778"/>
        <v>#DIV/0!</v>
      </c>
      <c r="J1569" s="52" t="e">
        <f t="shared" si="779"/>
        <v>#DIV/0!</v>
      </c>
      <c r="K1569" s="36"/>
      <c r="L1569" s="36"/>
      <c r="M1569" s="150" t="e">
        <f t="shared" si="780"/>
        <v>#DIV/0!</v>
      </c>
      <c r="N1569" s="592"/>
      <c r="P1569" s="302"/>
    </row>
    <row r="1570" spans="1:16" s="438" customFormat="1" x14ac:dyDescent="0.3">
      <c r="A1570" s="538"/>
      <c r="B1570" s="446" t="s">
        <v>16</v>
      </c>
      <c r="C1570" s="428"/>
      <c r="D1570" s="36"/>
      <c r="E1570" s="36"/>
      <c r="F1570" s="36"/>
      <c r="G1570" s="126" t="e">
        <f t="shared" si="777"/>
        <v>#DIV/0!</v>
      </c>
      <c r="H1570" s="36"/>
      <c r="I1570" s="126" t="e">
        <f t="shared" si="778"/>
        <v>#DIV/0!</v>
      </c>
      <c r="J1570" s="52" t="e">
        <f t="shared" si="779"/>
        <v>#DIV/0!</v>
      </c>
      <c r="K1570" s="36"/>
      <c r="L1570" s="36"/>
      <c r="M1570" s="150" t="e">
        <f t="shared" si="780"/>
        <v>#DIV/0!</v>
      </c>
      <c r="N1570" s="592"/>
      <c r="O1570" s="300"/>
      <c r="P1570" s="302"/>
    </row>
    <row r="1571" spans="1:16" s="267" customFormat="1" x14ac:dyDescent="0.3">
      <c r="A1571" s="538"/>
      <c r="B1571" s="446" t="s">
        <v>36</v>
      </c>
      <c r="C1571" s="197"/>
      <c r="D1571" s="22">
        <v>15824.56</v>
      </c>
      <c r="E1571" s="22">
        <v>15824.56</v>
      </c>
      <c r="F1571" s="22">
        <f>H1571</f>
        <v>6094.7</v>
      </c>
      <c r="G1571" s="76">
        <f t="shared" si="777"/>
        <v>0.38500000000000001</v>
      </c>
      <c r="H1571" s="22">
        <v>6094.7</v>
      </c>
      <c r="I1571" s="76">
        <f t="shared" si="778"/>
        <v>0.38500000000000001</v>
      </c>
      <c r="J1571" s="71">
        <f t="shared" si="779"/>
        <v>1</v>
      </c>
      <c r="K1571" s="22">
        <v>15824.56</v>
      </c>
      <c r="L1571" s="22"/>
      <c r="M1571" s="107">
        <f t="shared" si="780"/>
        <v>1</v>
      </c>
      <c r="N1571" s="592"/>
      <c r="O1571" s="11"/>
      <c r="P1571" s="302"/>
    </row>
    <row r="1572" spans="1:16" s="267" customFormat="1" x14ac:dyDescent="0.3">
      <c r="A1572" s="538"/>
      <c r="B1572" s="197" t="s">
        <v>18</v>
      </c>
      <c r="C1572" s="197"/>
      <c r="D1572" s="22">
        <v>20365.27</v>
      </c>
      <c r="E1572" s="22">
        <v>20365.27</v>
      </c>
      <c r="F1572" s="22">
        <v>11406.5</v>
      </c>
      <c r="G1572" s="76">
        <f t="shared" si="777"/>
        <v>0.56000000000000005</v>
      </c>
      <c r="H1572" s="22">
        <v>11406.5</v>
      </c>
      <c r="I1572" s="76">
        <f>H1572/E1572</f>
        <v>0.56000000000000005</v>
      </c>
      <c r="J1572" s="71">
        <f>H1572/F1572</f>
        <v>1</v>
      </c>
      <c r="K1572" s="22">
        <v>20365.27</v>
      </c>
      <c r="L1572" s="22"/>
      <c r="M1572" s="107">
        <f t="shared" si="780"/>
        <v>1</v>
      </c>
      <c r="N1572" s="592"/>
      <c r="O1572" s="129" t="b">
        <f>H1572=F1572</f>
        <v>1</v>
      </c>
      <c r="P1572" s="302"/>
    </row>
    <row r="1573" spans="1:16" s="409" customFormat="1" ht="58.5" x14ac:dyDescent="0.25">
      <c r="A1573" s="663" t="s">
        <v>421</v>
      </c>
      <c r="B1573" s="263" t="s">
        <v>558</v>
      </c>
      <c r="C1573" s="263" t="s">
        <v>79</v>
      </c>
      <c r="D1573" s="264">
        <f>SUM(D1574:D1577)</f>
        <v>17539.580000000002</v>
      </c>
      <c r="E1573" s="264">
        <f>SUM(E1574:E1577)</f>
        <v>17539.580000000002</v>
      </c>
      <c r="F1573" s="264">
        <f>SUM(F1574:F1577)</f>
        <v>6392.39</v>
      </c>
      <c r="G1573" s="265">
        <f t="shared" si="777"/>
        <v>0.36399999999999999</v>
      </c>
      <c r="H1573" s="264">
        <f>SUM(H1574:H1577)</f>
        <v>5590.48</v>
      </c>
      <c r="I1573" s="265">
        <f t="shared" ref="I1573:I1597" si="783">H1573/E1573</f>
        <v>0.31900000000000001</v>
      </c>
      <c r="J1573" s="491">
        <f t="shared" ref="J1573:J1597" si="784">H1573/F1573</f>
        <v>0.875</v>
      </c>
      <c r="K1573" s="264">
        <f>SUM(K1574:K1577)</f>
        <v>17530.32</v>
      </c>
      <c r="L1573" s="264">
        <f>SUM(L1574:L1577)</f>
        <v>9.26</v>
      </c>
      <c r="M1573" s="492">
        <f t="shared" ref="M1573:M1597" si="785">K1573/E1573</f>
        <v>1</v>
      </c>
      <c r="N1573" s="601"/>
      <c r="P1573" s="300"/>
    </row>
    <row r="1574" spans="1:16" s="12" customFormat="1" x14ac:dyDescent="0.25">
      <c r="A1574" s="663"/>
      <c r="B1574" s="32" t="s">
        <v>17</v>
      </c>
      <c r="C1574" s="448"/>
      <c r="D1574" s="30">
        <f t="shared" ref="D1574:F1577" si="786">D1579+D1584+D1589+D1594</f>
        <v>0</v>
      </c>
      <c r="E1574" s="30">
        <f t="shared" si="786"/>
        <v>0</v>
      </c>
      <c r="F1574" s="30">
        <f t="shared" si="786"/>
        <v>0</v>
      </c>
      <c r="G1574" s="74" t="e">
        <f t="shared" si="777"/>
        <v>#DIV/0!</v>
      </c>
      <c r="H1574" s="80">
        <f>H1579+H1584+H1589+H1594</f>
        <v>0</v>
      </c>
      <c r="I1574" s="74" t="e">
        <f t="shared" si="783"/>
        <v>#DIV/0!</v>
      </c>
      <c r="J1574" s="74" t="e">
        <f t="shared" si="784"/>
        <v>#DIV/0!</v>
      </c>
      <c r="K1574" s="80">
        <f t="shared" ref="K1574:L1577" si="787">K1579+K1584+K1589+K1594</f>
        <v>0</v>
      </c>
      <c r="L1574" s="80">
        <f t="shared" si="787"/>
        <v>0</v>
      </c>
      <c r="M1574" s="84" t="e">
        <f t="shared" si="785"/>
        <v>#DIV/0!</v>
      </c>
      <c r="N1574" s="601"/>
      <c r="P1574" s="300"/>
    </row>
    <row r="1575" spans="1:16" s="12" customFormat="1" x14ac:dyDescent="0.25">
      <c r="A1575" s="663"/>
      <c r="B1575" s="32" t="s">
        <v>448</v>
      </c>
      <c r="C1575" s="448"/>
      <c r="D1575" s="30">
        <f t="shared" si="786"/>
        <v>11769.6</v>
      </c>
      <c r="E1575" s="30">
        <f t="shared" si="786"/>
        <v>11769.6</v>
      </c>
      <c r="F1575" s="30">
        <f>F1580+F1585+F1590+F1595</f>
        <v>3843.93</v>
      </c>
      <c r="G1575" s="75">
        <f t="shared" si="777"/>
        <v>0.32700000000000001</v>
      </c>
      <c r="H1575" s="30">
        <f>H1580+H1585+H1590+H1595</f>
        <v>3042.02</v>
      </c>
      <c r="I1575" s="75">
        <f t="shared" si="783"/>
        <v>0.25800000000000001</v>
      </c>
      <c r="J1575" s="74">
        <f t="shared" si="784"/>
        <v>0.79100000000000004</v>
      </c>
      <c r="K1575" s="30">
        <f t="shared" si="787"/>
        <v>11760.34</v>
      </c>
      <c r="L1575" s="30">
        <f t="shared" si="787"/>
        <v>9.26</v>
      </c>
      <c r="M1575" s="83">
        <f t="shared" si="785"/>
        <v>1</v>
      </c>
      <c r="N1575" s="601"/>
      <c r="O1575" s="128"/>
      <c r="P1575" s="300"/>
    </row>
    <row r="1576" spans="1:16" s="12" customFormat="1" x14ac:dyDescent="0.25">
      <c r="A1576" s="663"/>
      <c r="B1576" s="32" t="s">
        <v>36</v>
      </c>
      <c r="C1576" s="448"/>
      <c r="D1576" s="30">
        <f t="shared" si="786"/>
        <v>5769.98</v>
      </c>
      <c r="E1576" s="30">
        <f t="shared" si="786"/>
        <v>5769.98</v>
      </c>
      <c r="F1576" s="30">
        <f>F1581+F1586+F1591+F1596</f>
        <v>2548.46</v>
      </c>
      <c r="G1576" s="75">
        <f t="shared" si="777"/>
        <v>0.442</v>
      </c>
      <c r="H1576" s="30">
        <f>H1581+H1586+H1591+H1596</f>
        <v>2548.46</v>
      </c>
      <c r="I1576" s="75">
        <f t="shared" si="783"/>
        <v>0.442</v>
      </c>
      <c r="J1576" s="74">
        <f t="shared" si="784"/>
        <v>1</v>
      </c>
      <c r="K1576" s="30">
        <f t="shared" si="787"/>
        <v>5769.98</v>
      </c>
      <c r="L1576" s="30">
        <f t="shared" si="787"/>
        <v>0</v>
      </c>
      <c r="M1576" s="83">
        <f t="shared" si="785"/>
        <v>1</v>
      </c>
      <c r="N1576" s="601"/>
      <c r="O1576" s="11"/>
      <c r="P1576" s="300"/>
    </row>
    <row r="1577" spans="1:16" s="12" customFormat="1" x14ac:dyDescent="0.3">
      <c r="A1577" s="663"/>
      <c r="B1577" s="32" t="s">
        <v>18</v>
      </c>
      <c r="C1577" s="448"/>
      <c r="D1577" s="30">
        <f t="shared" si="786"/>
        <v>0</v>
      </c>
      <c r="E1577" s="30">
        <f t="shared" si="786"/>
        <v>0</v>
      </c>
      <c r="F1577" s="30">
        <f t="shared" si="786"/>
        <v>0</v>
      </c>
      <c r="G1577" s="74" t="e">
        <f t="shared" si="777"/>
        <v>#DIV/0!</v>
      </c>
      <c r="H1577" s="80">
        <f>H1582+H1587+H1592+H1597</f>
        <v>0</v>
      </c>
      <c r="I1577" s="74" t="e">
        <f t="shared" si="783"/>
        <v>#DIV/0!</v>
      </c>
      <c r="J1577" s="74" t="e">
        <f t="shared" si="784"/>
        <v>#DIV/0!</v>
      </c>
      <c r="K1577" s="80">
        <f t="shared" si="787"/>
        <v>0</v>
      </c>
      <c r="L1577" s="80">
        <f t="shared" si="787"/>
        <v>0</v>
      </c>
      <c r="M1577" s="84" t="e">
        <f t="shared" si="785"/>
        <v>#DIV/0!</v>
      </c>
      <c r="N1577" s="601"/>
      <c r="O1577" s="129" t="b">
        <f>H1577=F1577</f>
        <v>1</v>
      </c>
      <c r="P1577" s="300"/>
    </row>
    <row r="1578" spans="1:16" s="12" customFormat="1" ht="123.75" customHeight="1" x14ac:dyDescent="0.25">
      <c r="A1578" s="328" t="s">
        <v>422</v>
      </c>
      <c r="B1578" s="34" t="s">
        <v>214</v>
      </c>
      <c r="C1578" s="34" t="s">
        <v>115</v>
      </c>
      <c r="D1578" s="43">
        <f>SUM(D1579:D1582)</f>
        <v>1991.08</v>
      </c>
      <c r="E1578" s="43">
        <f>SUM(E1579:E1582)</f>
        <v>1991.08</v>
      </c>
      <c r="F1578" s="43">
        <f>SUM(F1579:F1582)</f>
        <v>933.46</v>
      </c>
      <c r="G1578" s="76">
        <f t="shared" si="777"/>
        <v>0.46899999999999997</v>
      </c>
      <c r="H1578" s="43">
        <f>SUM(H1579:H1582)</f>
        <v>933.46</v>
      </c>
      <c r="I1578" s="76">
        <f t="shared" si="783"/>
        <v>0.46899999999999997</v>
      </c>
      <c r="J1578" s="70">
        <f t="shared" si="784"/>
        <v>1</v>
      </c>
      <c r="K1578" s="43">
        <f>SUM(K1579:K1582)</f>
        <v>1991.08</v>
      </c>
      <c r="L1578" s="43">
        <f>SUM(L1579:L1582)</f>
        <v>0</v>
      </c>
      <c r="M1578" s="94">
        <f t="shared" si="785"/>
        <v>1</v>
      </c>
      <c r="N1578" s="525" t="s">
        <v>740</v>
      </c>
      <c r="P1578" s="300"/>
    </row>
    <row r="1579" spans="1:16" s="12" customFormat="1" x14ac:dyDescent="0.25">
      <c r="A1579" s="328"/>
      <c r="B1579" s="197" t="s">
        <v>17</v>
      </c>
      <c r="C1579" s="25"/>
      <c r="D1579" s="22"/>
      <c r="E1579" s="22"/>
      <c r="F1579" s="22"/>
      <c r="G1579" s="58" t="e">
        <f t="shared" si="777"/>
        <v>#DIV/0!</v>
      </c>
      <c r="H1579" s="22"/>
      <c r="I1579" s="58" t="e">
        <f t="shared" si="783"/>
        <v>#DIV/0!</v>
      </c>
      <c r="J1579" s="58" t="e">
        <f t="shared" si="784"/>
        <v>#DIV/0!</v>
      </c>
      <c r="K1579" s="22">
        <f>E1579</f>
        <v>0</v>
      </c>
      <c r="L1579" s="22">
        <f>E1579-K1579</f>
        <v>0</v>
      </c>
      <c r="M1579" s="87" t="e">
        <f t="shared" si="785"/>
        <v>#DIV/0!</v>
      </c>
      <c r="N1579" s="526"/>
      <c r="P1579" s="300"/>
    </row>
    <row r="1580" spans="1:16" s="158" customFormat="1" x14ac:dyDescent="0.25">
      <c r="A1580" s="406"/>
      <c r="B1580" s="446" t="s">
        <v>16</v>
      </c>
      <c r="C1580" s="14"/>
      <c r="D1580" s="36">
        <v>380.2</v>
      </c>
      <c r="E1580" s="36">
        <v>380.2</v>
      </c>
      <c r="F1580" s="36"/>
      <c r="G1580" s="51">
        <f t="shared" si="777"/>
        <v>0</v>
      </c>
      <c r="H1580" s="36">
        <v>0</v>
      </c>
      <c r="I1580" s="51">
        <f t="shared" si="783"/>
        <v>0</v>
      </c>
      <c r="J1580" s="52" t="e">
        <f t="shared" si="784"/>
        <v>#DIV/0!</v>
      </c>
      <c r="K1580" s="36">
        <v>380.2</v>
      </c>
      <c r="L1580" s="36">
        <f>E1580-K1580</f>
        <v>0</v>
      </c>
      <c r="M1580" s="26">
        <f t="shared" si="785"/>
        <v>1</v>
      </c>
      <c r="N1580" s="526"/>
      <c r="O1580" s="300"/>
      <c r="P1580" s="300"/>
    </row>
    <row r="1581" spans="1:16" s="12" customFormat="1" x14ac:dyDescent="0.25">
      <c r="A1581" s="328"/>
      <c r="B1581" s="197" t="s">
        <v>36</v>
      </c>
      <c r="C1581" s="25"/>
      <c r="D1581" s="22">
        <v>1610.88</v>
      </c>
      <c r="E1581" s="22">
        <v>1610.88</v>
      </c>
      <c r="F1581" s="22">
        <v>933.46</v>
      </c>
      <c r="G1581" s="71">
        <f t="shared" si="777"/>
        <v>0.57899999999999996</v>
      </c>
      <c r="H1581" s="22">
        <v>933.46</v>
      </c>
      <c r="I1581" s="71">
        <f t="shared" si="783"/>
        <v>0.57899999999999996</v>
      </c>
      <c r="J1581" s="71">
        <f>H1581/F1581</f>
        <v>1</v>
      </c>
      <c r="K1581" s="22">
        <v>1610.88</v>
      </c>
      <c r="L1581" s="22">
        <f>E1581-K1581</f>
        <v>0</v>
      </c>
      <c r="M1581" s="41">
        <f t="shared" si="785"/>
        <v>1</v>
      </c>
      <c r="N1581" s="526"/>
      <c r="O1581" s="11"/>
      <c r="P1581" s="300"/>
    </row>
    <row r="1582" spans="1:16" s="12" customFormat="1" x14ac:dyDescent="0.3">
      <c r="A1582" s="328"/>
      <c r="B1582" s="197" t="s">
        <v>18</v>
      </c>
      <c r="C1582" s="25"/>
      <c r="D1582" s="23"/>
      <c r="E1582" s="23"/>
      <c r="F1582" s="23"/>
      <c r="G1582" s="58" t="e">
        <f t="shared" si="777"/>
        <v>#DIV/0!</v>
      </c>
      <c r="H1582" s="23"/>
      <c r="I1582" s="58" t="e">
        <f t="shared" si="783"/>
        <v>#DIV/0!</v>
      </c>
      <c r="J1582" s="58" t="e">
        <f t="shared" si="784"/>
        <v>#DIV/0!</v>
      </c>
      <c r="K1582" s="22">
        <f>E1582</f>
        <v>0</v>
      </c>
      <c r="L1582" s="22">
        <f>E1582-K1582</f>
        <v>0</v>
      </c>
      <c r="M1582" s="87" t="e">
        <f t="shared" si="785"/>
        <v>#DIV/0!</v>
      </c>
      <c r="N1582" s="527"/>
      <c r="O1582" s="129" t="b">
        <f>H1582=F1582</f>
        <v>1</v>
      </c>
      <c r="P1582" s="300"/>
    </row>
    <row r="1583" spans="1:16" s="12" customFormat="1" ht="37.5" x14ac:dyDescent="0.25">
      <c r="A1583" s="550" t="s">
        <v>559</v>
      </c>
      <c r="B1583" s="34" t="s">
        <v>333</v>
      </c>
      <c r="C1583" s="34" t="s">
        <v>115</v>
      </c>
      <c r="D1583" s="43">
        <f>SUM(D1584:D1587)</f>
        <v>756.1</v>
      </c>
      <c r="E1583" s="43">
        <f>SUM(E1584:E1587)</f>
        <v>756.1</v>
      </c>
      <c r="F1583" s="43">
        <f>SUM(F1584:F1587)</f>
        <v>0</v>
      </c>
      <c r="G1583" s="71">
        <f t="shared" si="777"/>
        <v>0</v>
      </c>
      <c r="H1583" s="22">
        <f>SUM(H1584:H1587)</f>
        <v>0</v>
      </c>
      <c r="I1583" s="71">
        <f t="shared" si="783"/>
        <v>0</v>
      </c>
      <c r="J1583" s="58" t="e">
        <f t="shared" si="784"/>
        <v>#DIV/0!</v>
      </c>
      <c r="K1583" s="43">
        <f>SUM(K1584:K1587)</f>
        <v>756.1</v>
      </c>
      <c r="L1583" s="43">
        <f>SUM(L1584:L1587)</f>
        <v>0</v>
      </c>
      <c r="M1583" s="94">
        <f t="shared" si="785"/>
        <v>1</v>
      </c>
      <c r="N1583" s="590" t="s">
        <v>858</v>
      </c>
      <c r="P1583" s="300"/>
    </row>
    <row r="1584" spans="1:16" s="12" customFormat="1" x14ac:dyDescent="0.25">
      <c r="A1584" s="550"/>
      <c r="B1584" s="197" t="s">
        <v>17</v>
      </c>
      <c r="C1584" s="25"/>
      <c r="D1584" s="22"/>
      <c r="E1584" s="22"/>
      <c r="F1584" s="23"/>
      <c r="G1584" s="58" t="e">
        <f t="shared" si="777"/>
        <v>#DIV/0!</v>
      </c>
      <c r="H1584" s="22"/>
      <c r="I1584" s="58" t="e">
        <f t="shared" si="783"/>
        <v>#DIV/0!</v>
      </c>
      <c r="J1584" s="58" t="e">
        <f t="shared" si="784"/>
        <v>#DIV/0!</v>
      </c>
      <c r="K1584" s="22">
        <f>E1584</f>
        <v>0</v>
      </c>
      <c r="L1584" s="22">
        <f>E1584-K1584</f>
        <v>0</v>
      </c>
      <c r="M1584" s="87" t="e">
        <f t="shared" si="785"/>
        <v>#DIV/0!</v>
      </c>
      <c r="N1584" s="590"/>
      <c r="P1584" s="300"/>
    </row>
    <row r="1585" spans="1:16" s="12" customFormat="1" x14ac:dyDescent="0.25">
      <c r="A1585" s="550"/>
      <c r="B1585" s="197" t="s">
        <v>16</v>
      </c>
      <c r="C1585" s="25"/>
      <c r="D1585" s="22">
        <v>186.1</v>
      </c>
      <c r="E1585" s="22">
        <v>186.1</v>
      </c>
      <c r="F1585" s="22"/>
      <c r="G1585" s="58">
        <f t="shared" si="777"/>
        <v>0</v>
      </c>
      <c r="H1585" s="22"/>
      <c r="I1585" s="58">
        <f t="shared" si="783"/>
        <v>0</v>
      </c>
      <c r="J1585" s="58" t="e">
        <f t="shared" si="784"/>
        <v>#DIV/0!</v>
      </c>
      <c r="K1585" s="22">
        <v>186.1</v>
      </c>
      <c r="L1585" s="22">
        <f>E1585-K1585</f>
        <v>0</v>
      </c>
      <c r="M1585" s="87">
        <f t="shared" si="785"/>
        <v>1</v>
      </c>
      <c r="N1585" s="590"/>
      <c r="O1585" s="128"/>
      <c r="P1585" s="300"/>
    </row>
    <row r="1586" spans="1:16" s="12" customFormat="1" x14ac:dyDescent="0.25">
      <c r="A1586" s="550"/>
      <c r="B1586" s="197" t="s">
        <v>36</v>
      </c>
      <c r="C1586" s="25"/>
      <c r="D1586" s="22">
        <v>570</v>
      </c>
      <c r="E1586" s="22">
        <v>570</v>
      </c>
      <c r="F1586" s="22"/>
      <c r="G1586" s="71">
        <f t="shared" si="777"/>
        <v>0</v>
      </c>
      <c r="H1586" s="22"/>
      <c r="I1586" s="71">
        <f t="shared" si="783"/>
        <v>0</v>
      </c>
      <c r="J1586" s="58" t="e">
        <f t="shared" si="784"/>
        <v>#DIV/0!</v>
      </c>
      <c r="K1586" s="22">
        <v>570</v>
      </c>
      <c r="L1586" s="22">
        <f>E1586-K1586</f>
        <v>0</v>
      </c>
      <c r="M1586" s="41">
        <f t="shared" si="785"/>
        <v>1</v>
      </c>
      <c r="N1586" s="590"/>
      <c r="O1586" s="11"/>
      <c r="P1586" s="300"/>
    </row>
    <row r="1587" spans="1:16" s="12" customFormat="1" x14ac:dyDescent="0.3">
      <c r="A1587" s="550"/>
      <c r="B1587" s="197" t="s">
        <v>18</v>
      </c>
      <c r="C1587" s="25"/>
      <c r="D1587" s="22"/>
      <c r="E1587" s="22"/>
      <c r="F1587" s="23"/>
      <c r="G1587" s="58" t="e">
        <f t="shared" si="777"/>
        <v>#DIV/0!</v>
      </c>
      <c r="H1587" s="22"/>
      <c r="I1587" s="58" t="e">
        <f t="shared" si="783"/>
        <v>#DIV/0!</v>
      </c>
      <c r="J1587" s="58" t="e">
        <f t="shared" si="784"/>
        <v>#DIV/0!</v>
      </c>
      <c r="K1587" s="22">
        <f>E1587</f>
        <v>0</v>
      </c>
      <c r="L1587" s="22">
        <f>E1587-K1587</f>
        <v>0</v>
      </c>
      <c r="M1587" s="87" t="e">
        <f t="shared" si="785"/>
        <v>#DIV/0!</v>
      </c>
      <c r="N1587" s="590"/>
      <c r="O1587" s="129" t="b">
        <f>H1587=F1587</f>
        <v>1</v>
      </c>
      <c r="P1587" s="300"/>
    </row>
    <row r="1588" spans="1:16" s="12" customFormat="1" ht="37.5" x14ac:dyDescent="0.25">
      <c r="A1588" s="550" t="s">
        <v>560</v>
      </c>
      <c r="B1588" s="34" t="s">
        <v>334</v>
      </c>
      <c r="C1588" s="34" t="s">
        <v>115</v>
      </c>
      <c r="D1588" s="43">
        <f>SUM(D1589:D1592)</f>
        <v>801.9</v>
      </c>
      <c r="E1588" s="43">
        <f>SUM(E1589:E1592)</f>
        <v>801.9</v>
      </c>
      <c r="F1588" s="43">
        <f>SUM(F1589:F1592)</f>
        <v>0</v>
      </c>
      <c r="G1588" s="71">
        <f t="shared" si="777"/>
        <v>0</v>
      </c>
      <c r="H1588" s="22">
        <f>SUM(H1589:H1592)</f>
        <v>0</v>
      </c>
      <c r="I1588" s="71">
        <f t="shared" si="783"/>
        <v>0</v>
      </c>
      <c r="J1588" s="58" t="e">
        <f t="shared" si="784"/>
        <v>#DIV/0!</v>
      </c>
      <c r="K1588" s="43">
        <f>SUM(K1589:K1592)</f>
        <v>801.9</v>
      </c>
      <c r="L1588" s="43">
        <f>SUM(L1589:L1592)</f>
        <v>0</v>
      </c>
      <c r="M1588" s="94">
        <f t="shared" si="785"/>
        <v>1</v>
      </c>
      <c r="N1588" s="590" t="s">
        <v>859</v>
      </c>
      <c r="P1588" s="300"/>
    </row>
    <row r="1589" spans="1:16" s="12" customFormat="1" x14ac:dyDescent="0.25">
      <c r="A1589" s="550"/>
      <c r="B1589" s="197" t="s">
        <v>17</v>
      </c>
      <c r="C1589" s="25"/>
      <c r="D1589" s="22"/>
      <c r="E1589" s="22"/>
      <c r="F1589" s="23"/>
      <c r="G1589" s="58" t="e">
        <f t="shared" si="777"/>
        <v>#DIV/0!</v>
      </c>
      <c r="H1589" s="23"/>
      <c r="I1589" s="58" t="e">
        <f t="shared" si="783"/>
        <v>#DIV/0!</v>
      </c>
      <c r="J1589" s="58" t="e">
        <f t="shared" si="784"/>
        <v>#DIV/0!</v>
      </c>
      <c r="K1589" s="22">
        <f>E1589</f>
        <v>0</v>
      </c>
      <c r="L1589" s="22">
        <f>E1589-K1589</f>
        <v>0</v>
      </c>
      <c r="M1589" s="41"/>
      <c r="N1589" s="590"/>
      <c r="P1589" s="300"/>
    </row>
    <row r="1590" spans="1:16" s="12" customFormat="1" x14ac:dyDescent="0.25">
      <c r="A1590" s="550"/>
      <c r="B1590" s="197" t="s">
        <v>16</v>
      </c>
      <c r="C1590" s="25"/>
      <c r="D1590" s="22">
        <v>326.89999999999998</v>
      </c>
      <c r="E1590" s="22">
        <v>326.89999999999998</v>
      </c>
      <c r="F1590" s="22"/>
      <c r="G1590" s="71">
        <f t="shared" si="777"/>
        <v>0</v>
      </c>
      <c r="H1590" s="22"/>
      <c r="I1590" s="71">
        <f t="shared" si="783"/>
        <v>0</v>
      </c>
      <c r="J1590" s="58" t="e">
        <f t="shared" si="784"/>
        <v>#DIV/0!</v>
      </c>
      <c r="K1590" s="22">
        <v>326.89999999999998</v>
      </c>
      <c r="L1590" s="22">
        <f>E1590-K1590</f>
        <v>0</v>
      </c>
      <c r="M1590" s="41">
        <f>K1590/E1590</f>
        <v>1</v>
      </c>
      <c r="N1590" s="590"/>
      <c r="O1590" s="128"/>
      <c r="P1590" s="300"/>
    </row>
    <row r="1591" spans="1:16" s="12" customFormat="1" x14ac:dyDescent="0.25">
      <c r="A1591" s="550"/>
      <c r="B1591" s="197" t="s">
        <v>36</v>
      </c>
      <c r="C1591" s="25"/>
      <c r="D1591" s="22">
        <v>475</v>
      </c>
      <c r="E1591" s="22">
        <v>475</v>
      </c>
      <c r="F1591" s="22"/>
      <c r="G1591" s="71">
        <f t="shared" si="777"/>
        <v>0</v>
      </c>
      <c r="H1591" s="22"/>
      <c r="I1591" s="71">
        <f t="shared" si="783"/>
        <v>0</v>
      </c>
      <c r="J1591" s="58" t="e">
        <f t="shared" si="784"/>
        <v>#DIV/0!</v>
      </c>
      <c r="K1591" s="22">
        <v>475</v>
      </c>
      <c r="L1591" s="22">
        <f>E1591-K1591</f>
        <v>0</v>
      </c>
      <c r="M1591" s="41">
        <f t="shared" si="785"/>
        <v>1</v>
      </c>
      <c r="N1591" s="590"/>
      <c r="O1591" s="11"/>
      <c r="P1591" s="300"/>
    </row>
    <row r="1592" spans="1:16" s="12" customFormat="1" x14ac:dyDescent="0.3">
      <c r="A1592" s="550"/>
      <c r="B1592" s="197" t="s">
        <v>18</v>
      </c>
      <c r="C1592" s="25"/>
      <c r="D1592" s="22"/>
      <c r="E1592" s="22"/>
      <c r="F1592" s="23"/>
      <c r="G1592" s="58" t="e">
        <f t="shared" si="777"/>
        <v>#DIV/0!</v>
      </c>
      <c r="H1592" s="23"/>
      <c r="I1592" s="58" t="e">
        <f t="shared" si="783"/>
        <v>#DIV/0!</v>
      </c>
      <c r="J1592" s="58" t="e">
        <f t="shared" si="784"/>
        <v>#DIV/0!</v>
      </c>
      <c r="K1592" s="22">
        <f>E1592</f>
        <v>0</v>
      </c>
      <c r="L1592" s="22">
        <f>E1592-K1592</f>
        <v>0</v>
      </c>
      <c r="M1592" s="87" t="e">
        <f t="shared" si="785"/>
        <v>#DIV/0!</v>
      </c>
      <c r="N1592" s="590"/>
      <c r="O1592" s="129" t="b">
        <f>H1592=F1592</f>
        <v>1</v>
      </c>
      <c r="P1592" s="300"/>
    </row>
    <row r="1593" spans="1:16" s="12" customFormat="1" ht="115.5" customHeight="1" x14ac:dyDescent="0.25">
      <c r="A1593" s="550" t="s">
        <v>561</v>
      </c>
      <c r="B1593" s="34" t="s">
        <v>280</v>
      </c>
      <c r="C1593" s="34" t="s">
        <v>115</v>
      </c>
      <c r="D1593" s="43">
        <f>SUM(D1594:D1597)</f>
        <v>13990.5</v>
      </c>
      <c r="E1593" s="43">
        <f>SUM(E1594:E1597)</f>
        <v>13990.5</v>
      </c>
      <c r="F1593" s="43">
        <f>SUM(F1594:F1597)</f>
        <v>5458.93</v>
      </c>
      <c r="G1593" s="76">
        <f t="shared" si="777"/>
        <v>0.39</v>
      </c>
      <c r="H1593" s="43">
        <f>SUM(H1594:H1597)</f>
        <v>4657.0200000000004</v>
      </c>
      <c r="I1593" s="76">
        <f t="shared" si="783"/>
        <v>0.33300000000000002</v>
      </c>
      <c r="J1593" s="71">
        <f t="shared" si="784"/>
        <v>0.85299999999999998</v>
      </c>
      <c r="K1593" s="43">
        <f>SUM(K1594:K1597)</f>
        <v>13981.24</v>
      </c>
      <c r="L1593" s="43">
        <f>SUM(L1594:L1597)</f>
        <v>9.26</v>
      </c>
      <c r="M1593" s="94">
        <f t="shared" si="785"/>
        <v>1</v>
      </c>
      <c r="N1593" s="592" t="s">
        <v>741</v>
      </c>
      <c r="P1593" s="300"/>
    </row>
    <row r="1594" spans="1:16" s="12" customFormat="1" x14ac:dyDescent="0.25">
      <c r="A1594" s="550"/>
      <c r="B1594" s="197" t="s">
        <v>17</v>
      </c>
      <c r="C1594" s="25"/>
      <c r="D1594" s="57"/>
      <c r="E1594" s="57"/>
      <c r="F1594" s="57"/>
      <c r="G1594" s="58" t="e">
        <f t="shared" si="777"/>
        <v>#DIV/0!</v>
      </c>
      <c r="H1594" s="57"/>
      <c r="I1594" s="58" t="e">
        <f t="shared" si="783"/>
        <v>#DIV/0!</v>
      </c>
      <c r="J1594" s="58" t="e">
        <f t="shared" si="784"/>
        <v>#DIV/0!</v>
      </c>
      <c r="K1594" s="22"/>
      <c r="L1594" s="22">
        <f t="shared" ref="L1594:L1597" si="788">E1594-K1594</f>
        <v>0</v>
      </c>
      <c r="M1594" s="87" t="e">
        <f t="shared" si="785"/>
        <v>#DIV/0!</v>
      </c>
      <c r="N1594" s="592"/>
      <c r="P1594" s="300"/>
    </row>
    <row r="1595" spans="1:16" s="12" customFormat="1" x14ac:dyDescent="0.25">
      <c r="A1595" s="550"/>
      <c r="B1595" s="197" t="s">
        <v>16</v>
      </c>
      <c r="C1595" s="25"/>
      <c r="D1595" s="57">
        <v>10876.4</v>
      </c>
      <c r="E1595" s="57">
        <v>10876.4</v>
      </c>
      <c r="F1595" s="57">
        <v>3843.93</v>
      </c>
      <c r="G1595" s="71">
        <f t="shared" si="777"/>
        <v>0.35299999999999998</v>
      </c>
      <c r="H1595" s="57">
        <v>3042.02</v>
      </c>
      <c r="I1595" s="71">
        <f t="shared" si="783"/>
        <v>0.28000000000000003</v>
      </c>
      <c r="J1595" s="71">
        <f>H1595/F1595</f>
        <v>0.79100000000000004</v>
      </c>
      <c r="K1595" s="22">
        <v>10867.14</v>
      </c>
      <c r="L1595" s="22">
        <f>E1595-K1595</f>
        <v>9.26</v>
      </c>
      <c r="M1595" s="41">
        <f t="shared" si="785"/>
        <v>1</v>
      </c>
      <c r="N1595" s="592"/>
      <c r="O1595" s="128"/>
      <c r="P1595" s="300"/>
    </row>
    <row r="1596" spans="1:16" s="12" customFormat="1" x14ac:dyDescent="0.25">
      <c r="A1596" s="550"/>
      <c r="B1596" s="197" t="s">
        <v>36</v>
      </c>
      <c r="C1596" s="25"/>
      <c r="D1596" s="57">
        <v>3114.1</v>
      </c>
      <c r="E1596" s="57">
        <v>3114.1</v>
      </c>
      <c r="F1596" s="57">
        <v>1615</v>
      </c>
      <c r="G1596" s="71">
        <f t="shared" si="777"/>
        <v>0.51900000000000002</v>
      </c>
      <c r="H1596" s="57">
        <v>1615</v>
      </c>
      <c r="I1596" s="71">
        <f t="shared" si="783"/>
        <v>0.51900000000000002</v>
      </c>
      <c r="J1596" s="71">
        <f t="shared" si="784"/>
        <v>1</v>
      </c>
      <c r="K1596" s="22">
        <v>3114.1</v>
      </c>
      <c r="L1596" s="22">
        <f t="shared" si="788"/>
        <v>0</v>
      </c>
      <c r="M1596" s="41">
        <f t="shared" si="785"/>
        <v>1</v>
      </c>
      <c r="N1596" s="592"/>
      <c r="O1596" s="11"/>
      <c r="P1596" s="300"/>
    </row>
    <row r="1597" spans="1:16" s="12" customFormat="1" x14ac:dyDescent="0.3">
      <c r="A1597" s="550"/>
      <c r="B1597" s="197" t="s">
        <v>18</v>
      </c>
      <c r="C1597" s="25"/>
      <c r="D1597" s="57"/>
      <c r="E1597" s="57"/>
      <c r="F1597" s="57"/>
      <c r="G1597" s="58" t="e">
        <f t="shared" si="777"/>
        <v>#DIV/0!</v>
      </c>
      <c r="H1597" s="57"/>
      <c r="I1597" s="58" t="e">
        <f t="shared" si="783"/>
        <v>#DIV/0!</v>
      </c>
      <c r="J1597" s="58" t="e">
        <f t="shared" si="784"/>
        <v>#DIV/0!</v>
      </c>
      <c r="K1597" s="22"/>
      <c r="L1597" s="22">
        <f t="shared" si="788"/>
        <v>0</v>
      </c>
      <c r="M1597" s="87" t="e">
        <f t="shared" si="785"/>
        <v>#DIV/0!</v>
      </c>
      <c r="N1597" s="592"/>
      <c r="O1597" s="129" t="b">
        <f>H1597=F1597</f>
        <v>1</v>
      </c>
      <c r="P1597" s="300"/>
    </row>
    <row r="1598" spans="1:16" s="129" customFormat="1" x14ac:dyDescent="0.3">
      <c r="A1598" s="333"/>
      <c r="B1598" s="334"/>
      <c r="C1598" s="335"/>
      <c r="D1598" s="21"/>
      <c r="E1598" s="21"/>
      <c r="F1598" s="21"/>
      <c r="G1598" s="336"/>
      <c r="H1598" s="21"/>
      <c r="I1598" s="336"/>
      <c r="J1598" s="336"/>
      <c r="K1598" s="21"/>
      <c r="L1598" s="21"/>
      <c r="M1598" s="337"/>
      <c r="N1598" s="519"/>
      <c r="P1598" s="302"/>
    </row>
    <row r="1599" spans="1:16" s="129" customFormat="1" x14ac:dyDescent="0.3">
      <c r="A1599" s="333"/>
      <c r="B1599" s="334"/>
      <c r="C1599" s="335"/>
      <c r="D1599" s="21"/>
      <c r="E1599" s="21"/>
      <c r="F1599" s="21"/>
      <c r="G1599" s="336"/>
      <c r="H1599" s="21"/>
      <c r="I1599" s="336"/>
      <c r="J1599" s="336"/>
      <c r="K1599" s="21"/>
      <c r="L1599" s="21"/>
      <c r="M1599" s="337"/>
      <c r="N1599" s="519"/>
      <c r="P1599" s="302"/>
    </row>
    <row r="1600" spans="1:16" s="129" customFormat="1" x14ac:dyDescent="0.3">
      <c r="A1600" s="333"/>
      <c r="B1600" s="334"/>
      <c r="C1600" s="335"/>
      <c r="D1600" s="21"/>
      <c r="E1600" s="21"/>
      <c r="F1600" s="21"/>
      <c r="G1600" s="336"/>
      <c r="H1600" s="21"/>
      <c r="I1600" s="336"/>
      <c r="J1600" s="336"/>
      <c r="K1600" s="21"/>
      <c r="L1600" s="21"/>
      <c r="M1600" s="337"/>
      <c r="N1600" s="519"/>
      <c r="P1600" s="302"/>
    </row>
    <row r="1601" spans="2:2" x14ac:dyDescent="0.3">
      <c r="B1601" s="303"/>
    </row>
  </sheetData>
  <customSheetViews>
    <customSheetView guid="{B841967C-9A68-4892-90A8-7D60E7E1D01E}" scale="75" showPageBreaks="1" zeroValues="0" printArea="1" showAutoFilter="1" view="pageBreakPreview" topLeftCell="A6">
      <pane xSplit="2" ySplit="4" topLeftCell="L883" activePane="bottomRight" state="frozen"/>
      <selection pane="bottomRight" activeCell="N886" sqref="N886:N890"/>
      <rowBreaks count="15" manualBreakCount="15">
        <brk id="130" max="13" man="1"/>
        <brk id="405" max="13" man="1"/>
        <brk id="450" max="13" man="1"/>
        <brk id="565" max="13" man="1"/>
        <brk id="685" max="13" man="1"/>
        <brk id="710" max="13" man="1"/>
        <brk id="745" max="13" man="1"/>
        <brk id="1137" max="13" man="1"/>
        <brk id="1217" max="13" man="1"/>
        <brk id="1247" max="13" man="1"/>
        <brk id="1287" max="13" man="1"/>
        <brk id="1407" max="13" man="1"/>
        <brk id="1452" max="13" man="1"/>
        <brk id="1497" max="13" man="1"/>
        <brk id="1532" max="13" man="1"/>
      </rowBreaks>
      <pageMargins left="0.23622047244094491" right="0.23622047244094491" top="0.74803149606299213" bottom="0.35433070866141736" header="0.31496062992125984" footer="0.15748031496062992"/>
      <pageSetup paperSize="8" scale="52" fitToHeight="40" orientation="landscape" horizontalDpi="4294967293" r:id="rId1"/>
      <headerFooter>
        <oddFooter>Страница &amp;P</oddFooter>
      </headerFooter>
      <autoFilter ref="A8:CT1597"/>
    </customSheetView>
    <customSheetView guid="{2AA0B8DE-1D8A-4542-888A-F0C44F950B52}" scale="70" showPageBreaks="1" zeroValues="0" fitToPage="1" printArea="1" showAutoFilter="1" hiddenRows="1">
      <pane xSplit="2" ySplit="11" topLeftCell="K1393" activePane="bottomRight" state="frozen"/>
      <selection pane="bottomRight" activeCell="L1405" sqref="L1405"/>
      <rowBreaks count="7" manualBreakCount="7">
        <brk id="74" max="13" man="1"/>
        <brk id="1612" max="13" man="1"/>
        <brk id="1719" max="13" man="1"/>
        <brk id="2164" max="13" man="1"/>
        <brk id="2449" max="13" man="1"/>
        <brk id="2484" max="13" man="1"/>
        <brk id="2604" max="13" man="1"/>
      </rowBreaks>
      <pageMargins left="0.23622047244094491" right="0.23622047244094491" top="0.74803149606299213" bottom="0.35433070866141736" header="0.31496062992125984" footer="0.15748031496062992"/>
      <pageSetup paperSize="8" scale="54" fitToHeight="0" orientation="landscape" r:id="rId2"/>
      <headerFooter>
        <oddFooter>Страница &amp;P</oddFooter>
      </headerFooter>
      <autoFilter ref="A8:CT1597"/>
    </customSheetView>
    <customSheetView guid="{EBDDB83A-51CF-4A45-97F7-489A2F379B18}" scale="70" showPageBreaks="1" zeroValues="0" fitToPage="1" printArea="1" showAutoFilter="1" view="pageBreakPreview">
      <pane xSplit="2" ySplit="14" topLeftCell="K885" activePane="bottomRight" state="frozen"/>
      <selection pane="bottomRight" activeCell="N886" sqref="N886:N890"/>
      <rowBreaks count="10" manualBreakCount="10">
        <brk id="50" max="13" man="1"/>
        <brk id="91" max="13" man="1"/>
        <brk id="361" max="13" man="1"/>
        <brk id="461" max="13" man="1"/>
        <brk id="820" max="13" man="1"/>
        <brk id="950" max="13" man="1"/>
        <brk id="1030" max="13" man="1"/>
        <brk id="1035" max="13" man="1"/>
        <brk id="1130" max="13" man="1"/>
        <brk id="1277" max="13" man="1"/>
      </rowBreaks>
      <pageMargins left="0.23622047244094491" right="0.23622047244094491" top="0.74803149606299213" bottom="0.35433070866141736" header="0.31496062992125984" footer="0.15748031496062992"/>
      <pageSetup paperSize="9" scale="38" fitToHeight="0" orientation="landscape" r:id="rId3"/>
      <headerFooter>
        <oddFooter>Страница &amp;P</oddFooter>
      </headerFooter>
      <autoFilter ref="A8:CT1597"/>
    </customSheetView>
    <customSheetView guid="{970A5B6A-5F6F-4E5D-B7F7-E38F71595350}" scale="70" showPageBreaks="1" zeroValues="0" fitToPage="1" printArea="1" showAutoFilter="1">
      <pane xSplit="2" ySplit="11" topLeftCell="I450" activePane="bottomRight" state="frozen"/>
      <selection pane="bottomRight" activeCell="B446" sqref="B446"/>
      <rowBreaks count="16" manualBreakCount="16">
        <brk id="101" max="13" man="1"/>
        <brk id="126" max="13" man="1"/>
        <brk id="176" max="13" man="1"/>
        <brk id="416" max="13" man="1"/>
        <brk id="566" max="13" man="1"/>
        <brk id="666" max="13" man="1"/>
        <brk id="902" max="13" man="1"/>
        <brk id="1092" max="13" man="1"/>
        <brk id="1097" max="13" man="1"/>
        <brk id="1172" max="13" man="1"/>
        <brk id="1292" max="13" man="1"/>
        <brk id="1399" max="13" man="1"/>
        <brk id="1844" max="13" man="1"/>
        <brk id="2129" max="13" man="1"/>
        <brk id="2164" max="13" man="1"/>
        <brk id="2284" max="13" man="1"/>
      </rowBreaks>
      <pageMargins left="0.23622047244094491" right="0.23622047244094491" top="0.74803149606299213" bottom="0.35433070866141736" header="0.31496062992125984" footer="0.15748031496062992"/>
      <pageSetup paperSize="9" scale="14" fitToHeight="14" orientation="landscape" r:id="rId4"/>
      <headerFooter>
        <oddFooter>Страница &amp;P</oddFooter>
      </headerFooter>
      <autoFilter ref="A8:CT1597"/>
    </customSheetView>
    <customSheetView guid="{A21A5CF6-0E4C-4FB3-88AB-C34CD502249D}" scale="50" showPageBreaks="1" zeroValues="0" printArea="1" showAutoFilter="1" view="pageBreakPreview">
      <pane xSplit="3" ySplit="14" topLeftCell="H1020" activePane="bottomRight" state="frozen"/>
      <selection pane="bottomRight" activeCell="L996" sqref="L996"/>
      <rowBreaks count="56" manualBreakCount="56">
        <brk id="49" max="13" man="1"/>
        <brk id="94" max="13" man="1"/>
        <brk id="134" max="13" man="1"/>
        <brk id="179" max="13" man="1"/>
        <brk id="219" max="13" man="1"/>
        <brk id="259" max="13" man="1"/>
        <brk id="289" max="13" man="1"/>
        <brk id="379" max="13" man="1"/>
        <brk id="399" max="13" man="1"/>
        <brk id="424" max="13" man="1"/>
        <brk id="484" max="13" man="1"/>
        <brk id="529" max="13" man="1"/>
        <brk id="554" max="13" man="1"/>
        <brk id="584" max="13" man="1"/>
        <brk id="604" max="13" man="1"/>
        <brk id="629" max="13" man="1"/>
        <brk id="669" max="13" man="1"/>
        <brk id="689" max="13" man="1"/>
        <brk id="754" max="13" man="1"/>
        <brk id="824" max="13" man="1"/>
        <brk id="844" max="13" man="1"/>
        <brk id="879" max="13" man="1"/>
        <brk id="914" max="13" man="1"/>
        <brk id="954" max="13" man="1"/>
        <brk id="994" max="13" man="1"/>
        <brk id="1054" max="13" man="1"/>
        <brk id="1099" max="13" man="1"/>
        <brk id="1139" max="13" man="1"/>
        <brk id="1846" max="13" man="1"/>
        <brk id="1886" max="13" man="1"/>
        <brk id="1199" max="13" man="1"/>
        <brk id="1214" max="13" man="1"/>
        <brk id="1254" max="13" man="1"/>
        <brk id="1271" max="13" man="1"/>
        <brk id="1306" max="13" man="1"/>
        <brk id="1341" max="13" man="1"/>
        <brk id="1406" max="13" man="1"/>
        <brk id="1436" max="13" man="1"/>
        <brk id="1471" max="13" man="1"/>
        <brk id="1511" max="13" man="1"/>
        <brk id="1546" max="13" man="1"/>
        <brk id="1576" max="13" man="1"/>
        <brk id="1601" max="13" man="1"/>
        <brk id="2186" max="13" man="1"/>
        <brk id="2221" max="13" man="1"/>
        <brk id="1651" max="13" man="1"/>
        <brk id="1696" max="13" man="1"/>
        <brk id="1736" max="13" man="1"/>
        <brk id="1781" max="13" man="1"/>
        <brk id="1826" max="13" man="1"/>
        <brk id="1916" max="13" man="1"/>
        <brk id="1956" max="13" man="1"/>
        <brk id="2001" max="13" man="1"/>
        <brk id="2046" max="13" man="1"/>
        <brk id="2096" max="13" man="1"/>
        <brk id="2146" max="13" man="1"/>
      </rowBreaks>
      <pageMargins left="0.78740157480314965" right="0.39370078740157483" top="0.78740157480314965" bottom="0.78740157480314965" header="0.39370078740157483" footer="0.27559055118110237"/>
      <pageSetup paperSize="8" scale="52" fitToHeight="0" orientation="landscape" horizontalDpi="4294967293" r:id="rId5"/>
      <headerFooter>
        <oddFooter>Страница &amp;P</oddFooter>
      </headerFooter>
      <autoFilter ref="A10:CT1597"/>
    </customSheetView>
    <customSheetView guid="{159350CA-7734-44F9-A094-2592515DD183}" scale="50" showPageBreaks="1" zeroValues="0" fitToPage="1" printArea="1" showAutoFilter="1">
      <pane xSplit="2" ySplit="11" topLeftCell="G277" activePane="bottomRight" state="frozen"/>
      <selection pane="bottomRight" activeCell="M282" sqref="M282"/>
      <rowBreaks count="18" manualBreakCount="18">
        <brk id="101" max="13" man="1"/>
        <brk id="131" max="13" man="1"/>
        <brk id="191" max="13" man="1"/>
        <brk id="426" max="13" man="1"/>
        <brk id="526" max="13" man="1"/>
        <brk id="681" max="13" man="1"/>
        <brk id="781" max="13" man="1"/>
        <brk id="1196" max="13" man="1"/>
        <brk id="1331" max="13" man="1"/>
        <brk id="1411" max="13" man="1"/>
        <brk id="1416" max="13" man="1"/>
        <brk id="1531" max="13" man="1"/>
        <brk id="1676" max="13" man="1"/>
        <brk id="1783" max="13" man="1"/>
        <brk id="2218" max="13" man="1"/>
        <brk id="2503" max="13" man="1"/>
        <brk id="2538" max="13" man="1"/>
        <brk id="2648" max="13" man="1"/>
      </rowBreaks>
      <pageMargins left="0.23622047244094491" right="0.23622047244094491" top="0.74803149606299213" bottom="0.35433070866141736" header="0.31496062992125984" footer="0.15748031496062992"/>
      <pageSetup paperSize="9" scale="38" fitToHeight="0" orientation="landscape" r:id="rId6"/>
      <headerFooter>
        <oddFooter>Страница &amp;P</oddFooter>
      </headerFooter>
      <autoFilter ref="A5:CT2748"/>
    </customSheetView>
    <customSheetView guid="{F5C26A0C-D7BA-4F28-A1A8-3DB0FC9B0A3A}" scale="55" showPageBreaks="1" zeroValues="0" printArea="1" showAutoFilter="1" hiddenColumns="1" view="pageBreakPreview">
      <pane xSplit="2" ySplit="11" topLeftCell="C2491" activePane="bottomRight" state="frozen"/>
      <selection pane="bottomRight" activeCell="A2504" sqref="A2504"/>
      <rowBreaks count="5" manualBreakCount="5">
        <brk id="136" max="13" man="1"/>
        <brk id="431" max="13" man="1"/>
        <brk id="531" max="13" man="1"/>
        <brk id="786" max="13" man="1"/>
        <brk id="2178" max="13" man="1"/>
      </rowBreaks>
      <pageMargins left="0.23622047244094491" right="0.23622047244094491" top="0.74803149606299213" bottom="0.35433070866141736" header="0.31496062992125984" footer="0.15748031496062992"/>
      <pageSetup paperSize="9" scale="10" fitToHeight="8" orientation="landscape" r:id="rId7"/>
      <headerFooter>
        <oddFooter>Страница &amp;P</oddFooter>
      </headerFooter>
      <autoFilter ref="A5:CX2648"/>
    </customSheetView>
    <customSheetView guid="{3F27E14A-308E-4816-B18E-E083048FDF75}" scale="55" showPageBreaks="1" zeroValues="0" printArea="1" showAutoFilter="1" hiddenColumns="1" view="pageBreakPreview">
      <pane xSplit="2" ySplit="11" topLeftCell="C2345" activePane="bottomRight" state="frozen"/>
      <selection pane="bottomRight" activeCell="N2349" sqref="N2349:N2353"/>
      <rowBreaks count="2" manualBreakCount="2">
        <brk id="511" max="13" man="1"/>
        <brk id="792" max="13" man="1"/>
      </rowBreaks>
      <pageMargins left="0.23622047244094491" right="0.23622047244094491" top="0.74803149606299213" bottom="0.35433070866141736" header="0.31496062992125984" footer="0.15748031496062992"/>
      <pageSetup paperSize="9" scale="10" fitToHeight="8" orientation="landscape" r:id="rId8"/>
      <headerFooter>
        <oddFooter>Страница &amp;P</oddFooter>
      </headerFooter>
      <autoFilter ref="A5:CX2633"/>
    </customSheetView>
    <customSheetView guid="{E493388E-B201-42A6-9B0D-61A7E4B791A7}" scale="55" showPageBreaks="1" zeroValues="0" printArea="1" showAutoFilter="1" hiddenColumns="1" view="pageBreakPreview">
      <pane xSplit="2" ySplit="11" topLeftCell="C1497" activePane="bottomRight" state="frozen"/>
      <selection pane="bottomRight" activeCell="D1505" sqref="D1505"/>
      <rowBreaks count="2" manualBreakCount="2">
        <brk id="511" max="13" man="1"/>
        <brk id="812" max="13" man="1"/>
      </rowBreaks>
      <pageMargins left="0.23622047244094491" right="0.23622047244094491" top="0.74803149606299213" bottom="0.35433070866141736" header="0.31496062992125984" footer="0.15748031496062992"/>
      <pageSetup paperSize="9" scale="10" fitToHeight="8" orientation="landscape" r:id="rId9"/>
      <headerFooter>
        <oddFooter>Страница &amp;P</oddFooter>
      </headerFooter>
      <autoFilter ref="A5:CX2633"/>
    </customSheetView>
    <customSheetView guid="{87689065-5D36-49C6-A107-57E87F0E8282}" scale="50" showPageBreaks="1" fitToPage="1" printArea="1" hiddenColumns="1" view="pageBreakPreview" topLeftCell="F1033">
      <selection activeCell="N1057" sqref="N1057:N1061"/>
      <pageMargins left="0.78740157480314965" right="0.78740157480314965" top="1.1811023622047245" bottom="0.39370078740157483" header="0" footer="0"/>
      <pageSetup paperSize="8" scale="50" fitToHeight="0" orientation="landscape" r:id="rId10"/>
      <headerFooter>
        <oddFooter>Страница &amp;P</oddFooter>
      </headerFooter>
    </customSheetView>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11"/>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12"/>
      <headerFooter alignWithMargins="0"/>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13"/>
      <headerFooter>
        <oddFooter>Страница &amp;P</oddFooter>
      </headerFooter>
    </customSheetView>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14"/>
      <headerFooter>
        <oddFooter>Страница &amp;P</oddFooter>
      </headerFooter>
    </customSheetView>
    <customSheetView guid="{8C0AB6C2-EFFF-4F78-8224-95ABD5776C67}" scale="50" showPageBreaks="1" zeroValues="0" printArea="1" showAutoFilter="1" hiddenColumns="1" view="pageBreakPreview">
      <pane xSplit="2" ySplit="11" topLeftCell="C1592" activePane="bottomRight" state="frozen"/>
      <selection pane="bottomRight" activeCell="N3" sqref="N3:N5"/>
      <rowBreaks count="5" manualBreakCount="5">
        <brk id="136" max="13" man="1"/>
        <brk id="266" max="13" man="1"/>
        <brk id="416" max="13" man="1"/>
        <brk id="511" max="13" man="1"/>
        <brk id="811" max="13" man="1"/>
      </rowBreaks>
      <pageMargins left="0.23622047244094491" right="0.23622047244094491" top="0.74803149606299213" bottom="0.35433070866141736" header="0.31496062992125984" footer="0.15748031496062992"/>
      <pageSetup paperSize="9" scale="10" fitToHeight="8" orientation="landscape" r:id="rId15"/>
      <headerFooter>
        <oddFooter>Страница &amp;P</oddFooter>
      </headerFooter>
      <autoFilter ref="A5:CX2918"/>
    </customSheetView>
    <customSheetView guid="{4EE97FD3-F879-4A7C-A082-48F1F84D11C8}" scale="55" showPageBreaks="1" zeroValues="0" printArea="1" showAutoFilter="1" hiddenColumns="1" view="pageBreakPreview">
      <pane xSplit="2" ySplit="11" topLeftCell="C2422" activePane="bottomRight" state="frozen"/>
      <selection pane="bottomRight" activeCell="C2224" sqref="C2224"/>
      <rowBreaks count="2" manualBreakCount="2">
        <brk id="511" max="13" man="1"/>
        <brk id="812" max="13" man="1"/>
      </rowBreaks>
      <pageMargins left="0.23622047244094491" right="0.23622047244094491" top="0.74803149606299213" bottom="0.35433070866141736" header="0.31496062992125984" footer="0.15748031496062992"/>
      <pageSetup paperSize="9" scale="10" fitToHeight="8" orientation="landscape" r:id="rId16"/>
      <headerFooter>
        <oddFooter>Страница &amp;P</oddFooter>
      </headerFooter>
      <autoFilter ref="A5:CX2753"/>
    </customSheetView>
    <customSheetView guid="{31D0117C-168A-4259-9FF2-6E36D2ADC259}" scale="50" showPageBreaks="1" zeroValues="0" printArea="1" showAutoFilter="1" hiddenColumns="1" view="pageBreakPreview">
      <pane xSplit="2" ySplit="11" topLeftCell="D2569" activePane="bottomRight" state="frozen"/>
      <selection pane="bottomRight" activeCell="F1857" sqref="F1857"/>
      <rowBreaks count="2" manualBreakCount="2">
        <brk id="515" max="13" man="1"/>
        <brk id="816" max="13" man="1"/>
      </rowBreaks>
      <pageMargins left="0.23622047244094491" right="0.23622047244094491" top="0.74803149606299213" bottom="0.35433070866141736" header="0.31496062992125984" footer="0.15748031496062992"/>
      <pageSetup paperSize="9" scale="10" fitToHeight="8" orientation="landscape" r:id="rId17"/>
      <headerFooter>
        <oddFooter>Страница &amp;P</oddFooter>
      </headerFooter>
      <autoFilter ref="A5:CX2633"/>
    </customSheetView>
    <customSheetView guid="{EC17140D-7736-4E10-9390-689230AC480E}" scale="50" showPageBreaks="1" zeroValues="0" fitToPage="1" printArea="1" showAutoFilter="1">
      <pane xSplit="2" ySplit="11" topLeftCell="C1982" activePane="bottomRight" state="frozen"/>
      <selection pane="bottomRight" activeCell="A1999" sqref="A1999:M2003"/>
      <rowBreaks count="18" manualBreakCount="18">
        <brk id="101" max="13" man="1"/>
        <brk id="131" max="13" man="1"/>
        <brk id="191" max="13" man="1"/>
        <brk id="436" max="13" man="1"/>
        <brk id="536" max="13" man="1"/>
        <brk id="691" max="13" man="1"/>
        <brk id="791" max="13" man="1"/>
        <brk id="1176" max="13" man="1"/>
        <brk id="1306" max="13" man="1"/>
        <brk id="1386" max="13" man="1"/>
        <brk id="1391" max="13" man="1"/>
        <brk id="1506" max="13" man="1"/>
        <brk id="1651" max="13" man="1"/>
        <brk id="1758" max="13" man="1"/>
        <brk id="2203" max="13" man="1"/>
        <brk id="2488" max="13" man="1"/>
        <brk id="2523" max="13" man="1"/>
        <brk id="2633" max="13" man="1"/>
      </rowBreaks>
      <pageMargins left="0.23622047244094491" right="0.23622047244094491" top="0.74803149606299213" bottom="0.35433070866141736" header="0.31496062992125984" footer="0.15748031496062992"/>
      <pageSetup paperSize="9" scale="38" fitToHeight="0" orientation="landscape" r:id="rId18"/>
      <headerFooter>
        <oddFooter>Страница &amp;P</oddFooter>
      </headerFooter>
      <autoFilter ref="A6:CT2753"/>
    </customSheetView>
    <customSheetView guid="{99C36EE9-5C67-4546-A807-8913EC369561}" scale="70" showPageBreaks="1" zeroValues="0" fitToPage="1" printArea="1" showAutoFilter="1" hiddenRows="1">
      <pane xSplit="2" ySplit="11" topLeftCell="L1607" activePane="bottomRight" state="frozen"/>
      <selection pane="bottomRight" activeCell="N1612" sqref="N1612"/>
      <rowBreaks count="13" manualBreakCount="13">
        <brk id="50" max="13" man="1"/>
        <brk id="91" max="13" man="1"/>
        <brk id="316" max="13" man="1"/>
        <brk id="416" max="13" man="1"/>
        <brk id="571" max="13" man="1"/>
        <brk id="671" max="13" man="1"/>
        <brk id="1061" max="13" man="1"/>
        <brk id="1191" max="13" man="1"/>
        <brk id="1271" max="13" man="1"/>
        <brk id="1276" max="13" man="1"/>
        <brk id="1391" max="13" man="1"/>
        <brk id="1471" max="13" man="1"/>
        <brk id="1578" max="13" man="1"/>
      </rowBreaks>
      <pageMargins left="0.23622047244094491" right="0.23622047244094491" top="0.74803149606299213" bottom="0.35433070866141736" header="0.31496062992125984" footer="0.15748031496062992"/>
      <pageSetup paperSize="9" scale="38" fitToHeight="0" orientation="landscape" r:id="rId19"/>
      <headerFooter>
        <oddFooter>Страница &amp;P</oddFooter>
      </headerFooter>
      <autoFilter ref="A8:CT1646"/>
    </customSheetView>
    <customSheetView guid="{97025C7B-D6BE-4A53-B8A9-4ABE9483EF8E}" scale="60" showPageBreaks="1" zeroValues="0" fitToPage="1" printArea="1" showAutoFilter="1" view="pageBreakPreview" topLeftCell="A1157">
      <selection activeCell="D1237" sqref="D1237"/>
      <pageMargins left="0.23622047244094491" right="0.23622047244094491" top="0.74803149606299213" bottom="0.35433070866141736" header="0.31496062992125984" footer="0.15748031496062992"/>
      <pageSetup paperSize="9" scale="54" fitToHeight="0" orientation="landscape" r:id="rId20"/>
      <headerFooter>
        <oddFooter>Страница &amp;P</oddFooter>
      </headerFooter>
      <autoFilter ref="A8:CT1637"/>
    </customSheetView>
    <customSheetView guid="{3F403267-5306-4EDF-9A6F-CB2B3BE8AE5A}" scale="60" showPageBreaks="1" zeroValues="0" fitToPage="1" printArea="1" showAutoFilter="1" view="pageBreakPreview" topLeftCell="A6">
      <pane xSplit="2" ySplit="4" topLeftCell="H10" activePane="bottomRight" state="frozen"/>
      <selection pane="bottomRight" activeCell="L342" sqref="L342"/>
      <rowBreaks count="20" manualBreakCount="20">
        <brk id="101" max="13" man="1"/>
        <brk id="131" max="13" man="1"/>
        <brk id="191" max="13" man="1"/>
        <brk id="426" max="13" man="1"/>
        <brk id="506" max="13" man="1"/>
        <brk id="621" max="13" man="1"/>
        <brk id="686" max="13" man="1"/>
        <brk id="976" max="13" man="1"/>
        <brk id="1106" max="13" man="1"/>
        <brk id="1186" max="13" man="1"/>
        <brk id="1191" max="13" man="1"/>
        <brk id="1306" max="13" man="1"/>
        <brk id="1337" max="13" man="1"/>
        <brk id="1382" max="13" man="1"/>
        <brk id="1426" max="13" man="1"/>
        <brk id="1533" max="13" man="1"/>
        <brk id="1943" max="13" man="1"/>
        <brk id="2228" max="13" man="1"/>
        <brk id="2263" max="13" man="1"/>
        <brk id="2383" max="13" man="1"/>
      </rowBreaks>
      <pageMargins left="0.23622047244094491" right="0.23622047244094491" top="0.74803149606299213" bottom="0.35433070866141736" header="0.31496062992125984" footer="0.15748031496062992"/>
      <pageSetup paperSize="9" scale="38" fitToHeight="0" orientation="landscape" r:id="rId21"/>
      <headerFooter>
        <oddFooter>Страница &amp;P</oddFooter>
      </headerFooter>
      <autoFilter ref="A8:CT1597"/>
    </customSheetView>
  </customSheetViews>
  <mergeCells count="632">
    <mergeCell ref="N376:N380"/>
    <mergeCell ref="A50:A54"/>
    <mergeCell ref="A76:A80"/>
    <mergeCell ref="A111:A115"/>
    <mergeCell ref="N96:N100"/>
    <mergeCell ref="N86:N90"/>
    <mergeCell ref="A146:A150"/>
    <mergeCell ref="N176:N180"/>
    <mergeCell ref="N161:N165"/>
    <mergeCell ref="N101:N105"/>
    <mergeCell ref="A91:A95"/>
    <mergeCell ref="N111:N115"/>
    <mergeCell ref="N60:N64"/>
    <mergeCell ref="N55:N59"/>
    <mergeCell ref="N50:N54"/>
    <mergeCell ref="A101:A105"/>
    <mergeCell ref="N141:N145"/>
    <mergeCell ref="N131:N135"/>
    <mergeCell ref="N136:N140"/>
    <mergeCell ref="A311:A315"/>
    <mergeCell ref="N331:N335"/>
    <mergeCell ref="N126:N130"/>
    <mergeCell ref="N246:N250"/>
    <mergeCell ref="N166:N170"/>
    <mergeCell ref="B622:C622"/>
    <mergeCell ref="B610:C610"/>
    <mergeCell ref="B608:C608"/>
    <mergeCell ref="B607:C607"/>
    <mergeCell ref="N661:N665"/>
    <mergeCell ref="N626:N630"/>
    <mergeCell ref="A711:A715"/>
    <mergeCell ref="N731:N735"/>
    <mergeCell ref="B609:C609"/>
    <mergeCell ref="N691:N695"/>
    <mergeCell ref="N671:N675"/>
    <mergeCell ref="A661:A665"/>
    <mergeCell ref="A641:A645"/>
    <mergeCell ref="A696:A700"/>
    <mergeCell ref="A716:A720"/>
    <mergeCell ref="A681:A685"/>
    <mergeCell ref="A726:A730"/>
    <mergeCell ref="A721:A725"/>
    <mergeCell ref="N976:N980"/>
    <mergeCell ref="N1026:N1030"/>
    <mergeCell ref="A936:A940"/>
    <mergeCell ref="A931:A935"/>
    <mergeCell ref="N906:N910"/>
    <mergeCell ref="N901:N905"/>
    <mergeCell ref="N896:N900"/>
    <mergeCell ref="N891:N895"/>
    <mergeCell ref="N916:N920"/>
    <mergeCell ref="N926:N930"/>
    <mergeCell ref="A986:A990"/>
    <mergeCell ref="A941:A945"/>
    <mergeCell ref="A956:A960"/>
    <mergeCell ref="A951:A955"/>
    <mergeCell ref="A926:A930"/>
    <mergeCell ref="N991:N995"/>
    <mergeCell ref="N936:N940"/>
    <mergeCell ref="A981:A985"/>
    <mergeCell ref="A991:A995"/>
    <mergeCell ref="N931:N935"/>
    <mergeCell ref="N951:N955"/>
    <mergeCell ref="A1026:A1030"/>
    <mergeCell ref="N946:N950"/>
    <mergeCell ref="N1061:N1065"/>
    <mergeCell ref="N1046:N1050"/>
    <mergeCell ref="N1071:N1075"/>
    <mergeCell ref="N996:N1000"/>
    <mergeCell ref="A1011:A1015"/>
    <mergeCell ref="N1056:N1060"/>
    <mergeCell ref="N1036:N1040"/>
    <mergeCell ref="N1066:N1070"/>
    <mergeCell ref="N1051:N1055"/>
    <mergeCell ref="A1066:A1070"/>
    <mergeCell ref="A1046:A1050"/>
    <mergeCell ref="A1006:A1010"/>
    <mergeCell ref="A1061:A1065"/>
    <mergeCell ref="N1041:N1045"/>
    <mergeCell ref="N1011:N1015"/>
    <mergeCell ref="N1001:N1005"/>
    <mergeCell ref="A996:A1000"/>
    <mergeCell ref="A1036:A1040"/>
    <mergeCell ref="A1001:A1005"/>
    <mergeCell ref="N1031:N1035"/>
    <mergeCell ref="N1021:N1025"/>
    <mergeCell ref="N1006:N1010"/>
    <mergeCell ref="A1016:A1020"/>
    <mergeCell ref="A1021:A1025"/>
    <mergeCell ref="N1198:N1202"/>
    <mergeCell ref="N1323:N1327"/>
    <mergeCell ref="N1308:N1312"/>
    <mergeCell ref="N1338:N1342"/>
    <mergeCell ref="N1108:N1117"/>
    <mergeCell ref="N1128:N1132"/>
    <mergeCell ref="A1163:A1167"/>
    <mergeCell ref="A1158:A1162"/>
    <mergeCell ref="A1173:A1177"/>
    <mergeCell ref="A1213:A1217"/>
    <mergeCell ref="A1108:A1112"/>
    <mergeCell ref="A1128:A1132"/>
    <mergeCell ref="A1123:A1127"/>
    <mergeCell ref="A1138:A1142"/>
    <mergeCell ref="A1203:A1207"/>
    <mergeCell ref="A1113:A1117"/>
    <mergeCell ref="A1118:A1122"/>
    <mergeCell ref="N1183:N1187"/>
    <mergeCell ref="A1183:A1187"/>
    <mergeCell ref="A1178:A1182"/>
    <mergeCell ref="A1233:A1237"/>
    <mergeCell ref="A1223:A1227"/>
    <mergeCell ref="N1168:N1172"/>
    <mergeCell ref="A1218:A1222"/>
    <mergeCell ref="A1498:A1502"/>
    <mergeCell ref="A1488:A1492"/>
    <mergeCell ref="A1338:A1342"/>
    <mergeCell ref="A1478:A1482"/>
    <mergeCell ref="A1318:A1322"/>
    <mergeCell ref="A1438:A1442"/>
    <mergeCell ref="A1463:A1467"/>
    <mergeCell ref="A1343:A1347"/>
    <mergeCell ref="A1283:A1287"/>
    <mergeCell ref="A1383:A1387"/>
    <mergeCell ref="A1378:A1382"/>
    <mergeCell ref="A1373:A1377"/>
    <mergeCell ref="A1398:A1402"/>
    <mergeCell ref="A1443:A1447"/>
    <mergeCell ref="A1368:A1372"/>
    <mergeCell ref="A1358:A1362"/>
    <mergeCell ref="A1353:A1357"/>
    <mergeCell ref="A1393:A1397"/>
    <mergeCell ref="A1388:A1392"/>
    <mergeCell ref="A1328:A1332"/>
    <mergeCell ref="A1493:A1497"/>
    <mergeCell ref="A1428:A1432"/>
    <mergeCell ref="A1433:A1437"/>
    <mergeCell ref="A1403:A1407"/>
    <mergeCell ref="A1558:A1562"/>
    <mergeCell ref="N1558:N1562"/>
    <mergeCell ref="A1503:A1507"/>
    <mergeCell ref="A1553:A1557"/>
    <mergeCell ref="A1528:A1532"/>
    <mergeCell ref="A1518:A1522"/>
    <mergeCell ref="A1523:A1527"/>
    <mergeCell ref="A1548:A1552"/>
    <mergeCell ref="A1533:A1537"/>
    <mergeCell ref="A1513:A1517"/>
    <mergeCell ref="N1528:N1532"/>
    <mergeCell ref="N1553:N1557"/>
    <mergeCell ref="N1523:N1527"/>
    <mergeCell ref="N1533:N1537"/>
    <mergeCell ref="N1513:N1517"/>
    <mergeCell ref="N1538:N1542"/>
    <mergeCell ref="N1583:N1587"/>
    <mergeCell ref="A1583:A1587"/>
    <mergeCell ref="N1573:N1577"/>
    <mergeCell ref="A1573:A1577"/>
    <mergeCell ref="N1518:N1522"/>
    <mergeCell ref="N1503:N1507"/>
    <mergeCell ref="N1508:N1512"/>
    <mergeCell ref="N1418:N1422"/>
    <mergeCell ref="A1413:A1417"/>
    <mergeCell ref="N1468:N1472"/>
    <mergeCell ref="N1488:N1492"/>
    <mergeCell ref="A1563:A1567"/>
    <mergeCell ref="N1543:N1547"/>
    <mergeCell ref="N1483:N1487"/>
    <mergeCell ref="A1568:A1572"/>
    <mergeCell ref="N1568:N1572"/>
    <mergeCell ref="A1458:A1462"/>
    <mergeCell ref="A1508:A1512"/>
    <mergeCell ref="N1433:N1437"/>
    <mergeCell ref="N1413:N1417"/>
    <mergeCell ref="A1453:A1457"/>
    <mergeCell ref="A1448:A1452"/>
    <mergeCell ref="N1493:N1497"/>
    <mergeCell ref="N1463:N1467"/>
    <mergeCell ref="N871:N875"/>
    <mergeCell ref="N1348:N1352"/>
    <mergeCell ref="N1368:N1372"/>
    <mergeCell ref="N1398:N1402"/>
    <mergeCell ref="N1388:N1392"/>
    <mergeCell ref="N1383:N1387"/>
    <mergeCell ref="A1483:A1487"/>
    <mergeCell ref="A1423:A1427"/>
    <mergeCell ref="N1473:N1477"/>
    <mergeCell ref="N1403:N1407"/>
    <mergeCell ref="N1408:N1412"/>
    <mergeCell ref="N1443:N1447"/>
    <mergeCell ref="N1448:N1452"/>
    <mergeCell ref="N1453:N1457"/>
    <mergeCell ref="A1408:A1412"/>
    <mergeCell ref="A1468:A1472"/>
    <mergeCell ref="N1478:N1482"/>
    <mergeCell ref="N1423:N1427"/>
    <mergeCell ref="N1428:N1432"/>
    <mergeCell ref="N1096:N1101"/>
    <mergeCell ref="A1133:A1137"/>
    <mergeCell ref="N1153:N1157"/>
    <mergeCell ref="N1086:N1090"/>
    <mergeCell ref="A1148:A1152"/>
    <mergeCell ref="N1458:N1462"/>
    <mergeCell ref="N1498:N1502"/>
    <mergeCell ref="N1438:N1442"/>
    <mergeCell ref="N1333:N1337"/>
    <mergeCell ref="N1328:N1332"/>
    <mergeCell ref="N1353:N1357"/>
    <mergeCell ref="N1393:N1397"/>
    <mergeCell ref="N1363:N1367"/>
    <mergeCell ref="N1278:N1282"/>
    <mergeCell ref="N1318:N1322"/>
    <mergeCell ref="N1313:N1317"/>
    <mergeCell ref="N1373:N1377"/>
    <mergeCell ref="N1298:N1302"/>
    <mergeCell ref="N1303:N1307"/>
    <mergeCell ref="N1283:N1287"/>
    <mergeCell ref="N1138:N1142"/>
    <mergeCell ref="N1193:N1197"/>
    <mergeCell ref="N1163:N1167"/>
    <mergeCell ref="N1293:N1297"/>
    <mergeCell ref="N1148:N1152"/>
    <mergeCell ref="N1158:N1162"/>
    <mergeCell ref="N1173:N1177"/>
    <mergeCell ref="N1343:N1347"/>
    <mergeCell ref="N1358:N1362"/>
    <mergeCell ref="N1243:N1247"/>
    <mergeCell ref="N1263:N1267"/>
    <mergeCell ref="N1213:N1217"/>
    <mergeCell ref="N1228:N1232"/>
    <mergeCell ref="N1208:N1212"/>
    <mergeCell ref="N1188:N1192"/>
    <mergeCell ref="N1258:N1262"/>
    <mergeCell ref="N1273:N1277"/>
    <mergeCell ref="N1253:N1257"/>
    <mergeCell ref="N1223:N1227"/>
    <mergeCell ref="N1238:N1242"/>
    <mergeCell ref="N1248:N1252"/>
    <mergeCell ref="N1218:N1222"/>
    <mergeCell ref="N1233:N1237"/>
    <mergeCell ref="N1203:N1207"/>
    <mergeCell ref="A441:A445"/>
    <mergeCell ref="A406:A410"/>
    <mergeCell ref="A426:A430"/>
    <mergeCell ref="A516:A520"/>
    <mergeCell ref="A431:A435"/>
    <mergeCell ref="A476:A480"/>
    <mergeCell ref="A396:A400"/>
    <mergeCell ref="A491:A495"/>
    <mergeCell ref="A481:A485"/>
    <mergeCell ref="A486:A490"/>
    <mergeCell ref="A506:A510"/>
    <mergeCell ref="A466:A470"/>
    <mergeCell ref="A401:A405"/>
    <mergeCell ref="A456:A460"/>
    <mergeCell ref="A411:A415"/>
    <mergeCell ref="A471:A475"/>
    <mergeCell ref="A496:A500"/>
    <mergeCell ref="A416:A420"/>
    <mergeCell ref="A436:A440"/>
    <mergeCell ref="A421:A425"/>
    <mergeCell ref="N441:N445"/>
    <mergeCell ref="N506:N510"/>
    <mergeCell ref="N426:N430"/>
    <mergeCell ref="N556:N560"/>
    <mergeCell ref="N466:N470"/>
    <mergeCell ref="N436:N440"/>
    <mergeCell ref="N486:N490"/>
    <mergeCell ref="N551:N555"/>
    <mergeCell ref="N501:N505"/>
    <mergeCell ref="N531:N535"/>
    <mergeCell ref="N15:N19"/>
    <mergeCell ref="N25:N29"/>
    <mergeCell ref="N20:N24"/>
    <mergeCell ref="A15:A19"/>
    <mergeCell ref="A20:A24"/>
    <mergeCell ref="N40:N44"/>
    <mergeCell ref="N45:N49"/>
    <mergeCell ref="N91:N95"/>
    <mergeCell ref="N71:N75"/>
    <mergeCell ref="N76:N80"/>
    <mergeCell ref="N30:N34"/>
    <mergeCell ref="N35:N39"/>
    <mergeCell ref="A25:A29"/>
    <mergeCell ref="A71:A75"/>
    <mergeCell ref="A30:A34"/>
    <mergeCell ref="A35:A39"/>
    <mergeCell ref="A40:A44"/>
    <mergeCell ref="A45:A49"/>
    <mergeCell ref="A81:A85"/>
    <mergeCell ref="A86:A90"/>
    <mergeCell ref="A60:A64"/>
    <mergeCell ref="A65:A70"/>
    <mergeCell ref="A55:A59"/>
    <mergeCell ref="A4:N4"/>
    <mergeCell ref="B10:B14"/>
    <mergeCell ref="L6:L8"/>
    <mergeCell ref="H7:J7"/>
    <mergeCell ref="F7:G7"/>
    <mergeCell ref="E7:E8"/>
    <mergeCell ref="N6:N8"/>
    <mergeCell ref="M6:M8"/>
    <mergeCell ref="K6:K8"/>
    <mergeCell ref="A5:D5"/>
    <mergeCell ref="F6:J6"/>
    <mergeCell ref="D7:D8"/>
    <mergeCell ref="D6:E6"/>
    <mergeCell ref="C6:C8"/>
    <mergeCell ref="B6:B8"/>
    <mergeCell ref="A6:A8"/>
    <mergeCell ref="N10:N14"/>
    <mergeCell ref="A10:A14"/>
    <mergeCell ref="N226:N230"/>
    <mergeCell ref="N81:N85"/>
    <mergeCell ref="N196:N200"/>
    <mergeCell ref="N201:N205"/>
    <mergeCell ref="N106:N110"/>
    <mergeCell ref="N186:N190"/>
    <mergeCell ref="N151:N155"/>
    <mergeCell ref="N156:N160"/>
    <mergeCell ref="N146:N150"/>
    <mergeCell ref="N181:N185"/>
    <mergeCell ref="N171:N175"/>
    <mergeCell ref="N211:N215"/>
    <mergeCell ref="N231:N235"/>
    <mergeCell ref="N236:N240"/>
    <mergeCell ref="N221:N225"/>
    <mergeCell ref="N241:N245"/>
    <mergeCell ref="N861:N865"/>
    <mergeCell ref="N381:N385"/>
    <mergeCell ref="N371:N375"/>
    <mergeCell ref="N366:N370"/>
    <mergeCell ref="N356:N360"/>
    <mergeCell ref="N351:N355"/>
    <mergeCell ref="N251:N255"/>
    <mergeCell ref="N286:N290"/>
    <mergeCell ref="N296:N300"/>
    <mergeCell ref="N336:N340"/>
    <mergeCell ref="N751:N755"/>
    <mergeCell ref="N746:N750"/>
    <mergeCell ref="N781:N785"/>
    <mergeCell ref="N836:N840"/>
    <mergeCell ref="N676:N680"/>
    <mergeCell ref="N776:N780"/>
    <mergeCell ref="N761:N765"/>
    <mergeCell ref="N806:N810"/>
    <mergeCell ref="N826:N830"/>
    <mergeCell ref="N791:N795"/>
    <mergeCell ref="N851:N855"/>
    <mergeCell ref="N401:N405"/>
    <mergeCell ref="N561:N565"/>
    <mergeCell ref="N541:N545"/>
    <mergeCell ref="N1076:N1080"/>
    <mergeCell ref="N886:N890"/>
    <mergeCell ref="N796:N800"/>
    <mergeCell ref="N866:N870"/>
    <mergeCell ref="N856:N860"/>
    <mergeCell ref="N841:N845"/>
    <mergeCell ref="N876:N880"/>
    <mergeCell ref="N911:N915"/>
    <mergeCell ref="N986:N990"/>
    <mergeCell ref="N981:N985"/>
    <mergeCell ref="N831:N835"/>
    <mergeCell ref="N801:N805"/>
    <mergeCell ref="N816:N820"/>
    <mergeCell ref="N971:N975"/>
    <mergeCell ref="N1016:N1020"/>
    <mergeCell ref="N941:N945"/>
    <mergeCell ref="N966:N970"/>
    <mergeCell ref="N956:N960"/>
    <mergeCell ref="N961:N965"/>
    <mergeCell ref="N921:N925"/>
    <mergeCell ref="N821:N825"/>
    <mergeCell ref="N846:N850"/>
    <mergeCell ref="N666:N670"/>
    <mergeCell ref="N686:N690"/>
    <mergeCell ref="N651:N655"/>
    <mergeCell ref="N641:N645"/>
    <mergeCell ref="N766:N770"/>
    <mergeCell ref="N756:N760"/>
    <mergeCell ref="N726:N730"/>
    <mergeCell ref="N721:N725"/>
    <mergeCell ref="N736:N740"/>
    <mergeCell ref="N711:N715"/>
    <mergeCell ref="N706:N710"/>
    <mergeCell ref="N741:N745"/>
    <mergeCell ref="N696:N700"/>
    <mergeCell ref="N681:N685"/>
    <mergeCell ref="N701:N705"/>
    <mergeCell ref="N716:N720"/>
    <mergeCell ref="N771:N775"/>
    <mergeCell ref="N786:N790"/>
    <mergeCell ref="N811:N815"/>
    <mergeCell ref="N386:N390"/>
    <mergeCell ref="N391:N395"/>
    <mergeCell ref="N471:N475"/>
    <mergeCell ref="N411:N415"/>
    <mergeCell ref="N571:N575"/>
    <mergeCell ref="N546:N550"/>
    <mergeCell ref="N481:N485"/>
    <mergeCell ref="N456:N460"/>
    <mergeCell ref="N516:N520"/>
    <mergeCell ref="N431:N435"/>
    <mergeCell ref="N446:N450"/>
    <mergeCell ref="N521:N525"/>
    <mergeCell ref="N406:N410"/>
    <mergeCell ref="N461:N465"/>
    <mergeCell ref="N416:N420"/>
    <mergeCell ref="N421:N425"/>
    <mergeCell ref="N566:N570"/>
    <mergeCell ref="N491:N495"/>
    <mergeCell ref="N526:N530"/>
    <mergeCell ref="N536:N540"/>
    <mergeCell ref="N451:N455"/>
    <mergeCell ref="N476:N480"/>
    <mergeCell ref="N396:N400"/>
    <mergeCell ref="N496:N500"/>
    <mergeCell ref="N576:N580"/>
    <mergeCell ref="N631:N635"/>
    <mergeCell ref="N621:N625"/>
    <mergeCell ref="N636:N640"/>
    <mergeCell ref="N591:N595"/>
    <mergeCell ref="N586:N590"/>
    <mergeCell ref="N606:N610"/>
    <mergeCell ref="N616:N620"/>
    <mergeCell ref="N611:N615"/>
    <mergeCell ref="N581:N585"/>
    <mergeCell ref="N596:N600"/>
    <mergeCell ref="N1588:N1592"/>
    <mergeCell ref="A1593:A1597"/>
    <mergeCell ref="A1588:A1592"/>
    <mergeCell ref="A1418:A1422"/>
    <mergeCell ref="A1348:A1352"/>
    <mergeCell ref="A1081:A1085"/>
    <mergeCell ref="N1143:N1147"/>
    <mergeCell ref="A1143:A1147"/>
    <mergeCell ref="N1102:N1107"/>
    <mergeCell ref="N1133:N1137"/>
    <mergeCell ref="N1081:N1085"/>
    <mergeCell ref="A1103:A1107"/>
    <mergeCell ref="A1086:A1090"/>
    <mergeCell ref="A1333:A1337"/>
    <mergeCell ref="A1268:A1272"/>
    <mergeCell ref="A1363:A1367"/>
    <mergeCell ref="N1123:N1127"/>
    <mergeCell ref="A1193:A1197"/>
    <mergeCell ref="N1593:N1597"/>
    <mergeCell ref="A1473:A1477"/>
    <mergeCell ref="N1378:N1382"/>
    <mergeCell ref="N1548:N1552"/>
    <mergeCell ref="N1268:N1272"/>
    <mergeCell ref="N1288:N1292"/>
    <mergeCell ref="A246:A250"/>
    <mergeCell ref="A196:A200"/>
    <mergeCell ref="A236:A240"/>
    <mergeCell ref="A241:A245"/>
    <mergeCell ref="A286:A290"/>
    <mergeCell ref="A281:A285"/>
    <mergeCell ref="A261:A265"/>
    <mergeCell ref="A266:A270"/>
    <mergeCell ref="A141:A145"/>
    <mergeCell ref="A201:A205"/>
    <mergeCell ref="A226:A230"/>
    <mergeCell ref="A251:A255"/>
    <mergeCell ref="A231:A235"/>
    <mergeCell ref="A221:A225"/>
    <mergeCell ref="A216:A220"/>
    <mergeCell ref="A131:A135"/>
    <mergeCell ref="A211:A215"/>
    <mergeCell ref="A176:A180"/>
    <mergeCell ref="A181:A185"/>
    <mergeCell ref="A166:A170"/>
    <mergeCell ref="A161:A165"/>
    <mergeCell ref="A171:A175"/>
    <mergeCell ref="A96:A100"/>
    <mergeCell ref="A121:A125"/>
    <mergeCell ref="A126:A130"/>
    <mergeCell ref="A106:A110"/>
    <mergeCell ref="A116:A120"/>
    <mergeCell ref="A156:A160"/>
    <mergeCell ref="A136:A140"/>
    <mergeCell ref="A151:A155"/>
    <mergeCell ref="A186:A190"/>
    <mergeCell ref="A191:A195"/>
    <mergeCell ref="A206:A210"/>
    <mergeCell ref="A376:A380"/>
    <mergeCell ref="A371:A375"/>
    <mergeCell ref="A381:A385"/>
    <mergeCell ref="A341:A345"/>
    <mergeCell ref="A346:A350"/>
    <mergeCell ref="A366:A370"/>
    <mergeCell ref="A306:A310"/>
    <mergeCell ref="A331:A335"/>
    <mergeCell ref="A271:A275"/>
    <mergeCell ref="A276:A280"/>
    <mergeCell ref="A291:A295"/>
    <mergeCell ref="A351:A355"/>
    <mergeCell ref="A316:A320"/>
    <mergeCell ref="A326:A330"/>
    <mergeCell ref="A336:A340"/>
    <mergeCell ref="A321:A325"/>
    <mergeCell ref="A361:A365"/>
    <mergeCell ref="N361:N365"/>
    <mergeCell ref="N341:N345"/>
    <mergeCell ref="N346:N350"/>
    <mergeCell ref="A296:A300"/>
    <mergeCell ref="N326:N330"/>
    <mergeCell ref="N271:N275"/>
    <mergeCell ref="A256:A260"/>
    <mergeCell ref="N321:N325"/>
    <mergeCell ref="N316:N320"/>
    <mergeCell ref="N301:N305"/>
    <mergeCell ref="N306:N310"/>
    <mergeCell ref="N256:N260"/>
    <mergeCell ref="N291:N295"/>
    <mergeCell ref="N276:N280"/>
    <mergeCell ref="N311:N315"/>
    <mergeCell ref="N281:N285"/>
    <mergeCell ref="N266:N270"/>
    <mergeCell ref="N261:N265"/>
    <mergeCell ref="A301:A305"/>
    <mergeCell ref="A356:A360"/>
    <mergeCell ref="A391:A395"/>
    <mergeCell ref="A446:A450"/>
    <mergeCell ref="A501:A505"/>
    <mergeCell ref="A706:A710"/>
    <mergeCell ref="A591:A595"/>
    <mergeCell ref="A546:A550"/>
    <mergeCell ref="A521:A525"/>
    <mergeCell ref="A536:A540"/>
    <mergeCell ref="A531:A535"/>
    <mergeCell ref="A666:A670"/>
    <mergeCell ref="A586:A590"/>
    <mergeCell ref="A686:A690"/>
    <mergeCell ref="A651:A655"/>
    <mergeCell ref="A616:A620"/>
    <mergeCell ref="A561:A565"/>
    <mergeCell ref="A541:A545"/>
    <mergeCell ref="A636:A640"/>
    <mergeCell ref="A621:A625"/>
    <mergeCell ref="A556:A560"/>
    <mergeCell ref="A611:A615"/>
    <mergeCell ref="A571:A575"/>
    <mergeCell ref="A626:A630"/>
    <mergeCell ref="A461:A465"/>
    <mergeCell ref="A701:A705"/>
    <mergeCell ref="A386:A390"/>
    <mergeCell ref="A826:A830"/>
    <mergeCell ref="A796:A800"/>
    <mergeCell ref="A856:A860"/>
    <mergeCell ref="A921:A925"/>
    <mergeCell ref="A866:A870"/>
    <mergeCell ref="A861:A865"/>
    <mergeCell ref="A916:A920"/>
    <mergeCell ref="A876:A880"/>
    <mergeCell ref="A881:A885"/>
    <mergeCell ref="A851:A855"/>
    <mergeCell ref="A846:A850"/>
    <mergeCell ref="A911:A915"/>
    <mergeCell ref="A891:A895"/>
    <mergeCell ref="A806:A810"/>
    <mergeCell ref="A821:A825"/>
    <mergeCell ref="A871:A875"/>
    <mergeCell ref="A841:A845"/>
    <mergeCell ref="A836:A840"/>
    <mergeCell ref="A831:A835"/>
    <mergeCell ref="A886:A890"/>
    <mergeCell ref="A761:A765"/>
    <mergeCell ref="A731:A735"/>
    <mergeCell ref="A781:A785"/>
    <mergeCell ref="A1168:A1172"/>
    <mergeCell ref="A1188:A1192"/>
    <mergeCell ref="A1273:A1277"/>
    <mergeCell ref="A1278:A1282"/>
    <mergeCell ref="A1051:A1055"/>
    <mergeCell ref="A1097:A1101"/>
    <mergeCell ref="A1056:A1060"/>
    <mergeCell ref="A1091:A1095"/>
    <mergeCell ref="A1071:A1075"/>
    <mergeCell ref="A1153:A1157"/>
    <mergeCell ref="A1198:A1202"/>
    <mergeCell ref="A1228:A1232"/>
    <mergeCell ref="A1208:A1212"/>
    <mergeCell ref="A1308:A1312"/>
    <mergeCell ref="A1293:A1297"/>
    <mergeCell ref="A1298:A1302"/>
    <mergeCell ref="A1238:A1242"/>
    <mergeCell ref="A1313:A1317"/>
    <mergeCell ref="A1323:A1327"/>
    <mergeCell ref="A1303:A1307"/>
    <mergeCell ref="A1258:A1262"/>
    <mergeCell ref="A1263:A1267"/>
    <mergeCell ref="A1253:A1257"/>
    <mergeCell ref="A1288:A1292"/>
    <mergeCell ref="A606:A610"/>
    <mergeCell ref="A526:A530"/>
    <mergeCell ref="A601:A605"/>
    <mergeCell ref="A1031:A1035"/>
    <mergeCell ref="A1076:A1080"/>
    <mergeCell ref="A946:A950"/>
    <mergeCell ref="A961:A965"/>
    <mergeCell ref="A966:A970"/>
    <mergeCell ref="A971:A975"/>
    <mergeCell ref="A976:A980"/>
    <mergeCell ref="A786:A790"/>
    <mergeCell ref="A776:A780"/>
    <mergeCell ref="A801:A805"/>
    <mergeCell ref="A1041:A1045"/>
    <mergeCell ref="A691:A695"/>
    <mergeCell ref="N1091:N1095"/>
    <mergeCell ref="N1578:N1582"/>
    <mergeCell ref="N1563:N1567"/>
    <mergeCell ref="A736:A740"/>
    <mergeCell ref="N511:N515"/>
    <mergeCell ref="N656:N660"/>
    <mergeCell ref="A791:A795"/>
    <mergeCell ref="A766:A770"/>
    <mergeCell ref="A751:A755"/>
    <mergeCell ref="A771:A775"/>
    <mergeCell ref="A746:A750"/>
    <mergeCell ref="A756:A760"/>
    <mergeCell ref="A741:A745"/>
    <mergeCell ref="A596:A600"/>
    <mergeCell ref="A646:A650"/>
    <mergeCell ref="A656:A660"/>
    <mergeCell ref="A551:A555"/>
    <mergeCell ref="A576:A580"/>
    <mergeCell ref="A566:A570"/>
    <mergeCell ref="A671:A675"/>
    <mergeCell ref="A676:A680"/>
    <mergeCell ref="A511:A515"/>
    <mergeCell ref="A631:A635"/>
    <mergeCell ref="A581:A585"/>
  </mergeCells>
  <phoneticPr fontId="5" type="noConversion"/>
  <pageMargins left="0.23622047244094491" right="0.23622047244094491" top="0.74803149606299213" bottom="0.35433070866141736" header="0.31496062992125984" footer="0.15748031496062992"/>
  <pageSetup paperSize="8" scale="54" fitToHeight="70" orientation="landscape" horizontalDpi="4294967293" r:id="rId22"/>
  <rowBreaks count="5" manualBreakCount="5">
    <brk id="235" max="13" man="1"/>
    <brk id="660" max="13" man="1"/>
    <brk id="750" max="13" man="1"/>
    <brk id="1217" max="13" man="1"/>
    <brk id="159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01.10.16</vt:lpstr>
      <vt:lpstr>'на 01.10.16'!Заголовки_для_печати</vt:lpstr>
      <vt:lpstr>'на 01.10.16'!Область_печати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2016-10-21T11:31:44Z</cp:lastPrinted>
  <dcterms:created xsi:type="dcterms:W3CDTF">2011-12-13T05:34:09Z</dcterms:created>
  <dcterms:modified xsi:type="dcterms:W3CDTF">2016-10-28T06:49:53Z</dcterms:modified>
</cp:coreProperties>
</file>